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5.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6.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7.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8.xml" ContentType="application/vnd.openxmlformats-officedocument.drawing+xml"/>
  <Override PartName="/xl/charts/chart30.xml" ContentType="application/vnd.openxmlformats-officedocument.drawingml.chart+xml"/>
  <Override PartName="/xl/drawings/drawing9.xml" ContentType="application/vnd.openxmlformats-officedocument.drawing+xml"/>
  <Override PartName="/xl/charts/chart31.xml" ContentType="application/vnd.openxmlformats-officedocument.drawingml.chart+xml"/>
  <Override PartName="/xl/drawings/drawing10.xml" ContentType="application/vnd.openxmlformats-officedocument.drawing+xml"/>
  <Override PartName="/xl/charts/chart32.xml" ContentType="application/vnd.openxmlformats-officedocument.drawingml.chart+xml"/>
  <Override PartName="/xl/drawings/drawing1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12.xml" ContentType="application/vnd.openxmlformats-officedocument.drawing+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drawings/drawing1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15.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16.xml" ContentType="application/vnd.openxmlformats-officedocument.drawing+xml"/>
  <Override PartName="/xl/charts/chart42.xml" ContentType="application/vnd.openxmlformats-officedocument.drawingml.chart+xml"/>
  <Override PartName="/xl/drawings/drawing17.xml" ContentType="application/vnd.openxmlformats-officedocument.drawing+xml"/>
  <Override PartName="/xl/charts/chart4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codeName="ThisWorkbook" hidePivotFieldList="1" autoCompressPictures="0"/>
  <mc:AlternateContent xmlns:mc="http://schemas.openxmlformats.org/markup-compatibility/2006">
    <mc:Choice Requires="x15">
      <x15ac:absPath xmlns:x15ac="http://schemas.microsoft.com/office/spreadsheetml/2010/11/ac" url="C:\George\Research\Recurring Surveys\Auto Related\Auto Mechanic Related\"/>
    </mc:Choice>
  </mc:AlternateContent>
  <xr:revisionPtr revIDLastSave="0" documentId="13_ncr:1_{183EC320-E07F-4F27-8CFC-A1D22E2808D1}" xr6:coauthVersionLast="37" xr6:coauthVersionMax="37" xr10:uidLastSave="{00000000-0000-0000-0000-000000000000}"/>
  <bookViews>
    <workbookView xWindow="0" yWindow="0" windowWidth="21570" windowHeight="7920" tabRatio="962" firstSheet="1" activeTab="2" xr2:uid="{00000000-000D-0000-FFFF-FFFF00000000}"/>
  </bookViews>
  <sheets>
    <sheet name="AMZN Auto Part MASTER" sheetId="200" r:id="rId1"/>
    <sheet name="Geo Breakdown" sheetId="199" r:id="rId2"/>
    <sheet name="Independent vs Chain" sheetId="175" r:id="rId3"/>
    <sheet name="Independent" sheetId="185" r:id="rId4"/>
    <sheet name="Chain" sheetId="184" r:id="rId5"/>
    <sheet name="1. Discounting" sheetId="151" r:id="rId6"/>
    <sheet name="2. Sales Trends" sheetId="152" r:id="rId7"/>
    <sheet name="3. Suppliers" sheetId="153" r:id="rId8"/>
    <sheet name="4. Suppliers Using More" sheetId="191" r:id="rId9"/>
    <sheet name="5. Suppliers Using Less" sheetId="155" r:id="rId10"/>
    <sheet name="Suppliers More v Less" sheetId="187" r:id="rId11"/>
    <sheet name="6. Parts &lt;2 hours" sheetId="156" r:id="rId12"/>
    <sheet name="7. Online Ordering" sheetId="157" r:id="rId13"/>
    <sheet name="8. Percentage Online" sheetId="158" r:id="rId14"/>
    <sheet name="9. Who order from online" sheetId="176" r:id="rId15"/>
    <sheet name="10. Ordering More YY" sheetId="160" r:id="rId16"/>
    <sheet name="11. Shifting Business Away From" sheetId="161" r:id="rId17"/>
    <sheet name="12. Platforms Providing" sheetId="177" r:id="rId18"/>
    <sheet name="13. Ordering next 12 months" sheetId="178" r:id="rId19"/>
    <sheet name="14. Online Pricing" sheetId="179" r:id="rId20"/>
    <sheet name="15. Repair Revenues" sheetId="189" r:id="rId21"/>
    <sheet name="Additional Comments" sheetId="183" r:id="rId22"/>
  </sheets>
  <definedNames>
    <definedName name="_xlnm._FilterDatabase" localSheetId="6" hidden="1">'2. Sales Trends'!$F$45:$F$75</definedName>
    <definedName name="_xlnm._FilterDatabase" localSheetId="7" hidden="1">'3. Suppliers'!$D$5:$G$15</definedName>
    <definedName name="_xlnm._FilterDatabase" localSheetId="11" hidden="1">'6. Parts &lt;2 hours'!$K$44:$M$49</definedName>
    <definedName name="_xlnm._FilterDatabase" localSheetId="13" hidden="1">'8. Percentage Online'!$J$47:$L$53</definedName>
    <definedName name="_xlnm._FilterDatabase" localSheetId="2" hidden="1">'Independent vs Chain'!$A$58:$A$113</definedName>
    <definedName name="dsfsdf">#REF!</definedName>
    <definedName name="ed" localSheetId="0">#REF!</definedName>
    <definedName name="ed">#REF!</definedName>
    <definedName name="eee" localSheetId="0">#REF!</definedName>
    <definedName name="eee">#REF!</definedName>
    <definedName name="_xlnm.Extract" localSheetId="6">'2. Sales Trends'!#REF!</definedName>
    <definedName name="_xlnm.Extract" localSheetId="2">'Independent vs Chain'!#REF!</definedName>
    <definedName name="respondants" localSheetId="0">#REF!</definedName>
    <definedName name="respondants">#REF!</definedName>
    <definedName name="sdfsdf">#REF!</definedName>
  </definedNames>
  <calcPr calcId="179021" concurrentCalc="0"/>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AS19" i="187" l="1"/>
  <c r="AR19" i="187"/>
  <c r="AQ19" i="187"/>
  <c r="AM18" i="187"/>
  <c r="AM17" i="187"/>
  <c r="AM16" i="187"/>
  <c r="AM15" i="187"/>
  <c r="AM14" i="187"/>
  <c r="AM13" i="187"/>
  <c r="AM12" i="187"/>
  <c r="AM11" i="187"/>
  <c r="AM10" i="187"/>
  <c r="AM9" i="187"/>
  <c r="F33" i="153"/>
  <c r="F32" i="153"/>
  <c r="F29" i="153"/>
  <c r="F27" i="153"/>
  <c r="F31" i="153"/>
  <c r="F30" i="153"/>
  <c r="X33" i="153"/>
  <c r="U33" i="153"/>
  <c r="T36" i="153"/>
  <c r="W36" i="153"/>
  <c r="U111" i="153"/>
  <c r="U112" i="153"/>
  <c r="U113" i="153"/>
  <c r="U114" i="153"/>
  <c r="U115" i="153"/>
  <c r="U116" i="153"/>
  <c r="U117" i="153"/>
  <c r="U118" i="153"/>
  <c r="U119" i="153"/>
  <c r="U120" i="153"/>
  <c r="U121" i="153"/>
  <c r="U122" i="153"/>
  <c r="U123" i="153"/>
  <c r="U124" i="153"/>
  <c r="U125" i="153"/>
  <c r="U126" i="153"/>
  <c r="U127" i="153"/>
  <c r="U128" i="153"/>
  <c r="U129" i="153"/>
  <c r="U130" i="153"/>
  <c r="V111" i="153"/>
  <c r="V112" i="153"/>
  <c r="V113" i="153"/>
  <c r="V114" i="153"/>
  <c r="V115" i="153"/>
  <c r="V116" i="153"/>
  <c r="V117" i="153"/>
  <c r="V118" i="153"/>
  <c r="V119" i="153"/>
  <c r="V120" i="153"/>
  <c r="V121" i="153"/>
  <c r="V122" i="153"/>
  <c r="V123" i="153"/>
  <c r="V124" i="153"/>
  <c r="V125" i="153"/>
  <c r="V126" i="153"/>
  <c r="V127" i="153"/>
  <c r="V128" i="153"/>
  <c r="V129" i="153"/>
  <c r="V130" i="153"/>
  <c r="W130" i="153"/>
  <c r="W129" i="153"/>
  <c r="W128" i="153"/>
  <c r="W127" i="153"/>
  <c r="W126" i="153"/>
  <c r="W125" i="153"/>
  <c r="W124" i="153"/>
  <c r="W123" i="153"/>
  <c r="W122" i="153"/>
  <c r="W121" i="153"/>
  <c r="W120" i="153"/>
  <c r="W119" i="153"/>
  <c r="W118" i="153"/>
  <c r="W117" i="153"/>
  <c r="W116" i="153"/>
  <c r="W115" i="153"/>
  <c r="W114" i="153"/>
  <c r="W113" i="153"/>
  <c r="W112" i="153"/>
  <c r="W111" i="153"/>
  <c r="T25" i="153"/>
  <c r="U25" i="153"/>
  <c r="T26" i="153"/>
  <c r="U26" i="153"/>
  <c r="T27" i="153"/>
  <c r="U27" i="153"/>
  <c r="T28" i="153"/>
  <c r="U28" i="153"/>
  <c r="T29" i="153"/>
  <c r="U29" i="153"/>
  <c r="T30" i="153"/>
  <c r="U30" i="153"/>
  <c r="T31" i="153"/>
  <c r="U31" i="153"/>
  <c r="T32" i="153"/>
  <c r="U32" i="153"/>
  <c r="T24" i="153"/>
  <c r="U24" i="153"/>
  <c r="W25" i="153"/>
  <c r="X25" i="153"/>
  <c r="W26" i="153"/>
  <c r="X26" i="153"/>
  <c r="W27" i="153"/>
  <c r="X27" i="153"/>
  <c r="W28" i="153"/>
  <c r="X28" i="153"/>
  <c r="W29" i="153"/>
  <c r="X29" i="153"/>
  <c r="W30" i="153"/>
  <c r="X30" i="153"/>
  <c r="W31" i="153"/>
  <c r="X31" i="153"/>
  <c r="W32" i="153"/>
  <c r="X32" i="153"/>
  <c r="W24" i="153"/>
  <c r="W34" i="153"/>
  <c r="B8" i="153"/>
  <c r="B9" i="153"/>
  <c r="B10" i="153"/>
  <c r="B11" i="153"/>
  <c r="B12" i="153"/>
  <c r="B13" i="153"/>
  <c r="B14" i="153"/>
  <c r="B15" i="153"/>
  <c r="B7" i="153"/>
  <c r="C8" i="153"/>
  <c r="C9" i="153"/>
  <c r="C10" i="153"/>
  <c r="C11" i="153"/>
  <c r="C12" i="153"/>
  <c r="C13" i="153"/>
  <c r="C14" i="153"/>
  <c r="C15" i="153"/>
  <c r="C7" i="153"/>
  <c r="X24" i="153"/>
  <c r="T34" i="153"/>
  <c r="F26" i="153"/>
  <c r="F28" i="153"/>
  <c r="F34" i="153"/>
  <c r="F25" i="153"/>
  <c r="B26" i="153"/>
  <c r="C26" i="153"/>
  <c r="B27" i="153"/>
  <c r="C27" i="153"/>
  <c r="B28" i="153"/>
  <c r="C28" i="153"/>
  <c r="B29" i="153"/>
  <c r="C29" i="153"/>
  <c r="B30" i="153"/>
  <c r="C30" i="153"/>
  <c r="B31" i="153"/>
  <c r="C31" i="153"/>
  <c r="B32" i="153"/>
  <c r="C32" i="153"/>
  <c r="B33" i="153"/>
  <c r="C33" i="153"/>
  <c r="B34" i="153"/>
  <c r="C34" i="153"/>
  <c r="C25" i="153"/>
  <c r="B25" i="153"/>
  <c r="C56" i="175"/>
  <c r="C27" i="175"/>
  <c r="E5" i="191"/>
  <c r="D16" i="187"/>
  <c r="E6" i="191"/>
  <c r="D7" i="187"/>
  <c r="E7" i="191"/>
  <c r="D9" i="187"/>
  <c r="E8" i="191"/>
  <c r="D8" i="187"/>
  <c r="E9" i="191"/>
  <c r="D10" i="187"/>
  <c r="E10" i="191"/>
  <c r="E11" i="191"/>
  <c r="D11" i="187"/>
  <c r="E12" i="191"/>
  <c r="D14" i="187"/>
  <c r="E13" i="191"/>
  <c r="D13" i="187"/>
  <c r="E14" i="191"/>
  <c r="D15" i="187"/>
  <c r="E15" i="191"/>
  <c r="D12" i="187"/>
  <c r="AJ7" i="191"/>
  <c r="AK7" i="191"/>
  <c r="AL7" i="191"/>
  <c r="AM7" i="191"/>
  <c r="AN7" i="191"/>
  <c r="AO7" i="191"/>
  <c r="AI7" i="191"/>
  <c r="AK6" i="191"/>
  <c r="AL6" i="191"/>
  <c r="AM6" i="191"/>
  <c r="AN6" i="191"/>
  <c r="AO6" i="191"/>
  <c r="AJ6" i="191"/>
  <c r="AI6" i="191"/>
  <c r="AJ5" i="191"/>
  <c r="AK5" i="191"/>
  <c r="AL5" i="191"/>
  <c r="AM5" i="191"/>
  <c r="AN5" i="191"/>
  <c r="AO5" i="191"/>
  <c r="AI5" i="191"/>
  <c r="T28" i="187"/>
  <c r="AD14" i="152"/>
  <c r="E14" i="152"/>
  <c r="Q16" i="151"/>
  <c r="E13" i="151"/>
  <c r="Q7" i="151"/>
  <c r="R9" i="177"/>
  <c r="R8" i="177"/>
  <c r="R7" i="177"/>
  <c r="R6" i="177"/>
  <c r="R5" i="177"/>
  <c r="R11" i="177"/>
  <c r="Q6" i="177"/>
  <c r="Q9" i="177"/>
  <c r="Q8" i="177"/>
  <c r="Q7" i="177"/>
  <c r="Q5" i="177"/>
  <c r="D45" i="160"/>
  <c r="L9" i="155"/>
  <c r="L10" i="155"/>
  <c r="L11" i="155"/>
  <c r="L12" i="155"/>
  <c r="L13" i="155"/>
  <c r="L6" i="155"/>
  <c r="L14" i="155"/>
  <c r="L15" i="155"/>
  <c r="L16" i="155"/>
  <c r="L17" i="155"/>
  <c r="L5" i="155"/>
  <c r="L18" i="155"/>
  <c r="L19" i="155"/>
  <c r="L20" i="155"/>
  <c r="L7" i="155"/>
  <c r="L8" i="155"/>
  <c r="L22" i="155"/>
  <c r="K15" i="155"/>
  <c r="AY7" i="153"/>
  <c r="AY11" i="153"/>
  <c r="AY8" i="153"/>
  <c r="AY9" i="153"/>
  <c r="AY12" i="153"/>
  <c r="AY13" i="153"/>
  <c r="AY10" i="153"/>
  <c r="AY6" i="153"/>
  <c r="K16" i="155"/>
  <c r="K17" i="155"/>
  <c r="K5" i="155"/>
  <c r="K18" i="155"/>
  <c r="K19" i="155"/>
  <c r="K12" i="155"/>
  <c r="K20" i="155"/>
  <c r="K9" i="155"/>
  <c r="K10" i="155"/>
  <c r="K11" i="155"/>
  <c r="K7" i="155"/>
  <c r="K13" i="155"/>
  <c r="K6" i="155"/>
  <c r="K14" i="155"/>
  <c r="AY15" i="153"/>
  <c r="AX6" i="153"/>
  <c r="AX7" i="153"/>
  <c r="AX12" i="153"/>
  <c r="AX9" i="153"/>
  <c r="AX13" i="153"/>
  <c r="AX10" i="153"/>
  <c r="AX8" i="153"/>
  <c r="AX11" i="153"/>
  <c r="D6" i="175"/>
  <c r="E121" i="175"/>
  <c r="D5" i="175"/>
  <c r="C121" i="175"/>
  <c r="D244" i="185"/>
  <c r="B244" i="185"/>
  <c r="D243" i="185"/>
  <c r="B243" i="185"/>
  <c r="D242" i="185"/>
  <c r="B242" i="185"/>
  <c r="D241" i="185"/>
  <c r="B241" i="185"/>
  <c r="D240" i="185"/>
  <c r="B240" i="185"/>
  <c r="D239" i="185"/>
  <c r="B239" i="185"/>
  <c r="D238" i="185"/>
  <c r="B238" i="185"/>
  <c r="D237" i="185"/>
  <c r="B237" i="185"/>
  <c r="D236" i="185"/>
  <c r="B236" i="185"/>
  <c r="D235" i="185"/>
  <c r="B235" i="185"/>
  <c r="D234" i="185"/>
  <c r="B234" i="185"/>
  <c r="D233" i="185"/>
  <c r="B233" i="185"/>
  <c r="D232" i="185"/>
  <c r="B232" i="185"/>
  <c r="D231" i="185"/>
  <c r="B231" i="185"/>
  <c r="D230" i="185"/>
  <c r="B230" i="185"/>
  <c r="D229" i="185"/>
  <c r="B229" i="185"/>
  <c r="D228" i="185"/>
  <c r="B228" i="185"/>
  <c r="D227" i="185"/>
  <c r="B227" i="185"/>
  <c r="D226" i="185"/>
  <c r="B226" i="185"/>
  <c r="D225" i="185"/>
  <c r="B225" i="185"/>
  <c r="D224" i="185"/>
  <c r="B224" i="185"/>
  <c r="D223" i="185"/>
  <c r="B223" i="185"/>
  <c r="D222" i="185"/>
  <c r="B222" i="185"/>
  <c r="D221" i="185"/>
  <c r="B221" i="185"/>
  <c r="D220" i="185"/>
  <c r="B220" i="185"/>
  <c r="D219" i="185"/>
  <c r="B219" i="185"/>
  <c r="D218" i="185"/>
  <c r="B218" i="185"/>
  <c r="D217" i="185"/>
  <c r="B217" i="185"/>
  <c r="D216" i="185"/>
  <c r="B216" i="185"/>
  <c r="D215" i="185"/>
  <c r="B215" i="185"/>
  <c r="D214" i="185"/>
  <c r="B214" i="185"/>
  <c r="D213" i="185"/>
  <c r="B213" i="185"/>
  <c r="D212" i="185"/>
  <c r="B212" i="185"/>
  <c r="D211" i="185"/>
  <c r="B211" i="185"/>
  <c r="D210" i="185"/>
  <c r="B210" i="185"/>
  <c r="D209" i="185"/>
  <c r="B209" i="185"/>
  <c r="D208" i="185"/>
  <c r="B208" i="185"/>
  <c r="D207" i="185"/>
  <c r="B207" i="185"/>
  <c r="D206" i="185"/>
  <c r="B206" i="185"/>
  <c r="D205" i="185"/>
  <c r="B205" i="185"/>
  <c r="D204" i="185"/>
  <c r="B204" i="185"/>
  <c r="D203" i="185"/>
  <c r="B203" i="185"/>
  <c r="D202" i="185"/>
  <c r="B202" i="185"/>
  <c r="D201" i="185"/>
  <c r="B201" i="185"/>
  <c r="D200" i="185"/>
  <c r="B200" i="185"/>
  <c r="D199" i="185"/>
  <c r="B199" i="185"/>
  <c r="D198" i="185"/>
  <c r="B198" i="185"/>
  <c r="D197" i="185"/>
  <c r="B197" i="185"/>
  <c r="D196" i="185"/>
  <c r="B196" i="185"/>
  <c r="D195" i="185"/>
  <c r="B195" i="185"/>
  <c r="D194" i="185"/>
  <c r="B194" i="185"/>
  <c r="D193" i="185"/>
  <c r="B193" i="185"/>
  <c r="D192" i="185"/>
  <c r="B192" i="185"/>
  <c r="D191" i="185"/>
  <c r="B191" i="185"/>
  <c r="D190" i="185"/>
  <c r="B190" i="185"/>
  <c r="D189" i="185"/>
  <c r="B189" i="185"/>
  <c r="D188" i="185"/>
  <c r="B188" i="185"/>
  <c r="D187" i="185"/>
  <c r="B187" i="185"/>
  <c r="D186" i="185"/>
  <c r="B186" i="185"/>
  <c r="D185" i="185"/>
  <c r="B185" i="185"/>
  <c r="D184" i="185"/>
  <c r="B184" i="185"/>
  <c r="D183" i="185"/>
  <c r="B183" i="185"/>
  <c r="D182" i="185"/>
  <c r="B182" i="185"/>
  <c r="D181" i="185"/>
  <c r="B181" i="185"/>
  <c r="D180" i="185"/>
  <c r="B180" i="185"/>
  <c r="D179" i="185"/>
  <c r="B179" i="185"/>
  <c r="D178" i="185"/>
  <c r="B178" i="185"/>
  <c r="D177" i="185"/>
  <c r="B177" i="185"/>
  <c r="D176" i="185"/>
  <c r="B176" i="185"/>
  <c r="D175" i="185"/>
  <c r="B175" i="185"/>
  <c r="D174" i="185"/>
  <c r="B174" i="185"/>
  <c r="D173" i="185"/>
  <c r="B173" i="185"/>
  <c r="D172" i="185"/>
  <c r="B172" i="185"/>
  <c r="D171" i="185"/>
  <c r="B171" i="185"/>
  <c r="D170" i="185"/>
  <c r="B170" i="185"/>
  <c r="D169" i="185"/>
  <c r="B169" i="185"/>
  <c r="D168" i="185"/>
  <c r="B168" i="185"/>
  <c r="D167" i="185"/>
  <c r="B167" i="185"/>
  <c r="D166" i="185"/>
  <c r="B166" i="185"/>
  <c r="D165" i="185"/>
  <c r="B165" i="185"/>
  <c r="D164" i="185"/>
  <c r="B164" i="185"/>
  <c r="D163" i="185"/>
  <c r="B163" i="185"/>
  <c r="D162" i="185"/>
  <c r="B162" i="185"/>
  <c r="D161" i="185"/>
  <c r="B161" i="185"/>
  <c r="D160" i="185"/>
  <c r="B160" i="185"/>
  <c r="D159" i="185"/>
  <c r="B159" i="185"/>
  <c r="D158" i="185"/>
  <c r="B158" i="185"/>
  <c r="D157" i="185"/>
  <c r="B157" i="185"/>
  <c r="D156" i="185"/>
  <c r="B156" i="185"/>
  <c r="D155" i="185"/>
  <c r="B155" i="185"/>
  <c r="D154" i="185"/>
  <c r="B154" i="185"/>
  <c r="D153" i="185"/>
  <c r="B153" i="185"/>
  <c r="D152" i="185"/>
  <c r="B152" i="185"/>
  <c r="D151" i="185"/>
  <c r="B151" i="185"/>
  <c r="D150" i="185"/>
  <c r="B150" i="185"/>
  <c r="D149" i="185"/>
  <c r="B149" i="185"/>
  <c r="D148" i="185"/>
  <c r="B148" i="185"/>
  <c r="D147" i="185"/>
  <c r="B147" i="185"/>
  <c r="D146" i="185"/>
  <c r="B146" i="185"/>
  <c r="D145" i="185"/>
  <c r="B145" i="185"/>
  <c r="D144" i="185"/>
  <c r="B144" i="185"/>
  <c r="D143" i="185"/>
  <c r="B143" i="185"/>
  <c r="D142" i="185"/>
  <c r="B142" i="185"/>
  <c r="D141" i="185"/>
  <c r="B141" i="185"/>
  <c r="D140" i="185"/>
  <c r="B140" i="185"/>
  <c r="D139" i="185"/>
  <c r="B139" i="185"/>
  <c r="D138" i="185"/>
  <c r="B138" i="185"/>
  <c r="D137" i="185"/>
  <c r="B137" i="185"/>
  <c r="D136" i="185"/>
  <c r="B136" i="185"/>
  <c r="D135" i="185"/>
  <c r="B135" i="185"/>
  <c r="D134" i="185"/>
  <c r="B134" i="185"/>
  <c r="D133" i="185"/>
  <c r="B133" i="185"/>
  <c r="D132" i="185"/>
  <c r="B132" i="185"/>
  <c r="D131" i="185"/>
  <c r="B131" i="185"/>
  <c r="D130" i="185"/>
  <c r="B130" i="185"/>
  <c r="D129" i="185"/>
  <c r="B129" i="185"/>
  <c r="M128" i="185"/>
  <c r="L128" i="185"/>
  <c r="K128" i="185"/>
  <c r="F128" i="185"/>
  <c r="D128" i="185"/>
  <c r="B128" i="185"/>
  <c r="M127" i="185"/>
  <c r="L127" i="185"/>
  <c r="K127" i="185"/>
  <c r="F127" i="185"/>
  <c r="D127" i="185"/>
  <c r="B127" i="185"/>
  <c r="M126" i="185"/>
  <c r="L126" i="185"/>
  <c r="K126" i="185"/>
  <c r="F126" i="185"/>
  <c r="D126" i="185"/>
  <c r="B126" i="185"/>
  <c r="M125" i="185"/>
  <c r="L125" i="185"/>
  <c r="K125" i="185"/>
  <c r="F125" i="185"/>
  <c r="D125" i="185"/>
  <c r="B125" i="185"/>
  <c r="M124" i="185"/>
  <c r="L124" i="185"/>
  <c r="K124" i="185"/>
  <c r="F124" i="185"/>
  <c r="D124" i="185"/>
  <c r="B124" i="185"/>
  <c r="M123" i="185"/>
  <c r="L123" i="185"/>
  <c r="K123" i="185"/>
  <c r="F123" i="185"/>
  <c r="D123" i="185"/>
  <c r="B123" i="185"/>
  <c r="M122" i="185"/>
  <c r="L122" i="185"/>
  <c r="K122" i="185"/>
  <c r="F122" i="185"/>
  <c r="D122" i="185"/>
  <c r="B122" i="185"/>
  <c r="M121" i="185"/>
  <c r="L121" i="185"/>
  <c r="K121" i="185"/>
  <c r="F121" i="185"/>
  <c r="D121" i="185"/>
  <c r="B121" i="185"/>
  <c r="M120" i="185"/>
  <c r="L120" i="185"/>
  <c r="K120" i="185"/>
  <c r="F120" i="185"/>
  <c r="D120" i="185"/>
  <c r="B120" i="185"/>
  <c r="M119" i="185"/>
  <c r="L119" i="185"/>
  <c r="K119" i="185"/>
  <c r="F119" i="185"/>
  <c r="D119" i="185"/>
  <c r="B119" i="185"/>
  <c r="M118" i="185"/>
  <c r="L118" i="185"/>
  <c r="K118" i="185"/>
  <c r="F118" i="185"/>
  <c r="D118" i="185"/>
  <c r="B118" i="185"/>
  <c r="M117" i="185"/>
  <c r="L117" i="185"/>
  <c r="K117" i="185"/>
  <c r="F117" i="185"/>
  <c r="D117" i="185"/>
  <c r="B117" i="185"/>
  <c r="M116" i="185"/>
  <c r="L116" i="185"/>
  <c r="K116" i="185"/>
  <c r="F116" i="185"/>
  <c r="D116" i="185"/>
  <c r="B116" i="185"/>
  <c r="M115" i="185"/>
  <c r="L115" i="185"/>
  <c r="K115" i="185"/>
  <c r="F115" i="185"/>
  <c r="D115" i="185"/>
  <c r="B115" i="185"/>
  <c r="M114" i="185"/>
  <c r="L114" i="185"/>
  <c r="K114" i="185"/>
  <c r="F114" i="185"/>
  <c r="D114" i="185"/>
  <c r="B114" i="185"/>
  <c r="M113" i="185"/>
  <c r="L113" i="185"/>
  <c r="K113" i="185"/>
  <c r="F113" i="185"/>
  <c r="D113" i="185"/>
  <c r="B113" i="185"/>
  <c r="M112" i="185"/>
  <c r="L112" i="185"/>
  <c r="K112" i="185"/>
  <c r="F112" i="185"/>
  <c r="D112" i="185"/>
  <c r="B112" i="185"/>
  <c r="M111" i="185"/>
  <c r="L111" i="185"/>
  <c r="K111" i="185"/>
  <c r="F111" i="185"/>
  <c r="D111" i="185"/>
  <c r="B111" i="185"/>
  <c r="M110" i="185"/>
  <c r="L110" i="185"/>
  <c r="K110" i="185"/>
  <c r="F110" i="185"/>
  <c r="D110" i="185"/>
  <c r="B110" i="185"/>
  <c r="M109" i="185"/>
  <c r="L109" i="185"/>
  <c r="K109" i="185"/>
  <c r="F109" i="185"/>
  <c r="D109" i="185"/>
  <c r="B109" i="185"/>
  <c r="M108" i="185"/>
  <c r="L108" i="185"/>
  <c r="K108" i="185"/>
  <c r="F108" i="185"/>
  <c r="D108" i="185"/>
  <c r="B108" i="185"/>
  <c r="M107" i="185"/>
  <c r="L107" i="185"/>
  <c r="K107" i="185"/>
  <c r="F107" i="185"/>
  <c r="D107" i="185"/>
  <c r="B107" i="185"/>
  <c r="M106" i="185"/>
  <c r="L106" i="185"/>
  <c r="K106" i="185"/>
  <c r="F106" i="185"/>
  <c r="D106" i="185"/>
  <c r="B106" i="185"/>
  <c r="M105" i="185"/>
  <c r="L105" i="185"/>
  <c r="K105" i="185"/>
  <c r="F105" i="185"/>
  <c r="D105" i="185"/>
  <c r="B105" i="185"/>
  <c r="M104" i="185"/>
  <c r="L104" i="185"/>
  <c r="K104" i="185"/>
  <c r="F104" i="185"/>
  <c r="D104" i="185"/>
  <c r="B104" i="185"/>
  <c r="M103" i="185"/>
  <c r="L103" i="185"/>
  <c r="K103" i="185"/>
  <c r="F103" i="185"/>
  <c r="D103" i="185"/>
  <c r="B103" i="185"/>
  <c r="M102" i="185"/>
  <c r="L102" i="185"/>
  <c r="K102" i="185"/>
  <c r="F102" i="185"/>
  <c r="D102" i="185"/>
  <c r="B102" i="185"/>
  <c r="M101" i="185"/>
  <c r="L101" i="185"/>
  <c r="K101" i="185"/>
  <c r="F101" i="185"/>
  <c r="D101" i="185"/>
  <c r="B101" i="185"/>
  <c r="M100" i="185"/>
  <c r="L100" i="185"/>
  <c r="K100" i="185"/>
  <c r="F100" i="185"/>
  <c r="D100" i="185"/>
  <c r="B100" i="185"/>
  <c r="M99" i="185"/>
  <c r="L99" i="185"/>
  <c r="K99" i="185"/>
  <c r="F99" i="185"/>
  <c r="D99" i="185"/>
  <c r="B99" i="185"/>
  <c r="M98" i="185"/>
  <c r="L98" i="185"/>
  <c r="K98" i="185"/>
  <c r="F98" i="185"/>
  <c r="D98" i="185"/>
  <c r="B98" i="185"/>
  <c r="M97" i="185"/>
  <c r="L97" i="185"/>
  <c r="K97" i="185"/>
  <c r="F97" i="185"/>
  <c r="D97" i="185"/>
  <c r="B97" i="185"/>
  <c r="M96" i="185"/>
  <c r="L96" i="185"/>
  <c r="K96" i="185"/>
  <c r="F96" i="185"/>
  <c r="D96" i="185"/>
  <c r="B96" i="185"/>
  <c r="M95" i="185"/>
  <c r="L95" i="185"/>
  <c r="K95" i="185"/>
  <c r="F95" i="185"/>
  <c r="D95" i="185"/>
  <c r="B95" i="185"/>
  <c r="M94" i="185"/>
  <c r="L94" i="185"/>
  <c r="K94" i="185"/>
  <c r="F94" i="185"/>
  <c r="D94" i="185"/>
  <c r="B94" i="185"/>
  <c r="M93" i="185"/>
  <c r="L93" i="185"/>
  <c r="K93" i="185"/>
  <c r="F93" i="185"/>
  <c r="D93" i="185"/>
  <c r="B93" i="185"/>
  <c r="M92" i="185"/>
  <c r="L92" i="185"/>
  <c r="K92" i="185"/>
  <c r="F92" i="185"/>
  <c r="D92" i="185"/>
  <c r="B92" i="185"/>
  <c r="M91" i="185"/>
  <c r="L91" i="185"/>
  <c r="K91" i="185"/>
  <c r="F91" i="185"/>
  <c r="D91" i="185"/>
  <c r="B91" i="185"/>
  <c r="M90" i="185"/>
  <c r="L90" i="185"/>
  <c r="K90" i="185"/>
  <c r="F90" i="185"/>
  <c r="D90" i="185"/>
  <c r="B90" i="185"/>
  <c r="M89" i="185"/>
  <c r="L89" i="185"/>
  <c r="K89" i="185"/>
  <c r="F89" i="185"/>
  <c r="D89" i="185"/>
  <c r="B89" i="185"/>
  <c r="M88" i="185"/>
  <c r="L88" i="185"/>
  <c r="K88" i="185"/>
  <c r="F88" i="185"/>
  <c r="D88" i="185"/>
  <c r="B88" i="185"/>
  <c r="M87" i="185"/>
  <c r="L87" i="185"/>
  <c r="K87" i="185"/>
  <c r="F87" i="185"/>
  <c r="D87" i="185"/>
  <c r="B87" i="185"/>
  <c r="M86" i="185"/>
  <c r="L86" i="185"/>
  <c r="K86" i="185"/>
  <c r="F86" i="185"/>
  <c r="D86" i="185"/>
  <c r="B86" i="185"/>
  <c r="M85" i="185"/>
  <c r="L85" i="185"/>
  <c r="K85" i="185"/>
  <c r="F85" i="185"/>
  <c r="D85" i="185"/>
  <c r="B85" i="185"/>
  <c r="M84" i="185"/>
  <c r="L84" i="185"/>
  <c r="K84" i="185"/>
  <c r="F84" i="185"/>
  <c r="D84" i="185"/>
  <c r="B84" i="185"/>
  <c r="M83" i="185"/>
  <c r="L83" i="185"/>
  <c r="K83" i="185"/>
  <c r="F83" i="185"/>
  <c r="D83" i="185"/>
  <c r="B83" i="185"/>
  <c r="M82" i="185"/>
  <c r="L82" i="185"/>
  <c r="K82" i="185"/>
  <c r="F82" i="185"/>
  <c r="D82" i="185"/>
  <c r="B82" i="185"/>
  <c r="M81" i="185"/>
  <c r="L81" i="185"/>
  <c r="K81" i="185"/>
  <c r="F81" i="185"/>
  <c r="D81" i="185"/>
  <c r="B81" i="185"/>
  <c r="M80" i="185"/>
  <c r="L80" i="185"/>
  <c r="K80" i="185"/>
  <c r="F80" i="185"/>
  <c r="D80" i="185"/>
  <c r="B80" i="185"/>
  <c r="M79" i="185"/>
  <c r="L79" i="185"/>
  <c r="K79" i="185"/>
  <c r="F79" i="185"/>
  <c r="D79" i="185"/>
  <c r="B79" i="185"/>
  <c r="M78" i="185"/>
  <c r="L78" i="185"/>
  <c r="K78" i="185"/>
  <c r="F78" i="185"/>
  <c r="D78" i="185"/>
  <c r="B78" i="185"/>
  <c r="M77" i="185"/>
  <c r="L77" i="185"/>
  <c r="K77" i="185"/>
  <c r="F77" i="185"/>
  <c r="D77" i="185"/>
  <c r="B77" i="185"/>
  <c r="M76" i="185"/>
  <c r="L76" i="185"/>
  <c r="K76" i="185"/>
  <c r="F76" i="185"/>
  <c r="D76" i="185"/>
  <c r="B76" i="185"/>
  <c r="M75" i="185"/>
  <c r="L75" i="185"/>
  <c r="K75" i="185"/>
  <c r="F75" i="185"/>
  <c r="D75" i="185"/>
  <c r="B75" i="185"/>
  <c r="M74" i="185"/>
  <c r="L74" i="185"/>
  <c r="K74" i="185"/>
  <c r="F74" i="185"/>
  <c r="D74" i="185"/>
  <c r="B74" i="185"/>
  <c r="M73" i="185"/>
  <c r="L73" i="185"/>
  <c r="K73" i="185"/>
  <c r="F73" i="185"/>
  <c r="D73" i="185"/>
  <c r="B73" i="185"/>
  <c r="M72" i="185"/>
  <c r="L72" i="185"/>
  <c r="K72" i="185"/>
  <c r="F72" i="185"/>
  <c r="D72" i="185"/>
  <c r="B72" i="185"/>
  <c r="M71" i="185"/>
  <c r="L71" i="185"/>
  <c r="K71" i="185"/>
  <c r="F71" i="185"/>
  <c r="D71" i="185"/>
  <c r="B71" i="185"/>
  <c r="M70" i="185"/>
  <c r="L70" i="185"/>
  <c r="K70" i="185"/>
  <c r="F70" i="185"/>
  <c r="D70" i="185"/>
  <c r="B70" i="185"/>
  <c r="M69" i="185"/>
  <c r="L69" i="185"/>
  <c r="K69" i="185"/>
  <c r="F69" i="185"/>
  <c r="D69" i="185"/>
  <c r="B69" i="185"/>
  <c r="M68" i="185"/>
  <c r="L68" i="185"/>
  <c r="K68" i="185"/>
  <c r="F68" i="185"/>
  <c r="D68" i="185"/>
  <c r="B68" i="185"/>
  <c r="M67" i="185"/>
  <c r="L67" i="185"/>
  <c r="K67" i="185"/>
  <c r="F67" i="185"/>
  <c r="D67" i="185"/>
  <c r="B67" i="185"/>
  <c r="M66" i="185"/>
  <c r="L66" i="185"/>
  <c r="K66" i="185"/>
  <c r="F66" i="185"/>
  <c r="D66" i="185"/>
  <c r="B66" i="185"/>
  <c r="M65" i="185"/>
  <c r="L65" i="185"/>
  <c r="K65" i="185"/>
  <c r="F65" i="185"/>
  <c r="D65" i="185"/>
  <c r="B65" i="185"/>
  <c r="M64" i="185"/>
  <c r="L64" i="185"/>
  <c r="K64" i="185"/>
  <c r="F64" i="185"/>
  <c r="D64" i="185"/>
  <c r="B64" i="185"/>
  <c r="M63" i="185"/>
  <c r="L63" i="185"/>
  <c r="K63" i="185"/>
  <c r="F63" i="185"/>
  <c r="D63" i="185"/>
  <c r="B63" i="185"/>
  <c r="M62" i="185"/>
  <c r="L62" i="185"/>
  <c r="K62" i="185"/>
  <c r="F62" i="185"/>
  <c r="D62" i="185"/>
  <c r="B62" i="185"/>
  <c r="M61" i="185"/>
  <c r="L61" i="185"/>
  <c r="K61" i="185"/>
  <c r="F61" i="185"/>
  <c r="D61" i="185"/>
  <c r="B61" i="185"/>
  <c r="M60" i="185"/>
  <c r="L60" i="185"/>
  <c r="K60" i="185"/>
  <c r="F60" i="185"/>
  <c r="D60" i="185"/>
  <c r="B60" i="185"/>
  <c r="M59" i="185"/>
  <c r="L59" i="185"/>
  <c r="K59" i="185"/>
  <c r="F59" i="185"/>
  <c r="D59" i="185"/>
  <c r="B59" i="185"/>
  <c r="M58" i="185"/>
  <c r="L58" i="185"/>
  <c r="K58" i="185"/>
  <c r="F58" i="185"/>
  <c r="D58" i="185"/>
  <c r="B58" i="185"/>
  <c r="M57" i="185"/>
  <c r="L57" i="185"/>
  <c r="K57" i="185"/>
  <c r="F57" i="185"/>
  <c r="D57" i="185"/>
  <c r="B57" i="185"/>
  <c r="M56" i="185"/>
  <c r="L56" i="185"/>
  <c r="K56" i="185"/>
  <c r="F56" i="185"/>
  <c r="D56" i="185"/>
  <c r="B56" i="185"/>
  <c r="M55" i="185"/>
  <c r="L55" i="185"/>
  <c r="K55" i="185"/>
  <c r="F55" i="185"/>
  <c r="D55" i="185"/>
  <c r="B55" i="185"/>
  <c r="M54" i="185"/>
  <c r="L54" i="185"/>
  <c r="K54" i="185"/>
  <c r="F54" i="185"/>
  <c r="D54" i="185"/>
  <c r="B54" i="185"/>
  <c r="M53" i="185"/>
  <c r="L53" i="185"/>
  <c r="K53" i="185"/>
  <c r="F53" i="185"/>
  <c r="D53" i="185"/>
  <c r="B53" i="185"/>
  <c r="M52" i="185"/>
  <c r="L52" i="185"/>
  <c r="K52" i="185"/>
  <c r="F52" i="185"/>
  <c r="D52" i="185"/>
  <c r="B52" i="185"/>
  <c r="M51" i="185"/>
  <c r="L51" i="185"/>
  <c r="K51" i="185"/>
  <c r="F51" i="185"/>
  <c r="D51" i="185"/>
  <c r="B51" i="185"/>
  <c r="M50" i="185"/>
  <c r="L50" i="185"/>
  <c r="K50" i="185"/>
  <c r="F50" i="185"/>
  <c r="D50" i="185"/>
  <c r="B50" i="185"/>
  <c r="M49" i="185"/>
  <c r="L49" i="185"/>
  <c r="K49" i="185"/>
  <c r="F49" i="185"/>
  <c r="D49" i="185"/>
  <c r="B49" i="185"/>
  <c r="M48" i="185"/>
  <c r="L48" i="185"/>
  <c r="K48" i="185"/>
  <c r="F48" i="185"/>
  <c r="D48" i="185"/>
  <c r="B48" i="185"/>
  <c r="M47" i="185"/>
  <c r="L47" i="185"/>
  <c r="K47" i="185"/>
  <c r="F47" i="185"/>
  <c r="D47" i="185"/>
  <c r="B47" i="185"/>
  <c r="M46" i="185"/>
  <c r="L46" i="185"/>
  <c r="K46" i="185"/>
  <c r="F46" i="185"/>
  <c r="D46" i="185"/>
  <c r="B46" i="185"/>
  <c r="M45" i="185"/>
  <c r="L45" i="185"/>
  <c r="K45" i="185"/>
  <c r="F45" i="185"/>
  <c r="D45" i="185"/>
  <c r="B45" i="185"/>
  <c r="M128" i="184"/>
  <c r="L128" i="184"/>
  <c r="K128" i="184"/>
  <c r="F128" i="184"/>
  <c r="D128" i="184"/>
  <c r="M127" i="184"/>
  <c r="L127" i="184"/>
  <c r="K127" i="184"/>
  <c r="F127" i="184"/>
  <c r="D127" i="184"/>
  <c r="M126" i="184"/>
  <c r="L126" i="184"/>
  <c r="K126" i="184"/>
  <c r="F126" i="184"/>
  <c r="D126" i="184"/>
  <c r="M125" i="184"/>
  <c r="L125" i="184"/>
  <c r="K125" i="184"/>
  <c r="F125" i="184"/>
  <c r="D125" i="184"/>
  <c r="M124" i="184"/>
  <c r="L124" i="184"/>
  <c r="K124" i="184"/>
  <c r="F124" i="184"/>
  <c r="D124" i="184"/>
  <c r="M123" i="184"/>
  <c r="L123" i="184"/>
  <c r="K123" i="184"/>
  <c r="F123" i="184"/>
  <c r="D123" i="184"/>
  <c r="M122" i="184"/>
  <c r="L122" i="184"/>
  <c r="K122" i="184"/>
  <c r="F122" i="184"/>
  <c r="D122" i="184"/>
  <c r="M121" i="184"/>
  <c r="L121" i="184"/>
  <c r="K121" i="184"/>
  <c r="F121" i="184"/>
  <c r="D121" i="184"/>
  <c r="M120" i="184"/>
  <c r="L120" i="184"/>
  <c r="K120" i="184"/>
  <c r="F120" i="184"/>
  <c r="D120" i="184"/>
  <c r="M119" i="184"/>
  <c r="L119" i="184"/>
  <c r="K119" i="184"/>
  <c r="F119" i="184"/>
  <c r="D119" i="184"/>
  <c r="M118" i="184"/>
  <c r="L118" i="184"/>
  <c r="K118" i="184"/>
  <c r="F118" i="184"/>
  <c r="D118" i="184"/>
  <c r="M117" i="184"/>
  <c r="L117" i="184"/>
  <c r="K117" i="184"/>
  <c r="F117" i="184"/>
  <c r="D117" i="184"/>
  <c r="M116" i="184"/>
  <c r="L116" i="184"/>
  <c r="K116" i="184"/>
  <c r="F116" i="184"/>
  <c r="D116" i="184"/>
  <c r="M115" i="184"/>
  <c r="L115" i="184"/>
  <c r="K115" i="184"/>
  <c r="F115" i="184"/>
  <c r="D115" i="184"/>
  <c r="M114" i="184"/>
  <c r="L114" i="184"/>
  <c r="K114" i="184"/>
  <c r="F114" i="184"/>
  <c r="D114" i="184"/>
  <c r="M113" i="184"/>
  <c r="L113" i="184"/>
  <c r="K113" i="184"/>
  <c r="F113" i="184"/>
  <c r="D113" i="184"/>
  <c r="M112" i="184"/>
  <c r="L112" i="184"/>
  <c r="K112" i="184"/>
  <c r="F112" i="184"/>
  <c r="D112" i="184"/>
  <c r="M111" i="184"/>
  <c r="L111" i="184"/>
  <c r="K111" i="184"/>
  <c r="F111" i="184"/>
  <c r="D111" i="184"/>
  <c r="M110" i="184"/>
  <c r="L110" i="184"/>
  <c r="K110" i="184"/>
  <c r="F110" i="184"/>
  <c r="D110" i="184"/>
  <c r="M109" i="184"/>
  <c r="L109" i="184"/>
  <c r="K109" i="184"/>
  <c r="F109" i="184"/>
  <c r="D109" i="184"/>
  <c r="M108" i="184"/>
  <c r="L108" i="184"/>
  <c r="K108" i="184"/>
  <c r="F108" i="184"/>
  <c r="D108" i="184"/>
  <c r="M107" i="184"/>
  <c r="L107" i="184"/>
  <c r="K107" i="184"/>
  <c r="F107" i="184"/>
  <c r="D107" i="184"/>
  <c r="M106" i="184"/>
  <c r="L106" i="184"/>
  <c r="K106" i="184"/>
  <c r="F106" i="184"/>
  <c r="D106" i="184"/>
  <c r="M105" i="184"/>
  <c r="L105" i="184"/>
  <c r="K105" i="184"/>
  <c r="F105" i="184"/>
  <c r="D105" i="184"/>
  <c r="M104" i="184"/>
  <c r="L104" i="184"/>
  <c r="K104" i="184"/>
  <c r="F104" i="184"/>
  <c r="D104" i="184"/>
  <c r="M103" i="184"/>
  <c r="L103" i="184"/>
  <c r="K103" i="184"/>
  <c r="F103" i="184"/>
  <c r="D103" i="184"/>
  <c r="M102" i="184"/>
  <c r="L102" i="184"/>
  <c r="K102" i="184"/>
  <c r="F102" i="184"/>
  <c r="D102" i="184"/>
  <c r="M101" i="184"/>
  <c r="L101" i="184"/>
  <c r="K101" i="184"/>
  <c r="F101" i="184"/>
  <c r="D101" i="184"/>
  <c r="M100" i="184"/>
  <c r="L100" i="184"/>
  <c r="K100" i="184"/>
  <c r="F100" i="184"/>
  <c r="D100" i="184"/>
  <c r="M99" i="184"/>
  <c r="L99" i="184"/>
  <c r="K99" i="184"/>
  <c r="F99" i="184"/>
  <c r="D99" i="184"/>
  <c r="M98" i="184"/>
  <c r="L98" i="184"/>
  <c r="K98" i="184"/>
  <c r="F98" i="184"/>
  <c r="D98" i="184"/>
  <c r="M97" i="184"/>
  <c r="L97" i="184"/>
  <c r="K97" i="184"/>
  <c r="F97" i="184"/>
  <c r="D97" i="184"/>
  <c r="M96" i="184"/>
  <c r="L96" i="184"/>
  <c r="K96" i="184"/>
  <c r="F96" i="184"/>
  <c r="D96" i="184"/>
  <c r="M95" i="184"/>
  <c r="L95" i="184"/>
  <c r="K95" i="184"/>
  <c r="F95" i="184"/>
  <c r="D95" i="184"/>
  <c r="M94" i="184"/>
  <c r="L94" i="184"/>
  <c r="K94" i="184"/>
  <c r="F94" i="184"/>
  <c r="D94" i="184"/>
  <c r="M93" i="184"/>
  <c r="L93" i="184"/>
  <c r="K93" i="184"/>
  <c r="F93" i="184"/>
  <c r="D93" i="184"/>
  <c r="M92" i="184"/>
  <c r="L92" i="184"/>
  <c r="K92" i="184"/>
  <c r="F92" i="184"/>
  <c r="D92" i="184"/>
  <c r="M91" i="184"/>
  <c r="L91" i="184"/>
  <c r="K91" i="184"/>
  <c r="F91" i="184"/>
  <c r="D91" i="184"/>
  <c r="M90" i="184"/>
  <c r="L90" i="184"/>
  <c r="K90" i="184"/>
  <c r="F90" i="184"/>
  <c r="D90" i="184"/>
  <c r="M89" i="184"/>
  <c r="L89" i="184"/>
  <c r="K89" i="184"/>
  <c r="F89" i="184"/>
  <c r="D89" i="184"/>
  <c r="M88" i="184"/>
  <c r="L88" i="184"/>
  <c r="K88" i="184"/>
  <c r="F88" i="184"/>
  <c r="D88" i="184"/>
  <c r="M87" i="184"/>
  <c r="L87" i="184"/>
  <c r="K87" i="184"/>
  <c r="F87" i="184"/>
  <c r="D87" i="184"/>
  <c r="M86" i="184"/>
  <c r="L86" i="184"/>
  <c r="K86" i="184"/>
  <c r="F86" i="184"/>
  <c r="D86" i="184"/>
  <c r="M85" i="184"/>
  <c r="L85" i="184"/>
  <c r="K85" i="184"/>
  <c r="F85" i="184"/>
  <c r="D85" i="184"/>
  <c r="M84" i="184"/>
  <c r="L84" i="184"/>
  <c r="K84" i="184"/>
  <c r="F84" i="184"/>
  <c r="D84" i="184"/>
  <c r="M83" i="184"/>
  <c r="L83" i="184"/>
  <c r="K83" i="184"/>
  <c r="F83" i="184"/>
  <c r="D83" i="184"/>
  <c r="M82" i="184"/>
  <c r="L82" i="184"/>
  <c r="K82" i="184"/>
  <c r="F82" i="184"/>
  <c r="D82" i="184"/>
  <c r="M81" i="184"/>
  <c r="L81" i="184"/>
  <c r="K81" i="184"/>
  <c r="F81" i="184"/>
  <c r="D81" i="184"/>
  <c r="M80" i="184"/>
  <c r="L80" i="184"/>
  <c r="K80" i="184"/>
  <c r="F80" i="184"/>
  <c r="D80" i="184"/>
  <c r="M79" i="184"/>
  <c r="L79" i="184"/>
  <c r="K79" i="184"/>
  <c r="F79" i="184"/>
  <c r="D79" i="184"/>
  <c r="M78" i="184"/>
  <c r="L78" i="184"/>
  <c r="K78" i="184"/>
  <c r="F78" i="184"/>
  <c r="D78" i="184"/>
  <c r="M77" i="184"/>
  <c r="L77" i="184"/>
  <c r="K77" i="184"/>
  <c r="F77" i="184"/>
  <c r="D77" i="184"/>
  <c r="M76" i="184"/>
  <c r="L76" i="184"/>
  <c r="K76" i="184"/>
  <c r="F76" i="184"/>
  <c r="D76" i="184"/>
  <c r="M75" i="184"/>
  <c r="L75" i="184"/>
  <c r="K75" i="184"/>
  <c r="F75" i="184"/>
  <c r="D75" i="184"/>
  <c r="M74" i="184"/>
  <c r="L74" i="184"/>
  <c r="K74" i="184"/>
  <c r="F74" i="184"/>
  <c r="D74" i="184"/>
  <c r="M73" i="184"/>
  <c r="L73" i="184"/>
  <c r="K73" i="184"/>
  <c r="F73" i="184"/>
  <c r="D73" i="184"/>
  <c r="M72" i="184"/>
  <c r="L72" i="184"/>
  <c r="K72" i="184"/>
  <c r="F72" i="184"/>
  <c r="D72" i="184"/>
  <c r="M71" i="184"/>
  <c r="L71" i="184"/>
  <c r="K71" i="184"/>
  <c r="F71" i="184"/>
  <c r="D71" i="184"/>
  <c r="M70" i="184"/>
  <c r="L70" i="184"/>
  <c r="K70" i="184"/>
  <c r="F70" i="184"/>
  <c r="D70" i="184"/>
  <c r="M69" i="184"/>
  <c r="L69" i="184"/>
  <c r="K69" i="184"/>
  <c r="F69" i="184"/>
  <c r="D69" i="184"/>
  <c r="M68" i="184"/>
  <c r="L68" i="184"/>
  <c r="K68" i="184"/>
  <c r="F68" i="184"/>
  <c r="D68" i="184"/>
  <c r="M67" i="184"/>
  <c r="L67" i="184"/>
  <c r="K67" i="184"/>
  <c r="F67" i="184"/>
  <c r="D67" i="184"/>
  <c r="M66" i="184"/>
  <c r="L66" i="184"/>
  <c r="K66" i="184"/>
  <c r="F66" i="184"/>
  <c r="D66" i="184"/>
  <c r="M65" i="184"/>
  <c r="L65" i="184"/>
  <c r="K65" i="184"/>
  <c r="F65" i="184"/>
  <c r="D65" i="184"/>
  <c r="M64" i="184"/>
  <c r="L64" i="184"/>
  <c r="K64" i="184"/>
  <c r="F64" i="184"/>
  <c r="D64" i="184"/>
  <c r="M63" i="184"/>
  <c r="L63" i="184"/>
  <c r="K63" i="184"/>
  <c r="F63" i="184"/>
  <c r="D63" i="184"/>
  <c r="M62" i="184"/>
  <c r="L62" i="184"/>
  <c r="K62" i="184"/>
  <c r="F62" i="184"/>
  <c r="D62" i="184"/>
  <c r="M61" i="184"/>
  <c r="L61" i="184"/>
  <c r="K61" i="184"/>
  <c r="F61" i="184"/>
  <c r="D61" i="184"/>
  <c r="M60" i="184"/>
  <c r="L60" i="184"/>
  <c r="K60" i="184"/>
  <c r="F60" i="184"/>
  <c r="D60" i="184"/>
  <c r="M59" i="184"/>
  <c r="L59" i="184"/>
  <c r="K59" i="184"/>
  <c r="F59" i="184"/>
  <c r="D59" i="184"/>
  <c r="M58" i="184"/>
  <c r="L58" i="184"/>
  <c r="K58" i="184"/>
  <c r="F58" i="184"/>
  <c r="D58" i="184"/>
  <c r="M57" i="184"/>
  <c r="L57" i="184"/>
  <c r="K57" i="184"/>
  <c r="F57" i="184"/>
  <c r="D57" i="184"/>
  <c r="M56" i="184"/>
  <c r="L56" i="184"/>
  <c r="K56" i="184"/>
  <c r="F56" i="184"/>
  <c r="D56" i="184"/>
  <c r="M55" i="184"/>
  <c r="L55" i="184"/>
  <c r="K55" i="184"/>
  <c r="F55" i="184"/>
  <c r="D55" i="184"/>
  <c r="M54" i="184"/>
  <c r="L54" i="184"/>
  <c r="K54" i="184"/>
  <c r="F54" i="184"/>
  <c r="D54" i="184"/>
  <c r="M53" i="184"/>
  <c r="L53" i="184"/>
  <c r="K53" i="184"/>
  <c r="F53" i="184"/>
  <c r="D53" i="184"/>
  <c r="M52" i="184"/>
  <c r="L52" i="184"/>
  <c r="K52" i="184"/>
  <c r="F52" i="184"/>
  <c r="D52" i="184"/>
  <c r="M51" i="184"/>
  <c r="L51" i="184"/>
  <c r="K51" i="184"/>
  <c r="F51" i="184"/>
  <c r="D51" i="184"/>
  <c r="M50" i="184"/>
  <c r="L50" i="184"/>
  <c r="K50" i="184"/>
  <c r="F50" i="184"/>
  <c r="D50" i="184"/>
  <c r="M49" i="184"/>
  <c r="L49" i="184"/>
  <c r="K49" i="184"/>
  <c r="F49" i="184"/>
  <c r="D49" i="184"/>
  <c r="M48" i="184"/>
  <c r="L48" i="184"/>
  <c r="K48" i="184"/>
  <c r="F48" i="184"/>
  <c r="D48" i="184"/>
  <c r="M47" i="184"/>
  <c r="L47" i="184"/>
  <c r="K47" i="184"/>
  <c r="F47" i="184"/>
  <c r="D47" i="184"/>
  <c r="M46" i="184"/>
  <c r="L46" i="184"/>
  <c r="K46" i="184"/>
  <c r="F46" i="184"/>
  <c r="D46" i="184"/>
  <c r="M45" i="184"/>
  <c r="L45" i="184"/>
  <c r="K45" i="184"/>
  <c r="F45" i="184"/>
  <c r="D45" i="184"/>
  <c r="F244" i="152"/>
  <c r="D244" i="152"/>
  <c r="B244" i="152"/>
  <c r="F243" i="152"/>
  <c r="D243" i="152"/>
  <c r="B243" i="152"/>
  <c r="F242" i="152"/>
  <c r="D242" i="152"/>
  <c r="B242" i="152"/>
  <c r="F241" i="152"/>
  <c r="D241" i="152"/>
  <c r="B241" i="152"/>
  <c r="F240" i="152"/>
  <c r="D240" i="152"/>
  <c r="B240" i="152"/>
  <c r="F239" i="152"/>
  <c r="D239" i="152"/>
  <c r="B239" i="152"/>
  <c r="F238" i="152"/>
  <c r="D238" i="152"/>
  <c r="B238" i="152"/>
  <c r="F237" i="152"/>
  <c r="D237" i="152"/>
  <c r="B237" i="152"/>
  <c r="F236" i="152"/>
  <c r="D236" i="152"/>
  <c r="B236" i="152"/>
  <c r="F235" i="152"/>
  <c r="D235" i="152"/>
  <c r="B235" i="152"/>
  <c r="F234" i="152"/>
  <c r="D234" i="152"/>
  <c r="B234" i="152"/>
  <c r="F233" i="152"/>
  <c r="D233" i="152"/>
  <c r="B233" i="152"/>
  <c r="F232" i="152"/>
  <c r="D232" i="152"/>
  <c r="B232" i="152"/>
  <c r="F231" i="152"/>
  <c r="D231" i="152"/>
  <c r="B231" i="152"/>
  <c r="F230" i="152"/>
  <c r="D230" i="152"/>
  <c r="B230" i="152"/>
  <c r="F229" i="152"/>
  <c r="D229" i="152"/>
  <c r="B229" i="152"/>
  <c r="F228" i="152"/>
  <c r="D228" i="152"/>
  <c r="B228" i="152"/>
  <c r="F227" i="152"/>
  <c r="D227" i="152"/>
  <c r="B227" i="152"/>
  <c r="F226" i="152"/>
  <c r="D226" i="152"/>
  <c r="B226" i="152"/>
  <c r="F225" i="152"/>
  <c r="D225" i="152"/>
  <c r="B225" i="152"/>
  <c r="F224" i="152"/>
  <c r="D224" i="152"/>
  <c r="B224" i="152"/>
  <c r="F223" i="152"/>
  <c r="D223" i="152"/>
  <c r="B223" i="152"/>
  <c r="F222" i="152"/>
  <c r="D222" i="152"/>
  <c r="B222" i="152"/>
  <c r="F221" i="152"/>
  <c r="D221" i="152"/>
  <c r="B221" i="152"/>
  <c r="F220" i="152"/>
  <c r="D220" i="152"/>
  <c r="B220" i="152"/>
  <c r="F219" i="152"/>
  <c r="D219" i="152"/>
  <c r="B219" i="152"/>
  <c r="F218" i="152"/>
  <c r="D218" i="152"/>
  <c r="B218" i="152"/>
  <c r="F217" i="152"/>
  <c r="D217" i="152"/>
  <c r="B217" i="152"/>
  <c r="F216" i="152"/>
  <c r="D216" i="152"/>
  <c r="B216" i="152"/>
  <c r="F215" i="152"/>
  <c r="D215" i="152"/>
  <c r="B215" i="152"/>
  <c r="F214" i="152"/>
  <c r="D214" i="152"/>
  <c r="B214" i="152"/>
  <c r="F213" i="152"/>
  <c r="D213" i="152"/>
  <c r="B213" i="152"/>
  <c r="F212" i="152"/>
  <c r="D212" i="152"/>
  <c r="B212" i="152"/>
  <c r="F211" i="152"/>
  <c r="D211" i="152"/>
  <c r="B211" i="152"/>
  <c r="F210" i="152"/>
  <c r="D210" i="152"/>
  <c r="B210" i="152"/>
  <c r="F209" i="152"/>
  <c r="D209" i="152"/>
  <c r="B209" i="152"/>
  <c r="F208" i="152"/>
  <c r="D208" i="152"/>
  <c r="B208" i="152"/>
  <c r="F207" i="152"/>
  <c r="D207" i="152"/>
  <c r="B207" i="152"/>
  <c r="F206" i="152"/>
  <c r="D206" i="152"/>
  <c r="B206" i="152"/>
  <c r="F205" i="152"/>
  <c r="D205" i="152"/>
  <c r="B205" i="152"/>
  <c r="F204" i="152"/>
  <c r="D204" i="152"/>
  <c r="B204" i="152"/>
  <c r="F203" i="152"/>
  <c r="D203" i="152"/>
  <c r="B203" i="152"/>
  <c r="F202" i="152"/>
  <c r="D202" i="152"/>
  <c r="B202" i="152"/>
  <c r="F201" i="152"/>
  <c r="D201" i="152"/>
  <c r="B201" i="152"/>
  <c r="F200" i="152"/>
  <c r="D200" i="152"/>
  <c r="B200" i="152"/>
  <c r="F199" i="152"/>
  <c r="D199" i="152"/>
  <c r="B199" i="152"/>
  <c r="F198" i="152"/>
  <c r="D198" i="152"/>
  <c r="B198" i="152"/>
  <c r="F197" i="152"/>
  <c r="D197" i="152"/>
  <c r="B197" i="152"/>
  <c r="F196" i="152"/>
  <c r="D196" i="152"/>
  <c r="B196" i="152"/>
  <c r="F195" i="152"/>
  <c r="D195" i="152"/>
  <c r="B195" i="152"/>
  <c r="F194" i="152"/>
  <c r="D194" i="152"/>
  <c r="B194" i="152"/>
  <c r="F193" i="152"/>
  <c r="D193" i="152"/>
  <c r="B193" i="152"/>
  <c r="F192" i="152"/>
  <c r="D192" i="152"/>
  <c r="B192" i="152"/>
  <c r="F191" i="152"/>
  <c r="D191" i="152"/>
  <c r="B191" i="152"/>
  <c r="F190" i="152"/>
  <c r="D190" i="152"/>
  <c r="B190" i="152"/>
  <c r="F189" i="152"/>
  <c r="D189" i="152"/>
  <c r="B189" i="152"/>
  <c r="F188" i="152"/>
  <c r="D188" i="152"/>
  <c r="B188" i="152"/>
  <c r="F187" i="152"/>
  <c r="D187" i="152"/>
  <c r="B187" i="152"/>
  <c r="F186" i="152"/>
  <c r="D186" i="152"/>
  <c r="B186" i="152"/>
  <c r="F185" i="152"/>
  <c r="D185" i="152"/>
  <c r="B185" i="152"/>
  <c r="F184" i="152"/>
  <c r="D184" i="152"/>
  <c r="B184" i="152"/>
  <c r="F183" i="152"/>
  <c r="D183" i="152"/>
  <c r="B183" i="152"/>
  <c r="F182" i="152"/>
  <c r="D182" i="152"/>
  <c r="B182" i="152"/>
  <c r="F181" i="152"/>
  <c r="D181" i="152"/>
  <c r="B181" i="152"/>
  <c r="F180" i="152"/>
  <c r="D180" i="152"/>
  <c r="B180" i="152"/>
  <c r="F179" i="152"/>
  <c r="D179" i="152"/>
  <c r="B179" i="152"/>
  <c r="F178" i="152"/>
  <c r="D178" i="152"/>
  <c r="B178" i="152"/>
  <c r="F177" i="152"/>
  <c r="D177" i="152"/>
  <c r="B177" i="152"/>
  <c r="F176" i="152"/>
  <c r="D176" i="152"/>
  <c r="B176" i="152"/>
  <c r="F175" i="152"/>
  <c r="D175" i="152"/>
  <c r="B175" i="152"/>
  <c r="F174" i="152"/>
  <c r="D174" i="152"/>
  <c r="B174" i="152"/>
  <c r="F173" i="152"/>
  <c r="D173" i="152"/>
  <c r="B173" i="152"/>
  <c r="F172" i="152"/>
  <c r="D172" i="152"/>
  <c r="B172" i="152"/>
  <c r="F171" i="152"/>
  <c r="D171" i="152"/>
  <c r="B171" i="152"/>
  <c r="F170" i="152"/>
  <c r="D170" i="152"/>
  <c r="B170" i="152"/>
  <c r="F169" i="152"/>
  <c r="D169" i="152"/>
  <c r="B169" i="152"/>
  <c r="F168" i="152"/>
  <c r="D168" i="152"/>
  <c r="B168" i="152"/>
  <c r="F167" i="152"/>
  <c r="D167" i="152"/>
  <c r="B167" i="152"/>
  <c r="F166" i="152"/>
  <c r="D166" i="152"/>
  <c r="B166" i="152"/>
  <c r="F165" i="152"/>
  <c r="D165" i="152"/>
  <c r="B165" i="152"/>
  <c r="F164" i="152"/>
  <c r="D164" i="152"/>
  <c r="B164" i="152"/>
  <c r="F163" i="152"/>
  <c r="D163" i="152"/>
  <c r="B163" i="152"/>
  <c r="F162" i="152"/>
  <c r="D162" i="152"/>
  <c r="B162" i="152"/>
  <c r="F161" i="152"/>
  <c r="D161" i="152"/>
  <c r="B161" i="152"/>
  <c r="F160" i="152"/>
  <c r="D160" i="152"/>
  <c r="B160" i="152"/>
  <c r="F159" i="152"/>
  <c r="D159" i="152"/>
  <c r="B159" i="152"/>
  <c r="F158" i="152"/>
  <c r="D158" i="152"/>
  <c r="B158" i="152"/>
  <c r="F157" i="152"/>
  <c r="D157" i="152"/>
  <c r="B157" i="152"/>
  <c r="F156" i="152"/>
  <c r="D156" i="152"/>
  <c r="B156" i="152"/>
  <c r="F155" i="152"/>
  <c r="D155" i="152"/>
  <c r="B155" i="152"/>
  <c r="F154" i="152"/>
  <c r="D154" i="152"/>
  <c r="B154" i="152"/>
  <c r="F153" i="152"/>
  <c r="D153" i="152"/>
  <c r="B153" i="152"/>
  <c r="F152" i="152"/>
  <c r="D152" i="152"/>
  <c r="B152" i="152"/>
  <c r="F151" i="152"/>
  <c r="D151" i="152"/>
  <c r="B151" i="152"/>
  <c r="F150" i="152"/>
  <c r="D150" i="152"/>
  <c r="B150" i="152"/>
  <c r="F149" i="152"/>
  <c r="D149" i="152"/>
  <c r="B149" i="152"/>
  <c r="F148" i="152"/>
  <c r="D148" i="152"/>
  <c r="B148" i="152"/>
  <c r="F147" i="152"/>
  <c r="D147" i="152"/>
  <c r="B147" i="152"/>
  <c r="F146" i="152"/>
  <c r="D146" i="152"/>
  <c r="B146" i="152"/>
  <c r="F145" i="152"/>
  <c r="D145" i="152"/>
  <c r="B145" i="152"/>
  <c r="F144" i="152"/>
  <c r="D144" i="152"/>
  <c r="B144" i="152"/>
  <c r="F143" i="152"/>
  <c r="D143" i="152"/>
  <c r="B143" i="152"/>
  <c r="F142" i="152"/>
  <c r="D142" i="152"/>
  <c r="B142" i="152"/>
  <c r="F141" i="152"/>
  <c r="D141" i="152"/>
  <c r="B141" i="152"/>
  <c r="F140" i="152"/>
  <c r="D140" i="152"/>
  <c r="B140" i="152"/>
  <c r="F139" i="152"/>
  <c r="D139" i="152"/>
  <c r="B139" i="152"/>
  <c r="F138" i="152"/>
  <c r="D138" i="152"/>
  <c r="B138" i="152"/>
  <c r="F137" i="152"/>
  <c r="D137" i="152"/>
  <c r="B137" i="152"/>
  <c r="F136" i="152"/>
  <c r="D136" i="152"/>
  <c r="B136" i="152"/>
  <c r="F135" i="152"/>
  <c r="D135" i="152"/>
  <c r="B135" i="152"/>
  <c r="F134" i="152"/>
  <c r="D134" i="152"/>
  <c r="B134" i="152"/>
  <c r="F133" i="152"/>
  <c r="D133" i="152"/>
  <c r="B133" i="152"/>
  <c r="F132" i="152"/>
  <c r="D132" i="152"/>
  <c r="B132" i="152"/>
  <c r="F131" i="152"/>
  <c r="D131" i="152"/>
  <c r="B131" i="152"/>
  <c r="F130" i="152"/>
  <c r="D130" i="152"/>
  <c r="B130" i="152"/>
  <c r="F129" i="152"/>
  <c r="D129" i="152"/>
  <c r="B129" i="152"/>
  <c r="F128" i="152"/>
  <c r="D128" i="152"/>
  <c r="B128" i="152"/>
  <c r="F127" i="152"/>
  <c r="D127" i="152"/>
  <c r="B127" i="152"/>
  <c r="F126" i="152"/>
  <c r="D126" i="152"/>
  <c r="B126" i="152"/>
  <c r="F125" i="152"/>
  <c r="D125" i="152"/>
  <c r="B125" i="152"/>
  <c r="F124" i="152"/>
  <c r="D124" i="152"/>
  <c r="B124" i="152"/>
  <c r="F123" i="152"/>
  <c r="D123" i="152"/>
  <c r="B123" i="152"/>
  <c r="F122" i="152"/>
  <c r="D122" i="152"/>
  <c r="B122" i="152"/>
  <c r="F121" i="152"/>
  <c r="D121" i="152"/>
  <c r="B121" i="152"/>
  <c r="F120" i="152"/>
  <c r="D120" i="152"/>
  <c r="B120" i="152"/>
  <c r="F119" i="152"/>
  <c r="D119" i="152"/>
  <c r="B119" i="152"/>
  <c r="F118" i="152"/>
  <c r="D118" i="152"/>
  <c r="B118" i="152"/>
  <c r="F117" i="152"/>
  <c r="D117" i="152"/>
  <c r="B117" i="152"/>
  <c r="F116" i="152"/>
  <c r="D116" i="152"/>
  <c r="B116" i="152"/>
  <c r="F115" i="152"/>
  <c r="D115" i="152"/>
  <c r="B115" i="152"/>
  <c r="F114" i="152"/>
  <c r="D114" i="152"/>
  <c r="B114" i="152"/>
  <c r="F113" i="152"/>
  <c r="D113" i="152"/>
  <c r="B113" i="152"/>
  <c r="F112" i="152"/>
  <c r="D112" i="152"/>
  <c r="B112" i="152"/>
  <c r="F111" i="152"/>
  <c r="D111" i="152"/>
  <c r="B111" i="152"/>
  <c r="F110" i="152"/>
  <c r="D110" i="152"/>
  <c r="B110" i="152"/>
  <c r="F109" i="152"/>
  <c r="D109" i="152"/>
  <c r="B109" i="152"/>
  <c r="F108" i="152"/>
  <c r="D108" i="152"/>
  <c r="B108" i="152"/>
  <c r="F107" i="152"/>
  <c r="D107" i="152"/>
  <c r="B107" i="152"/>
  <c r="F106" i="152"/>
  <c r="D106" i="152"/>
  <c r="B106" i="152"/>
  <c r="F105" i="152"/>
  <c r="D105" i="152"/>
  <c r="B105" i="152"/>
  <c r="F104" i="152"/>
  <c r="D104" i="152"/>
  <c r="B104" i="152"/>
  <c r="F103" i="152"/>
  <c r="D103" i="152"/>
  <c r="B103" i="152"/>
  <c r="F102" i="152"/>
  <c r="D102" i="152"/>
  <c r="B102" i="152"/>
  <c r="F101" i="152"/>
  <c r="D101" i="152"/>
  <c r="B101" i="152"/>
  <c r="F100" i="152"/>
  <c r="D100" i="152"/>
  <c r="B100" i="152"/>
  <c r="F99" i="152"/>
  <c r="D99" i="152"/>
  <c r="B99" i="152"/>
  <c r="F98" i="152"/>
  <c r="D98" i="152"/>
  <c r="B98" i="152"/>
  <c r="F97" i="152"/>
  <c r="D97" i="152"/>
  <c r="B97" i="152"/>
  <c r="F96" i="152"/>
  <c r="D96" i="152"/>
  <c r="B96" i="152"/>
  <c r="F95" i="152"/>
  <c r="D95" i="152"/>
  <c r="B95" i="152"/>
  <c r="F94" i="152"/>
  <c r="D94" i="152"/>
  <c r="B94" i="152"/>
  <c r="F93" i="152"/>
  <c r="D93" i="152"/>
  <c r="B93" i="152"/>
  <c r="F92" i="152"/>
  <c r="D92" i="152"/>
  <c r="B92" i="152"/>
  <c r="F91" i="152"/>
  <c r="D91" i="152"/>
  <c r="B91" i="152"/>
  <c r="F90" i="152"/>
  <c r="D90" i="152"/>
  <c r="B90" i="152"/>
  <c r="F89" i="152"/>
  <c r="D89" i="152"/>
  <c r="B89" i="152"/>
  <c r="F88" i="152"/>
  <c r="D88" i="152"/>
  <c r="B88" i="152"/>
  <c r="F87" i="152"/>
  <c r="D87" i="152"/>
  <c r="B87" i="152"/>
  <c r="F86" i="152"/>
  <c r="D86" i="152"/>
  <c r="B86" i="152"/>
  <c r="F85" i="152"/>
  <c r="D85" i="152"/>
  <c r="B85" i="152"/>
  <c r="F84" i="152"/>
  <c r="D84" i="152"/>
  <c r="B84" i="152"/>
  <c r="F83" i="152"/>
  <c r="D83" i="152"/>
  <c r="B83" i="152"/>
  <c r="F82" i="152"/>
  <c r="D82" i="152"/>
  <c r="B82" i="152"/>
  <c r="F81" i="152"/>
  <c r="D81" i="152"/>
  <c r="B81" i="152"/>
  <c r="F80" i="152"/>
  <c r="D80" i="152"/>
  <c r="B80" i="152"/>
  <c r="F79" i="152"/>
  <c r="D79" i="152"/>
  <c r="B79" i="152"/>
  <c r="F78" i="152"/>
  <c r="D78" i="152"/>
  <c r="B78" i="152"/>
  <c r="F77" i="152"/>
  <c r="D77" i="152"/>
  <c r="B77" i="152"/>
  <c r="F76" i="152"/>
  <c r="D76" i="152"/>
  <c r="B76" i="152"/>
  <c r="F75" i="152"/>
  <c r="D75" i="152"/>
  <c r="B75" i="152"/>
  <c r="F74" i="152"/>
  <c r="D74" i="152"/>
  <c r="B74" i="152"/>
  <c r="F73" i="152"/>
  <c r="D73" i="152"/>
  <c r="B73" i="152"/>
  <c r="F72" i="152"/>
  <c r="D72" i="152"/>
  <c r="B72" i="152"/>
  <c r="F71" i="152"/>
  <c r="D71" i="152"/>
  <c r="B71" i="152"/>
  <c r="F70" i="152"/>
  <c r="D70" i="152"/>
  <c r="B70" i="152"/>
  <c r="F69" i="152"/>
  <c r="D69" i="152"/>
  <c r="B69" i="152"/>
  <c r="F68" i="152"/>
  <c r="D68" i="152"/>
  <c r="B68" i="152"/>
  <c r="F67" i="152"/>
  <c r="D67" i="152"/>
  <c r="B67" i="152"/>
  <c r="F66" i="152"/>
  <c r="D66" i="152"/>
  <c r="B66" i="152"/>
  <c r="F65" i="152"/>
  <c r="D65" i="152"/>
  <c r="B65" i="152"/>
  <c r="F64" i="152"/>
  <c r="D64" i="152"/>
  <c r="B64" i="152"/>
  <c r="F63" i="152"/>
  <c r="D63" i="152"/>
  <c r="B63" i="152"/>
  <c r="F62" i="152"/>
  <c r="D62" i="152"/>
  <c r="B62" i="152"/>
  <c r="F61" i="152"/>
  <c r="D61" i="152"/>
  <c r="B61" i="152"/>
  <c r="F60" i="152"/>
  <c r="D60" i="152"/>
  <c r="B60" i="152"/>
  <c r="F59" i="152"/>
  <c r="D59" i="152"/>
  <c r="B59" i="152"/>
  <c r="F58" i="152"/>
  <c r="D58" i="152"/>
  <c r="B58" i="152"/>
  <c r="F57" i="152"/>
  <c r="D57" i="152"/>
  <c r="B57" i="152"/>
  <c r="F56" i="152"/>
  <c r="D56" i="152"/>
  <c r="B56" i="152"/>
  <c r="F55" i="152"/>
  <c r="D55" i="152"/>
  <c r="B55" i="152"/>
  <c r="F54" i="152"/>
  <c r="D54" i="152"/>
  <c r="B54" i="152"/>
  <c r="F53" i="152"/>
  <c r="D53" i="152"/>
  <c r="B53" i="152"/>
  <c r="F52" i="152"/>
  <c r="D52" i="152"/>
  <c r="B52" i="152"/>
  <c r="F51" i="152"/>
  <c r="D51" i="152"/>
  <c r="B51" i="152"/>
  <c r="F50" i="152"/>
  <c r="D50" i="152"/>
  <c r="B50" i="152"/>
  <c r="F49" i="152"/>
  <c r="D49" i="152"/>
  <c r="B49" i="152"/>
  <c r="F48" i="152"/>
  <c r="D48" i="152"/>
  <c r="B48" i="152"/>
  <c r="F47" i="152"/>
  <c r="D47" i="152"/>
  <c r="B47" i="152"/>
  <c r="F46" i="152"/>
  <c r="D46" i="152"/>
  <c r="B46" i="152"/>
  <c r="F45" i="152"/>
  <c r="D45" i="152"/>
  <c r="B45" i="152"/>
  <c r="AI244" i="153"/>
  <c r="AG244" i="153"/>
  <c r="Y244" i="153"/>
  <c r="P244" i="153"/>
  <c r="N244" i="153"/>
  <c r="M244" i="153"/>
  <c r="L244" i="153"/>
  <c r="K244" i="153"/>
  <c r="J244" i="153"/>
  <c r="I244" i="153"/>
  <c r="H244" i="153"/>
  <c r="G244" i="153"/>
  <c r="F244" i="153"/>
  <c r="E244" i="153"/>
  <c r="C244" i="153"/>
  <c r="AI243" i="153"/>
  <c r="AG243" i="153"/>
  <c r="Y243" i="153"/>
  <c r="P243" i="153"/>
  <c r="N243" i="153"/>
  <c r="M243" i="153"/>
  <c r="L243" i="153"/>
  <c r="K243" i="153"/>
  <c r="J243" i="153"/>
  <c r="I243" i="153"/>
  <c r="H243" i="153"/>
  <c r="G243" i="153"/>
  <c r="F243" i="153"/>
  <c r="E243" i="153"/>
  <c r="C243" i="153"/>
  <c r="AI242" i="153"/>
  <c r="AG242" i="153"/>
  <c r="Y242" i="153"/>
  <c r="P242" i="153"/>
  <c r="N242" i="153"/>
  <c r="M242" i="153"/>
  <c r="L242" i="153"/>
  <c r="K242" i="153"/>
  <c r="J242" i="153"/>
  <c r="I242" i="153"/>
  <c r="H242" i="153"/>
  <c r="G242" i="153"/>
  <c r="F242" i="153"/>
  <c r="E242" i="153"/>
  <c r="C242" i="153"/>
  <c r="AI241" i="153"/>
  <c r="AG241" i="153"/>
  <c r="Y241" i="153"/>
  <c r="P241" i="153"/>
  <c r="N241" i="153"/>
  <c r="M241" i="153"/>
  <c r="L241" i="153"/>
  <c r="K241" i="153"/>
  <c r="J241" i="153"/>
  <c r="I241" i="153"/>
  <c r="H241" i="153"/>
  <c r="G241" i="153"/>
  <c r="F241" i="153"/>
  <c r="E241" i="153"/>
  <c r="C241" i="153"/>
  <c r="AI240" i="153"/>
  <c r="AG240" i="153"/>
  <c r="Y240" i="153"/>
  <c r="P240" i="153"/>
  <c r="N240" i="153"/>
  <c r="M240" i="153"/>
  <c r="L240" i="153"/>
  <c r="K240" i="153"/>
  <c r="J240" i="153"/>
  <c r="I240" i="153"/>
  <c r="H240" i="153"/>
  <c r="G240" i="153"/>
  <c r="F240" i="153"/>
  <c r="E240" i="153"/>
  <c r="C240" i="153"/>
  <c r="AI239" i="153"/>
  <c r="AG239" i="153"/>
  <c r="Y239" i="153"/>
  <c r="P239" i="153"/>
  <c r="N239" i="153"/>
  <c r="M239" i="153"/>
  <c r="L239" i="153"/>
  <c r="K239" i="153"/>
  <c r="J239" i="153"/>
  <c r="I239" i="153"/>
  <c r="H239" i="153"/>
  <c r="G239" i="153"/>
  <c r="F239" i="153"/>
  <c r="E239" i="153"/>
  <c r="C239" i="153"/>
  <c r="AI238" i="153"/>
  <c r="AG238" i="153"/>
  <c r="Y238" i="153"/>
  <c r="P238" i="153"/>
  <c r="N238" i="153"/>
  <c r="M238" i="153"/>
  <c r="L238" i="153"/>
  <c r="K238" i="153"/>
  <c r="J238" i="153"/>
  <c r="I238" i="153"/>
  <c r="H238" i="153"/>
  <c r="G238" i="153"/>
  <c r="F238" i="153"/>
  <c r="E238" i="153"/>
  <c r="C238" i="153"/>
  <c r="AI237" i="153"/>
  <c r="AG237" i="153"/>
  <c r="Y237" i="153"/>
  <c r="P237" i="153"/>
  <c r="N237" i="153"/>
  <c r="M237" i="153"/>
  <c r="L237" i="153"/>
  <c r="K237" i="153"/>
  <c r="J237" i="153"/>
  <c r="I237" i="153"/>
  <c r="H237" i="153"/>
  <c r="G237" i="153"/>
  <c r="F237" i="153"/>
  <c r="E237" i="153"/>
  <c r="C237" i="153"/>
  <c r="AI236" i="153"/>
  <c r="AG236" i="153"/>
  <c r="Y236" i="153"/>
  <c r="P236" i="153"/>
  <c r="N236" i="153"/>
  <c r="M236" i="153"/>
  <c r="L236" i="153"/>
  <c r="K236" i="153"/>
  <c r="J236" i="153"/>
  <c r="I236" i="153"/>
  <c r="H236" i="153"/>
  <c r="G236" i="153"/>
  <c r="F236" i="153"/>
  <c r="E236" i="153"/>
  <c r="C236" i="153"/>
  <c r="AI235" i="153"/>
  <c r="AG235" i="153"/>
  <c r="Y235" i="153"/>
  <c r="P235" i="153"/>
  <c r="N235" i="153"/>
  <c r="M235" i="153"/>
  <c r="L235" i="153"/>
  <c r="K235" i="153"/>
  <c r="J235" i="153"/>
  <c r="I235" i="153"/>
  <c r="H235" i="153"/>
  <c r="G235" i="153"/>
  <c r="F235" i="153"/>
  <c r="E235" i="153"/>
  <c r="C235" i="153"/>
  <c r="AI234" i="153"/>
  <c r="AG234" i="153"/>
  <c r="Y234" i="153"/>
  <c r="P234" i="153"/>
  <c r="N234" i="153"/>
  <c r="M234" i="153"/>
  <c r="L234" i="153"/>
  <c r="K234" i="153"/>
  <c r="J234" i="153"/>
  <c r="I234" i="153"/>
  <c r="H234" i="153"/>
  <c r="G234" i="153"/>
  <c r="F234" i="153"/>
  <c r="E234" i="153"/>
  <c r="C234" i="153"/>
  <c r="AI233" i="153"/>
  <c r="AG233" i="153"/>
  <c r="Y233" i="153"/>
  <c r="P233" i="153"/>
  <c r="N233" i="153"/>
  <c r="M233" i="153"/>
  <c r="L233" i="153"/>
  <c r="K233" i="153"/>
  <c r="J233" i="153"/>
  <c r="I233" i="153"/>
  <c r="H233" i="153"/>
  <c r="G233" i="153"/>
  <c r="F233" i="153"/>
  <c r="E233" i="153"/>
  <c r="C233" i="153"/>
  <c r="AI232" i="153"/>
  <c r="AG232" i="153"/>
  <c r="Y232" i="153"/>
  <c r="P232" i="153"/>
  <c r="N232" i="153"/>
  <c r="M232" i="153"/>
  <c r="L232" i="153"/>
  <c r="K232" i="153"/>
  <c r="J232" i="153"/>
  <c r="I232" i="153"/>
  <c r="H232" i="153"/>
  <c r="G232" i="153"/>
  <c r="F232" i="153"/>
  <c r="E232" i="153"/>
  <c r="C232" i="153"/>
  <c r="AI231" i="153"/>
  <c r="AG231" i="153"/>
  <c r="Y231" i="153"/>
  <c r="P231" i="153"/>
  <c r="N231" i="153"/>
  <c r="M231" i="153"/>
  <c r="L231" i="153"/>
  <c r="K231" i="153"/>
  <c r="J231" i="153"/>
  <c r="I231" i="153"/>
  <c r="H231" i="153"/>
  <c r="G231" i="153"/>
  <c r="F231" i="153"/>
  <c r="E231" i="153"/>
  <c r="C231" i="153"/>
  <c r="AI230" i="153"/>
  <c r="AG230" i="153"/>
  <c r="Y230" i="153"/>
  <c r="P230" i="153"/>
  <c r="N230" i="153"/>
  <c r="M230" i="153"/>
  <c r="L230" i="153"/>
  <c r="K230" i="153"/>
  <c r="J230" i="153"/>
  <c r="I230" i="153"/>
  <c r="H230" i="153"/>
  <c r="G230" i="153"/>
  <c r="F230" i="153"/>
  <c r="E230" i="153"/>
  <c r="C230" i="153"/>
  <c r="AI229" i="153"/>
  <c r="AG229" i="153"/>
  <c r="Y229" i="153"/>
  <c r="P229" i="153"/>
  <c r="N229" i="153"/>
  <c r="M229" i="153"/>
  <c r="L229" i="153"/>
  <c r="K229" i="153"/>
  <c r="J229" i="153"/>
  <c r="I229" i="153"/>
  <c r="H229" i="153"/>
  <c r="G229" i="153"/>
  <c r="F229" i="153"/>
  <c r="E229" i="153"/>
  <c r="C229" i="153"/>
  <c r="AI228" i="153"/>
  <c r="AG228" i="153"/>
  <c r="Y228" i="153"/>
  <c r="P228" i="153"/>
  <c r="N228" i="153"/>
  <c r="M228" i="153"/>
  <c r="L228" i="153"/>
  <c r="K228" i="153"/>
  <c r="J228" i="153"/>
  <c r="I228" i="153"/>
  <c r="H228" i="153"/>
  <c r="G228" i="153"/>
  <c r="F228" i="153"/>
  <c r="E228" i="153"/>
  <c r="C228" i="153"/>
  <c r="AI227" i="153"/>
  <c r="AG227" i="153"/>
  <c r="Y227" i="153"/>
  <c r="P227" i="153"/>
  <c r="N227" i="153"/>
  <c r="M227" i="153"/>
  <c r="L227" i="153"/>
  <c r="K227" i="153"/>
  <c r="J227" i="153"/>
  <c r="I227" i="153"/>
  <c r="H227" i="153"/>
  <c r="G227" i="153"/>
  <c r="F227" i="153"/>
  <c r="E227" i="153"/>
  <c r="C227" i="153"/>
  <c r="AI226" i="153"/>
  <c r="AG226" i="153"/>
  <c r="Y226" i="153"/>
  <c r="P226" i="153"/>
  <c r="N226" i="153"/>
  <c r="M226" i="153"/>
  <c r="L226" i="153"/>
  <c r="K226" i="153"/>
  <c r="J226" i="153"/>
  <c r="I226" i="153"/>
  <c r="H226" i="153"/>
  <c r="G226" i="153"/>
  <c r="F226" i="153"/>
  <c r="E226" i="153"/>
  <c r="C226" i="153"/>
  <c r="AI225" i="153"/>
  <c r="AG225" i="153"/>
  <c r="Y225" i="153"/>
  <c r="P225" i="153"/>
  <c r="N225" i="153"/>
  <c r="M225" i="153"/>
  <c r="L225" i="153"/>
  <c r="K225" i="153"/>
  <c r="J225" i="153"/>
  <c r="I225" i="153"/>
  <c r="H225" i="153"/>
  <c r="G225" i="153"/>
  <c r="F225" i="153"/>
  <c r="E225" i="153"/>
  <c r="C225" i="153"/>
  <c r="AI224" i="153"/>
  <c r="AG224" i="153"/>
  <c r="Y224" i="153"/>
  <c r="P224" i="153"/>
  <c r="N224" i="153"/>
  <c r="M224" i="153"/>
  <c r="L224" i="153"/>
  <c r="K224" i="153"/>
  <c r="J224" i="153"/>
  <c r="I224" i="153"/>
  <c r="H224" i="153"/>
  <c r="G224" i="153"/>
  <c r="F224" i="153"/>
  <c r="E224" i="153"/>
  <c r="C224" i="153"/>
  <c r="AI223" i="153"/>
  <c r="AG223" i="153"/>
  <c r="Y223" i="153"/>
  <c r="P223" i="153"/>
  <c r="N223" i="153"/>
  <c r="M223" i="153"/>
  <c r="L223" i="153"/>
  <c r="K223" i="153"/>
  <c r="J223" i="153"/>
  <c r="I223" i="153"/>
  <c r="H223" i="153"/>
  <c r="G223" i="153"/>
  <c r="F223" i="153"/>
  <c r="E223" i="153"/>
  <c r="C223" i="153"/>
  <c r="AI222" i="153"/>
  <c r="AG222" i="153"/>
  <c r="Y222" i="153"/>
  <c r="P222" i="153"/>
  <c r="N222" i="153"/>
  <c r="M222" i="153"/>
  <c r="L222" i="153"/>
  <c r="K222" i="153"/>
  <c r="J222" i="153"/>
  <c r="I222" i="153"/>
  <c r="H222" i="153"/>
  <c r="G222" i="153"/>
  <c r="F222" i="153"/>
  <c r="E222" i="153"/>
  <c r="C222" i="153"/>
  <c r="AI221" i="153"/>
  <c r="AG221" i="153"/>
  <c r="Y221" i="153"/>
  <c r="P221" i="153"/>
  <c r="N221" i="153"/>
  <c r="M221" i="153"/>
  <c r="L221" i="153"/>
  <c r="K221" i="153"/>
  <c r="J221" i="153"/>
  <c r="I221" i="153"/>
  <c r="H221" i="153"/>
  <c r="G221" i="153"/>
  <c r="F221" i="153"/>
  <c r="E221" i="153"/>
  <c r="C221" i="153"/>
  <c r="AI220" i="153"/>
  <c r="AG220" i="153"/>
  <c r="Y220" i="153"/>
  <c r="P220" i="153"/>
  <c r="N220" i="153"/>
  <c r="M220" i="153"/>
  <c r="L220" i="153"/>
  <c r="K220" i="153"/>
  <c r="J220" i="153"/>
  <c r="I220" i="153"/>
  <c r="H220" i="153"/>
  <c r="G220" i="153"/>
  <c r="F220" i="153"/>
  <c r="E220" i="153"/>
  <c r="C220" i="153"/>
  <c r="AI219" i="153"/>
  <c r="AG219" i="153"/>
  <c r="Y219" i="153"/>
  <c r="P219" i="153"/>
  <c r="N219" i="153"/>
  <c r="M219" i="153"/>
  <c r="L219" i="153"/>
  <c r="K219" i="153"/>
  <c r="J219" i="153"/>
  <c r="I219" i="153"/>
  <c r="H219" i="153"/>
  <c r="G219" i="153"/>
  <c r="F219" i="153"/>
  <c r="E219" i="153"/>
  <c r="C219" i="153"/>
  <c r="AI218" i="153"/>
  <c r="AG218" i="153"/>
  <c r="Y218" i="153"/>
  <c r="P218" i="153"/>
  <c r="N218" i="153"/>
  <c r="M218" i="153"/>
  <c r="L218" i="153"/>
  <c r="K218" i="153"/>
  <c r="J218" i="153"/>
  <c r="I218" i="153"/>
  <c r="H218" i="153"/>
  <c r="G218" i="153"/>
  <c r="F218" i="153"/>
  <c r="E218" i="153"/>
  <c r="C218" i="153"/>
  <c r="AI217" i="153"/>
  <c r="AG217" i="153"/>
  <c r="Y217" i="153"/>
  <c r="P217" i="153"/>
  <c r="N217" i="153"/>
  <c r="M217" i="153"/>
  <c r="L217" i="153"/>
  <c r="K217" i="153"/>
  <c r="J217" i="153"/>
  <c r="I217" i="153"/>
  <c r="H217" i="153"/>
  <c r="G217" i="153"/>
  <c r="F217" i="153"/>
  <c r="E217" i="153"/>
  <c r="C217" i="153"/>
  <c r="AI216" i="153"/>
  <c r="AG216" i="153"/>
  <c r="Y216" i="153"/>
  <c r="P216" i="153"/>
  <c r="N216" i="153"/>
  <c r="M216" i="153"/>
  <c r="L216" i="153"/>
  <c r="K216" i="153"/>
  <c r="J216" i="153"/>
  <c r="I216" i="153"/>
  <c r="H216" i="153"/>
  <c r="G216" i="153"/>
  <c r="F216" i="153"/>
  <c r="E216" i="153"/>
  <c r="C216" i="153"/>
  <c r="AI215" i="153"/>
  <c r="AG215" i="153"/>
  <c r="Y215" i="153"/>
  <c r="P215" i="153"/>
  <c r="N215" i="153"/>
  <c r="M215" i="153"/>
  <c r="L215" i="153"/>
  <c r="K215" i="153"/>
  <c r="J215" i="153"/>
  <c r="I215" i="153"/>
  <c r="H215" i="153"/>
  <c r="G215" i="153"/>
  <c r="F215" i="153"/>
  <c r="E215" i="153"/>
  <c r="C215" i="153"/>
  <c r="AI214" i="153"/>
  <c r="AG214" i="153"/>
  <c r="Y214" i="153"/>
  <c r="P214" i="153"/>
  <c r="N214" i="153"/>
  <c r="M214" i="153"/>
  <c r="L214" i="153"/>
  <c r="K214" i="153"/>
  <c r="J214" i="153"/>
  <c r="I214" i="153"/>
  <c r="H214" i="153"/>
  <c r="G214" i="153"/>
  <c r="F214" i="153"/>
  <c r="E214" i="153"/>
  <c r="C214" i="153"/>
  <c r="AI213" i="153"/>
  <c r="AG213" i="153"/>
  <c r="Y213" i="153"/>
  <c r="P213" i="153"/>
  <c r="N213" i="153"/>
  <c r="M213" i="153"/>
  <c r="L213" i="153"/>
  <c r="K213" i="153"/>
  <c r="J213" i="153"/>
  <c r="I213" i="153"/>
  <c r="H213" i="153"/>
  <c r="G213" i="153"/>
  <c r="F213" i="153"/>
  <c r="E213" i="153"/>
  <c r="C213" i="153"/>
  <c r="AI212" i="153"/>
  <c r="AG212" i="153"/>
  <c r="Y212" i="153"/>
  <c r="P212" i="153"/>
  <c r="N212" i="153"/>
  <c r="M212" i="153"/>
  <c r="L212" i="153"/>
  <c r="K212" i="153"/>
  <c r="J212" i="153"/>
  <c r="I212" i="153"/>
  <c r="H212" i="153"/>
  <c r="G212" i="153"/>
  <c r="F212" i="153"/>
  <c r="E212" i="153"/>
  <c r="C212" i="153"/>
  <c r="AI211" i="153"/>
  <c r="AG211" i="153"/>
  <c r="Y211" i="153"/>
  <c r="P211" i="153"/>
  <c r="N211" i="153"/>
  <c r="M211" i="153"/>
  <c r="L211" i="153"/>
  <c r="K211" i="153"/>
  <c r="J211" i="153"/>
  <c r="I211" i="153"/>
  <c r="H211" i="153"/>
  <c r="G211" i="153"/>
  <c r="F211" i="153"/>
  <c r="E211" i="153"/>
  <c r="C211" i="153"/>
  <c r="AI210" i="153"/>
  <c r="AG210" i="153"/>
  <c r="Y210" i="153"/>
  <c r="P210" i="153"/>
  <c r="N210" i="153"/>
  <c r="M210" i="153"/>
  <c r="L210" i="153"/>
  <c r="K210" i="153"/>
  <c r="J210" i="153"/>
  <c r="I210" i="153"/>
  <c r="H210" i="153"/>
  <c r="G210" i="153"/>
  <c r="F210" i="153"/>
  <c r="E210" i="153"/>
  <c r="C210" i="153"/>
  <c r="AI209" i="153"/>
  <c r="AG209" i="153"/>
  <c r="Y209" i="153"/>
  <c r="P209" i="153"/>
  <c r="N209" i="153"/>
  <c r="M209" i="153"/>
  <c r="L209" i="153"/>
  <c r="K209" i="153"/>
  <c r="J209" i="153"/>
  <c r="I209" i="153"/>
  <c r="H209" i="153"/>
  <c r="G209" i="153"/>
  <c r="F209" i="153"/>
  <c r="E209" i="153"/>
  <c r="C209" i="153"/>
  <c r="AI208" i="153"/>
  <c r="AG208" i="153"/>
  <c r="Y208" i="153"/>
  <c r="P208" i="153"/>
  <c r="N208" i="153"/>
  <c r="M208" i="153"/>
  <c r="L208" i="153"/>
  <c r="K208" i="153"/>
  <c r="J208" i="153"/>
  <c r="I208" i="153"/>
  <c r="H208" i="153"/>
  <c r="G208" i="153"/>
  <c r="F208" i="153"/>
  <c r="E208" i="153"/>
  <c r="C208" i="153"/>
  <c r="AI207" i="153"/>
  <c r="AG207" i="153"/>
  <c r="Y207" i="153"/>
  <c r="P207" i="153"/>
  <c r="N207" i="153"/>
  <c r="M207" i="153"/>
  <c r="L207" i="153"/>
  <c r="K207" i="153"/>
  <c r="J207" i="153"/>
  <c r="I207" i="153"/>
  <c r="H207" i="153"/>
  <c r="G207" i="153"/>
  <c r="F207" i="153"/>
  <c r="E207" i="153"/>
  <c r="C207" i="153"/>
  <c r="AI206" i="153"/>
  <c r="AG206" i="153"/>
  <c r="Y206" i="153"/>
  <c r="P206" i="153"/>
  <c r="N206" i="153"/>
  <c r="M206" i="153"/>
  <c r="L206" i="153"/>
  <c r="K206" i="153"/>
  <c r="J206" i="153"/>
  <c r="I206" i="153"/>
  <c r="H206" i="153"/>
  <c r="G206" i="153"/>
  <c r="F206" i="153"/>
  <c r="E206" i="153"/>
  <c r="C206" i="153"/>
  <c r="AI205" i="153"/>
  <c r="AG205" i="153"/>
  <c r="Y205" i="153"/>
  <c r="P205" i="153"/>
  <c r="N205" i="153"/>
  <c r="M205" i="153"/>
  <c r="L205" i="153"/>
  <c r="K205" i="153"/>
  <c r="J205" i="153"/>
  <c r="I205" i="153"/>
  <c r="H205" i="153"/>
  <c r="G205" i="153"/>
  <c r="F205" i="153"/>
  <c r="E205" i="153"/>
  <c r="C205" i="153"/>
  <c r="AI204" i="153"/>
  <c r="AG204" i="153"/>
  <c r="Y204" i="153"/>
  <c r="P204" i="153"/>
  <c r="N204" i="153"/>
  <c r="M204" i="153"/>
  <c r="L204" i="153"/>
  <c r="K204" i="153"/>
  <c r="J204" i="153"/>
  <c r="I204" i="153"/>
  <c r="H204" i="153"/>
  <c r="G204" i="153"/>
  <c r="F204" i="153"/>
  <c r="E204" i="153"/>
  <c r="C204" i="153"/>
  <c r="AI203" i="153"/>
  <c r="AG203" i="153"/>
  <c r="Y203" i="153"/>
  <c r="P203" i="153"/>
  <c r="N203" i="153"/>
  <c r="M203" i="153"/>
  <c r="L203" i="153"/>
  <c r="K203" i="153"/>
  <c r="J203" i="153"/>
  <c r="I203" i="153"/>
  <c r="H203" i="153"/>
  <c r="G203" i="153"/>
  <c r="F203" i="153"/>
  <c r="E203" i="153"/>
  <c r="C203" i="153"/>
  <c r="AI202" i="153"/>
  <c r="AG202" i="153"/>
  <c r="Y202" i="153"/>
  <c r="P202" i="153"/>
  <c r="N202" i="153"/>
  <c r="M202" i="153"/>
  <c r="L202" i="153"/>
  <c r="K202" i="153"/>
  <c r="J202" i="153"/>
  <c r="I202" i="153"/>
  <c r="H202" i="153"/>
  <c r="G202" i="153"/>
  <c r="F202" i="153"/>
  <c r="E202" i="153"/>
  <c r="C202" i="153"/>
  <c r="AI201" i="153"/>
  <c r="AG201" i="153"/>
  <c r="Y201" i="153"/>
  <c r="P201" i="153"/>
  <c r="N201" i="153"/>
  <c r="M201" i="153"/>
  <c r="L201" i="153"/>
  <c r="K201" i="153"/>
  <c r="J201" i="153"/>
  <c r="I201" i="153"/>
  <c r="H201" i="153"/>
  <c r="G201" i="153"/>
  <c r="F201" i="153"/>
  <c r="E201" i="153"/>
  <c r="C201" i="153"/>
  <c r="AI200" i="153"/>
  <c r="AG200" i="153"/>
  <c r="Y200" i="153"/>
  <c r="P200" i="153"/>
  <c r="N200" i="153"/>
  <c r="M200" i="153"/>
  <c r="L200" i="153"/>
  <c r="K200" i="153"/>
  <c r="J200" i="153"/>
  <c r="I200" i="153"/>
  <c r="H200" i="153"/>
  <c r="G200" i="153"/>
  <c r="F200" i="153"/>
  <c r="E200" i="153"/>
  <c r="C200" i="153"/>
  <c r="AI199" i="153"/>
  <c r="AG199" i="153"/>
  <c r="Y199" i="153"/>
  <c r="P199" i="153"/>
  <c r="N199" i="153"/>
  <c r="M199" i="153"/>
  <c r="L199" i="153"/>
  <c r="K199" i="153"/>
  <c r="J199" i="153"/>
  <c r="I199" i="153"/>
  <c r="H199" i="153"/>
  <c r="G199" i="153"/>
  <c r="F199" i="153"/>
  <c r="E199" i="153"/>
  <c r="C199" i="153"/>
  <c r="AI198" i="153"/>
  <c r="AG198" i="153"/>
  <c r="Y198" i="153"/>
  <c r="P198" i="153"/>
  <c r="N198" i="153"/>
  <c r="M198" i="153"/>
  <c r="L198" i="153"/>
  <c r="K198" i="153"/>
  <c r="J198" i="153"/>
  <c r="I198" i="153"/>
  <c r="H198" i="153"/>
  <c r="G198" i="153"/>
  <c r="F198" i="153"/>
  <c r="E198" i="153"/>
  <c r="C198" i="153"/>
  <c r="AI197" i="153"/>
  <c r="AG197" i="153"/>
  <c r="Y197" i="153"/>
  <c r="P197" i="153"/>
  <c r="N197" i="153"/>
  <c r="M197" i="153"/>
  <c r="L197" i="153"/>
  <c r="K197" i="153"/>
  <c r="J197" i="153"/>
  <c r="I197" i="153"/>
  <c r="H197" i="153"/>
  <c r="G197" i="153"/>
  <c r="F197" i="153"/>
  <c r="E197" i="153"/>
  <c r="C197" i="153"/>
  <c r="AI196" i="153"/>
  <c r="AG196" i="153"/>
  <c r="Y196" i="153"/>
  <c r="P196" i="153"/>
  <c r="N196" i="153"/>
  <c r="M196" i="153"/>
  <c r="L196" i="153"/>
  <c r="K196" i="153"/>
  <c r="J196" i="153"/>
  <c r="I196" i="153"/>
  <c r="H196" i="153"/>
  <c r="G196" i="153"/>
  <c r="F196" i="153"/>
  <c r="E196" i="153"/>
  <c r="C196" i="153"/>
  <c r="AI195" i="153"/>
  <c r="AG195" i="153"/>
  <c r="Y195" i="153"/>
  <c r="P195" i="153"/>
  <c r="N195" i="153"/>
  <c r="M195" i="153"/>
  <c r="L195" i="153"/>
  <c r="K195" i="153"/>
  <c r="J195" i="153"/>
  <c r="I195" i="153"/>
  <c r="H195" i="153"/>
  <c r="G195" i="153"/>
  <c r="F195" i="153"/>
  <c r="E195" i="153"/>
  <c r="C195" i="153"/>
  <c r="AI194" i="153"/>
  <c r="AG194" i="153"/>
  <c r="Y194" i="153"/>
  <c r="P194" i="153"/>
  <c r="N194" i="153"/>
  <c r="M194" i="153"/>
  <c r="L194" i="153"/>
  <c r="K194" i="153"/>
  <c r="J194" i="153"/>
  <c r="I194" i="153"/>
  <c r="H194" i="153"/>
  <c r="G194" i="153"/>
  <c r="F194" i="153"/>
  <c r="E194" i="153"/>
  <c r="C194" i="153"/>
  <c r="AI193" i="153"/>
  <c r="AG193" i="153"/>
  <c r="Y193" i="153"/>
  <c r="P193" i="153"/>
  <c r="N193" i="153"/>
  <c r="M193" i="153"/>
  <c r="L193" i="153"/>
  <c r="K193" i="153"/>
  <c r="J193" i="153"/>
  <c r="I193" i="153"/>
  <c r="H193" i="153"/>
  <c r="G193" i="153"/>
  <c r="F193" i="153"/>
  <c r="E193" i="153"/>
  <c r="C193" i="153"/>
  <c r="AI192" i="153"/>
  <c r="AG192" i="153"/>
  <c r="Y192" i="153"/>
  <c r="P192" i="153"/>
  <c r="N192" i="153"/>
  <c r="M192" i="153"/>
  <c r="L192" i="153"/>
  <c r="K192" i="153"/>
  <c r="J192" i="153"/>
  <c r="I192" i="153"/>
  <c r="H192" i="153"/>
  <c r="G192" i="153"/>
  <c r="F192" i="153"/>
  <c r="E192" i="153"/>
  <c r="C192" i="153"/>
  <c r="AI191" i="153"/>
  <c r="AG191" i="153"/>
  <c r="Y191" i="153"/>
  <c r="P191" i="153"/>
  <c r="N191" i="153"/>
  <c r="M191" i="153"/>
  <c r="L191" i="153"/>
  <c r="K191" i="153"/>
  <c r="J191" i="153"/>
  <c r="I191" i="153"/>
  <c r="H191" i="153"/>
  <c r="G191" i="153"/>
  <c r="F191" i="153"/>
  <c r="E191" i="153"/>
  <c r="C191" i="153"/>
  <c r="AI190" i="153"/>
  <c r="AG190" i="153"/>
  <c r="Y190" i="153"/>
  <c r="P190" i="153"/>
  <c r="N190" i="153"/>
  <c r="M190" i="153"/>
  <c r="L190" i="153"/>
  <c r="K190" i="153"/>
  <c r="J190" i="153"/>
  <c r="I190" i="153"/>
  <c r="H190" i="153"/>
  <c r="G190" i="153"/>
  <c r="F190" i="153"/>
  <c r="E190" i="153"/>
  <c r="C190" i="153"/>
  <c r="AI189" i="153"/>
  <c r="AG189" i="153"/>
  <c r="Y189" i="153"/>
  <c r="P189" i="153"/>
  <c r="N189" i="153"/>
  <c r="M189" i="153"/>
  <c r="L189" i="153"/>
  <c r="K189" i="153"/>
  <c r="J189" i="153"/>
  <c r="I189" i="153"/>
  <c r="H189" i="153"/>
  <c r="G189" i="153"/>
  <c r="F189" i="153"/>
  <c r="E189" i="153"/>
  <c r="C189" i="153"/>
  <c r="AI188" i="153"/>
  <c r="AG188" i="153"/>
  <c r="Y188" i="153"/>
  <c r="P188" i="153"/>
  <c r="N188" i="153"/>
  <c r="M188" i="153"/>
  <c r="L188" i="153"/>
  <c r="K188" i="153"/>
  <c r="J188" i="153"/>
  <c r="I188" i="153"/>
  <c r="H188" i="153"/>
  <c r="G188" i="153"/>
  <c r="F188" i="153"/>
  <c r="E188" i="153"/>
  <c r="C188" i="153"/>
  <c r="AI187" i="153"/>
  <c r="AG187" i="153"/>
  <c r="Y187" i="153"/>
  <c r="P187" i="153"/>
  <c r="N187" i="153"/>
  <c r="M187" i="153"/>
  <c r="L187" i="153"/>
  <c r="K187" i="153"/>
  <c r="J187" i="153"/>
  <c r="I187" i="153"/>
  <c r="H187" i="153"/>
  <c r="G187" i="153"/>
  <c r="F187" i="153"/>
  <c r="E187" i="153"/>
  <c r="C187" i="153"/>
  <c r="AI186" i="153"/>
  <c r="AG186" i="153"/>
  <c r="Y186" i="153"/>
  <c r="P186" i="153"/>
  <c r="N186" i="153"/>
  <c r="M186" i="153"/>
  <c r="L186" i="153"/>
  <c r="K186" i="153"/>
  <c r="J186" i="153"/>
  <c r="I186" i="153"/>
  <c r="H186" i="153"/>
  <c r="G186" i="153"/>
  <c r="F186" i="153"/>
  <c r="E186" i="153"/>
  <c r="C186" i="153"/>
  <c r="AI185" i="153"/>
  <c r="AG185" i="153"/>
  <c r="Y185" i="153"/>
  <c r="P185" i="153"/>
  <c r="N185" i="153"/>
  <c r="M185" i="153"/>
  <c r="L185" i="153"/>
  <c r="K185" i="153"/>
  <c r="J185" i="153"/>
  <c r="I185" i="153"/>
  <c r="H185" i="153"/>
  <c r="G185" i="153"/>
  <c r="F185" i="153"/>
  <c r="E185" i="153"/>
  <c r="C185" i="153"/>
  <c r="AI184" i="153"/>
  <c r="AG184" i="153"/>
  <c r="Y184" i="153"/>
  <c r="P184" i="153"/>
  <c r="N184" i="153"/>
  <c r="M184" i="153"/>
  <c r="L184" i="153"/>
  <c r="K184" i="153"/>
  <c r="J184" i="153"/>
  <c r="I184" i="153"/>
  <c r="H184" i="153"/>
  <c r="G184" i="153"/>
  <c r="F184" i="153"/>
  <c r="E184" i="153"/>
  <c r="C184" i="153"/>
  <c r="AI183" i="153"/>
  <c r="AG183" i="153"/>
  <c r="Y183" i="153"/>
  <c r="P183" i="153"/>
  <c r="N183" i="153"/>
  <c r="M183" i="153"/>
  <c r="L183" i="153"/>
  <c r="K183" i="153"/>
  <c r="J183" i="153"/>
  <c r="I183" i="153"/>
  <c r="H183" i="153"/>
  <c r="G183" i="153"/>
  <c r="F183" i="153"/>
  <c r="E183" i="153"/>
  <c r="C183" i="153"/>
  <c r="AI182" i="153"/>
  <c r="AG182" i="153"/>
  <c r="Y182" i="153"/>
  <c r="P182" i="153"/>
  <c r="N182" i="153"/>
  <c r="M182" i="153"/>
  <c r="L182" i="153"/>
  <c r="K182" i="153"/>
  <c r="J182" i="153"/>
  <c r="I182" i="153"/>
  <c r="H182" i="153"/>
  <c r="G182" i="153"/>
  <c r="F182" i="153"/>
  <c r="E182" i="153"/>
  <c r="C182" i="153"/>
  <c r="AI181" i="153"/>
  <c r="AG181" i="153"/>
  <c r="Y181" i="153"/>
  <c r="P181" i="153"/>
  <c r="N181" i="153"/>
  <c r="M181" i="153"/>
  <c r="L181" i="153"/>
  <c r="K181" i="153"/>
  <c r="J181" i="153"/>
  <c r="I181" i="153"/>
  <c r="H181" i="153"/>
  <c r="G181" i="153"/>
  <c r="F181" i="153"/>
  <c r="E181" i="153"/>
  <c r="C181" i="153"/>
  <c r="AI180" i="153"/>
  <c r="AG180" i="153"/>
  <c r="Y180" i="153"/>
  <c r="P180" i="153"/>
  <c r="N180" i="153"/>
  <c r="M180" i="153"/>
  <c r="L180" i="153"/>
  <c r="K180" i="153"/>
  <c r="J180" i="153"/>
  <c r="I180" i="153"/>
  <c r="H180" i="153"/>
  <c r="G180" i="153"/>
  <c r="F180" i="153"/>
  <c r="E180" i="153"/>
  <c r="C180" i="153"/>
  <c r="AI179" i="153"/>
  <c r="AG179" i="153"/>
  <c r="Y179" i="153"/>
  <c r="P179" i="153"/>
  <c r="N179" i="153"/>
  <c r="M179" i="153"/>
  <c r="L179" i="153"/>
  <c r="K179" i="153"/>
  <c r="J179" i="153"/>
  <c r="I179" i="153"/>
  <c r="H179" i="153"/>
  <c r="G179" i="153"/>
  <c r="F179" i="153"/>
  <c r="E179" i="153"/>
  <c r="C179" i="153"/>
  <c r="AI178" i="153"/>
  <c r="AG178" i="153"/>
  <c r="Y178" i="153"/>
  <c r="P178" i="153"/>
  <c r="N178" i="153"/>
  <c r="M178" i="153"/>
  <c r="L178" i="153"/>
  <c r="K178" i="153"/>
  <c r="J178" i="153"/>
  <c r="I178" i="153"/>
  <c r="H178" i="153"/>
  <c r="G178" i="153"/>
  <c r="F178" i="153"/>
  <c r="E178" i="153"/>
  <c r="C178" i="153"/>
  <c r="AI177" i="153"/>
  <c r="AG177" i="153"/>
  <c r="Y177" i="153"/>
  <c r="P177" i="153"/>
  <c r="N177" i="153"/>
  <c r="M177" i="153"/>
  <c r="L177" i="153"/>
  <c r="K177" i="153"/>
  <c r="J177" i="153"/>
  <c r="I177" i="153"/>
  <c r="H177" i="153"/>
  <c r="G177" i="153"/>
  <c r="F177" i="153"/>
  <c r="E177" i="153"/>
  <c r="C177" i="153"/>
  <c r="AI176" i="153"/>
  <c r="AG176" i="153"/>
  <c r="Y176" i="153"/>
  <c r="P176" i="153"/>
  <c r="N176" i="153"/>
  <c r="M176" i="153"/>
  <c r="L176" i="153"/>
  <c r="K176" i="153"/>
  <c r="J176" i="153"/>
  <c r="I176" i="153"/>
  <c r="H176" i="153"/>
  <c r="G176" i="153"/>
  <c r="F176" i="153"/>
  <c r="E176" i="153"/>
  <c r="C176" i="153"/>
  <c r="AI175" i="153"/>
  <c r="AG175" i="153"/>
  <c r="Y175" i="153"/>
  <c r="P175" i="153"/>
  <c r="N175" i="153"/>
  <c r="M175" i="153"/>
  <c r="L175" i="153"/>
  <c r="K175" i="153"/>
  <c r="J175" i="153"/>
  <c r="I175" i="153"/>
  <c r="H175" i="153"/>
  <c r="G175" i="153"/>
  <c r="F175" i="153"/>
  <c r="E175" i="153"/>
  <c r="C175" i="153"/>
  <c r="AI174" i="153"/>
  <c r="AG174" i="153"/>
  <c r="Y174" i="153"/>
  <c r="P174" i="153"/>
  <c r="N174" i="153"/>
  <c r="M174" i="153"/>
  <c r="L174" i="153"/>
  <c r="K174" i="153"/>
  <c r="J174" i="153"/>
  <c r="I174" i="153"/>
  <c r="H174" i="153"/>
  <c r="G174" i="153"/>
  <c r="F174" i="153"/>
  <c r="E174" i="153"/>
  <c r="C174" i="153"/>
  <c r="AI173" i="153"/>
  <c r="AG173" i="153"/>
  <c r="Y173" i="153"/>
  <c r="P173" i="153"/>
  <c r="N173" i="153"/>
  <c r="M173" i="153"/>
  <c r="L173" i="153"/>
  <c r="K173" i="153"/>
  <c r="J173" i="153"/>
  <c r="I173" i="153"/>
  <c r="H173" i="153"/>
  <c r="G173" i="153"/>
  <c r="F173" i="153"/>
  <c r="E173" i="153"/>
  <c r="C173" i="153"/>
  <c r="AI172" i="153"/>
  <c r="AG172" i="153"/>
  <c r="Y172" i="153"/>
  <c r="P172" i="153"/>
  <c r="N172" i="153"/>
  <c r="M172" i="153"/>
  <c r="L172" i="153"/>
  <c r="K172" i="153"/>
  <c r="J172" i="153"/>
  <c r="I172" i="153"/>
  <c r="H172" i="153"/>
  <c r="G172" i="153"/>
  <c r="F172" i="153"/>
  <c r="E172" i="153"/>
  <c r="C172" i="153"/>
  <c r="AI171" i="153"/>
  <c r="AG171" i="153"/>
  <c r="Y171" i="153"/>
  <c r="P171" i="153"/>
  <c r="N171" i="153"/>
  <c r="M171" i="153"/>
  <c r="L171" i="153"/>
  <c r="K171" i="153"/>
  <c r="J171" i="153"/>
  <c r="I171" i="153"/>
  <c r="H171" i="153"/>
  <c r="G171" i="153"/>
  <c r="F171" i="153"/>
  <c r="E171" i="153"/>
  <c r="C171" i="153"/>
  <c r="AI170" i="153"/>
  <c r="AG170" i="153"/>
  <c r="Y170" i="153"/>
  <c r="P170" i="153"/>
  <c r="N170" i="153"/>
  <c r="M170" i="153"/>
  <c r="L170" i="153"/>
  <c r="K170" i="153"/>
  <c r="J170" i="153"/>
  <c r="I170" i="153"/>
  <c r="H170" i="153"/>
  <c r="G170" i="153"/>
  <c r="F170" i="153"/>
  <c r="E170" i="153"/>
  <c r="C170" i="153"/>
  <c r="AI169" i="153"/>
  <c r="AG169" i="153"/>
  <c r="Y169" i="153"/>
  <c r="P169" i="153"/>
  <c r="N169" i="153"/>
  <c r="M169" i="153"/>
  <c r="L169" i="153"/>
  <c r="K169" i="153"/>
  <c r="J169" i="153"/>
  <c r="I169" i="153"/>
  <c r="H169" i="153"/>
  <c r="G169" i="153"/>
  <c r="F169" i="153"/>
  <c r="E169" i="153"/>
  <c r="C169" i="153"/>
  <c r="AI168" i="153"/>
  <c r="AG168" i="153"/>
  <c r="Y168" i="153"/>
  <c r="P168" i="153"/>
  <c r="N168" i="153"/>
  <c r="M168" i="153"/>
  <c r="L168" i="153"/>
  <c r="K168" i="153"/>
  <c r="J168" i="153"/>
  <c r="I168" i="153"/>
  <c r="H168" i="153"/>
  <c r="G168" i="153"/>
  <c r="F168" i="153"/>
  <c r="E168" i="153"/>
  <c r="C168" i="153"/>
  <c r="AI167" i="153"/>
  <c r="AG167" i="153"/>
  <c r="Y167" i="153"/>
  <c r="P167" i="153"/>
  <c r="N167" i="153"/>
  <c r="M167" i="153"/>
  <c r="L167" i="153"/>
  <c r="K167" i="153"/>
  <c r="J167" i="153"/>
  <c r="I167" i="153"/>
  <c r="H167" i="153"/>
  <c r="G167" i="153"/>
  <c r="F167" i="153"/>
  <c r="E167" i="153"/>
  <c r="C167" i="153"/>
  <c r="AI166" i="153"/>
  <c r="AG166" i="153"/>
  <c r="Y166" i="153"/>
  <c r="P166" i="153"/>
  <c r="N166" i="153"/>
  <c r="M166" i="153"/>
  <c r="L166" i="153"/>
  <c r="K166" i="153"/>
  <c r="J166" i="153"/>
  <c r="I166" i="153"/>
  <c r="H166" i="153"/>
  <c r="G166" i="153"/>
  <c r="F166" i="153"/>
  <c r="E166" i="153"/>
  <c r="C166" i="153"/>
  <c r="AI165" i="153"/>
  <c r="AG165" i="153"/>
  <c r="Y165" i="153"/>
  <c r="P165" i="153"/>
  <c r="N165" i="153"/>
  <c r="M165" i="153"/>
  <c r="L165" i="153"/>
  <c r="K165" i="153"/>
  <c r="J165" i="153"/>
  <c r="I165" i="153"/>
  <c r="H165" i="153"/>
  <c r="G165" i="153"/>
  <c r="F165" i="153"/>
  <c r="E165" i="153"/>
  <c r="C165" i="153"/>
  <c r="AI164" i="153"/>
  <c r="AG164" i="153"/>
  <c r="Y164" i="153"/>
  <c r="P164" i="153"/>
  <c r="N164" i="153"/>
  <c r="M164" i="153"/>
  <c r="L164" i="153"/>
  <c r="K164" i="153"/>
  <c r="J164" i="153"/>
  <c r="I164" i="153"/>
  <c r="H164" i="153"/>
  <c r="G164" i="153"/>
  <c r="F164" i="153"/>
  <c r="E164" i="153"/>
  <c r="C164" i="153"/>
  <c r="AI163" i="153"/>
  <c r="AG163" i="153"/>
  <c r="Y163" i="153"/>
  <c r="P163" i="153"/>
  <c r="N163" i="153"/>
  <c r="M163" i="153"/>
  <c r="L163" i="153"/>
  <c r="K163" i="153"/>
  <c r="J163" i="153"/>
  <c r="I163" i="153"/>
  <c r="H163" i="153"/>
  <c r="G163" i="153"/>
  <c r="F163" i="153"/>
  <c r="E163" i="153"/>
  <c r="C163" i="153"/>
  <c r="AI162" i="153"/>
  <c r="AG162" i="153"/>
  <c r="Y162" i="153"/>
  <c r="P162" i="153"/>
  <c r="N162" i="153"/>
  <c r="M162" i="153"/>
  <c r="L162" i="153"/>
  <c r="K162" i="153"/>
  <c r="J162" i="153"/>
  <c r="I162" i="153"/>
  <c r="H162" i="153"/>
  <c r="G162" i="153"/>
  <c r="F162" i="153"/>
  <c r="E162" i="153"/>
  <c r="C162" i="153"/>
  <c r="AI161" i="153"/>
  <c r="AG161" i="153"/>
  <c r="Y161" i="153"/>
  <c r="P161" i="153"/>
  <c r="N161" i="153"/>
  <c r="M161" i="153"/>
  <c r="L161" i="153"/>
  <c r="K161" i="153"/>
  <c r="J161" i="153"/>
  <c r="I161" i="153"/>
  <c r="H161" i="153"/>
  <c r="G161" i="153"/>
  <c r="F161" i="153"/>
  <c r="E161" i="153"/>
  <c r="C161" i="153"/>
  <c r="AI160" i="153"/>
  <c r="AG160" i="153"/>
  <c r="Y160" i="153"/>
  <c r="P160" i="153"/>
  <c r="N160" i="153"/>
  <c r="M160" i="153"/>
  <c r="L160" i="153"/>
  <c r="K160" i="153"/>
  <c r="J160" i="153"/>
  <c r="I160" i="153"/>
  <c r="H160" i="153"/>
  <c r="G160" i="153"/>
  <c r="F160" i="153"/>
  <c r="E160" i="153"/>
  <c r="C160" i="153"/>
  <c r="AI159" i="153"/>
  <c r="AG159" i="153"/>
  <c r="Y159" i="153"/>
  <c r="P159" i="153"/>
  <c r="N159" i="153"/>
  <c r="M159" i="153"/>
  <c r="L159" i="153"/>
  <c r="K159" i="153"/>
  <c r="J159" i="153"/>
  <c r="I159" i="153"/>
  <c r="H159" i="153"/>
  <c r="G159" i="153"/>
  <c r="F159" i="153"/>
  <c r="E159" i="153"/>
  <c r="C159" i="153"/>
  <c r="AI158" i="153"/>
  <c r="AG158" i="153"/>
  <c r="Y158" i="153"/>
  <c r="P158" i="153"/>
  <c r="N158" i="153"/>
  <c r="M158" i="153"/>
  <c r="L158" i="153"/>
  <c r="K158" i="153"/>
  <c r="J158" i="153"/>
  <c r="I158" i="153"/>
  <c r="H158" i="153"/>
  <c r="G158" i="153"/>
  <c r="F158" i="153"/>
  <c r="E158" i="153"/>
  <c r="C158" i="153"/>
  <c r="AI157" i="153"/>
  <c r="AG157" i="153"/>
  <c r="Y157" i="153"/>
  <c r="P157" i="153"/>
  <c r="N157" i="153"/>
  <c r="M157" i="153"/>
  <c r="L157" i="153"/>
  <c r="K157" i="153"/>
  <c r="J157" i="153"/>
  <c r="I157" i="153"/>
  <c r="H157" i="153"/>
  <c r="G157" i="153"/>
  <c r="F157" i="153"/>
  <c r="E157" i="153"/>
  <c r="C157" i="153"/>
  <c r="AI156" i="153"/>
  <c r="AG156" i="153"/>
  <c r="Y156" i="153"/>
  <c r="P156" i="153"/>
  <c r="N156" i="153"/>
  <c r="M156" i="153"/>
  <c r="L156" i="153"/>
  <c r="K156" i="153"/>
  <c r="J156" i="153"/>
  <c r="I156" i="153"/>
  <c r="H156" i="153"/>
  <c r="G156" i="153"/>
  <c r="F156" i="153"/>
  <c r="E156" i="153"/>
  <c r="C156" i="153"/>
  <c r="AI155" i="153"/>
  <c r="AG155" i="153"/>
  <c r="Y155" i="153"/>
  <c r="P155" i="153"/>
  <c r="N155" i="153"/>
  <c r="M155" i="153"/>
  <c r="L155" i="153"/>
  <c r="K155" i="153"/>
  <c r="J155" i="153"/>
  <c r="I155" i="153"/>
  <c r="H155" i="153"/>
  <c r="G155" i="153"/>
  <c r="F155" i="153"/>
  <c r="E155" i="153"/>
  <c r="C155" i="153"/>
  <c r="AI154" i="153"/>
  <c r="AG154" i="153"/>
  <c r="Y154" i="153"/>
  <c r="P154" i="153"/>
  <c r="N154" i="153"/>
  <c r="M154" i="153"/>
  <c r="L154" i="153"/>
  <c r="K154" i="153"/>
  <c r="J154" i="153"/>
  <c r="I154" i="153"/>
  <c r="H154" i="153"/>
  <c r="G154" i="153"/>
  <c r="F154" i="153"/>
  <c r="E154" i="153"/>
  <c r="C154" i="153"/>
  <c r="AI153" i="153"/>
  <c r="AG153" i="153"/>
  <c r="Y153" i="153"/>
  <c r="P153" i="153"/>
  <c r="N153" i="153"/>
  <c r="M153" i="153"/>
  <c r="L153" i="153"/>
  <c r="K153" i="153"/>
  <c r="J153" i="153"/>
  <c r="I153" i="153"/>
  <c r="H153" i="153"/>
  <c r="G153" i="153"/>
  <c r="F153" i="153"/>
  <c r="E153" i="153"/>
  <c r="C153" i="153"/>
  <c r="AI152" i="153"/>
  <c r="AG152" i="153"/>
  <c r="Y152" i="153"/>
  <c r="P152" i="153"/>
  <c r="N152" i="153"/>
  <c r="M152" i="153"/>
  <c r="L152" i="153"/>
  <c r="K152" i="153"/>
  <c r="J152" i="153"/>
  <c r="I152" i="153"/>
  <c r="H152" i="153"/>
  <c r="G152" i="153"/>
  <c r="F152" i="153"/>
  <c r="E152" i="153"/>
  <c r="C152" i="153"/>
  <c r="AI151" i="153"/>
  <c r="AG151" i="153"/>
  <c r="Y151" i="153"/>
  <c r="P151" i="153"/>
  <c r="N151" i="153"/>
  <c r="M151" i="153"/>
  <c r="L151" i="153"/>
  <c r="K151" i="153"/>
  <c r="J151" i="153"/>
  <c r="I151" i="153"/>
  <c r="H151" i="153"/>
  <c r="G151" i="153"/>
  <c r="F151" i="153"/>
  <c r="E151" i="153"/>
  <c r="C151" i="153"/>
  <c r="AI150" i="153"/>
  <c r="AG150" i="153"/>
  <c r="Y150" i="153"/>
  <c r="P150" i="153"/>
  <c r="N150" i="153"/>
  <c r="M150" i="153"/>
  <c r="L150" i="153"/>
  <c r="K150" i="153"/>
  <c r="J150" i="153"/>
  <c r="I150" i="153"/>
  <c r="H150" i="153"/>
  <c r="G150" i="153"/>
  <c r="F150" i="153"/>
  <c r="E150" i="153"/>
  <c r="C150" i="153"/>
  <c r="AI149" i="153"/>
  <c r="AG149" i="153"/>
  <c r="Y149" i="153"/>
  <c r="P149" i="153"/>
  <c r="N149" i="153"/>
  <c r="M149" i="153"/>
  <c r="L149" i="153"/>
  <c r="K149" i="153"/>
  <c r="J149" i="153"/>
  <c r="I149" i="153"/>
  <c r="H149" i="153"/>
  <c r="G149" i="153"/>
  <c r="F149" i="153"/>
  <c r="E149" i="153"/>
  <c r="C149" i="153"/>
  <c r="AI148" i="153"/>
  <c r="AG148" i="153"/>
  <c r="Y148" i="153"/>
  <c r="P148" i="153"/>
  <c r="N148" i="153"/>
  <c r="M148" i="153"/>
  <c r="L148" i="153"/>
  <c r="K148" i="153"/>
  <c r="J148" i="153"/>
  <c r="I148" i="153"/>
  <c r="H148" i="153"/>
  <c r="G148" i="153"/>
  <c r="F148" i="153"/>
  <c r="E148" i="153"/>
  <c r="C148" i="153"/>
  <c r="AI147" i="153"/>
  <c r="AG147" i="153"/>
  <c r="Y147" i="153"/>
  <c r="P147" i="153"/>
  <c r="N147" i="153"/>
  <c r="M147" i="153"/>
  <c r="L147" i="153"/>
  <c r="K147" i="153"/>
  <c r="J147" i="153"/>
  <c r="I147" i="153"/>
  <c r="H147" i="153"/>
  <c r="G147" i="153"/>
  <c r="F147" i="153"/>
  <c r="E147" i="153"/>
  <c r="C147" i="153"/>
  <c r="AI146" i="153"/>
  <c r="AG146" i="153"/>
  <c r="Y146" i="153"/>
  <c r="P146" i="153"/>
  <c r="N146" i="153"/>
  <c r="M146" i="153"/>
  <c r="L146" i="153"/>
  <c r="K146" i="153"/>
  <c r="J146" i="153"/>
  <c r="I146" i="153"/>
  <c r="H146" i="153"/>
  <c r="G146" i="153"/>
  <c r="F146" i="153"/>
  <c r="E146" i="153"/>
  <c r="C146" i="153"/>
  <c r="AI145" i="153"/>
  <c r="AG145" i="153"/>
  <c r="Y145" i="153"/>
  <c r="P145" i="153"/>
  <c r="N145" i="153"/>
  <c r="M145" i="153"/>
  <c r="L145" i="153"/>
  <c r="K145" i="153"/>
  <c r="J145" i="153"/>
  <c r="I145" i="153"/>
  <c r="H145" i="153"/>
  <c r="G145" i="153"/>
  <c r="F145" i="153"/>
  <c r="E145" i="153"/>
  <c r="C145" i="153"/>
  <c r="AI144" i="153"/>
  <c r="AG144" i="153"/>
  <c r="Y144" i="153"/>
  <c r="P144" i="153"/>
  <c r="N144" i="153"/>
  <c r="M144" i="153"/>
  <c r="L144" i="153"/>
  <c r="K144" i="153"/>
  <c r="J144" i="153"/>
  <c r="I144" i="153"/>
  <c r="H144" i="153"/>
  <c r="G144" i="153"/>
  <c r="F144" i="153"/>
  <c r="E144" i="153"/>
  <c r="C144" i="153"/>
  <c r="AI143" i="153"/>
  <c r="AG143" i="153"/>
  <c r="Y143" i="153"/>
  <c r="P143" i="153"/>
  <c r="N143" i="153"/>
  <c r="M143" i="153"/>
  <c r="L143" i="153"/>
  <c r="K143" i="153"/>
  <c r="J143" i="153"/>
  <c r="I143" i="153"/>
  <c r="H143" i="153"/>
  <c r="G143" i="153"/>
  <c r="F143" i="153"/>
  <c r="E143" i="153"/>
  <c r="C143" i="153"/>
  <c r="AI142" i="153"/>
  <c r="AG142" i="153"/>
  <c r="Y142" i="153"/>
  <c r="P142" i="153"/>
  <c r="N142" i="153"/>
  <c r="M142" i="153"/>
  <c r="L142" i="153"/>
  <c r="K142" i="153"/>
  <c r="J142" i="153"/>
  <c r="I142" i="153"/>
  <c r="H142" i="153"/>
  <c r="G142" i="153"/>
  <c r="F142" i="153"/>
  <c r="E142" i="153"/>
  <c r="C142" i="153"/>
  <c r="AI141" i="153"/>
  <c r="AG141" i="153"/>
  <c r="Y141" i="153"/>
  <c r="P141" i="153"/>
  <c r="N141" i="153"/>
  <c r="M141" i="153"/>
  <c r="L141" i="153"/>
  <c r="K141" i="153"/>
  <c r="J141" i="153"/>
  <c r="I141" i="153"/>
  <c r="H141" i="153"/>
  <c r="G141" i="153"/>
  <c r="F141" i="153"/>
  <c r="E141" i="153"/>
  <c r="C141" i="153"/>
  <c r="AI140" i="153"/>
  <c r="AG140" i="153"/>
  <c r="Y140" i="153"/>
  <c r="P140" i="153"/>
  <c r="N140" i="153"/>
  <c r="M140" i="153"/>
  <c r="L140" i="153"/>
  <c r="K140" i="153"/>
  <c r="J140" i="153"/>
  <c r="I140" i="153"/>
  <c r="H140" i="153"/>
  <c r="G140" i="153"/>
  <c r="F140" i="153"/>
  <c r="E140" i="153"/>
  <c r="C140" i="153"/>
  <c r="AI139" i="153"/>
  <c r="AG139" i="153"/>
  <c r="Y139" i="153"/>
  <c r="P139" i="153"/>
  <c r="N139" i="153"/>
  <c r="M139" i="153"/>
  <c r="L139" i="153"/>
  <c r="K139" i="153"/>
  <c r="J139" i="153"/>
  <c r="I139" i="153"/>
  <c r="H139" i="153"/>
  <c r="G139" i="153"/>
  <c r="F139" i="153"/>
  <c r="E139" i="153"/>
  <c r="C139" i="153"/>
  <c r="AI138" i="153"/>
  <c r="AG138" i="153"/>
  <c r="Y138" i="153"/>
  <c r="P138" i="153"/>
  <c r="N138" i="153"/>
  <c r="M138" i="153"/>
  <c r="L138" i="153"/>
  <c r="K138" i="153"/>
  <c r="J138" i="153"/>
  <c r="I138" i="153"/>
  <c r="H138" i="153"/>
  <c r="G138" i="153"/>
  <c r="F138" i="153"/>
  <c r="E138" i="153"/>
  <c r="C138" i="153"/>
  <c r="AI137" i="153"/>
  <c r="AG137" i="153"/>
  <c r="Y137" i="153"/>
  <c r="P137" i="153"/>
  <c r="N137" i="153"/>
  <c r="M137" i="153"/>
  <c r="L137" i="153"/>
  <c r="K137" i="153"/>
  <c r="J137" i="153"/>
  <c r="I137" i="153"/>
  <c r="H137" i="153"/>
  <c r="G137" i="153"/>
  <c r="F137" i="153"/>
  <c r="E137" i="153"/>
  <c r="C137" i="153"/>
  <c r="AI136" i="153"/>
  <c r="AG136" i="153"/>
  <c r="Y136" i="153"/>
  <c r="P136" i="153"/>
  <c r="N136" i="153"/>
  <c r="M136" i="153"/>
  <c r="L136" i="153"/>
  <c r="K136" i="153"/>
  <c r="J136" i="153"/>
  <c r="I136" i="153"/>
  <c r="H136" i="153"/>
  <c r="G136" i="153"/>
  <c r="F136" i="153"/>
  <c r="E136" i="153"/>
  <c r="C136" i="153"/>
  <c r="AI135" i="153"/>
  <c r="AG135" i="153"/>
  <c r="Y135" i="153"/>
  <c r="P135" i="153"/>
  <c r="N135" i="153"/>
  <c r="M135" i="153"/>
  <c r="L135" i="153"/>
  <c r="K135" i="153"/>
  <c r="J135" i="153"/>
  <c r="I135" i="153"/>
  <c r="H135" i="153"/>
  <c r="G135" i="153"/>
  <c r="F135" i="153"/>
  <c r="E135" i="153"/>
  <c r="C135" i="153"/>
  <c r="AI134" i="153"/>
  <c r="AG134" i="153"/>
  <c r="Y134" i="153"/>
  <c r="P134" i="153"/>
  <c r="N134" i="153"/>
  <c r="M134" i="153"/>
  <c r="L134" i="153"/>
  <c r="K134" i="153"/>
  <c r="J134" i="153"/>
  <c r="I134" i="153"/>
  <c r="H134" i="153"/>
  <c r="G134" i="153"/>
  <c r="F134" i="153"/>
  <c r="E134" i="153"/>
  <c r="C134" i="153"/>
  <c r="AI133" i="153"/>
  <c r="AG133" i="153"/>
  <c r="Y133" i="153"/>
  <c r="P133" i="153"/>
  <c r="N133" i="153"/>
  <c r="M133" i="153"/>
  <c r="L133" i="153"/>
  <c r="K133" i="153"/>
  <c r="J133" i="153"/>
  <c r="I133" i="153"/>
  <c r="H133" i="153"/>
  <c r="G133" i="153"/>
  <c r="F133" i="153"/>
  <c r="E133" i="153"/>
  <c r="C133" i="153"/>
  <c r="AI132" i="153"/>
  <c r="AG132" i="153"/>
  <c r="Y132" i="153"/>
  <c r="P132" i="153"/>
  <c r="N132" i="153"/>
  <c r="M132" i="153"/>
  <c r="L132" i="153"/>
  <c r="K132" i="153"/>
  <c r="J132" i="153"/>
  <c r="I132" i="153"/>
  <c r="H132" i="153"/>
  <c r="G132" i="153"/>
  <c r="F132" i="153"/>
  <c r="E132" i="153"/>
  <c r="C132" i="153"/>
  <c r="AI131" i="153"/>
  <c r="AG131" i="153"/>
  <c r="Y131" i="153"/>
  <c r="P131" i="153"/>
  <c r="N131" i="153"/>
  <c r="M131" i="153"/>
  <c r="L131" i="153"/>
  <c r="K131" i="153"/>
  <c r="J131" i="153"/>
  <c r="I131" i="153"/>
  <c r="H131" i="153"/>
  <c r="G131" i="153"/>
  <c r="F131" i="153"/>
  <c r="E131" i="153"/>
  <c r="C131" i="153"/>
  <c r="AI130" i="153"/>
  <c r="AG130" i="153"/>
  <c r="Y130" i="153"/>
  <c r="P130" i="153"/>
  <c r="N130" i="153"/>
  <c r="M130" i="153"/>
  <c r="L130" i="153"/>
  <c r="K130" i="153"/>
  <c r="J130" i="153"/>
  <c r="I130" i="153"/>
  <c r="H130" i="153"/>
  <c r="G130" i="153"/>
  <c r="F130" i="153"/>
  <c r="E130" i="153"/>
  <c r="C130" i="153"/>
  <c r="AI129" i="153"/>
  <c r="AG129" i="153"/>
  <c r="Y129" i="153"/>
  <c r="P129" i="153"/>
  <c r="N129" i="153"/>
  <c r="M129" i="153"/>
  <c r="L129" i="153"/>
  <c r="K129" i="153"/>
  <c r="J129" i="153"/>
  <c r="I129" i="153"/>
  <c r="H129" i="153"/>
  <c r="G129" i="153"/>
  <c r="F129" i="153"/>
  <c r="E129" i="153"/>
  <c r="C129" i="153"/>
  <c r="AI128" i="153"/>
  <c r="AG128" i="153"/>
  <c r="Y128" i="153"/>
  <c r="P128" i="153"/>
  <c r="N128" i="153"/>
  <c r="M128" i="153"/>
  <c r="L128" i="153"/>
  <c r="K128" i="153"/>
  <c r="J128" i="153"/>
  <c r="I128" i="153"/>
  <c r="H128" i="153"/>
  <c r="G128" i="153"/>
  <c r="F128" i="153"/>
  <c r="E128" i="153"/>
  <c r="C128" i="153"/>
  <c r="AI127" i="153"/>
  <c r="AG127" i="153"/>
  <c r="Y127" i="153"/>
  <c r="P127" i="153"/>
  <c r="N127" i="153"/>
  <c r="M127" i="153"/>
  <c r="L127" i="153"/>
  <c r="K127" i="153"/>
  <c r="J127" i="153"/>
  <c r="I127" i="153"/>
  <c r="H127" i="153"/>
  <c r="G127" i="153"/>
  <c r="F127" i="153"/>
  <c r="E127" i="153"/>
  <c r="C127" i="153"/>
  <c r="AI126" i="153"/>
  <c r="AG126" i="153"/>
  <c r="Y126" i="153"/>
  <c r="P126" i="153"/>
  <c r="N126" i="153"/>
  <c r="M126" i="153"/>
  <c r="L126" i="153"/>
  <c r="K126" i="153"/>
  <c r="J126" i="153"/>
  <c r="I126" i="153"/>
  <c r="H126" i="153"/>
  <c r="G126" i="153"/>
  <c r="F126" i="153"/>
  <c r="E126" i="153"/>
  <c r="C126" i="153"/>
  <c r="AI125" i="153"/>
  <c r="AG125" i="153"/>
  <c r="Y125" i="153"/>
  <c r="P125" i="153"/>
  <c r="N125" i="153"/>
  <c r="M125" i="153"/>
  <c r="L125" i="153"/>
  <c r="K125" i="153"/>
  <c r="J125" i="153"/>
  <c r="I125" i="153"/>
  <c r="H125" i="153"/>
  <c r="G125" i="153"/>
  <c r="F125" i="153"/>
  <c r="E125" i="153"/>
  <c r="C125" i="153"/>
  <c r="AI124" i="153"/>
  <c r="AG124" i="153"/>
  <c r="Y124" i="153"/>
  <c r="P124" i="153"/>
  <c r="N124" i="153"/>
  <c r="M124" i="153"/>
  <c r="L124" i="153"/>
  <c r="K124" i="153"/>
  <c r="J124" i="153"/>
  <c r="I124" i="153"/>
  <c r="H124" i="153"/>
  <c r="G124" i="153"/>
  <c r="F124" i="153"/>
  <c r="E124" i="153"/>
  <c r="C124" i="153"/>
  <c r="AI123" i="153"/>
  <c r="AG123" i="153"/>
  <c r="Y123" i="153"/>
  <c r="P123" i="153"/>
  <c r="N123" i="153"/>
  <c r="M123" i="153"/>
  <c r="L123" i="153"/>
  <c r="K123" i="153"/>
  <c r="J123" i="153"/>
  <c r="I123" i="153"/>
  <c r="H123" i="153"/>
  <c r="G123" i="153"/>
  <c r="F123" i="153"/>
  <c r="E123" i="153"/>
  <c r="C123" i="153"/>
  <c r="AI122" i="153"/>
  <c r="AG122" i="153"/>
  <c r="Y122" i="153"/>
  <c r="P122" i="153"/>
  <c r="N122" i="153"/>
  <c r="M122" i="153"/>
  <c r="L122" i="153"/>
  <c r="K122" i="153"/>
  <c r="J122" i="153"/>
  <c r="I122" i="153"/>
  <c r="H122" i="153"/>
  <c r="G122" i="153"/>
  <c r="F122" i="153"/>
  <c r="E122" i="153"/>
  <c r="C122" i="153"/>
  <c r="AI121" i="153"/>
  <c r="AG121" i="153"/>
  <c r="Y121" i="153"/>
  <c r="P121" i="153"/>
  <c r="N121" i="153"/>
  <c r="M121" i="153"/>
  <c r="L121" i="153"/>
  <c r="K121" i="153"/>
  <c r="J121" i="153"/>
  <c r="I121" i="153"/>
  <c r="H121" i="153"/>
  <c r="G121" i="153"/>
  <c r="F121" i="153"/>
  <c r="E121" i="153"/>
  <c r="C121" i="153"/>
  <c r="AI120" i="153"/>
  <c r="AG120" i="153"/>
  <c r="Y120" i="153"/>
  <c r="P120" i="153"/>
  <c r="N120" i="153"/>
  <c r="M120" i="153"/>
  <c r="L120" i="153"/>
  <c r="K120" i="153"/>
  <c r="J120" i="153"/>
  <c r="I120" i="153"/>
  <c r="H120" i="153"/>
  <c r="G120" i="153"/>
  <c r="F120" i="153"/>
  <c r="E120" i="153"/>
  <c r="C120" i="153"/>
  <c r="AI119" i="153"/>
  <c r="AG119" i="153"/>
  <c r="Y119" i="153"/>
  <c r="P119" i="153"/>
  <c r="N119" i="153"/>
  <c r="M119" i="153"/>
  <c r="L119" i="153"/>
  <c r="K119" i="153"/>
  <c r="J119" i="153"/>
  <c r="I119" i="153"/>
  <c r="H119" i="153"/>
  <c r="G119" i="153"/>
  <c r="F119" i="153"/>
  <c r="E119" i="153"/>
  <c r="C119" i="153"/>
  <c r="AI118" i="153"/>
  <c r="AG118" i="153"/>
  <c r="Y118" i="153"/>
  <c r="P118" i="153"/>
  <c r="N118" i="153"/>
  <c r="M118" i="153"/>
  <c r="L118" i="153"/>
  <c r="K118" i="153"/>
  <c r="J118" i="153"/>
  <c r="I118" i="153"/>
  <c r="H118" i="153"/>
  <c r="G118" i="153"/>
  <c r="F118" i="153"/>
  <c r="E118" i="153"/>
  <c r="C118" i="153"/>
  <c r="AI117" i="153"/>
  <c r="AG117" i="153"/>
  <c r="Y117" i="153"/>
  <c r="P117" i="153"/>
  <c r="N117" i="153"/>
  <c r="M117" i="153"/>
  <c r="L117" i="153"/>
  <c r="K117" i="153"/>
  <c r="J117" i="153"/>
  <c r="I117" i="153"/>
  <c r="H117" i="153"/>
  <c r="G117" i="153"/>
  <c r="F117" i="153"/>
  <c r="E117" i="153"/>
  <c r="C117" i="153"/>
  <c r="AI116" i="153"/>
  <c r="AG116" i="153"/>
  <c r="Y116" i="153"/>
  <c r="P116" i="153"/>
  <c r="N116" i="153"/>
  <c r="M116" i="153"/>
  <c r="L116" i="153"/>
  <c r="K116" i="153"/>
  <c r="J116" i="153"/>
  <c r="I116" i="153"/>
  <c r="H116" i="153"/>
  <c r="G116" i="153"/>
  <c r="F116" i="153"/>
  <c r="E116" i="153"/>
  <c r="C116" i="153"/>
  <c r="AI115" i="153"/>
  <c r="AG115" i="153"/>
  <c r="Y115" i="153"/>
  <c r="P115" i="153"/>
  <c r="N115" i="153"/>
  <c r="M115" i="153"/>
  <c r="L115" i="153"/>
  <c r="K115" i="153"/>
  <c r="J115" i="153"/>
  <c r="I115" i="153"/>
  <c r="H115" i="153"/>
  <c r="G115" i="153"/>
  <c r="F115" i="153"/>
  <c r="E115" i="153"/>
  <c r="C115" i="153"/>
  <c r="AI114" i="153"/>
  <c r="AG114" i="153"/>
  <c r="Y114" i="153"/>
  <c r="P114" i="153"/>
  <c r="N114" i="153"/>
  <c r="M114" i="153"/>
  <c r="L114" i="153"/>
  <c r="K114" i="153"/>
  <c r="J114" i="153"/>
  <c r="I114" i="153"/>
  <c r="H114" i="153"/>
  <c r="G114" i="153"/>
  <c r="F114" i="153"/>
  <c r="E114" i="153"/>
  <c r="C114" i="153"/>
  <c r="AI113" i="153"/>
  <c r="AG113" i="153"/>
  <c r="Y113" i="153"/>
  <c r="P113" i="153"/>
  <c r="N113" i="153"/>
  <c r="M113" i="153"/>
  <c r="L113" i="153"/>
  <c r="K113" i="153"/>
  <c r="J113" i="153"/>
  <c r="I113" i="153"/>
  <c r="H113" i="153"/>
  <c r="G113" i="153"/>
  <c r="F113" i="153"/>
  <c r="E113" i="153"/>
  <c r="C113" i="153"/>
  <c r="AI112" i="153"/>
  <c r="AG112" i="153"/>
  <c r="Y112" i="153"/>
  <c r="P112" i="153"/>
  <c r="N112" i="153"/>
  <c r="M112" i="153"/>
  <c r="L112" i="153"/>
  <c r="K112" i="153"/>
  <c r="J112" i="153"/>
  <c r="I112" i="153"/>
  <c r="H112" i="153"/>
  <c r="G112" i="153"/>
  <c r="F112" i="153"/>
  <c r="E112" i="153"/>
  <c r="C112" i="153"/>
  <c r="AI111" i="153"/>
  <c r="AG111" i="153"/>
  <c r="Y111" i="153"/>
  <c r="P111" i="153"/>
  <c r="N111" i="153"/>
  <c r="M111" i="153"/>
  <c r="L111" i="153"/>
  <c r="K111" i="153"/>
  <c r="J111" i="153"/>
  <c r="I111" i="153"/>
  <c r="H111" i="153"/>
  <c r="G111" i="153"/>
  <c r="F111" i="153"/>
  <c r="E111" i="153"/>
  <c r="C111" i="153"/>
  <c r="AI110" i="153"/>
  <c r="AG110" i="153"/>
  <c r="Y110" i="153"/>
  <c r="W110" i="153"/>
  <c r="V110" i="153"/>
  <c r="U110" i="153"/>
  <c r="P110" i="153"/>
  <c r="N110" i="153"/>
  <c r="M110" i="153"/>
  <c r="L110" i="153"/>
  <c r="K110" i="153"/>
  <c r="J110" i="153"/>
  <c r="I110" i="153"/>
  <c r="H110" i="153"/>
  <c r="G110" i="153"/>
  <c r="F110" i="153"/>
  <c r="E110" i="153"/>
  <c r="C110" i="153"/>
  <c r="AI109" i="153"/>
  <c r="AG109" i="153"/>
  <c r="Y109" i="153"/>
  <c r="W109" i="153"/>
  <c r="V109" i="153"/>
  <c r="U109" i="153"/>
  <c r="P109" i="153"/>
  <c r="N109" i="153"/>
  <c r="M109" i="153"/>
  <c r="L109" i="153"/>
  <c r="K109" i="153"/>
  <c r="J109" i="153"/>
  <c r="I109" i="153"/>
  <c r="H109" i="153"/>
  <c r="G109" i="153"/>
  <c r="F109" i="153"/>
  <c r="E109" i="153"/>
  <c r="C109" i="153"/>
  <c r="AI108" i="153"/>
  <c r="AG108" i="153"/>
  <c r="Y108" i="153"/>
  <c r="W108" i="153"/>
  <c r="V108" i="153"/>
  <c r="U108" i="153"/>
  <c r="P108" i="153"/>
  <c r="N108" i="153"/>
  <c r="M108" i="153"/>
  <c r="L108" i="153"/>
  <c r="K108" i="153"/>
  <c r="J108" i="153"/>
  <c r="I108" i="153"/>
  <c r="H108" i="153"/>
  <c r="G108" i="153"/>
  <c r="F108" i="153"/>
  <c r="E108" i="153"/>
  <c r="C108" i="153"/>
  <c r="AI107" i="153"/>
  <c r="AG107" i="153"/>
  <c r="Y107" i="153"/>
  <c r="W107" i="153"/>
  <c r="V107" i="153"/>
  <c r="U107" i="153"/>
  <c r="P107" i="153"/>
  <c r="N107" i="153"/>
  <c r="M107" i="153"/>
  <c r="L107" i="153"/>
  <c r="K107" i="153"/>
  <c r="J107" i="153"/>
  <c r="I107" i="153"/>
  <c r="H107" i="153"/>
  <c r="G107" i="153"/>
  <c r="F107" i="153"/>
  <c r="E107" i="153"/>
  <c r="C107" i="153"/>
  <c r="AI106" i="153"/>
  <c r="AG106" i="153"/>
  <c r="Y106" i="153"/>
  <c r="W106" i="153"/>
  <c r="V106" i="153"/>
  <c r="U106" i="153"/>
  <c r="P106" i="153"/>
  <c r="N106" i="153"/>
  <c r="M106" i="153"/>
  <c r="L106" i="153"/>
  <c r="K106" i="153"/>
  <c r="J106" i="153"/>
  <c r="I106" i="153"/>
  <c r="H106" i="153"/>
  <c r="G106" i="153"/>
  <c r="F106" i="153"/>
  <c r="E106" i="153"/>
  <c r="C106" i="153"/>
  <c r="AI105" i="153"/>
  <c r="AG105" i="153"/>
  <c r="Y105" i="153"/>
  <c r="W105" i="153"/>
  <c r="V105" i="153"/>
  <c r="U105" i="153"/>
  <c r="P105" i="153"/>
  <c r="N105" i="153"/>
  <c r="M105" i="153"/>
  <c r="L105" i="153"/>
  <c r="K105" i="153"/>
  <c r="J105" i="153"/>
  <c r="I105" i="153"/>
  <c r="H105" i="153"/>
  <c r="G105" i="153"/>
  <c r="F105" i="153"/>
  <c r="E105" i="153"/>
  <c r="C105" i="153"/>
  <c r="AI104" i="153"/>
  <c r="AG104" i="153"/>
  <c r="Y104" i="153"/>
  <c r="W104" i="153"/>
  <c r="V104" i="153"/>
  <c r="U104" i="153"/>
  <c r="P104" i="153"/>
  <c r="N104" i="153"/>
  <c r="M104" i="153"/>
  <c r="L104" i="153"/>
  <c r="K104" i="153"/>
  <c r="J104" i="153"/>
  <c r="I104" i="153"/>
  <c r="H104" i="153"/>
  <c r="G104" i="153"/>
  <c r="F104" i="153"/>
  <c r="E104" i="153"/>
  <c r="C104" i="153"/>
  <c r="AI103" i="153"/>
  <c r="AG103" i="153"/>
  <c r="Y103" i="153"/>
  <c r="W103" i="153"/>
  <c r="V103" i="153"/>
  <c r="U103" i="153"/>
  <c r="P103" i="153"/>
  <c r="N103" i="153"/>
  <c r="M103" i="153"/>
  <c r="L103" i="153"/>
  <c r="K103" i="153"/>
  <c r="J103" i="153"/>
  <c r="I103" i="153"/>
  <c r="H103" i="153"/>
  <c r="G103" i="153"/>
  <c r="F103" i="153"/>
  <c r="E103" i="153"/>
  <c r="C103" i="153"/>
  <c r="AI102" i="153"/>
  <c r="AG102" i="153"/>
  <c r="Y102" i="153"/>
  <c r="W102" i="153"/>
  <c r="V102" i="153"/>
  <c r="U102" i="153"/>
  <c r="P102" i="153"/>
  <c r="N102" i="153"/>
  <c r="M102" i="153"/>
  <c r="L102" i="153"/>
  <c r="K102" i="153"/>
  <c r="J102" i="153"/>
  <c r="I102" i="153"/>
  <c r="H102" i="153"/>
  <c r="G102" i="153"/>
  <c r="F102" i="153"/>
  <c r="E102" i="153"/>
  <c r="C102" i="153"/>
  <c r="AI101" i="153"/>
  <c r="AG101" i="153"/>
  <c r="Y101" i="153"/>
  <c r="W101" i="153"/>
  <c r="V101" i="153"/>
  <c r="U101" i="153"/>
  <c r="P101" i="153"/>
  <c r="N101" i="153"/>
  <c r="M101" i="153"/>
  <c r="L101" i="153"/>
  <c r="K101" i="153"/>
  <c r="J101" i="153"/>
  <c r="I101" i="153"/>
  <c r="H101" i="153"/>
  <c r="G101" i="153"/>
  <c r="F101" i="153"/>
  <c r="E101" i="153"/>
  <c r="C101" i="153"/>
  <c r="AI100" i="153"/>
  <c r="AG100" i="153"/>
  <c r="Y100" i="153"/>
  <c r="W100" i="153"/>
  <c r="V100" i="153"/>
  <c r="U100" i="153"/>
  <c r="P100" i="153"/>
  <c r="N100" i="153"/>
  <c r="M100" i="153"/>
  <c r="L100" i="153"/>
  <c r="K100" i="153"/>
  <c r="J100" i="153"/>
  <c r="I100" i="153"/>
  <c r="H100" i="153"/>
  <c r="G100" i="153"/>
  <c r="F100" i="153"/>
  <c r="E100" i="153"/>
  <c r="C100" i="153"/>
  <c r="AI99" i="153"/>
  <c r="AG99" i="153"/>
  <c r="Y99" i="153"/>
  <c r="W99" i="153"/>
  <c r="V99" i="153"/>
  <c r="U99" i="153"/>
  <c r="P99" i="153"/>
  <c r="N99" i="153"/>
  <c r="M99" i="153"/>
  <c r="L99" i="153"/>
  <c r="K99" i="153"/>
  <c r="J99" i="153"/>
  <c r="I99" i="153"/>
  <c r="H99" i="153"/>
  <c r="G99" i="153"/>
  <c r="F99" i="153"/>
  <c r="E99" i="153"/>
  <c r="C99" i="153"/>
  <c r="AI98" i="153"/>
  <c r="AG98" i="153"/>
  <c r="Y98" i="153"/>
  <c r="W98" i="153"/>
  <c r="V98" i="153"/>
  <c r="U98" i="153"/>
  <c r="P98" i="153"/>
  <c r="N98" i="153"/>
  <c r="M98" i="153"/>
  <c r="L98" i="153"/>
  <c r="K98" i="153"/>
  <c r="J98" i="153"/>
  <c r="I98" i="153"/>
  <c r="H98" i="153"/>
  <c r="G98" i="153"/>
  <c r="F98" i="153"/>
  <c r="E98" i="153"/>
  <c r="C98" i="153"/>
  <c r="AI97" i="153"/>
  <c r="AG97" i="153"/>
  <c r="Y97" i="153"/>
  <c r="W97" i="153"/>
  <c r="V97" i="153"/>
  <c r="U97" i="153"/>
  <c r="P97" i="153"/>
  <c r="N97" i="153"/>
  <c r="M97" i="153"/>
  <c r="L97" i="153"/>
  <c r="K97" i="153"/>
  <c r="J97" i="153"/>
  <c r="I97" i="153"/>
  <c r="H97" i="153"/>
  <c r="G97" i="153"/>
  <c r="F97" i="153"/>
  <c r="E97" i="153"/>
  <c r="C97" i="153"/>
  <c r="AI96" i="153"/>
  <c r="AG96" i="153"/>
  <c r="Y96" i="153"/>
  <c r="W96" i="153"/>
  <c r="V96" i="153"/>
  <c r="U96" i="153"/>
  <c r="P96" i="153"/>
  <c r="N96" i="153"/>
  <c r="M96" i="153"/>
  <c r="L96" i="153"/>
  <c r="K96" i="153"/>
  <c r="J96" i="153"/>
  <c r="I96" i="153"/>
  <c r="H96" i="153"/>
  <c r="G96" i="153"/>
  <c r="F96" i="153"/>
  <c r="E96" i="153"/>
  <c r="C96" i="153"/>
  <c r="AI95" i="153"/>
  <c r="AG95" i="153"/>
  <c r="Y95" i="153"/>
  <c r="W95" i="153"/>
  <c r="V95" i="153"/>
  <c r="U95" i="153"/>
  <c r="P95" i="153"/>
  <c r="N95" i="153"/>
  <c r="M95" i="153"/>
  <c r="L95" i="153"/>
  <c r="K95" i="153"/>
  <c r="J95" i="153"/>
  <c r="I95" i="153"/>
  <c r="H95" i="153"/>
  <c r="G95" i="153"/>
  <c r="F95" i="153"/>
  <c r="E95" i="153"/>
  <c r="C95" i="153"/>
  <c r="AI94" i="153"/>
  <c r="AG94" i="153"/>
  <c r="Y94" i="153"/>
  <c r="W94" i="153"/>
  <c r="V94" i="153"/>
  <c r="U94" i="153"/>
  <c r="P94" i="153"/>
  <c r="N94" i="153"/>
  <c r="M94" i="153"/>
  <c r="L94" i="153"/>
  <c r="K94" i="153"/>
  <c r="J94" i="153"/>
  <c r="I94" i="153"/>
  <c r="H94" i="153"/>
  <c r="G94" i="153"/>
  <c r="F94" i="153"/>
  <c r="E94" i="153"/>
  <c r="C94" i="153"/>
  <c r="AI93" i="153"/>
  <c r="AG93" i="153"/>
  <c r="Y93" i="153"/>
  <c r="W93" i="153"/>
  <c r="V93" i="153"/>
  <c r="U93" i="153"/>
  <c r="P93" i="153"/>
  <c r="N93" i="153"/>
  <c r="M93" i="153"/>
  <c r="L93" i="153"/>
  <c r="K93" i="153"/>
  <c r="J93" i="153"/>
  <c r="I93" i="153"/>
  <c r="H93" i="153"/>
  <c r="G93" i="153"/>
  <c r="F93" i="153"/>
  <c r="E93" i="153"/>
  <c r="C93" i="153"/>
  <c r="AI92" i="153"/>
  <c r="AG92" i="153"/>
  <c r="Y92" i="153"/>
  <c r="W92" i="153"/>
  <c r="V92" i="153"/>
  <c r="U92" i="153"/>
  <c r="P92" i="153"/>
  <c r="N92" i="153"/>
  <c r="M92" i="153"/>
  <c r="L92" i="153"/>
  <c r="K92" i="153"/>
  <c r="J92" i="153"/>
  <c r="I92" i="153"/>
  <c r="H92" i="153"/>
  <c r="G92" i="153"/>
  <c r="F92" i="153"/>
  <c r="E92" i="153"/>
  <c r="C92" i="153"/>
  <c r="AI91" i="153"/>
  <c r="AG91" i="153"/>
  <c r="Y91" i="153"/>
  <c r="W91" i="153"/>
  <c r="V91" i="153"/>
  <c r="U91" i="153"/>
  <c r="P91" i="153"/>
  <c r="N91" i="153"/>
  <c r="M91" i="153"/>
  <c r="L91" i="153"/>
  <c r="K91" i="153"/>
  <c r="J91" i="153"/>
  <c r="I91" i="153"/>
  <c r="H91" i="153"/>
  <c r="G91" i="153"/>
  <c r="F91" i="153"/>
  <c r="E91" i="153"/>
  <c r="C91" i="153"/>
  <c r="AI90" i="153"/>
  <c r="AG90" i="153"/>
  <c r="Y90" i="153"/>
  <c r="W90" i="153"/>
  <c r="V90" i="153"/>
  <c r="U90" i="153"/>
  <c r="P90" i="153"/>
  <c r="N90" i="153"/>
  <c r="M90" i="153"/>
  <c r="L90" i="153"/>
  <c r="K90" i="153"/>
  <c r="J90" i="153"/>
  <c r="I90" i="153"/>
  <c r="H90" i="153"/>
  <c r="G90" i="153"/>
  <c r="F90" i="153"/>
  <c r="E90" i="153"/>
  <c r="C90" i="153"/>
  <c r="AI89" i="153"/>
  <c r="AG89" i="153"/>
  <c r="Y89" i="153"/>
  <c r="W89" i="153"/>
  <c r="V89" i="153"/>
  <c r="U89" i="153"/>
  <c r="P89" i="153"/>
  <c r="N89" i="153"/>
  <c r="M89" i="153"/>
  <c r="L89" i="153"/>
  <c r="K89" i="153"/>
  <c r="J89" i="153"/>
  <c r="I89" i="153"/>
  <c r="H89" i="153"/>
  <c r="G89" i="153"/>
  <c r="F89" i="153"/>
  <c r="E89" i="153"/>
  <c r="C89" i="153"/>
  <c r="AI88" i="153"/>
  <c r="AG88" i="153"/>
  <c r="Y88" i="153"/>
  <c r="W88" i="153"/>
  <c r="V88" i="153"/>
  <c r="U88" i="153"/>
  <c r="P88" i="153"/>
  <c r="N88" i="153"/>
  <c r="M88" i="153"/>
  <c r="L88" i="153"/>
  <c r="K88" i="153"/>
  <c r="J88" i="153"/>
  <c r="I88" i="153"/>
  <c r="H88" i="153"/>
  <c r="G88" i="153"/>
  <c r="F88" i="153"/>
  <c r="E88" i="153"/>
  <c r="C88" i="153"/>
  <c r="AI87" i="153"/>
  <c r="AG87" i="153"/>
  <c r="Y87" i="153"/>
  <c r="W87" i="153"/>
  <c r="V87" i="153"/>
  <c r="U87" i="153"/>
  <c r="P87" i="153"/>
  <c r="N87" i="153"/>
  <c r="M87" i="153"/>
  <c r="L87" i="153"/>
  <c r="K87" i="153"/>
  <c r="J87" i="153"/>
  <c r="I87" i="153"/>
  <c r="H87" i="153"/>
  <c r="G87" i="153"/>
  <c r="F87" i="153"/>
  <c r="E87" i="153"/>
  <c r="C87" i="153"/>
  <c r="AI86" i="153"/>
  <c r="AG86" i="153"/>
  <c r="Y86" i="153"/>
  <c r="W86" i="153"/>
  <c r="V86" i="153"/>
  <c r="U86" i="153"/>
  <c r="P86" i="153"/>
  <c r="N86" i="153"/>
  <c r="M86" i="153"/>
  <c r="L86" i="153"/>
  <c r="K86" i="153"/>
  <c r="J86" i="153"/>
  <c r="I86" i="153"/>
  <c r="H86" i="153"/>
  <c r="G86" i="153"/>
  <c r="F86" i="153"/>
  <c r="E86" i="153"/>
  <c r="C86" i="153"/>
  <c r="AI85" i="153"/>
  <c r="AG85" i="153"/>
  <c r="Y85" i="153"/>
  <c r="W85" i="153"/>
  <c r="V85" i="153"/>
  <c r="U85" i="153"/>
  <c r="P85" i="153"/>
  <c r="N85" i="153"/>
  <c r="M85" i="153"/>
  <c r="L85" i="153"/>
  <c r="K85" i="153"/>
  <c r="J85" i="153"/>
  <c r="I85" i="153"/>
  <c r="H85" i="153"/>
  <c r="G85" i="153"/>
  <c r="F85" i="153"/>
  <c r="E85" i="153"/>
  <c r="C85" i="153"/>
  <c r="AI84" i="153"/>
  <c r="AG84" i="153"/>
  <c r="Y84" i="153"/>
  <c r="W84" i="153"/>
  <c r="V84" i="153"/>
  <c r="U84" i="153"/>
  <c r="P84" i="153"/>
  <c r="N84" i="153"/>
  <c r="M84" i="153"/>
  <c r="L84" i="153"/>
  <c r="K84" i="153"/>
  <c r="J84" i="153"/>
  <c r="I84" i="153"/>
  <c r="H84" i="153"/>
  <c r="G84" i="153"/>
  <c r="F84" i="153"/>
  <c r="E84" i="153"/>
  <c r="C84" i="153"/>
  <c r="AI83" i="153"/>
  <c r="AG83" i="153"/>
  <c r="Y83" i="153"/>
  <c r="W83" i="153"/>
  <c r="V83" i="153"/>
  <c r="U83" i="153"/>
  <c r="P83" i="153"/>
  <c r="N83" i="153"/>
  <c r="M83" i="153"/>
  <c r="L83" i="153"/>
  <c r="K83" i="153"/>
  <c r="J83" i="153"/>
  <c r="I83" i="153"/>
  <c r="H83" i="153"/>
  <c r="G83" i="153"/>
  <c r="F83" i="153"/>
  <c r="E83" i="153"/>
  <c r="C83" i="153"/>
  <c r="AI82" i="153"/>
  <c r="AG82" i="153"/>
  <c r="Y82" i="153"/>
  <c r="W82" i="153"/>
  <c r="V82" i="153"/>
  <c r="U82" i="153"/>
  <c r="P82" i="153"/>
  <c r="N82" i="153"/>
  <c r="M82" i="153"/>
  <c r="L82" i="153"/>
  <c r="K82" i="153"/>
  <c r="J82" i="153"/>
  <c r="I82" i="153"/>
  <c r="H82" i="153"/>
  <c r="G82" i="153"/>
  <c r="F82" i="153"/>
  <c r="E82" i="153"/>
  <c r="C82" i="153"/>
  <c r="AI81" i="153"/>
  <c r="AG81" i="153"/>
  <c r="Y81" i="153"/>
  <c r="W81" i="153"/>
  <c r="V81" i="153"/>
  <c r="U81" i="153"/>
  <c r="P81" i="153"/>
  <c r="N81" i="153"/>
  <c r="M81" i="153"/>
  <c r="L81" i="153"/>
  <c r="K81" i="153"/>
  <c r="J81" i="153"/>
  <c r="I81" i="153"/>
  <c r="H81" i="153"/>
  <c r="G81" i="153"/>
  <c r="F81" i="153"/>
  <c r="E81" i="153"/>
  <c r="C81" i="153"/>
  <c r="AI80" i="153"/>
  <c r="AG80" i="153"/>
  <c r="Y80" i="153"/>
  <c r="W80" i="153"/>
  <c r="V80" i="153"/>
  <c r="U80" i="153"/>
  <c r="P80" i="153"/>
  <c r="N80" i="153"/>
  <c r="M80" i="153"/>
  <c r="L80" i="153"/>
  <c r="K80" i="153"/>
  <c r="J80" i="153"/>
  <c r="I80" i="153"/>
  <c r="H80" i="153"/>
  <c r="G80" i="153"/>
  <c r="F80" i="153"/>
  <c r="E80" i="153"/>
  <c r="C80" i="153"/>
  <c r="AI79" i="153"/>
  <c r="AG79" i="153"/>
  <c r="Y79" i="153"/>
  <c r="W79" i="153"/>
  <c r="V79" i="153"/>
  <c r="U79" i="153"/>
  <c r="P79" i="153"/>
  <c r="N79" i="153"/>
  <c r="M79" i="153"/>
  <c r="L79" i="153"/>
  <c r="K79" i="153"/>
  <c r="J79" i="153"/>
  <c r="I79" i="153"/>
  <c r="H79" i="153"/>
  <c r="G79" i="153"/>
  <c r="F79" i="153"/>
  <c r="E79" i="153"/>
  <c r="C79" i="153"/>
  <c r="AI78" i="153"/>
  <c r="AG78" i="153"/>
  <c r="Y78" i="153"/>
  <c r="W78" i="153"/>
  <c r="V78" i="153"/>
  <c r="U78" i="153"/>
  <c r="P78" i="153"/>
  <c r="N78" i="153"/>
  <c r="M78" i="153"/>
  <c r="L78" i="153"/>
  <c r="K78" i="153"/>
  <c r="J78" i="153"/>
  <c r="I78" i="153"/>
  <c r="H78" i="153"/>
  <c r="G78" i="153"/>
  <c r="F78" i="153"/>
  <c r="E78" i="153"/>
  <c r="C78" i="153"/>
  <c r="AI77" i="153"/>
  <c r="AG77" i="153"/>
  <c r="Y77" i="153"/>
  <c r="W77" i="153"/>
  <c r="V77" i="153"/>
  <c r="U77" i="153"/>
  <c r="P77" i="153"/>
  <c r="N77" i="153"/>
  <c r="M77" i="153"/>
  <c r="L77" i="153"/>
  <c r="K77" i="153"/>
  <c r="J77" i="153"/>
  <c r="I77" i="153"/>
  <c r="H77" i="153"/>
  <c r="G77" i="153"/>
  <c r="F77" i="153"/>
  <c r="E77" i="153"/>
  <c r="C77" i="153"/>
  <c r="AI76" i="153"/>
  <c r="AG76" i="153"/>
  <c r="Y76" i="153"/>
  <c r="W76" i="153"/>
  <c r="V76" i="153"/>
  <c r="U76" i="153"/>
  <c r="P76" i="153"/>
  <c r="N76" i="153"/>
  <c r="M76" i="153"/>
  <c r="L76" i="153"/>
  <c r="K76" i="153"/>
  <c r="J76" i="153"/>
  <c r="I76" i="153"/>
  <c r="H76" i="153"/>
  <c r="G76" i="153"/>
  <c r="F76" i="153"/>
  <c r="E76" i="153"/>
  <c r="C76" i="153"/>
  <c r="AI75" i="153"/>
  <c r="AG75" i="153"/>
  <c r="Y75" i="153"/>
  <c r="W75" i="153"/>
  <c r="V75" i="153"/>
  <c r="U75" i="153"/>
  <c r="P75" i="153"/>
  <c r="N75" i="153"/>
  <c r="M75" i="153"/>
  <c r="L75" i="153"/>
  <c r="K75" i="153"/>
  <c r="J75" i="153"/>
  <c r="I75" i="153"/>
  <c r="H75" i="153"/>
  <c r="G75" i="153"/>
  <c r="F75" i="153"/>
  <c r="E75" i="153"/>
  <c r="C75" i="153"/>
  <c r="AI74" i="153"/>
  <c r="AG74" i="153"/>
  <c r="Y74" i="153"/>
  <c r="W74" i="153"/>
  <c r="V74" i="153"/>
  <c r="U74" i="153"/>
  <c r="P74" i="153"/>
  <c r="N74" i="153"/>
  <c r="M74" i="153"/>
  <c r="L74" i="153"/>
  <c r="K74" i="153"/>
  <c r="J74" i="153"/>
  <c r="I74" i="153"/>
  <c r="H74" i="153"/>
  <c r="G74" i="153"/>
  <c r="F74" i="153"/>
  <c r="E74" i="153"/>
  <c r="C74" i="153"/>
  <c r="AI73" i="153"/>
  <c r="AG73" i="153"/>
  <c r="Y73" i="153"/>
  <c r="W73" i="153"/>
  <c r="V73" i="153"/>
  <c r="U73" i="153"/>
  <c r="P73" i="153"/>
  <c r="N73" i="153"/>
  <c r="M73" i="153"/>
  <c r="L73" i="153"/>
  <c r="K73" i="153"/>
  <c r="J73" i="153"/>
  <c r="I73" i="153"/>
  <c r="H73" i="153"/>
  <c r="G73" i="153"/>
  <c r="F73" i="153"/>
  <c r="E73" i="153"/>
  <c r="C73" i="153"/>
  <c r="AI72" i="153"/>
  <c r="AG72" i="153"/>
  <c r="Y72" i="153"/>
  <c r="W72" i="153"/>
  <c r="V72" i="153"/>
  <c r="U72" i="153"/>
  <c r="P72" i="153"/>
  <c r="N72" i="153"/>
  <c r="M72" i="153"/>
  <c r="L72" i="153"/>
  <c r="K72" i="153"/>
  <c r="J72" i="153"/>
  <c r="I72" i="153"/>
  <c r="H72" i="153"/>
  <c r="G72" i="153"/>
  <c r="F72" i="153"/>
  <c r="E72" i="153"/>
  <c r="C72" i="153"/>
  <c r="AI71" i="153"/>
  <c r="AG71" i="153"/>
  <c r="Y71" i="153"/>
  <c r="W71" i="153"/>
  <c r="V71" i="153"/>
  <c r="U71" i="153"/>
  <c r="P71" i="153"/>
  <c r="N71" i="153"/>
  <c r="M71" i="153"/>
  <c r="L71" i="153"/>
  <c r="K71" i="153"/>
  <c r="J71" i="153"/>
  <c r="I71" i="153"/>
  <c r="H71" i="153"/>
  <c r="G71" i="153"/>
  <c r="F71" i="153"/>
  <c r="E71" i="153"/>
  <c r="C71" i="153"/>
  <c r="AI70" i="153"/>
  <c r="AG70" i="153"/>
  <c r="Y70" i="153"/>
  <c r="W70" i="153"/>
  <c r="V70" i="153"/>
  <c r="U70" i="153"/>
  <c r="P70" i="153"/>
  <c r="N70" i="153"/>
  <c r="M70" i="153"/>
  <c r="L70" i="153"/>
  <c r="K70" i="153"/>
  <c r="J70" i="153"/>
  <c r="I70" i="153"/>
  <c r="H70" i="153"/>
  <c r="G70" i="153"/>
  <c r="F70" i="153"/>
  <c r="E70" i="153"/>
  <c r="C70" i="153"/>
  <c r="AI69" i="153"/>
  <c r="AG69" i="153"/>
  <c r="Y69" i="153"/>
  <c r="W69" i="153"/>
  <c r="V69" i="153"/>
  <c r="U69" i="153"/>
  <c r="P69" i="153"/>
  <c r="N69" i="153"/>
  <c r="M69" i="153"/>
  <c r="L69" i="153"/>
  <c r="K69" i="153"/>
  <c r="J69" i="153"/>
  <c r="I69" i="153"/>
  <c r="H69" i="153"/>
  <c r="G69" i="153"/>
  <c r="F69" i="153"/>
  <c r="E69" i="153"/>
  <c r="C69" i="153"/>
  <c r="AI68" i="153"/>
  <c r="AG68" i="153"/>
  <c r="Y68" i="153"/>
  <c r="W68" i="153"/>
  <c r="V68" i="153"/>
  <c r="U68" i="153"/>
  <c r="P68" i="153"/>
  <c r="N68" i="153"/>
  <c r="M68" i="153"/>
  <c r="L68" i="153"/>
  <c r="K68" i="153"/>
  <c r="J68" i="153"/>
  <c r="I68" i="153"/>
  <c r="H68" i="153"/>
  <c r="G68" i="153"/>
  <c r="F68" i="153"/>
  <c r="E68" i="153"/>
  <c r="C68" i="153"/>
  <c r="AI67" i="153"/>
  <c r="AG67" i="153"/>
  <c r="Y67" i="153"/>
  <c r="W67" i="153"/>
  <c r="V67" i="153"/>
  <c r="U67" i="153"/>
  <c r="P67" i="153"/>
  <c r="N67" i="153"/>
  <c r="M67" i="153"/>
  <c r="L67" i="153"/>
  <c r="K67" i="153"/>
  <c r="J67" i="153"/>
  <c r="I67" i="153"/>
  <c r="H67" i="153"/>
  <c r="G67" i="153"/>
  <c r="F67" i="153"/>
  <c r="E67" i="153"/>
  <c r="C67" i="153"/>
  <c r="AI66" i="153"/>
  <c r="AG66" i="153"/>
  <c r="Y66" i="153"/>
  <c r="W66" i="153"/>
  <c r="V66" i="153"/>
  <c r="U66" i="153"/>
  <c r="P66" i="153"/>
  <c r="N66" i="153"/>
  <c r="M66" i="153"/>
  <c r="L66" i="153"/>
  <c r="K66" i="153"/>
  <c r="J66" i="153"/>
  <c r="I66" i="153"/>
  <c r="H66" i="153"/>
  <c r="G66" i="153"/>
  <c r="F66" i="153"/>
  <c r="E66" i="153"/>
  <c r="C66" i="153"/>
  <c r="AI65" i="153"/>
  <c r="AG65" i="153"/>
  <c r="Y65" i="153"/>
  <c r="W65" i="153"/>
  <c r="V65" i="153"/>
  <c r="U65" i="153"/>
  <c r="P65" i="153"/>
  <c r="N65" i="153"/>
  <c r="M65" i="153"/>
  <c r="L65" i="153"/>
  <c r="K65" i="153"/>
  <c r="J65" i="153"/>
  <c r="I65" i="153"/>
  <c r="H65" i="153"/>
  <c r="G65" i="153"/>
  <c r="F65" i="153"/>
  <c r="E65" i="153"/>
  <c r="C65" i="153"/>
  <c r="AI64" i="153"/>
  <c r="AG64" i="153"/>
  <c r="Y64" i="153"/>
  <c r="W64" i="153"/>
  <c r="V64" i="153"/>
  <c r="U64" i="153"/>
  <c r="P64" i="153"/>
  <c r="N64" i="153"/>
  <c r="M64" i="153"/>
  <c r="L64" i="153"/>
  <c r="K64" i="153"/>
  <c r="J64" i="153"/>
  <c r="I64" i="153"/>
  <c r="H64" i="153"/>
  <c r="G64" i="153"/>
  <c r="F64" i="153"/>
  <c r="E64" i="153"/>
  <c r="C64" i="153"/>
  <c r="AI63" i="153"/>
  <c r="AG63" i="153"/>
  <c r="Y63" i="153"/>
  <c r="W63" i="153"/>
  <c r="V63" i="153"/>
  <c r="U63" i="153"/>
  <c r="P63" i="153"/>
  <c r="N63" i="153"/>
  <c r="M63" i="153"/>
  <c r="L63" i="153"/>
  <c r="K63" i="153"/>
  <c r="J63" i="153"/>
  <c r="I63" i="153"/>
  <c r="H63" i="153"/>
  <c r="G63" i="153"/>
  <c r="F63" i="153"/>
  <c r="E63" i="153"/>
  <c r="C63" i="153"/>
  <c r="AI62" i="153"/>
  <c r="AG62" i="153"/>
  <c r="Y62" i="153"/>
  <c r="W62" i="153"/>
  <c r="V62" i="153"/>
  <c r="U62" i="153"/>
  <c r="P62" i="153"/>
  <c r="N62" i="153"/>
  <c r="M62" i="153"/>
  <c r="L62" i="153"/>
  <c r="K62" i="153"/>
  <c r="J62" i="153"/>
  <c r="I62" i="153"/>
  <c r="H62" i="153"/>
  <c r="G62" i="153"/>
  <c r="F62" i="153"/>
  <c r="E62" i="153"/>
  <c r="C62" i="153"/>
  <c r="AI61" i="153"/>
  <c r="AG61" i="153"/>
  <c r="Y61" i="153"/>
  <c r="W61" i="153"/>
  <c r="V61" i="153"/>
  <c r="U61" i="153"/>
  <c r="P61" i="153"/>
  <c r="N61" i="153"/>
  <c r="M61" i="153"/>
  <c r="L61" i="153"/>
  <c r="K61" i="153"/>
  <c r="J61" i="153"/>
  <c r="I61" i="153"/>
  <c r="H61" i="153"/>
  <c r="G61" i="153"/>
  <c r="F61" i="153"/>
  <c r="E61" i="153"/>
  <c r="C61" i="153"/>
  <c r="AI60" i="153"/>
  <c r="AG60" i="153"/>
  <c r="Y60" i="153"/>
  <c r="W60" i="153"/>
  <c r="V60" i="153"/>
  <c r="U60" i="153"/>
  <c r="P60" i="153"/>
  <c r="N60" i="153"/>
  <c r="M60" i="153"/>
  <c r="L60" i="153"/>
  <c r="K60" i="153"/>
  <c r="J60" i="153"/>
  <c r="I60" i="153"/>
  <c r="H60" i="153"/>
  <c r="G60" i="153"/>
  <c r="F60" i="153"/>
  <c r="E60" i="153"/>
  <c r="C60" i="153"/>
  <c r="AI59" i="153"/>
  <c r="AG59" i="153"/>
  <c r="Y59" i="153"/>
  <c r="W59" i="153"/>
  <c r="V59" i="153"/>
  <c r="U59" i="153"/>
  <c r="P59" i="153"/>
  <c r="N59" i="153"/>
  <c r="M59" i="153"/>
  <c r="L59" i="153"/>
  <c r="K59" i="153"/>
  <c r="J59" i="153"/>
  <c r="I59" i="153"/>
  <c r="H59" i="153"/>
  <c r="G59" i="153"/>
  <c r="F59" i="153"/>
  <c r="E59" i="153"/>
  <c r="C59" i="153"/>
  <c r="AI58" i="153"/>
  <c r="AG58" i="153"/>
  <c r="Y58" i="153"/>
  <c r="W58" i="153"/>
  <c r="V58" i="153"/>
  <c r="U58" i="153"/>
  <c r="P58" i="153"/>
  <c r="N58" i="153"/>
  <c r="M58" i="153"/>
  <c r="L58" i="153"/>
  <c r="K58" i="153"/>
  <c r="J58" i="153"/>
  <c r="I58" i="153"/>
  <c r="H58" i="153"/>
  <c r="G58" i="153"/>
  <c r="F58" i="153"/>
  <c r="E58" i="153"/>
  <c r="C58" i="153"/>
  <c r="AI57" i="153"/>
  <c r="AG57" i="153"/>
  <c r="Y57" i="153"/>
  <c r="W57" i="153"/>
  <c r="V57" i="153"/>
  <c r="U57" i="153"/>
  <c r="P57" i="153"/>
  <c r="N57" i="153"/>
  <c r="M57" i="153"/>
  <c r="L57" i="153"/>
  <c r="K57" i="153"/>
  <c r="J57" i="153"/>
  <c r="I57" i="153"/>
  <c r="H57" i="153"/>
  <c r="G57" i="153"/>
  <c r="F57" i="153"/>
  <c r="E57" i="153"/>
  <c r="C57" i="153"/>
  <c r="AI56" i="153"/>
  <c r="AG56" i="153"/>
  <c r="Y56" i="153"/>
  <c r="W56" i="153"/>
  <c r="V56" i="153"/>
  <c r="U56" i="153"/>
  <c r="P56" i="153"/>
  <c r="N56" i="153"/>
  <c r="M56" i="153"/>
  <c r="L56" i="153"/>
  <c r="K56" i="153"/>
  <c r="J56" i="153"/>
  <c r="I56" i="153"/>
  <c r="H56" i="153"/>
  <c r="G56" i="153"/>
  <c r="F56" i="153"/>
  <c r="E56" i="153"/>
  <c r="C56" i="153"/>
  <c r="AI55" i="153"/>
  <c r="AG55" i="153"/>
  <c r="Y55" i="153"/>
  <c r="W55" i="153"/>
  <c r="V55" i="153"/>
  <c r="U55" i="153"/>
  <c r="P55" i="153"/>
  <c r="N55" i="153"/>
  <c r="M55" i="153"/>
  <c r="L55" i="153"/>
  <c r="K55" i="153"/>
  <c r="J55" i="153"/>
  <c r="I55" i="153"/>
  <c r="H55" i="153"/>
  <c r="G55" i="153"/>
  <c r="F55" i="153"/>
  <c r="E55" i="153"/>
  <c r="C55" i="153"/>
  <c r="AI54" i="153"/>
  <c r="AG54" i="153"/>
  <c r="Y54" i="153"/>
  <c r="W54" i="153"/>
  <c r="V54" i="153"/>
  <c r="U54" i="153"/>
  <c r="P54" i="153"/>
  <c r="N54" i="153"/>
  <c r="M54" i="153"/>
  <c r="L54" i="153"/>
  <c r="K54" i="153"/>
  <c r="J54" i="153"/>
  <c r="I54" i="153"/>
  <c r="H54" i="153"/>
  <c r="G54" i="153"/>
  <c r="F54" i="153"/>
  <c r="E54" i="153"/>
  <c r="C54" i="153"/>
  <c r="AI53" i="153"/>
  <c r="AG53" i="153"/>
  <c r="Y53" i="153"/>
  <c r="W53" i="153"/>
  <c r="V53" i="153"/>
  <c r="U53" i="153"/>
  <c r="P53" i="153"/>
  <c r="N53" i="153"/>
  <c r="M53" i="153"/>
  <c r="L53" i="153"/>
  <c r="K53" i="153"/>
  <c r="J53" i="153"/>
  <c r="I53" i="153"/>
  <c r="H53" i="153"/>
  <c r="G53" i="153"/>
  <c r="F53" i="153"/>
  <c r="E53" i="153"/>
  <c r="C53" i="153"/>
  <c r="AI52" i="153"/>
  <c r="AG52" i="153"/>
  <c r="Y52" i="153"/>
  <c r="W52" i="153"/>
  <c r="V52" i="153"/>
  <c r="U52" i="153"/>
  <c r="P52" i="153"/>
  <c r="N52" i="153"/>
  <c r="M52" i="153"/>
  <c r="L52" i="153"/>
  <c r="K52" i="153"/>
  <c r="J52" i="153"/>
  <c r="I52" i="153"/>
  <c r="H52" i="153"/>
  <c r="G52" i="153"/>
  <c r="F52" i="153"/>
  <c r="E52" i="153"/>
  <c r="C52" i="153"/>
  <c r="AI51" i="153"/>
  <c r="AG51" i="153"/>
  <c r="Y51" i="153"/>
  <c r="W51" i="153"/>
  <c r="V51" i="153"/>
  <c r="U51" i="153"/>
  <c r="P51" i="153"/>
  <c r="N51" i="153"/>
  <c r="M51" i="153"/>
  <c r="L51" i="153"/>
  <c r="K51" i="153"/>
  <c r="J51" i="153"/>
  <c r="I51" i="153"/>
  <c r="H51" i="153"/>
  <c r="G51" i="153"/>
  <c r="F51" i="153"/>
  <c r="E51" i="153"/>
  <c r="C51" i="153"/>
  <c r="AI50" i="153"/>
  <c r="AG50" i="153"/>
  <c r="Y50" i="153"/>
  <c r="W50" i="153"/>
  <c r="V50" i="153"/>
  <c r="U50" i="153"/>
  <c r="P50" i="153"/>
  <c r="N50" i="153"/>
  <c r="M50" i="153"/>
  <c r="L50" i="153"/>
  <c r="K50" i="153"/>
  <c r="J50" i="153"/>
  <c r="I50" i="153"/>
  <c r="H50" i="153"/>
  <c r="G50" i="153"/>
  <c r="F50" i="153"/>
  <c r="E50" i="153"/>
  <c r="C50" i="153"/>
  <c r="AI49" i="153"/>
  <c r="AG49" i="153"/>
  <c r="Y49" i="153"/>
  <c r="W49" i="153"/>
  <c r="V49" i="153"/>
  <c r="U49" i="153"/>
  <c r="P49" i="153"/>
  <c r="N49" i="153"/>
  <c r="M49" i="153"/>
  <c r="L49" i="153"/>
  <c r="K49" i="153"/>
  <c r="J49" i="153"/>
  <c r="I49" i="153"/>
  <c r="H49" i="153"/>
  <c r="G49" i="153"/>
  <c r="F49" i="153"/>
  <c r="E49" i="153"/>
  <c r="C49" i="153"/>
  <c r="AI48" i="153"/>
  <c r="AG48" i="153"/>
  <c r="Y48" i="153"/>
  <c r="W48" i="153"/>
  <c r="V48" i="153"/>
  <c r="U48" i="153"/>
  <c r="P48" i="153"/>
  <c r="N48" i="153"/>
  <c r="M48" i="153"/>
  <c r="L48" i="153"/>
  <c r="K48" i="153"/>
  <c r="J48" i="153"/>
  <c r="I48" i="153"/>
  <c r="H48" i="153"/>
  <c r="G48" i="153"/>
  <c r="F48" i="153"/>
  <c r="E48" i="153"/>
  <c r="C48" i="153"/>
  <c r="AI47" i="153"/>
  <c r="AG47" i="153"/>
  <c r="Y47" i="153"/>
  <c r="W47" i="153"/>
  <c r="V47" i="153"/>
  <c r="U47" i="153"/>
  <c r="P47" i="153"/>
  <c r="N47" i="153"/>
  <c r="M47" i="153"/>
  <c r="L47" i="153"/>
  <c r="K47" i="153"/>
  <c r="J47" i="153"/>
  <c r="I47" i="153"/>
  <c r="H47" i="153"/>
  <c r="G47" i="153"/>
  <c r="F47" i="153"/>
  <c r="E47" i="153"/>
  <c r="C47" i="153"/>
  <c r="AI46" i="153"/>
  <c r="AG46" i="153"/>
  <c r="Y46" i="153"/>
  <c r="W46" i="153"/>
  <c r="V46" i="153"/>
  <c r="U46" i="153"/>
  <c r="P46" i="153"/>
  <c r="N46" i="153"/>
  <c r="M46" i="153"/>
  <c r="L46" i="153"/>
  <c r="K46" i="153"/>
  <c r="J46" i="153"/>
  <c r="I46" i="153"/>
  <c r="H46" i="153"/>
  <c r="G46" i="153"/>
  <c r="F46" i="153"/>
  <c r="E46" i="153"/>
  <c r="C46" i="153"/>
  <c r="AI45" i="153"/>
  <c r="AG45" i="153"/>
  <c r="Y45" i="153"/>
  <c r="W45" i="153"/>
  <c r="V45" i="153"/>
  <c r="U45" i="153"/>
  <c r="P45" i="153"/>
  <c r="N45" i="153"/>
  <c r="M45" i="153"/>
  <c r="L45" i="153"/>
  <c r="K45" i="153"/>
  <c r="J45" i="153"/>
  <c r="I45" i="153"/>
  <c r="H45" i="153"/>
  <c r="G45" i="153"/>
  <c r="F45" i="153"/>
  <c r="E45" i="153"/>
  <c r="C45" i="153"/>
  <c r="F19" i="153"/>
  <c r="X18" i="153"/>
  <c r="Q244" i="191"/>
  <c r="P244" i="191"/>
  <c r="O244" i="191"/>
  <c r="J244" i="191"/>
  <c r="F244" i="191"/>
  <c r="D244" i="191"/>
  <c r="B244" i="191"/>
  <c r="Q243" i="191"/>
  <c r="P243" i="191"/>
  <c r="O243" i="191"/>
  <c r="J243" i="191"/>
  <c r="F243" i="191"/>
  <c r="D243" i="191"/>
  <c r="B243" i="191"/>
  <c r="Q242" i="191"/>
  <c r="P242" i="191"/>
  <c r="O242" i="191"/>
  <c r="J242" i="191"/>
  <c r="F242" i="191"/>
  <c r="D242" i="191"/>
  <c r="B242" i="191"/>
  <c r="Q241" i="191"/>
  <c r="P241" i="191"/>
  <c r="O241" i="191"/>
  <c r="J241" i="191"/>
  <c r="F241" i="191"/>
  <c r="D241" i="191"/>
  <c r="B241" i="191"/>
  <c r="Q240" i="191"/>
  <c r="P240" i="191"/>
  <c r="O240" i="191"/>
  <c r="J240" i="191"/>
  <c r="F240" i="191"/>
  <c r="D240" i="191"/>
  <c r="B240" i="191"/>
  <c r="Q239" i="191"/>
  <c r="P239" i="191"/>
  <c r="O239" i="191"/>
  <c r="J239" i="191"/>
  <c r="F239" i="191"/>
  <c r="D239" i="191"/>
  <c r="B239" i="191"/>
  <c r="Q238" i="191"/>
  <c r="P238" i="191"/>
  <c r="O238" i="191"/>
  <c r="J238" i="191"/>
  <c r="F238" i="191"/>
  <c r="D238" i="191"/>
  <c r="B238" i="191"/>
  <c r="Q237" i="191"/>
  <c r="P237" i="191"/>
  <c r="O237" i="191"/>
  <c r="J237" i="191"/>
  <c r="F237" i="191"/>
  <c r="D237" i="191"/>
  <c r="B237" i="191"/>
  <c r="Q236" i="191"/>
  <c r="P236" i="191"/>
  <c r="O236" i="191"/>
  <c r="J236" i="191"/>
  <c r="F236" i="191"/>
  <c r="D236" i="191"/>
  <c r="B236" i="191"/>
  <c r="Q235" i="191"/>
  <c r="P235" i="191"/>
  <c r="O235" i="191"/>
  <c r="J235" i="191"/>
  <c r="F235" i="191"/>
  <c r="D235" i="191"/>
  <c r="B235" i="191"/>
  <c r="Q234" i="191"/>
  <c r="P234" i="191"/>
  <c r="O234" i="191"/>
  <c r="J234" i="191"/>
  <c r="F234" i="191"/>
  <c r="D234" i="191"/>
  <c r="B234" i="191"/>
  <c r="Q233" i="191"/>
  <c r="P233" i="191"/>
  <c r="O233" i="191"/>
  <c r="J233" i="191"/>
  <c r="F233" i="191"/>
  <c r="D233" i="191"/>
  <c r="B233" i="191"/>
  <c r="Q232" i="191"/>
  <c r="P232" i="191"/>
  <c r="O232" i="191"/>
  <c r="J232" i="191"/>
  <c r="F232" i="191"/>
  <c r="D232" i="191"/>
  <c r="B232" i="191"/>
  <c r="Q231" i="191"/>
  <c r="P231" i="191"/>
  <c r="O231" i="191"/>
  <c r="J231" i="191"/>
  <c r="F231" i="191"/>
  <c r="D231" i="191"/>
  <c r="B231" i="191"/>
  <c r="Q230" i="191"/>
  <c r="P230" i="191"/>
  <c r="O230" i="191"/>
  <c r="J230" i="191"/>
  <c r="F230" i="191"/>
  <c r="D230" i="191"/>
  <c r="B230" i="191"/>
  <c r="Q229" i="191"/>
  <c r="P229" i="191"/>
  <c r="O229" i="191"/>
  <c r="J229" i="191"/>
  <c r="F229" i="191"/>
  <c r="D229" i="191"/>
  <c r="B229" i="191"/>
  <c r="Q228" i="191"/>
  <c r="P228" i="191"/>
  <c r="O228" i="191"/>
  <c r="J228" i="191"/>
  <c r="F228" i="191"/>
  <c r="D228" i="191"/>
  <c r="B228" i="191"/>
  <c r="Q227" i="191"/>
  <c r="P227" i="191"/>
  <c r="O227" i="191"/>
  <c r="J227" i="191"/>
  <c r="F227" i="191"/>
  <c r="D227" i="191"/>
  <c r="B227" i="191"/>
  <c r="Q226" i="191"/>
  <c r="P226" i="191"/>
  <c r="O226" i="191"/>
  <c r="J226" i="191"/>
  <c r="F226" i="191"/>
  <c r="D226" i="191"/>
  <c r="B226" i="191"/>
  <c r="Q225" i="191"/>
  <c r="P225" i="191"/>
  <c r="O225" i="191"/>
  <c r="J225" i="191"/>
  <c r="F225" i="191"/>
  <c r="D225" i="191"/>
  <c r="B225" i="191"/>
  <c r="Q224" i="191"/>
  <c r="P224" i="191"/>
  <c r="O224" i="191"/>
  <c r="J224" i="191"/>
  <c r="F224" i="191"/>
  <c r="D224" i="191"/>
  <c r="B224" i="191"/>
  <c r="Q223" i="191"/>
  <c r="P223" i="191"/>
  <c r="O223" i="191"/>
  <c r="J223" i="191"/>
  <c r="F223" i="191"/>
  <c r="D223" i="191"/>
  <c r="B223" i="191"/>
  <c r="Q222" i="191"/>
  <c r="P222" i="191"/>
  <c r="O222" i="191"/>
  <c r="J222" i="191"/>
  <c r="F222" i="191"/>
  <c r="D222" i="191"/>
  <c r="B222" i="191"/>
  <c r="Q221" i="191"/>
  <c r="P221" i="191"/>
  <c r="O221" i="191"/>
  <c r="J221" i="191"/>
  <c r="F221" i="191"/>
  <c r="D221" i="191"/>
  <c r="B221" i="191"/>
  <c r="Q220" i="191"/>
  <c r="P220" i="191"/>
  <c r="O220" i="191"/>
  <c r="J220" i="191"/>
  <c r="F220" i="191"/>
  <c r="D220" i="191"/>
  <c r="B220" i="191"/>
  <c r="Q219" i="191"/>
  <c r="P219" i="191"/>
  <c r="O219" i="191"/>
  <c r="J219" i="191"/>
  <c r="F219" i="191"/>
  <c r="D219" i="191"/>
  <c r="B219" i="191"/>
  <c r="Q218" i="191"/>
  <c r="P218" i="191"/>
  <c r="O218" i="191"/>
  <c r="J218" i="191"/>
  <c r="F218" i="191"/>
  <c r="D218" i="191"/>
  <c r="B218" i="191"/>
  <c r="Q217" i="191"/>
  <c r="P217" i="191"/>
  <c r="O217" i="191"/>
  <c r="J217" i="191"/>
  <c r="F217" i="191"/>
  <c r="D217" i="191"/>
  <c r="B217" i="191"/>
  <c r="Q216" i="191"/>
  <c r="P216" i="191"/>
  <c r="O216" i="191"/>
  <c r="J216" i="191"/>
  <c r="F216" i="191"/>
  <c r="D216" i="191"/>
  <c r="B216" i="191"/>
  <c r="Q215" i="191"/>
  <c r="P215" i="191"/>
  <c r="O215" i="191"/>
  <c r="J215" i="191"/>
  <c r="F215" i="191"/>
  <c r="D215" i="191"/>
  <c r="B215" i="191"/>
  <c r="Q214" i="191"/>
  <c r="P214" i="191"/>
  <c r="O214" i="191"/>
  <c r="J214" i="191"/>
  <c r="F214" i="191"/>
  <c r="D214" i="191"/>
  <c r="B214" i="191"/>
  <c r="Q213" i="191"/>
  <c r="P213" i="191"/>
  <c r="O213" i="191"/>
  <c r="J213" i="191"/>
  <c r="F213" i="191"/>
  <c r="D213" i="191"/>
  <c r="B213" i="191"/>
  <c r="Q212" i="191"/>
  <c r="P212" i="191"/>
  <c r="O212" i="191"/>
  <c r="J212" i="191"/>
  <c r="F212" i="191"/>
  <c r="D212" i="191"/>
  <c r="B212" i="191"/>
  <c r="Q211" i="191"/>
  <c r="P211" i="191"/>
  <c r="O211" i="191"/>
  <c r="J211" i="191"/>
  <c r="F211" i="191"/>
  <c r="D211" i="191"/>
  <c r="B211" i="191"/>
  <c r="Q210" i="191"/>
  <c r="P210" i="191"/>
  <c r="O210" i="191"/>
  <c r="J210" i="191"/>
  <c r="F210" i="191"/>
  <c r="D210" i="191"/>
  <c r="B210" i="191"/>
  <c r="Q209" i="191"/>
  <c r="P209" i="191"/>
  <c r="O209" i="191"/>
  <c r="J209" i="191"/>
  <c r="F209" i="191"/>
  <c r="D209" i="191"/>
  <c r="B209" i="191"/>
  <c r="Q208" i="191"/>
  <c r="P208" i="191"/>
  <c r="O208" i="191"/>
  <c r="J208" i="191"/>
  <c r="F208" i="191"/>
  <c r="D208" i="191"/>
  <c r="B208" i="191"/>
  <c r="Q207" i="191"/>
  <c r="P207" i="191"/>
  <c r="O207" i="191"/>
  <c r="J207" i="191"/>
  <c r="F207" i="191"/>
  <c r="D207" i="191"/>
  <c r="B207" i="191"/>
  <c r="Q206" i="191"/>
  <c r="P206" i="191"/>
  <c r="O206" i="191"/>
  <c r="J206" i="191"/>
  <c r="F206" i="191"/>
  <c r="D206" i="191"/>
  <c r="B206" i="191"/>
  <c r="Q205" i="191"/>
  <c r="P205" i="191"/>
  <c r="O205" i="191"/>
  <c r="J205" i="191"/>
  <c r="F205" i="191"/>
  <c r="D205" i="191"/>
  <c r="B205" i="191"/>
  <c r="Q204" i="191"/>
  <c r="P204" i="191"/>
  <c r="O204" i="191"/>
  <c r="J204" i="191"/>
  <c r="F204" i="191"/>
  <c r="D204" i="191"/>
  <c r="B204" i="191"/>
  <c r="Q203" i="191"/>
  <c r="P203" i="191"/>
  <c r="O203" i="191"/>
  <c r="J203" i="191"/>
  <c r="F203" i="191"/>
  <c r="D203" i="191"/>
  <c r="B203" i="191"/>
  <c r="Q202" i="191"/>
  <c r="P202" i="191"/>
  <c r="O202" i="191"/>
  <c r="J202" i="191"/>
  <c r="F202" i="191"/>
  <c r="D202" i="191"/>
  <c r="B202" i="191"/>
  <c r="Q201" i="191"/>
  <c r="P201" i="191"/>
  <c r="O201" i="191"/>
  <c r="J201" i="191"/>
  <c r="F201" i="191"/>
  <c r="D201" i="191"/>
  <c r="B201" i="191"/>
  <c r="Q200" i="191"/>
  <c r="P200" i="191"/>
  <c r="O200" i="191"/>
  <c r="J200" i="191"/>
  <c r="F200" i="191"/>
  <c r="D200" i="191"/>
  <c r="B200" i="191"/>
  <c r="Q199" i="191"/>
  <c r="P199" i="191"/>
  <c r="O199" i="191"/>
  <c r="J199" i="191"/>
  <c r="F199" i="191"/>
  <c r="D199" i="191"/>
  <c r="B199" i="191"/>
  <c r="Q198" i="191"/>
  <c r="P198" i="191"/>
  <c r="O198" i="191"/>
  <c r="J198" i="191"/>
  <c r="F198" i="191"/>
  <c r="D198" i="191"/>
  <c r="B198" i="191"/>
  <c r="Q197" i="191"/>
  <c r="P197" i="191"/>
  <c r="O197" i="191"/>
  <c r="J197" i="191"/>
  <c r="F197" i="191"/>
  <c r="D197" i="191"/>
  <c r="B197" i="191"/>
  <c r="Q196" i="191"/>
  <c r="P196" i="191"/>
  <c r="O196" i="191"/>
  <c r="J196" i="191"/>
  <c r="F196" i="191"/>
  <c r="D196" i="191"/>
  <c r="B196" i="191"/>
  <c r="Q195" i="191"/>
  <c r="P195" i="191"/>
  <c r="O195" i="191"/>
  <c r="J195" i="191"/>
  <c r="F195" i="191"/>
  <c r="D195" i="191"/>
  <c r="B195" i="191"/>
  <c r="Q194" i="191"/>
  <c r="P194" i="191"/>
  <c r="O194" i="191"/>
  <c r="J194" i="191"/>
  <c r="F194" i="191"/>
  <c r="D194" i="191"/>
  <c r="B194" i="191"/>
  <c r="Q193" i="191"/>
  <c r="P193" i="191"/>
  <c r="O193" i="191"/>
  <c r="J193" i="191"/>
  <c r="F193" i="191"/>
  <c r="D193" i="191"/>
  <c r="B193" i="191"/>
  <c r="Q192" i="191"/>
  <c r="P192" i="191"/>
  <c r="O192" i="191"/>
  <c r="J192" i="191"/>
  <c r="F192" i="191"/>
  <c r="D192" i="191"/>
  <c r="B192" i="191"/>
  <c r="Q191" i="191"/>
  <c r="P191" i="191"/>
  <c r="O191" i="191"/>
  <c r="J191" i="191"/>
  <c r="F191" i="191"/>
  <c r="D191" i="191"/>
  <c r="B191" i="191"/>
  <c r="Q190" i="191"/>
  <c r="P190" i="191"/>
  <c r="O190" i="191"/>
  <c r="J190" i="191"/>
  <c r="F190" i="191"/>
  <c r="D190" i="191"/>
  <c r="B190" i="191"/>
  <c r="Q189" i="191"/>
  <c r="P189" i="191"/>
  <c r="O189" i="191"/>
  <c r="J189" i="191"/>
  <c r="F189" i="191"/>
  <c r="D189" i="191"/>
  <c r="B189" i="191"/>
  <c r="Q188" i="191"/>
  <c r="P188" i="191"/>
  <c r="O188" i="191"/>
  <c r="J188" i="191"/>
  <c r="F188" i="191"/>
  <c r="D188" i="191"/>
  <c r="B188" i="191"/>
  <c r="Q187" i="191"/>
  <c r="P187" i="191"/>
  <c r="O187" i="191"/>
  <c r="J187" i="191"/>
  <c r="F187" i="191"/>
  <c r="D187" i="191"/>
  <c r="B187" i="191"/>
  <c r="Q186" i="191"/>
  <c r="P186" i="191"/>
  <c r="O186" i="191"/>
  <c r="J186" i="191"/>
  <c r="F186" i="191"/>
  <c r="D186" i="191"/>
  <c r="B186" i="191"/>
  <c r="Q185" i="191"/>
  <c r="P185" i="191"/>
  <c r="O185" i="191"/>
  <c r="J185" i="191"/>
  <c r="F185" i="191"/>
  <c r="D185" i="191"/>
  <c r="B185" i="191"/>
  <c r="Q184" i="191"/>
  <c r="P184" i="191"/>
  <c r="O184" i="191"/>
  <c r="J184" i="191"/>
  <c r="F184" i="191"/>
  <c r="D184" i="191"/>
  <c r="B184" i="191"/>
  <c r="Q183" i="191"/>
  <c r="P183" i="191"/>
  <c r="O183" i="191"/>
  <c r="J183" i="191"/>
  <c r="F183" i="191"/>
  <c r="D183" i="191"/>
  <c r="B183" i="191"/>
  <c r="Q182" i="191"/>
  <c r="P182" i="191"/>
  <c r="O182" i="191"/>
  <c r="J182" i="191"/>
  <c r="F182" i="191"/>
  <c r="D182" i="191"/>
  <c r="B182" i="191"/>
  <c r="Q181" i="191"/>
  <c r="P181" i="191"/>
  <c r="O181" i="191"/>
  <c r="J181" i="191"/>
  <c r="F181" i="191"/>
  <c r="D181" i="191"/>
  <c r="B181" i="191"/>
  <c r="Q180" i="191"/>
  <c r="P180" i="191"/>
  <c r="O180" i="191"/>
  <c r="J180" i="191"/>
  <c r="F180" i="191"/>
  <c r="D180" i="191"/>
  <c r="B180" i="191"/>
  <c r="Q179" i="191"/>
  <c r="P179" i="191"/>
  <c r="O179" i="191"/>
  <c r="J179" i="191"/>
  <c r="F179" i="191"/>
  <c r="D179" i="191"/>
  <c r="B179" i="191"/>
  <c r="Q178" i="191"/>
  <c r="P178" i="191"/>
  <c r="O178" i="191"/>
  <c r="J178" i="191"/>
  <c r="F178" i="191"/>
  <c r="D178" i="191"/>
  <c r="B178" i="191"/>
  <c r="Q177" i="191"/>
  <c r="P177" i="191"/>
  <c r="O177" i="191"/>
  <c r="J177" i="191"/>
  <c r="F177" i="191"/>
  <c r="D177" i="191"/>
  <c r="B177" i="191"/>
  <c r="Q176" i="191"/>
  <c r="P176" i="191"/>
  <c r="O176" i="191"/>
  <c r="J176" i="191"/>
  <c r="F176" i="191"/>
  <c r="D176" i="191"/>
  <c r="B176" i="191"/>
  <c r="Q175" i="191"/>
  <c r="P175" i="191"/>
  <c r="O175" i="191"/>
  <c r="J175" i="191"/>
  <c r="F175" i="191"/>
  <c r="D175" i="191"/>
  <c r="B175" i="191"/>
  <c r="Q174" i="191"/>
  <c r="P174" i="191"/>
  <c r="O174" i="191"/>
  <c r="J174" i="191"/>
  <c r="F174" i="191"/>
  <c r="D174" i="191"/>
  <c r="B174" i="191"/>
  <c r="Q173" i="191"/>
  <c r="P173" i="191"/>
  <c r="O173" i="191"/>
  <c r="J173" i="191"/>
  <c r="F173" i="191"/>
  <c r="D173" i="191"/>
  <c r="B173" i="191"/>
  <c r="Q172" i="191"/>
  <c r="P172" i="191"/>
  <c r="O172" i="191"/>
  <c r="J172" i="191"/>
  <c r="F172" i="191"/>
  <c r="D172" i="191"/>
  <c r="B172" i="191"/>
  <c r="Q171" i="191"/>
  <c r="P171" i="191"/>
  <c r="O171" i="191"/>
  <c r="J171" i="191"/>
  <c r="F171" i="191"/>
  <c r="D171" i="191"/>
  <c r="B171" i="191"/>
  <c r="Q170" i="191"/>
  <c r="P170" i="191"/>
  <c r="O170" i="191"/>
  <c r="J170" i="191"/>
  <c r="F170" i="191"/>
  <c r="D170" i="191"/>
  <c r="B170" i="191"/>
  <c r="Q169" i="191"/>
  <c r="P169" i="191"/>
  <c r="O169" i="191"/>
  <c r="J169" i="191"/>
  <c r="F169" i="191"/>
  <c r="D169" i="191"/>
  <c r="B169" i="191"/>
  <c r="Q168" i="191"/>
  <c r="P168" i="191"/>
  <c r="O168" i="191"/>
  <c r="J168" i="191"/>
  <c r="F168" i="191"/>
  <c r="D168" i="191"/>
  <c r="B168" i="191"/>
  <c r="Q167" i="191"/>
  <c r="P167" i="191"/>
  <c r="O167" i="191"/>
  <c r="J167" i="191"/>
  <c r="F167" i="191"/>
  <c r="D167" i="191"/>
  <c r="B167" i="191"/>
  <c r="Q166" i="191"/>
  <c r="P166" i="191"/>
  <c r="O166" i="191"/>
  <c r="J166" i="191"/>
  <c r="F166" i="191"/>
  <c r="D166" i="191"/>
  <c r="B166" i="191"/>
  <c r="Q165" i="191"/>
  <c r="P165" i="191"/>
  <c r="O165" i="191"/>
  <c r="J165" i="191"/>
  <c r="F165" i="191"/>
  <c r="D165" i="191"/>
  <c r="B165" i="191"/>
  <c r="Q164" i="191"/>
  <c r="P164" i="191"/>
  <c r="O164" i="191"/>
  <c r="J164" i="191"/>
  <c r="F164" i="191"/>
  <c r="D164" i="191"/>
  <c r="B164" i="191"/>
  <c r="Q163" i="191"/>
  <c r="P163" i="191"/>
  <c r="O163" i="191"/>
  <c r="J163" i="191"/>
  <c r="F163" i="191"/>
  <c r="D163" i="191"/>
  <c r="B163" i="191"/>
  <c r="Q162" i="191"/>
  <c r="P162" i="191"/>
  <c r="O162" i="191"/>
  <c r="J162" i="191"/>
  <c r="F162" i="191"/>
  <c r="D162" i="191"/>
  <c r="B162" i="191"/>
  <c r="Q161" i="191"/>
  <c r="P161" i="191"/>
  <c r="O161" i="191"/>
  <c r="J161" i="191"/>
  <c r="F161" i="191"/>
  <c r="D161" i="191"/>
  <c r="B161" i="191"/>
  <c r="Q160" i="191"/>
  <c r="P160" i="191"/>
  <c r="O160" i="191"/>
  <c r="J160" i="191"/>
  <c r="F160" i="191"/>
  <c r="D160" i="191"/>
  <c r="B160" i="191"/>
  <c r="Q159" i="191"/>
  <c r="P159" i="191"/>
  <c r="O159" i="191"/>
  <c r="J159" i="191"/>
  <c r="F159" i="191"/>
  <c r="D159" i="191"/>
  <c r="B159" i="191"/>
  <c r="Q158" i="191"/>
  <c r="P158" i="191"/>
  <c r="O158" i="191"/>
  <c r="J158" i="191"/>
  <c r="F158" i="191"/>
  <c r="D158" i="191"/>
  <c r="B158" i="191"/>
  <c r="Q157" i="191"/>
  <c r="P157" i="191"/>
  <c r="O157" i="191"/>
  <c r="J157" i="191"/>
  <c r="F157" i="191"/>
  <c r="D157" i="191"/>
  <c r="B157" i="191"/>
  <c r="Q156" i="191"/>
  <c r="P156" i="191"/>
  <c r="O156" i="191"/>
  <c r="J156" i="191"/>
  <c r="F156" i="191"/>
  <c r="D156" i="191"/>
  <c r="B156" i="191"/>
  <c r="Q155" i="191"/>
  <c r="P155" i="191"/>
  <c r="O155" i="191"/>
  <c r="J155" i="191"/>
  <c r="F155" i="191"/>
  <c r="D155" i="191"/>
  <c r="B155" i="191"/>
  <c r="Q154" i="191"/>
  <c r="P154" i="191"/>
  <c r="O154" i="191"/>
  <c r="J154" i="191"/>
  <c r="F154" i="191"/>
  <c r="D154" i="191"/>
  <c r="B154" i="191"/>
  <c r="Q153" i="191"/>
  <c r="P153" i="191"/>
  <c r="O153" i="191"/>
  <c r="J153" i="191"/>
  <c r="F153" i="191"/>
  <c r="D153" i="191"/>
  <c r="B153" i="191"/>
  <c r="Q152" i="191"/>
  <c r="P152" i="191"/>
  <c r="O152" i="191"/>
  <c r="J152" i="191"/>
  <c r="F152" i="191"/>
  <c r="D152" i="191"/>
  <c r="B152" i="191"/>
  <c r="Q151" i="191"/>
  <c r="P151" i="191"/>
  <c r="O151" i="191"/>
  <c r="J151" i="191"/>
  <c r="F151" i="191"/>
  <c r="D151" i="191"/>
  <c r="B151" i="191"/>
  <c r="Q150" i="191"/>
  <c r="P150" i="191"/>
  <c r="O150" i="191"/>
  <c r="J150" i="191"/>
  <c r="F150" i="191"/>
  <c r="D150" i="191"/>
  <c r="B150" i="191"/>
  <c r="Q149" i="191"/>
  <c r="P149" i="191"/>
  <c r="O149" i="191"/>
  <c r="J149" i="191"/>
  <c r="F149" i="191"/>
  <c r="D149" i="191"/>
  <c r="B149" i="191"/>
  <c r="Q148" i="191"/>
  <c r="P148" i="191"/>
  <c r="O148" i="191"/>
  <c r="J148" i="191"/>
  <c r="F148" i="191"/>
  <c r="D148" i="191"/>
  <c r="B148" i="191"/>
  <c r="Q147" i="191"/>
  <c r="P147" i="191"/>
  <c r="O147" i="191"/>
  <c r="J147" i="191"/>
  <c r="F147" i="191"/>
  <c r="D147" i="191"/>
  <c r="B147" i="191"/>
  <c r="Q146" i="191"/>
  <c r="P146" i="191"/>
  <c r="O146" i="191"/>
  <c r="J146" i="191"/>
  <c r="F146" i="191"/>
  <c r="D146" i="191"/>
  <c r="B146" i="191"/>
  <c r="Q145" i="191"/>
  <c r="P145" i="191"/>
  <c r="O145" i="191"/>
  <c r="J145" i="191"/>
  <c r="F145" i="191"/>
  <c r="D145" i="191"/>
  <c r="B145" i="191"/>
  <c r="Q144" i="191"/>
  <c r="P144" i="191"/>
  <c r="O144" i="191"/>
  <c r="J144" i="191"/>
  <c r="F144" i="191"/>
  <c r="D144" i="191"/>
  <c r="B144" i="191"/>
  <c r="Q143" i="191"/>
  <c r="P143" i="191"/>
  <c r="O143" i="191"/>
  <c r="J143" i="191"/>
  <c r="F143" i="191"/>
  <c r="D143" i="191"/>
  <c r="B143" i="191"/>
  <c r="Q142" i="191"/>
  <c r="P142" i="191"/>
  <c r="O142" i="191"/>
  <c r="J142" i="191"/>
  <c r="F142" i="191"/>
  <c r="D142" i="191"/>
  <c r="B142" i="191"/>
  <c r="Q141" i="191"/>
  <c r="P141" i="191"/>
  <c r="O141" i="191"/>
  <c r="J141" i="191"/>
  <c r="F141" i="191"/>
  <c r="D141" i="191"/>
  <c r="B141" i="191"/>
  <c r="Q140" i="191"/>
  <c r="P140" i="191"/>
  <c r="O140" i="191"/>
  <c r="J140" i="191"/>
  <c r="F140" i="191"/>
  <c r="D140" i="191"/>
  <c r="B140" i="191"/>
  <c r="Q139" i="191"/>
  <c r="P139" i="191"/>
  <c r="O139" i="191"/>
  <c r="J139" i="191"/>
  <c r="F139" i="191"/>
  <c r="D139" i="191"/>
  <c r="B139" i="191"/>
  <c r="Q138" i="191"/>
  <c r="P138" i="191"/>
  <c r="O138" i="191"/>
  <c r="J138" i="191"/>
  <c r="F138" i="191"/>
  <c r="D138" i="191"/>
  <c r="B138" i="191"/>
  <c r="Q137" i="191"/>
  <c r="P137" i="191"/>
  <c r="O137" i="191"/>
  <c r="J137" i="191"/>
  <c r="F137" i="191"/>
  <c r="D137" i="191"/>
  <c r="B137" i="191"/>
  <c r="Q136" i="191"/>
  <c r="P136" i="191"/>
  <c r="O136" i="191"/>
  <c r="J136" i="191"/>
  <c r="F136" i="191"/>
  <c r="D136" i="191"/>
  <c r="B136" i="191"/>
  <c r="Q135" i="191"/>
  <c r="P135" i="191"/>
  <c r="O135" i="191"/>
  <c r="J135" i="191"/>
  <c r="F135" i="191"/>
  <c r="D135" i="191"/>
  <c r="B135" i="191"/>
  <c r="Q134" i="191"/>
  <c r="P134" i="191"/>
  <c r="O134" i="191"/>
  <c r="J134" i="191"/>
  <c r="F134" i="191"/>
  <c r="D134" i="191"/>
  <c r="B134" i="191"/>
  <c r="Q133" i="191"/>
  <c r="P133" i="191"/>
  <c r="O133" i="191"/>
  <c r="J133" i="191"/>
  <c r="F133" i="191"/>
  <c r="D133" i="191"/>
  <c r="B133" i="191"/>
  <c r="Q132" i="191"/>
  <c r="P132" i="191"/>
  <c r="O132" i="191"/>
  <c r="J132" i="191"/>
  <c r="F132" i="191"/>
  <c r="D132" i="191"/>
  <c r="B132" i="191"/>
  <c r="Q131" i="191"/>
  <c r="P131" i="191"/>
  <c r="O131" i="191"/>
  <c r="J131" i="191"/>
  <c r="F131" i="191"/>
  <c r="D131" i="191"/>
  <c r="B131" i="191"/>
  <c r="Q130" i="191"/>
  <c r="P130" i="191"/>
  <c r="O130" i="191"/>
  <c r="J130" i="191"/>
  <c r="F130" i="191"/>
  <c r="D130" i="191"/>
  <c r="B130" i="191"/>
  <c r="Q129" i="191"/>
  <c r="P129" i="191"/>
  <c r="O129" i="191"/>
  <c r="J129" i="191"/>
  <c r="F129" i="191"/>
  <c r="D129" i="191"/>
  <c r="B129" i="191"/>
  <c r="Q128" i="191"/>
  <c r="P128" i="191"/>
  <c r="O128" i="191"/>
  <c r="J128" i="191"/>
  <c r="F128" i="191"/>
  <c r="D128" i="191"/>
  <c r="B128" i="191"/>
  <c r="Q127" i="191"/>
  <c r="P127" i="191"/>
  <c r="O127" i="191"/>
  <c r="J127" i="191"/>
  <c r="F127" i="191"/>
  <c r="D127" i="191"/>
  <c r="B127" i="191"/>
  <c r="Q126" i="191"/>
  <c r="P126" i="191"/>
  <c r="O126" i="191"/>
  <c r="J126" i="191"/>
  <c r="F126" i="191"/>
  <c r="D126" i="191"/>
  <c r="B126" i="191"/>
  <c r="Q125" i="191"/>
  <c r="P125" i="191"/>
  <c r="O125" i="191"/>
  <c r="J125" i="191"/>
  <c r="F125" i="191"/>
  <c r="D125" i="191"/>
  <c r="B125" i="191"/>
  <c r="Q124" i="191"/>
  <c r="P124" i="191"/>
  <c r="O124" i="191"/>
  <c r="J124" i="191"/>
  <c r="F124" i="191"/>
  <c r="D124" i="191"/>
  <c r="B124" i="191"/>
  <c r="Q123" i="191"/>
  <c r="P123" i="191"/>
  <c r="O123" i="191"/>
  <c r="J123" i="191"/>
  <c r="F123" i="191"/>
  <c r="D123" i="191"/>
  <c r="B123" i="191"/>
  <c r="Q122" i="191"/>
  <c r="P122" i="191"/>
  <c r="O122" i="191"/>
  <c r="J122" i="191"/>
  <c r="F122" i="191"/>
  <c r="D122" i="191"/>
  <c r="B122" i="191"/>
  <c r="Q121" i="191"/>
  <c r="P121" i="191"/>
  <c r="O121" i="191"/>
  <c r="J121" i="191"/>
  <c r="F121" i="191"/>
  <c r="D121" i="191"/>
  <c r="B121" i="191"/>
  <c r="Q120" i="191"/>
  <c r="P120" i="191"/>
  <c r="O120" i="191"/>
  <c r="J120" i="191"/>
  <c r="F120" i="191"/>
  <c r="D120" i="191"/>
  <c r="B120" i="191"/>
  <c r="Q119" i="191"/>
  <c r="P119" i="191"/>
  <c r="O119" i="191"/>
  <c r="J119" i="191"/>
  <c r="F119" i="191"/>
  <c r="D119" i="191"/>
  <c r="B119" i="191"/>
  <c r="Q118" i="191"/>
  <c r="P118" i="191"/>
  <c r="O118" i="191"/>
  <c r="J118" i="191"/>
  <c r="F118" i="191"/>
  <c r="D118" i="191"/>
  <c r="B118" i="191"/>
  <c r="Q117" i="191"/>
  <c r="P117" i="191"/>
  <c r="O117" i="191"/>
  <c r="J117" i="191"/>
  <c r="F117" i="191"/>
  <c r="D117" i="191"/>
  <c r="B117" i="191"/>
  <c r="Q116" i="191"/>
  <c r="P116" i="191"/>
  <c r="O116" i="191"/>
  <c r="J116" i="191"/>
  <c r="F116" i="191"/>
  <c r="D116" i="191"/>
  <c r="B116" i="191"/>
  <c r="Q115" i="191"/>
  <c r="P115" i="191"/>
  <c r="O115" i="191"/>
  <c r="J115" i="191"/>
  <c r="F115" i="191"/>
  <c r="D115" i="191"/>
  <c r="B115" i="191"/>
  <c r="Q114" i="191"/>
  <c r="P114" i="191"/>
  <c r="O114" i="191"/>
  <c r="J114" i="191"/>
  <c r="F114" i="191"/>
  <c r="D114" i="191"/>
  <c r="B114" i="191"/>
  <c r="Q113" i="191"/>
  <c r="P113" i="191"/>
  <c r="O113" i="191"/>
  <c r="J113" i="191"/>
  <c r="F113" i="191"/>
  <c r="D113" i="191"/>
  <c r="B113" i="191"/>
  <c r="Q112" i="191"/>
  <c r="P112" i="191"/>
  <c r="O112" i="191"/>
  <c r="J112" i="191"/>
  <c r="F112" i="191"/>
  <c r="D112" i="191"/>
  <c r="B112" i="191"/>
  <c r="Q111" i="191"/>
  <c r="P111" i="191"/>
  <c r="O111" i="191"/>
  <c r="J111" i="191"/>
  <c r="F111" i="191"/>
  <c r="D111" i="191"/>
  <c r="B111" i="191"/>
  <c r="Q110" i="191"/>
  <c r="P110" i="191"/>
  <c r="O110" i="191"/>
  <c r="J110" i="191"/>
  <c r="F110" i="191"/>
  <c r="D110" i="191"/>
  <c r="B110" i="191"/>
  <c r="Q109" i="191"/>
  <c r="P109" i="191"/>
  <c r="O109" i="191"/>
  <c r="J109" i="191"/>
  <c r="F109" i="191"/>
  <c r="D109" i="191"/>
  <c r="B109" i="191"/>
  <c r="Q108" i="191"/>
  <c r="P108" i="191"/>
  <c r="O108" i="191"/>
  <c r="J108" i="191"/>
  <c r="F108" i="191"/>
  <c r="D108" i="191"/>
  <c r="B108" i="191"/>
  <c r="Q107" i="191"/>
  <c r="P107" i="191"/>
  <c r="O107" i="191"/>
  <c r="J107" i="191"/>
  <c r="F107" i="191"/>
  <c r="D107" i="191"/>
  <c r="B107" i="191"/>
  <c r="Q106" i="191"/>
  <c r="P106" i="191"/>
  <c r="O106" i="191"/>
  <c r="J106" i="191"/>
  <c r="F106" i="191"/>
  <c r="D106" i="191"/>
  <c r="B106" i="191"/>
  <c r="Q105" i="191"/>
  <c r="P105" i="191"/>
  <c r="O105" i="191"/>
  <c r="J105" i="191"/>
  <c r="F105" i="191"/>
  <c r="D105" i="191"/>
  <c r="B105" i="191"/>
  <c r="Q104" i="191"/>
  <c r="P104" i="191"/>
  <c r="O104" i="191"/>
  <c r="J104" i="191"/>
  <c r="F104" i="191"/>
  <c r="D104" i="191"/>
  <c r="B104" i="191"/>
  <c r="Q103" i="191"/>
  <c r="P103" i="191"/>
  <c r="O103" i="191"/>
  <c r="J103" i="191"/>
  <c r="F103" i="191"/>
  <c r="D103" i="191"/>
  <c r="B103" i="191"/>
  <c r="Q102" i="191"/>
  <c r="P102" i="191"/>
  <c r="O102" i="191"/>
  <c r="J102" i="191"/>
  <c r="F102" i="191"/>
  <c r="D102" i="191"/>
  <c r="B102" i="191"/>
  <c r="Q101" i="191"/>
  <c r="P101" i="191"/>
  <c r="O101" i="191"/>
  <c r="J101" i="191"/>
  <c r="F101" i="191"/>
  <c r="D101" i="191"/>
  <c r="B101" i="191"/>
  <c r="Q100" i="191"/>
  <c r="P100" i="191"/>
  <c r="O100" i="191"/>
  <c r="J100" i="191"/>
  <c r="F100" i="191"/>
  <c r="D100" i="191"/>
  <c r="B100" i="191"/>
  <c r="Q99" i="191"/>
  <c r="P99" i="191"/>
  <c r="O99" i="191"/>
  <c r="J99" i="191"/>
  <c r="F99" i="191"/>
  <c r="D99" i="191"/>
  <c r="B99" i="191"/>
  <c r="Q98" i="191"/>
  <c r="P98" i="191"/>
  <c r="O98" i="191"/>
  <c r="J98" i="191"/>
  <c r="F98" i="191"/>
  <c r="D98" i="191"/>
  <c r="B98" i="191"/>
  <c r="Q97" i="191"/>
  <c r="P97" i="191"/>
  <c r="O97" i="191"/>
  <c r="J97" i="191"/>
  <c r="F97" i="191"/>
  <c r="D97" i="191"/>
  <c r="B97" i="191"/>
  <c r="Q96" i="191"/>
  <c r="P96" i="191"/>
  <c r="O96" i="191"/>
  <c r="J96" i="191"/>
  <c r="F96" i="191"/>
  <c r="D96" i="191"/>
  <c r="B96" i="191"/>
  <c r="Q95" i="191"/>
  <c r="P95" i="191"/>
  <c r="O95" i="191"/>
  <c r="J95" i="191"/>
  <c r="F95" i="191"/>
  <c r="D95" i="191"/>
  <c r="B95" i="191"/>
  <c r="Q94" i="191"/>
  <c r="P94" i="191"/>
  <c r="O94" i="191"/>
  <c r="J94" i="191"/>
  <c r="F94" i="191"/>
  <c r="D94" i="191"/>
  <c r="B94" i="191"/>
  <c r="Q93" i="191"/>
  <c r="P93" i="191"/>
  <c r="O93" i="191"/>
  <c r="J93" i="191"/>
  <c r="F93" i="191"/>
  <c r="D93" i="191"/>
  <c r="B93" i="191"/>
  <c r="Q92" i="191"/>
  <c r="P92" i="191"/>
  <c r="O92" i="191"/>
  <c r="J92" i="191"/>
  <c r="F92" i="191"/>
  <c r="D92" i="191"/>
  <c r="B92" i="191"/>
  <c r="Q91" i="191"/>
  <c r="P91" i="191"/>
  <c r="O91" i="191"/>
  <c r="J91" i="191"/>
  <c r="F91" i="191"/>
  <c r="D91" i="191"/>
  <c r="B91" i="191"/>
  <c r="Q90" i="191"/>
  <c r="P90" i="191"/>
  <c r="O90" i="191"/>
  <c r="J90" i="191"/>
  <c r="F90" i="191"/>
  <c r="D90" i="191"/>
  <c r="B90" i="191"/>
  <c r="Q89" i="191"/>
  <c r="P89" i="191"/>
  <c r="O89" i="191"/>
  <c r="J89" i="191"/>
  <c r="F89" i="191"/>
  <c r="D89" i="191"/>
  <c r="B89" i="191"/>
  <c r="Q88" i="191"/>
  <c r="P88" i="191"/>
  <c r="O88" i="191"/>
  <c r="J88" i="191"/>
  <c r="F88" i="191"/>
  <c r="D88" i="191"/>
  <c r="B88" i="191"/>
  <c r="Q87" i="191"/>
  <c r="P87" i="191"/>
  <c r="O87" i="191"/>
  <c r="J87" i="191"/>
  <c r="F87" i="191"/>
  <c r="D87" i="191"/>
  <c r="B87" i="191"/>
  <c r="Q86" i="191"/>
  <c r="P86" i="191"/>
  <c r="O86" i="191"/>
  <c r="J86" i="191"/>
  <c r="F86" i="191"/>
  <c r="D86" i="191"/>
  <c r="B86" i="191"/>
  <c r="Q85" i="191"/>
  <c r="P85" i="191"/>
  <c r="O85" i="191"/>
  <c r="J85" i="191"/>
  <c r="F85" i="191"/>
  <c r="D85" i="191"/>
  <c r="B85" i="191"/>
  <c r="Q84" i="191"/>
  <c r="P84" i="191"/>
  <c r="O84" i="191"/>
  <c r="J84" i="191"/>
  <c r="F84" i="191"/>
  <c r="D84" i="191"/>
  <c r="B84" i="191"/>
  <c r="Q83" i="191"/>
  <c r="P83" i="191"/>
  <c r="O83" i="191"/>
  <c r="J83" i="191"/>
  <c r="F83" i="191"/>
  <c r="D83" i="191"/>
  <c r="B83" i="191"/>
  <c r="Q82" i="191"/>
  <c r="P82" i="191"/>
  <c r="O82" i="191"/>
  <c r="J82" i="191"/>
  <c r="F82" i="191"/>
  <c r="D82" i="191"/>
  <c r="B82" i="191"/>
  <c r="Q81" i="191"/>
  <c r="P81" i="191"/>
  <c r="O81" i="191"/>
  <c r="J81" i="191"/>
  <c r="F81" i="191"/>
  <c r="D81" i="191"/>
  <c r="B81" i="191"/>
  <c r="Q80" i="191"/>
  <c r="P80" i="191"/>
  <c r="O80" i="191"/>
  <c r="J80" i="191"/>
  <c r="F80" i="191"/>
  <c r="D80" i="191"/>
  <c r="B80" i="191"/>
  <c r="Q79" i="191"/>
  <c r="P79" i="191"/>
  <c r="O79" i="191"/>
  <c r="J79" i="191"/>
  <c r="F79" i="191"/>
  <c r="D79" i="191"/>
  <c r="B79" i="191"/>
  <c r="Q78" i="191"/>
  <c r="P78" i="191"/>
  <c r="O78" i="191"/>
  <c r="J78" i="191"/>
  <c r="F78" i="191"/>
  <c r="D78" i="191"/>
  <c r="B78" i="191"/>
  <c r="Q77" i="191"/>
  <c r="P77" i="191"/>
  <c r="O77" i="191"/>
  <c r="J77" i="191"/>
  <c r="F77" i="191"/>
  <c r="D77" i="191"/>
  <c r="B77" i="191"/>
  <c r="Q76" i="191"/>
  <c r="P76" i="191"/>
  <c r="O76" i="191"/>
  <c r="J76" i="191"/>
  <c r="F76" i="191"/>
  <c r="D76" i="191"/>
  <c r="B76" i="191"/>
  <c r="Q75" i="191"/>
  <c r="P75" i="191"/>
  <c r="O75" i="191"/>
  <c r="J75" i="191"/>
  <c r="F75" i="191"/>
  <c r="D75" i="191"/>
  <c r="B75" i="191"/>
  <c r="Q74" i="191"/>
  <c r="P74" i="191"/>
  <c r="O74" i="191"/>
  <c r="J74" i="191"/>
  <c r="F74" i="191"/>
  <c r="D74" i="191"/>
  <c r="B74" i="191"/>
  <c r="Q73" i="191"/>
  <c r="P73" i="191"/>
  <c r="O73" i="191"/>
  <c r="J73" i="191"/>
  <c r="F73" i="191"/>
  <c r="D73" i="191"/>
  <c r="B73" i="191"/>
  <c r="Q72" i="191"/>
  <c r="P72" i="191"/>
  <c r="O72" i="191"/>
  <c r="J72" i="191"/>
  <c r="F72" i="191"/>
  <c r="D72" i="191"/>
  <c r="B72" i="191"/>
  <c r="Q71" i="191"/>
  <c r="P71" i="191"/>
  <c r="O71" i="191"/>
  <c r="J71" i="191"/>
  <c r="F71" i="191"/>
  <c r="D71" i="191"/>
  <c r="B71" i="191"/>
  <c r="Q70" i="191"/>
  <c r="P70" i="191"/>
  <c r="O70" i="191"/>
  <c r="J70" i="191"/>
  <c r="F70" i="191"/>
  <c r="D70" i="191"/>
  <c r="B70" i="191"/>
  <c r="Q69" i="191"/>
  <c r="P69" i="191"/>
  <c r="O69" i="191"/>
  <c r="J69" i="191"/>
  <c r="F69" i="191"/>
  <c r="D69" i="191"/>
  <c r="B69" i="191"/>
  <c r="Q68" i="191"/>
  <c r="P68" i="191"/>
  <c r="O68" i="191"/>
  <c r="J68" i="191"/>
  <c r="F68" i="191"/>
  <c r="D68" i="191"/>
  <c r="B68" i="191"/>
  <c r="Q67" i="191"/>
  <c r="P67" i="191"/>
  <c r="O67" i="191"/>
  <c r="J67" i="191"/>
  <c r="F67" i="191"/>
  <c r="D67" i="191"/>
  <c r="B67" i="191"/>
  <c r="Q66" i="191"/>
  <c r="P66" i="191"/>
  <c r="O66" i="191"/>
  <c r="J66" i="191"/>
  <c r="F66" i="191"/>
  <c r="D66" i="191"/>
  <c r="B66" i="191"/>
  <c r="Q65" i="191"/>
  <c r="P65" i="191"/>
  <c r="O65" i="191"/>
  <c r="J65" i="191"/>
  <c r="F65" i="191"/>
  <c r="D65" i="191"/>
  <c r="B65" i="191"/>
  <c r="Q64" i="191"/>
  <c r="P64" i="191"/>
  <c r="O64" i="191"/>
  <c r="J64" i="191"/>
  <c r="F64" i="191"/>
  <c r="D64" i="191"/>
  <c r="B64" i="191"/>
  <c r="Q63" i="191"/>
  <c r="P63" i="191"/>
  <c r="O63" i="191"/>
  <c r="J63" i="191"/>
  <c r="F63" i="191"/>
  <c r="D63" i="191"/>
  <c r="B63" i="191"/>
  <c r="Q62" i="191"/>
  <c r="P62" i="191"/>
  <c r="O62" i="191"/>
  <c r="J62" i="191"/>
  <c r="F62" i="191"/>
  <c r="D62" i="191"/>
  <c r="B62" i="191"/>
  <c r="Q61" i="191"/>
  <c r="P61" i="191"/>
  <c r="O61" i="191"/>
  <c r="J61" i="191"/>
  <c r="F61" i="191"/>
  <c r="D61" i="191"/>
  <c r="B61" i="191"/>
  <c r="Q60" i="191"/>
  <c r="P60" i="191"/>
  <c r="O60" i="191"/>
  <c r="J60" i="191"/>
  <c r="F60" i="191"/>
  <c r="D60" i="191"/>
  <c r="B60" i="191"/>
  <c r="Q59" i="191"/>
  <c r="P59" i="191"/>
  <c r="O59" i="191"/>
  <c r="J59" i="191"/>
  <c r="F59" i="191"/>
  <c r="D59" i="191"/>
  <c r="B59" i="191"/>
  <c r="Q58" i="191"/>
  <c r="P58" i="191"/>
  <c r="O58" i="191"/>
  <c r="J58" i="191"/>
  <c r="F58" i="191"/>
  <c r="D58" i="191"/>
  <c r="B58" i="191"/>
  <c r="Q57" i="191"/>
  <c r="P57" i="191"/>
  <c r="O57" i="191"/>
  <c r="J57" i="191"/>
  <c r="F57" i="191"/>
  <c r="D57" i="191"/>
  <c r="B57" i="191"/>
  <c r="Q56" i="191"/>
  <c r="P56" i="191"/>
  <c r="O56" i="191"/>
  <c r="J56" i="191"/>
  <c r="F56" i="191"/>
  <c r="D56" i="191"/>
  <c r="B56" i="191"/>
  <c r="Q55" i="191"/>
  <c r="P55" i="191"/>
  <c r="O55" i="191"/>
  <c r="J55" i="191"/>
  <c r="F55" i="191"/>
  <c r="D55" i="191"/>
  <c r="B55" i="191"/>
  <c r="Q54" i="191"/>
  <c r="P54" i="191"/>
  <c r="O54" i="191"/>
  <c r="J54" i="191"/>
  <c r="F54" i="191"/>
  <c r="D54" i="191"/>
  <c r="B54" i="191"/>
  <c r="Q53" i="191"/>
  <c r="P53" i="191"/>
  <c r="O53" i="191"/>
  <c r="J53" i="191"/>
  <c r="F53" i="191"/>
  <c r="D53" i="191"/>
  <c r="B53" i="191"/>
  <c r="Q52" i="191"/>
  <c r="P52" i="191"/>
  <c r="O52" i="191"/>
  <c r="J52" i="191"/>
  <c r="F52" i="191"/>
  <c r="D52" i="191"/>
  <c r="B52" i="191"/>
  <c r="Q51" i="191"/>
  <c r="P51" i="191"/>
  <c r="O51" i="191"/>
  <c r="J51" i="191"/>
  <c r="F51" i="191"/>
  <c r="D51" i="191"/>
  <c r="B51" i="191"/>
  <c r="Q50" i="191"/>
  <c r="P50" i="191"/>
  <c r="O50" i="191"/>
  <c r="J50" i="191"/>
  <c r="F50" i="191"/>
  <c r="D50" i="191"/>
  <c r="B50" i="191"/>
  <c r="Q49" i="191"/>
  <c r="P49" i="191"/>
  <c r="O49" i="191"/>
  <c r="J49" i="191"/>
  <c r="F49" i="191"/>
  <c r="D49" i="191"/>
  <c r="B49" i="191"/>
  <c r="Q48" i="191"/>
  <c r="P48" i="191"/>
  <c r="O48" i="191"/>
  <c r="J48" i="191"/>
  <c r="F48" i="191"/>
  <c r="D48" i="191"/>
  <c r="B48" i="191"/>
  <c r="Q47" i="191"/>
  <c r="P47" i="191"/>
  <c r="O47" i="191"/>
  <c r="J47" i="191"/>
  <c r="F47" i="191"/>
  <c r="D47" i="191"/>
  <c r="B47" i="191"/>
  <c r="Q46" i="191"/>
  <c r="P46" i="191"/>
  <c r="O46" i="191"/>
  <c r="J46" i="191"/>
  <c r="F46" i="191"/>
  <c r="D46" i="191"/>
  <c r="B46" i="191"/>
  <c r="Q45" i="191"/>
  <c r="P45" i="191"/>
  <c r="O45" i="191"/>
  <c r="J45" i="191"/>
  <c r="F45" i="191"/>
  <c r="D45" i="191"/>
  <c r="B45" i="191"/>
  <c r="Q244" i="155"/>
  <c r="P244" i="155"/>
  <c r="O244" i="155"/>
  <c r="J244" i="155"/>
  <c r="F244" i="155"/>
  <c r="D244" i="155"/>
  <c r="B244" i="155"/>
  <c r="Q243" i="155"/>
  <c r="P243" i="155"/>
  <c r="O243" i="155"/>
  <c r="J243" i="155"/>
  <c r="F243" i="155"/>
  <c r="D243" i="155"/>
  <c r="B243" i="155"/>
  <c r="Q242" i="155"/>
  <c r="P242" i="155"/>
  <c r="O242" i="155"/>
  <c r="J242" i="155"/>
  <c r="F242" i="155"/>
  <c r="D242" i="155"/>
  <c r="B242" i="155"/>
  <c r="Q241" i="155"/>
  <c r="P241" i="155"/>
  <c r="O241" i="155"/>
  <c r="J241" i="155"/>
  <c r="F241" i="155"/>
  <c r="D241" i="155"/>
  <c r="B241" i="155"/>
  <c r="Q240" i="155"/>
  <c r="P240" i="155"/>
  <c r="O240" i="155"/>
  <c r="J240" i="155"/>
  <c r="F240" i="155"/>
  <c r="D240" i="155"/>
  <c r="B240" i="155"/>
  <c r="Q239" i="155"/>
  <c r="P239" i="155"/>
  <c r="O239" i="155"/>
  <c r="J239" i="155"/>
  <c r="F239" i="155"/>
  <c r="D239" i="155"/>
  <c r="B239" i="155"/>
  <c r="Q238" i="155"/>
  <c r="P238" i="155"/>
  <c r="O238" i="155"/>
  <c r="J238" i="155"/>
  <c r="F238" i="155"/>
  <c r="D238" i="155"/>
  <c r="B238" i="155"/>
  <c r="Q237" i="155"/>
  <c r="P237" i="155"/>
  <c r="O237" i="155"/>
  <c r="J237" i="155"/>
  <c r="F237" i="155"/>
  <c r="D237" i="155"/>
  <c r="B237" i="155"/>
  <c r="Q236" i="155"/>
  <c r="P236" i="155"/>
  <c r="O236" i="155"/>
  <c r="J236" i="155"/>
  <c r="F236" i="155"/>
  <c r="D236" i="155"/>
  <c r="B236" i="155"/>
  <c r="Q235" i="155"/>
  <c r="P235" i="155"/>
  <c r="O235" i="155"/>
  <c r="J235" i="155"/>
  <c r="F235" i="155"/>
  <c r="D235" i="155"/>
  <c r="B235" i="155"/>
  <c r="Q234" i="155"/>
  <c r="P234" i="155"/>
  <c r="O234" i="155"/>
  <c r="J234" i="155"/>
  <c r="F234" i="155"/>
  <c r="D234" i="155"/>
  <c r="B234" i="155"/>
  <c r="Q233" i="155"/>
  <c r="P233" i="155"/>
  <c r="O233" i="155"/>
  <c r="J233" i="155"/>
  <c r="F233" i="155"/>
  <c r="D233" i="155"/>
  <c r="B233" i="155"/>
  <c r="Q232" i="155"/>
  <c r="P232" i="155"/>
  <c r="O232" i="155"/>
  <c r="J232" i="155"/>
  <c r="F232" i="155"/>
  <c r="D232" i="155"/>
  <c r="B232" i="155"/>
  <c r="Q231" i="155"/>
  <c r="P231" i="155"/>
  <c r="O231" i="155"/>
  <c r="J231" i="155"/>
  <c r="F231" i="155"/>
  <c r="D231" i="155"/>
  <c r="B231" i="155"/>
  <c r="Q230" i="155"/>
  <c r="P230" i="155"/>
  <c r="O230" i="155"/>
  <c r="J230" i="155"/>
  <c r="F230" i="155"/>
  <c r="D230" i="155"/>
  <c r="B230" i="155"/>
  <c r="Q229" i="155"/>
  <c r="P229" i="155"/>
  <c r="O229" i="155"/>
  <c r="J229" i="155"/>
  <c r="F229" i="155"/>
  <c r="D229" i="155"/>
  <c r="B229" i="155"/>
  <c r="Q228" i="155"/>
  <c r="P228" i="155"/>
  <c r="O228" i="155"/>
  <c r="J228" i="155"/>
  <c r="F228" i="155"/>
  <c r="D228" i="155"/>
  <c r="B228" i="155"/>
  <c r="Q227" i="155"/>
  <c r="P227" i="155"/>
  <c r="O227" i="155"/>
  <c r="J227" i="155"/>
  <c r="F227" i="155"/>
  <c r="D227" i="155"/>
  <c r="B227" i="155"/>
  <c r="Q226" i="155"/>
  <c r="P226" i="155"/>
  <c r="O226" i="155"/>
  <c r="J226" i="155"/>
  <c r="F226" i="155"/>
  <c r="D226" i="155"/>
  <c r="B226" i="155"/>
  <c r="Q225" i="155"/>
  <c r="P225" i="155"/>
  <c r="O225" i="155"/>
  <c r="J225" i="155"/>
  <c r="F225" i="155"/>
  <c r="D225" i="155"/>
  <c r="B225" i="155"/>
  <c r="Q224" i="155"/>
  <c r="P224" i="155"/>
  <c r="O224" i="155"/>
  <c r="J224" i="155"/>
  <c r="F224" i="155"/>
  <c r="D224" i="155"/>
  <c r="B224" i="155"/>
  <c r="Q223" i="155"/>
  <c r="P223" i="155"/>
  <c r="O223" i="155"/>
  <c r="J223" i="155"/>
  <c r="F223" i="155"/>
  <c r="D223" i="155"/>
  <c r="B223" i="155"/>
  <c r="Q222" i="155"/>
  <c r="P222" i="155"/>
  <c r="O222" i="155"/>
  <c r="J222" i="155"/>
  <c r="F222" i="155"/>
  <c r="D222" i="155"/>
  <c r="B222" i="155"/>
  <c r="Q221" i="155"/>
  <c r="P221" i="155"/>
  <c r="O221" i="155"/>
  <c r="J221" i="155"/>
  <c r="F221" i="155"/>
  <c r="D221" i="155"/>
  <c r="B221" i="155"/>
  <c r="Q220" i="155"/>
  <c r="P220" i="155"/>
  <c r="O220" i="155"/>
  <c r="J220" i="155"/>
  <c r="F220" i="155"/>
  <c r="D220" i="155"/>
  <c r="B220" i="155"/>
  <c r="Q219" i="155"/>
  <c r="P219" i="155"/>
  <c r="O219" i="155"/>
  <c r="J219" i="155"/>
  <c r="F219" i="155"/>
  <c r="D219" i="155"/>
  <c r="B219" i="155"/>
  <c r="Q218" i="155"/>
  <c r="P218" i="155"/>
  <c r="O218" i="155"/>
  <c r="J218" i="155"/>
  <c r="F218" i="155"/>
  <c r="D218" i="155"/>
  <c r="B218" i="155"/>
  <c r="Q217" i="155"/>
  <c r="P217" i="155"/>
  <c r="O217" i="155"/>
  <c r="J217" i="155"/>
  <c r="F217" i="155"/>
  <c r="D217" i="155"/>
  <c r="B217" i="155"/>
  <c r="Q216" i="155"/>
  <c r="P216" i="155"/>
  <c r="O216" i="155"/>
  <c r="J216" i="155"/>
  <c r="F216" i="155"/>
  <c r="D216" i="155"/>
  <c r="B216" i="155"/>
  <c r="Q215" i="155"/>
  <c r="P215" i="155"/>
  <c r="O215" i="155"/>
  <c r="J215" i="155"/>
  <c r="F215" i="155"/>
  <c r="D215" i="155"/>
  <c r="B215" i="155"/>
  <c r="Q214" i="155"/>
  <c r="P214" i="155"/>
  <c r="O214" i="155"/>
  <c r="J214" i="155"/>
  <c r="F214" i="155"/>
  <c r="D214" i="155"/>
  <c r="B214" i="155"/>
  <c r="Q213" i="155"/>
  <c r="P213" i="155"/>
  <c r="O213" i="155"/>
  <c r="J213" i="155"/>
  <c r="F213" i="155"/>
  <c r="D213" i="155"/>
  <c r="B213" i="155"/>
  <c r="Q212" i="155"/>
  <c r="P212" i="155"/>
  <c r="O212" i="155"/>
  <c r="J212" i="155"/>
  <c r="F212" i="155"/>
  <c r="D212" i="155"/>
  <c r="B212" i="155"/>
  <c r="Q211" i="155"/>
  <c r="P211" i="155"/>
  <c r="O211" i="155"/>
  <c r="J211" i="155"/>
  <c r="F211" i="155"/>
  <c r="D211" i="155"/>
  <c r="B211" i="155"/>
  <c r="Q210" i="155"/>
  <c r="P210" i="155"/>
  <c r="O210" i="155"/>
  <c r="J210" i="155"/>
  <c r="F210" i="155"/>
  <c r="D210" i="155"/>
  <c r="B210" i="155"/>
  <c r="Q209" i="155"/>
  <c r="P209" i="155"/>
  <c r="O209" i="155"/>
  <c r="J209" i="155"/>
  <c r="F209" i="155"/>
  <c r="D209" i="155"/>
  <c r="B209" i="155"/>
  <c r="Q208" i="155"/>
  <c r="P208" i="155"/>
  <c r="O208" i="155"/>
  <c r="J208" i="155"/>
  <c r="F208" i="155"/>
  <c r="D208" i="155"/>
  <c r="B208" i="155"/>
  <c r="Q207" i="155"/>
  <c r="P207" i="155"/>
  <c r="O207" i="155"/>
  <c r="J207" i="155"/>
  <c r="F207" i="155"/>
  <c r="D207" i="155"/>
  <c r="B207" i="155"/>
  <c r="Q206" i="155"/>
  <c r="P206" i="155"/>
  <c r="O206" i="155"/>
  <c r="J206" i="155"/>
  <c r="F206" i="155"/>
  <c r="D206" i="155"/>
  <c r="B206" i="155"/>
  <c r="Q205" i="155"/>
  <c r="P205" i="155"/>
  <c r="O205" i="155"/>
  <c r="J205" i="155"/>
  <c r="F205" i="155"/>
  <c r="D205" i="155"/>
  <c r="B205" i="155"/>
  <c r="Q204" i="155"/>
  <c r="P204" i="155"/>
  <c r="O204" i="155"/>
  <c r="J204" i="155"/>
  <c r="F204" i="155"/>
  <c r="D204" i="155"/>
  <c r="B204" i="155"/>
  <c r="Q203" i="155"/>
  <c r="P203" i="155"/>
  <c r="O203" i="155"/>
  <c r="J203" i="155"/>
  <c r="F203" i="155"/>
  <c r="D203" i="155"/>
  <c r="B203" i="155"/>
  <c r="Q202" i="155"/>
  <c r="P202" i="155"/>
  <c r="O202" i="155"/>
  <c r="J202" i="155"/>
  <c r="F202" i="155"/>
  <c r="D202" i="155"/>
  <c r="B202" i="155"/>
  <c r="Q201" i="155"/>
  <c r="P201" i="155"/>
  <c r="O201" i="155"/>
  <c r="J201" i="155"/>
  <c r="F201" i="155"/>
  <c r="D201" i="155"/>
  <c r="B201" i="155"/>
  <c r="Q200" i="155"/>
  <c r="P200" i="155"/>
  <c r="O200" i="155"/>
  <c r="J200" i="155"/>
  <c r="F200" i="155"/>
  <c r="D200" i="155"/>
  <c r="B200" i="155"/>
  <c r="Q199" i="155"/>
  <c r="P199" i="155"/>
  <c r="O199" i="155"/>
  <c r="J199" i="155"/>
  <c r="F199" i="155"/>
  <c r="D199" i="155"/>
  <c r="B199" i="155"/>
  <c r="Q198" i="155"/>
  <c r="P198" i="155"/>
  <c r="O198" i="155"/>
  <c r="J198" i="155"/>
  <c r="F198" i="155"/>
  <c r="D198" i="155"/>
  <c r="B198" i="155"/>
  <c r="Q197" i="155"/>
  <c r="P197" i="155"/>
  <c r="O197" i="155"/>
  <c r="J197" i="155"/>
  <c r="F197" i="155"/>
  <c r="D197" i="155"/>
  <c r="B197" i="155"/>
  <c r="Q196" i="155"/>
  <c r="P196" i="155"/>
  <c r="O196" i="155"/>
  <c r="J196" i="155"/>
  <c r="F196" i="155"/>
  <c r="D196" i="155"/>
  <c r="B196" i="155"/>
  <c r="Q195" i="155"/>
  <c r="P195" i="155"/>
  <c r="O195" i="155"/>
  <c r="J195" i="155"/>
  <c r="F195" i="155"/>
  <c r="D195" i="155"/>
  <c r="B195" i="155"/>
  <c r="Q194" i="155"/>
  <c r="P194" i="155"/>
  <c r="O194" i="155"/>
  <c r="J194" i="155"/>
  <c r="F194" i="155"/>
  <c r="D194" i="155"/>
  <c r="B194" i="155"/>
  <c r="Q193" i="155"/>
  <c r="P193" i="155"/>
  <c r="O193" i="155"/>
  <c r="J193" i="155"/>
  <c r="F193" i="155"/>
  <c r="D193" i="155"/>
  <c r="B193" i="155"/>
  <c r="Q192" i="155"/>
  <c r="P192" i="155"/>
  <c r="O192" i="155"/>
  <c r="J192" i="155"/>
  <c r="F192" i="155"/>
  <c r="D192" i="155"/>
  <c r="B192" i="155"/>
  <c r="Q191" i="155"/>
  <c r="P191" i="155"/>
  <c r="O191" i="155"/>
  <c r="J191" i="155"/>
  <c r="F191" i="155"/>
  <c r="D191" i="155"/>
  <c r="B191" i="155"/>
  <c r="Q190" i="155"/>
  <c r="P190" i="155"/>
  <c r="O190" i="155"/>
  <c r="J190" i="155"/>
  <c r="F190" i="155"/>
  <c r="D190" i="155"/>
  <c r="B190" i="155"/>
  <c r="Q189" i="155"/>
  <c r="P189" i="155"/>
  <c r="O189" i="155"/>
  <c r="J189" i="155"/>
  <c r="F189" i="155"/>
  <c r="D189" i="155"/>
  <c r="B189" i="155"/>
  <c r="Q188" i="155"/>
  <c r="P188" i="155"/>
  <c r="O188" i="155"/>
  <c r="J188" i="155"/>
  <c r="F188" i="155"/>
  <c r="D188" i="155"/>
  <c r="B188" i="155"/>
  <c r="Q187" i="155"/>
  <c r="P187" i="155"/>
  <c r="O187" i="155"/>
  <c r="J187" i="155"/>
  <c r="F187" i="155"/>
  <c r="D187" i="155"/>
  <c r="B187" i="155"/>
  <c r="Q186" i="155"/>
  <c r="P186" i="155"/>
  <c r="O186" i="155"/>
  <c r="J186" i="155"/>
  <c r="F186" i="155"/>
  <c r="D186" i="155"/>
  <c r="B186" i="155"/>
  <c r="Q185" i="155"/>
  <c r="P185" i="155"/>
  <c r="O185" i="155"/>
  <c r="J185" i="155"/>
  <c r="F185" i="155"/>
  <c r="D185" i="155"/>
  <c r="B185" i="155"/>
  <c r="Q184" i="155"/>
  <c r="P184" i="155"/>
  <c r="O184" i="155"/>
  <c r="J184" i="155"/>
  <c r="F184" i="155"/>
  <c r="D184" i="155"/>
  <c r="B184" i="155"/>
  <c r="Q183" i="155"/>
  <c r="P183" i="155"/>
  <c r="O183" i="155"/>
  <c r="J183" i="155"/>
  <c r="F183" i="155"/>
  <c r="D183" i="155"/>
  <c r="B183" i="155"/>
  <c r="Q182" i="155"/>
  <c r="P182" i="155"/>
  <c r="O182" i="155"/>
  <c r="J182" i="155"/>
  <c r="F182" i="155"/>
  <c r="D182" i="155"/>
  <c r="B182" i="155"/>
  <c r="Q181" i="155"/>
  <c r="P181" i="155"/>
  <c r="O181" i="155"/>
  <c r="J181" i="155"/>
  <c r="F181" i="155"/>
  <c r="D181" i="155"/>
  <c r="B181" i="155"/>
  <c r="Q180" i="155"/>
  <c r="P180" i="155"/>
  <c r="O180" i="155"/>
  <c r="J180" i="155"/>
  <c r="F180" i="155"/>
  <c r="D180" i="155"/>
  <c r="B180" i="155"/>
  <c r="Q179" i="155"/>
  <c r="P179" i="155"/>
  <c r="O179" i="155"/>
  <c r="J179" i="155"/>
  <c r="F179" i="155"/>
  <c r="D179" i="155"/>
  <c r="B179" i="155"/>
  <c r="Q178" i="155"/>
  <c r="P178" i="155"/>
  <c r="O178" i="155"/>
  <c r="J178" i="155"/>
  <c r="F178" i="155"/>
  <c r="D178" i="155"/>
  <c r="B178" i="155"/>
  <c r="Q177" i="155"/>
  <c r="P177" i="155"/>
  <c r="O177" i="155"/>
  <c r="J177" i="155"/>
  <c r="F177" i="155"/>
  <c r="D177" i="155"/>
  <c r="B177" i="155"/>
  <c r="Q176" i="155"/>
  <c r="P176" i="155"/>
  <c r="O176" i="155"/>
  <c r="J176" i="155"/>
  <c r="F176" i="155"/>
  <c r="D176" i="155"/>
  <c r="B176" i="155"/>
  <c r="Q175" i="155"/>
  <c r="P175" i="155"/>
  <c r="O175" i="155"/>
  <c r="J175" i="155"/>
  <c r="F175" i="155"/>
  <c r="D175" i="155"/>
  <c r="B175" i="155"/>
  <c r="Q174" i="155"/>
  <c r="P174" i="155"/>
  <c r="O174" i="155"/>
  <c r="J174" i="155"/>
  <c r="F174" i="155"/>
  <c r="D174" i="155"/>
  <c r="B174" i="155"/>
  <c r="Q173" i="155"/>
  <c r="P173" i="155"/>
  <c r="O173" i="155"/>
  <c r="J173" i="155"/>
  <c r="F173" i="155"/>
  <c r="D173" i="155"/>
  <c r="B173" i="155"/>
  <c r="Q172" i="155"/>
  <c r="P172" i="155"/>
  <c r="O172" i="155"/>
  <c r="J172" i="155"/>
  <c r="F172" i="155"/>
  <c r="D172" i="155"/>
  <c r="B172" i="155"/>
  <c r="Q171" i="155"/>
  <c r="P171" i="155"/>
  <c r="O171" i="155"/>
  <c r="J171" i="155"/>
  <c r="F171" i="155"/>
  <c r="D171" i="155"/>
  <c r="B171" i="155"/>
  <c r="Q170" i="155"/>
  <c r="P170" i="155"/>
  <c r="O170" i="155"/>
  <c r="J170" i="155"/>
  <c r="F170" i="155"/>
  <c r="D170" i="155"/>
  <c r="B170" i="155"/>
  <c r="Q169" i="155"/>
  <c r="P169" i="155"/>
  <c r="O169" i="155"/>
  <c r="J169" i="155"/>
  <c r="F169" i="155"/>
  <c r="D169" i="155"/>
  <c r="B169" i="155"/>
  <c r="Q168" i="155"/>
  <c r="P168" i="155"/>
  <c r="O168" i="155"/>
  <c r="J168" i="155"/>
  <c r="F168" i="155"/>
  <c r="D168" i="155"/>
  <c r="B168" i="155"/>
  <c r="Q167" i="155"/>
  <c r="P167" i="155"/>
  <c r="O167" i="155"/>
  <c r="J167" i="155"/>
  <c r="F167" i="155"/>
  <c r="D167" i="155"/>
  <c r="B167" i="155"/>
  <c r="Q166" i="155"/>
  <c r="P166" i="155"/>
  <c r="O166" i="155"/>
  <c r="J166" i="155"/>
  <c r="F166" i="155"/>
  <c r="D166" i="155"/>
  <c r="B166" i="155"/>
  <c r="Q165" i="155"/>
  <c r="P165" i="155"/>
  <c r="O165" i="155"/>
  <c r="J165" i="155"/>
  <c r="F165" i="155"/>
  <c r="D165" i="155"/>
  <c r="B165" i="155"/>
  <c r="Q164" i="155"/>
  <c r="P164" i="155"/>
  <c r="O164" i="155"/>
  <c r="J164" i="155"/>
  <c r="F164" i="155"/>
  <c r="D164" i="155"/>
  <c r="B164" i="155"/>
  <c r="Q163" i="155"/>
  <c r="P163" i="155"/>
  <c r="O163" i="155"/>
  <c r="J163" i="155"/>
  <c r="F163" i="155"/>
  <c r="D163" i="155"/>
  <c r="B163" i="155"/>
  <c r="Q162" i="155"/>
  <c r="P162" i="155"/>
  <c r="O162" i="155"/>
  <c r="J162" i="155"/>
  <c r="F162" i="155"/>
  <c r="D162" i="155"/>
  <c r="B162" i="155"/>
  <c r="Q161" i="155"/>
  <c r="P161" i="155"/>
  <c r="O161" i="155"/>
  <c r="J161" i="155"/>
  <c r="F161" i="155"/>
  <c r="D161" i="155"/>
  <c r="B161" i="155"/>
  <c r="Q160" i="155"/>
  <c r="P160" i="155"/>
  <c r="O160" i="155"/>
  <c r="J160" i="155"/>
  <c r="F160" i="155"/>
  <c r="D160" i="155"/>
  <c r="B160" i="155"/>
  <c r="Q159" i="155"/>
  <c r="P159" i="155"/>
  <c r="O159" i="155"/>
  <c r="J159" i="155"/>
  <c r="F159" i="155"/>
  <c r="D159" i="155"/>
  <c r="B159" i="155"/>
  <c r="Q158" i="155"/>
  <c r="P158" i="155"/>
  <c r="O158" i="155"/>
  <c r="J158" i="155"/>
  <c r="F158" i="155"/>
  <c r="D158" i="155"/>
  <c r="B158" i="155"/>
  <c r="Q157" i="155"/>
  <c r="P157" i="155"/>
  <c r="O157" i="155"/>
  <c r="J157" i="155"/>
  <c r="F157" i="155"/>
  <c r="D157" i="155"/>
  <c r="B157" i="155"/>
  <c r="Q156" i="155"/>
  <c r="P156" i="155"/>
  <c r="O156" i="155"/>
  <c r="J156" i="155"/>
  <c r="F156" i="155"/>
  <c r="D156" i="155"/>
  <c r="B156" i="155"/>
  <c r="Q155" i="155"/>
  <c r="P155" i="155"/>
  <c r="O155" i="155"/>
  <c r="J155" i="155"/>
  <c r="F155" i="155"/>
  <c r="D155" i="155"/>
  <c r="B155" i="155"/>
  <c r="Q154" i="155"/>
  <c r="P154" i="155"/>
  <c r="O154" i="155"/>
  <c r="J154" i="155"/>
  <c r="F154" i="155"/>
  <c r="D154" i="155"/>
  <c r="B154" i="155"/>
  <c r="Q153" i="155"/>
  <c r="P153" i="155"/>
  <c r="O153" i="155"/>
  <c r="J153" i="155"/>
  <c r="F153" i="155"/>
  <c r="D153" i="155"/>
  <c r="B153" i="155"/>
  <c r="Q152" i="155"/>
  <c r="P152" i="155"/>
  <c r="O152" i="155"/>
  <c r="J152" i="155"/>
  <c r="F152" i="155"/>
  <c r="D152" i="155"/>
  <c r="B152" i="155"/>
  <c r="Q151" i="155"/>
  <c r="P151" i="155"/>
  <c r="O151" i="155"/>
  <c r="J151" i="155"/>
  <c r="F151" i="155"/>
  <c r="D151" i="155"/>
  <c r="B151" i="155"/>
  <c r="Q150" i="155"/>
  <c r="P150" i="155"/>
  <c r="O150" i="155"/>
  <c r="J150" i="155"/>
  <c r="F150" i="155"/>
  <c r="D150" i="155"/>
  <c r="B150" i="155"/>
  <c r="Q149" i="155"/>
  <c r="P149" i="155"/>
  <c r="O149" i="155"/>
  <c r="J149" i="155"/>
  <c r="F149" i="155"/>
  <c r="D149" i="155"/>
  <c r="B149" i="155"/>
  <c r="Q148" i="155"/>
  <c r="P148" i="155"/>
  <c r="O148" i="155"/>
  <c r="J148" i="155"/>
  <c r="F148" i="155"/>
  <c r="D148" i="155"/>
  <c r="B148" i="155"/>
  <c r="Q147" i="155"/>
  <c r="P147" i="155"/>
  <c r="O147" i="155"/>
  <c r="J147" i="155"/>
  <c r="F147" i="155"/>
  <c r="D147" i="155"/>
  <c r="B147" i="155"/>
  <c r="Q146" i="155"/>
  <c r="P146" i="155"/>
  <c r="O146" i="155"/>
  <c r="J146" i="155"/>
  <c r="F146" i="155"/>
  <c r="D146" i="155"/>
  <c r="B146" i="155"/>
  <c r="Q145" i="155"/>
  <c r="P145" i="155"/>
  <c r="O145" i="155"/>
  <c r="J145" i="155"/>
  <c r="F145" i="155"/>
  <c r="D145" i="155"/>
  <c r="B145" i="155"/>
  <c r="Q144" i="155"/>
  <c r="P144" i="155"/>
  <c r="O144" i="155"/>
  <c r="J144" i="155"/>
  <c r="F144" i="155"/>
  <c r="D144" i="155"/>
  <c r="B144" i="155"/>
  <c r="Q143" i="155"/>
  <c r="P143" i="155"/>
  <c r="O143" i="155"/>
  <c r="J143" i="155"/>
  <c r="F143" i="155"/>
  <c r="D143" i="155"/>
  <c r="B143" i="155"/>
  <c r="Q142" i="155"/>
  <c r="P142" i="155"/>
  <c r="O142" i="155"/>
  <c r="J142" i="155"/>
  <c r="F142" i="155"/>
  <c r="D142" i="155"/>
  <c r="B142" i="155"/>
  <c r="Q141" i="155"/>
  <c r="P141" i="155"/>
  <c r="O141" i="155"/>
  <c r="J141" i="155"/>
  <c r="F141" i="155"/>
  <c r="D141" i="155"/>
  <c r="B141" i="155"/>
  <c r="Q140" i="155"/>
  <c r="P140" i="155"/>
  <c r="O140" i="155"/>
  <c r="J140" i="155"/>
  <c r="F140" i="155"/>
  <c r="D140" i="155"/>
  <c r="B140" i="155"/>
  <c r="Q139" i="155"/>
  <c r="P139" i="155"/>
  <c r="O139" i="155"/>
  <c r="J139" i="155"/>
  <c r="F139" i="155"/>
  <c r="D139" i="155"/>
  <c r="B139" i="155"/>
  <c r="Q138" i="155"/>
  <c r="P138" i="155"/>
  <c r="O138" i="155"/>
  <c r="J138" i="155"/>
  <c r="F138" i="155"/>
  <c r="D138" i="155"/>
  <c r="B138" i="155"/>
  <c r="Q137" i="155"/>
  <c r="P137" i="155"/>
  <c r="O137" i="155"/>
  <c r="J137" i="155"/>
  <c r="F137" i="155"/>
  <c r="D137" i="155"/>
  <c r="B137" i="155"/>
  <c r="Q136" i="155"/>
  <c r="P136" i="155"/>
  <c r="O136" i="155"/>
  <c r="J136" i="155"/>
  <c r="F136" i="155"/>
  <c r="D136" i="155"/>
  <c r="B136" i="155"/>
  <c r="Q135" i="155"/>
  <c r="P135" i="155"/>
  <c r="O135" i="155"/>
  <c r="J135" i="155"/>
  <c r="F135" i="155"/>
  <c r="D135" i="155"/>
  <c r="B135" i="155"/>
  <c r="Q134" i="155"/>
  <c r="P134" i="155"/>
  <c r="O134" i="155"/>
  <c r="J134" i="155"/>
  <c r="F134" i="155"/>
  <c r="D134" i="155"/>
  <c r="B134" i="155"/>
  <c r="Q133" i="155"/>
  <c r="P133" i="155"/>
  <c r="O133" i="155"/>
  <c r="J133" i="155"/>
  <c r="F133" i="155"/>
  <c r="D133" i="155"/>
  <c r="B133" i="155"/>
  <c r="Q132" i="155"/>
  <c r="P132" i="155"/>
  <c r="O132" i="155"/>
  <c r="J132" i="155"/>
  <c r="F132" i="155"/>
  <c r="D132" i="155"/>
  <c r="B132" i="155"/>
  <c r="Q131" i="155"/>
  <c r="P131" i="155"/>
  <c r="O131" i="155"/>
  <c r="J131" i="155"/>
  <c r="F131" i="155"/>
  <c r="D131" i="155"/>
  <c r="B131" i="155"/>
  <c r="Q130" i="155"/>
  <c r="P130" i="155"/>
  <c r="O130" i="155"/>
  <c r="J130" i="155"/>
  <c r="F130" i="155"/>
  <c r="D130" i="155"/>
  <c r="B130" i="155"/>
  <c r="Q129" i="155"/>
  <c r="P129" i="155"/>
  <c r="O129" i="155"/>
  <c r="J129" i="155"/>
  <c r="F129" i="155"/>
  <c r="D129" i="155"/>
  <c r="B129" i="155"/>
  <c r="Q128" i="155"/>
  <c r="P128" i="155"/>
  <c r="O128" i="155"/>
  <c r="J128" i="155"/>
  <c r="F128" i="155"/>
  <c r="D128" i="155"/>
  <c r="B128" i="155"/>
  <c r="Q127" i="155"/>
  <c r="P127" i="155"/>
  <c r="O127" i="155"/>
  <c r="J127" i="155"/>
  <c r="F127" i="155"/>
  <c r="D127" i="155"/>
  <c r="B127" i="155"/>
  <c r="Q126" i="155"/>
  <c r="P126" i="155"/>
  <c r="O126" i="155"/>
  <c r="J126" i="155"/>
  <c r="F126" i="155"/>
  <c r="D126" i="155"/>
  <c r="B126" i="155"/>
  <c r="Q125" i="155"/>
  <c r="P125" i="155"/>
  <c r="O125" i="155"/>
  <c r="J125" i="155"/>
  <c r="F125" i="155"/>
  <c r="D125" i="155"/>
  <c r="B125" i="155"/>
  <c r="Q124" i="155"/>
  <c r="P124" i="155"/>
  <c r="O124" i="155"/>
  <c r="J124" i="155"/>
  <c r="F124" i="155"/>
  <c r="D124" i="155"/>
  <c r="B124" i="155"/>
  <c r="Q123" i="155"/>
  <c r="P123" i="155"/>
  <c r="O123" i="155"/>
  <c r="J123" i="155"/>
  <c r="F123" i="155"/>
  <c r="D123" i="155"/>
  <c r="B123" i="155"/>
  <c r="Q122" i="155"/>
  <c r="P122" i="155"/>
  <c r="O122" i="155"/>
  <c r="J122" i="155"/>
  <c r="F122" i="155"/>
  <c r="D122" i="155"/>
  <c r="B122" i="155"/>
  <c r="Q121" i="155"/>
  <c r="P121" i="155"/>
  <c r="O121" i="155"/>
  <c r="J121" i="155"/>
  <c r="F121" i="155"/>
  <c r="D121" i="155"/>
  <c r="B121" i="155"/>
  <c r="Q120" i="155"/>
  <c r="P120" i="155"/>
  <c r="O120" i="155"/>
  <c r="J120" i="155"/>
  <c r="F120" i="155"/>
  <c r="D120" i="155"/>
  <c r="B120" i="155"/>
  <c r="Q119" i="155"/>
  <c r="P119" i="155"/>
  <c r="O119" i="155"/>
  <c r="J119" i="155"/>
  <c r="F119" i="155"/>
  <c r="D119" i="155"/>
  <c r="B119" i="155"/>
  <c r="Q118" i="155"/>
  <c r="P118" i="155"/>
  <c r="O118" i="155"/>
  <c r="J118" i="155"/>
  <c r="F118" i="155"/>
  <c r="D118" i="155"/>
  <c r="B118" i="155"/>
  <c r="Q117" i="155"/>
  <c r="P117" i="155"/>
  <c r="O117" i="155"/>
  <c r="J117" i="155"/>
  <c r="F117" i="155"/>
  <c r="D117" i="155"/>
  <c r="B117" i="155"/>
  <c r="Q116" i="155"/>
  <c r="P116" i="155"/>
  <c r="O116" i="155"/>
  <c r="J116" i="155"/>
  <c r="F116" i="155"/>
  <c r="D116" i="155"/>
  <c r="B116" i="155"/>
  <c r="Q115" i="155"/>
  <c r="P115" i="155"/>
  <c r="O115" i="155"/>
  <c r="J115" i="155"/>
  <c r="F115" i="155"/>
  <c r="D115" i="155"/>
  <c r="B115" i="155"/>
  <c r="Q114" i="155"/>
  <c r="P114" i="155"/>
  <c r="O114" i="155"/>
  <c r="J114" i="155"/>
  <c r="F114" i="155"/>
  <c r="D114" i="155"/>
  <c r="B114" i="155"/>
  <c r="Q113" i="155"/>
  <c r="P113" i="155"/>
  <c r="O113" i="155"/>
  <c r="J113" i="155"/>
  <c r="F113" i="155"/>
  <c r="D113" i="155"/>
  <c r="B113" i="155"/>
  <c r="Q112" i="155"/>
  <c r="P112" i="155"/>
  <c r="O112" i="155"/>
  <c r="J112" i="155"/>
  <c r="F112" i="155"/>
  <c r="D112" i="155"/>
  <c r="B112" i="155"/>
  <c r="Q111" i="155"/>
  <c r="P111" i="155"/>
  <c r="O111" i="155"/>
  <c r="J111" i="155"/>
  <c r="F111" i="155"/>
  <c r="D111" i="155"/>
  <c r="B111" i="155"/>
  <c r="Q110" i="155"/>
  <c r="P110" i="155"/>
  <c r="O110" i="155"/>
  <c r="J110" i="155"/>
  <c r="F110" i="155"/>
  <c r="D110" i="155"/>
  <c r="B110" i="155"/>
  <c r="Q109" i="155"/>
  <c r="P109" i="155"/>
  <c r="O109" i="155"/>
  <c r="J109" i="155"/>
  <c r="F109" i="155"/>
  <c r="D109" i="155"/>
  <c r="B109" i="155"/>
  <c r="Q108" i="155"/>
  <c r="P108" i="155"/>
  <c r="O108" i="155"/>
  <c r="J108" i="155"/>
  <c r="F108" i="155"/>
  <c r="D108" i="155"/>
  <c r="B108" i="155"/>
  <c r="Q107" i="155"/>
  <c r="P107" i="155"/>
  <c r="O107" i="155"/>
  <c r="J107" i="155"/>
  <c r="F107" i="155"/>
  <c r="D107" i="155"/>
  <c r="B107" i="155"/>
  <c r="Q106" i="155"/>
  <c r="P106" i="155"/>
  <c r="O106" i="155"/>
  <c r="J106" i="155"/>
  <c r="F106" i="155"/>
  <c r="D106" i="155"/>
  <c r="B106" i="155"/>
  <c r="Q105" i="155"/>
  <c r="P105" i="155"/>
  <c r="O105" i="155"/>
  <c r="J105" i="155"/>
  <c r="F105" i="155"/>
  <c r="D105" i="155"/>
  <c r="B105" i="155"/>
  <c r="Q104" i="155"/>
  <c r="P104" i="155"/>
  <c r="O104" i="155"/>
  <c r="J104" i="155"/>
  <c r="F104" i="155"/>
  <c r="D104" i="155"/>
  <c r="B104" i="155"/>
  <c r="Q103" i="155"/>
  <c r="P103" i="155"/>
  <c r="O103" i="155"/>
  <c r="J103" i="155"/>
  <c r="F103" i="155"/>
  <c r="D103" i="155"/>
  <c r="B103" i="155"/>
  <c r="Q102" i="155"/>
  <c r="P102" i="155"/>
  <c r="O102" i="155"/>
  <c r="J102" i="155"/>
  <c r="F102" i="155"/>
  <c r="D102" i="155"/>
  <c r="B102" i="155"/>
  <c r="Q101" i="155"/>
  <c r="P101" i="155"/>
  <c r="O101" i="155"/>
  <c r="J101" i="155"/>
  <c r="F101" i="155"/>
  <c r="D101" i="155"/>
  <c r="B101" i="155"/>
  <c r="Q100" i="155"/>
  <c r="P100" i="155"/>
  <c r="O100" i="155"/>
  <c r="J100" i="155"/>
  <c r="F100" i="155"/>
  <c r="D100" i="155"/>
  <c r="B100" i="155"/>
  <c r="Q99" i="155"/>
  <c r="P99" i="155"/>
  <c r="O99" i="155"/>
  <c r="J99" i="155"/>
  <c r="F99" i="155"/>
  <c r="D99" i="155"/>
  <c r="B99" i="155"/>
  <c r="Q98" i="155"/>
  <c r="P98" i="155"/>
  <c r="O98" i="155"/>
  <c r="J98" i="155"/>
  <c r="F98" i="155"/>
  <c r="D98" i="155"/>
  <c r="B98" i="155"/>
  <c r="Q97" i="155"/>
  <c r="P97" i="155"/>
  <c r="O97" i="155"/>
  <c r="J97" i="155"/>
  <c r="F97" i="155"/>
  <c r="D97" i="155"/>
  <c r="B97" i="155"/>
  <c r="Q96" i="155"/>
  <c r="P96" i="155"/>
  <c r="O96" i="155"/>
  <c r="J96" i="155"/>
  <c r="F96" i="155"/>
  <c r="D96" i="155"/>
  <c r="B96" i="155"/>
  <c r="Q95" i="155"/>
  <c r="P95" i="155"/>
  <c r="O95" i="155"/>
  <c r="J95" i="155"/>
  <c r="F95" i="155"/>
  <c r="D95" i="155"/>
  <c r="B95" i="155"/>
  <c r="Q94" i="155"/>
  <c r="P94" i="155"/>
  <c r="O94" i="155"/>
  <c r="J94" i="155"/>
  <c r="F94" i="155"/>
  <c r="D94" i="155"/>
  <c r="B94" i="155"/>
  <c r="Q93" i="155"/>
  <c r="P93" i="155"/>
  <c r="O93" i="155"/>
  <c r="J93" i="155"/>
  <c r="F93" i="155"/>
  <c r="D93" i="155"/>
  <c r="B93" i="155"/>
  <c r="Q92" i="155"/>
  <c r="P92" i="155"/>
  <c r="O92" i="155"/>
  <c r="J92" i="155"/>
  <c r="F92" i="155"/>
  <c r="D92" i="155"/>
  <c r="B92" i="155"/>
  <c r="Q91" i="155"/>
  <c r="P91" i="155"/>
  <c r="O91" i="155"/>
  <c r="J91" i="155"/>
  <c r="F91" i="155"/>
  <c r="D91" i="155"/>
  <c r="B91" i="155"/>
  <c r="Q90" i="155"/>
  <c r="P90" i="155"/>
  <c r="O90" i="155"/>
  <c r="J90" i="155"/>
  <c r="F90" i="155"/>
  <c r="D90" i="155"/>
  <c r="B90" i="155"/>
  <c r="Q89" i="155"/>
  <c r="P89" i="155"/>
  <c r="O89" i="155"/>
  <c r="J89" i="155"/>
  <c r="F89" i="155"/>
  <c r="D89" i="155"/>
  <c r="B89" i="155"/>
  <c r="Q88" i="155"/>
  <c r="P88" i="155"/>
  <c r="O88" i="155"/>
  <c r="J88" i="155"/>
  <c r="F88" i="155"/>
  <c r="D88" i="155"/>
  <c r="B88" i="155"/>
  <c r="Q87" i="155"/>
  <c r="P87" i="155"/>
  <c r="O87" i="155"/>
  <c r="J87" i="155"/>
  <c r="F87" i="155"/>
  <c r="D87" i="155"/>
  <c r="B87" i="155"/>
  <c r="Q86" i="155"/>
  <c r="P86" i="155"/>
  <c r="O86" i="155"/>
  <c r="J86" i="155"/>
  <c r="F86" i="155"/>
  <c r="D86" i="155"/>
  <c r="B86" i="155"/>
  <c r="Q85" i="155"/>
  <c r="P85" i="155"/>
  <c r="O85" i="155"/>
  <c r="J85" i="155"/>
  <c r="F85" i="155"/>
  <c r="D85" i="155"/>
  <c r="B85" i="155"/>
  <c r="Q84" i="155"/>
  <c r="P84" i="155"/>
  <c r="O84" i="155"/>
  <c r="J84" i="155"/>
  <c r="F84" i="155"/>
  <c r="D84" i="155"/>
  <c r="B84" i="155"/>
  <c r="Q83" i="155"/>
  <c r="P83" i="155"/>
  <c r="O83" i="155"/>
  <c r="J83" i="155"/>
  <c r="F83" i="155"/>
  <c r="D83" i="155"/>
  <c r="B83" i="155"/>
  <c r="Q82" i="155"/>
  <c r="P82" i="155"/>
  <c r="O82" i="155"/>
  <c r="J82" i="155"/>
  <c r="F82" i="155"/>
  <c r="D82" i="155"/>
  <c r="B82" i="155"/>
  <c r="Q81" i="155"/>
  <c r="P81" i="155"/>
  <c r="O81" i="155"/>
  <c r="J81" i="155"/>
  <c r="F81" i="155"/>
  <c r="D81" i="155"/>
  <c r="B81" i="155"/>
  <c r="Q80" i="155"/>
  <c r="P80" i="155"/>
  <c r="O80" i="155"/>
  <c r="J80" i="155"/>
  <c r="F80" i="155"/>
  <c r="D80" i="155"/>
  <c r="B80" i="155"/>
  <c r="Q79" i="155"/>
  <c r="P79" i="155"/>
  <c r="O79" i="155"/>
  <c r="J79" i="155"/>
  <c r="F79" i="155"/>
  <c r="D79" i="155"/>
  <c r="B79" i="155"/>
  <c r="Q78" i="155"/>
  <c r="P78" i="155"/>
  <c r="O78" i="155"/>
  <c r="J78" i="155"/>
  <c r="F78" i="155"/>
  <c r="D78" i="155"/>
  <c r="B78" i="155"/>
  <c r="Q77" i="155"/>
  <c r="P77" i="155"/>
  <c r="O77" i="155"/>
  <c r="J77" i="155"/>
  <c r="F77" i="155"/>
  <c r="D77" i="155"/>
  <c r="B77" i="155"/>
  <c r="Q76" i="155"/>
  <c r="P76" i="155"/>
  <c r="O76" i="155"/>
  <c r="J76" i="155"/>
  <c r="F76" i="155"/>
  <c r="D76" i="155"/>
  <c r="B76" i="155"/>
  <c r="Q75" i="155"/>
  <c r="P75" i="155"/>
  <c r="O75" i="155"/>
  <c r="J75" i="155"/>
  <c r="F75" i="155"/>
  <c r="D75" i="155"/>
  <c r="B75" i="155"/>
  <c r="Q74" i="155"/>
  <c r="P74" i="155"/>
  <c r="O74" i="155"/>
  <c r="J74" i="155"/>
  <c r="F74" i="155"/>
  <c r="D74" i="155"/>
  <c r="B74" i="155"/>
  <c r="Q73" i="155"/>
  <c r="P73" i="155"/>
  <c r="O73" i="155"/>
  <c r="J73" i="155"/>
  <c r="F73" i="155"/>
  <c r="D73" i="155"/>
  <c r="B73" i="155"/>
  <c r="Q72" i="155"/>
  <c r="P72" i="155"/>
  <c r="O72" i="155"/>
  <c r="J72" i="155"/>
  <c r="F72" i="155"/>
  <c r="D72" i="155"/>
  <c r="B72" i="155"/>
  <c r="Q71" i="155"/>
  <c r="P71" i="155"/>
  <c r="O71" i="155"/>
  <c r="J71" i="155"/>
  <c r="F71" i="155"/>
  <c r="D71" i="155"/>
  <c r="B71" i="155"/>
  <c r="Q70" i="155"/>
  <c r="P70" i="155"/>
  <c r="O70" i="155"/>
  <c r="J70" i="155"/>
  <c r="F70" i="155"/>
  <c r="D70" i="155"/>
  <c r="B70" i="155"/>
  <c r="Q69" i="155"/>
  <c r="P69" i="155"/>
  <c r="O69" i="155"/>
  <c r="J69" i="155"/>
  <c r="F69" i="155"/>
  <c r="D69" i="155"/>
  <c r="B69" i="155"/>
  <c r="Q68" i="155"/>
  <c r="P68" i="155"/>
  <c r="O68" i="155"/>
  <c r="J68" i="155"/>
  <c r="F68" i="155"/>
  <c r="D68" i="155"/>
  <c r="B68" i="155"/>
  <c r="Q67" i="155"/>
  <c r="P67" i="155"/>
  <c r="O67" i="155"/>
  <c r="J67" i="155"/>
  <c r="F67" i="155"/>
  <c r="D67" i="155"/>
  <c r="B67" i="155"/>
  <c r="Q66" i="155"/>
  <c r="P66" i="155"/>
  <c r="O66" i="155"/>
  <c r="J66" i="155"/>
  <c r="F66" i="155"/>
  <c r="D66" i="155"/>
  <c r="B66" i="155"/>
  <c r="Q65" i="155"/>
  <c r="P65" i="155"/>
  <c r="O65" i="155"/>
  <c r="J65" i="155"/>
  <c r="F65" i="155"/>
  <c r="D65" i="155"/>
  <c r="B65" i="155"/>
  <c r="Q64" i="155"/>
  <c r="P64" i="155"/>
  <c r="O64" i="155"/>
  <c r="J64" i="155"/>
  <c r="F64" i="155"/>
  <c r="D64" i="155"/>
  <c r="B64" i="155"/>
  <c r="Q63" i="155"/>
  <c r="P63" i="155"/>
  <c r="O63" i="155"/>
  <c r="J63" i="155"/>
  <c r="F63" i="155"/>
  <c r="D63" i="155"/>
  <c r="B63" i="155"/>
  <c r="Q62" i="155"/>
  <c r="P62" i="155"/>
  <c r="O62" i="155"/>
  <c r="J62" i="155"/>
  <c r="F62" i="155"/>
  <c r="D62" i="155"/>
  <c r="B62" i="155"/>
  <c r="Q61" i="155"/>
  <c r="P61" i="155"/>
  <c r="O61" i="155"/>
  <c r="J61" i="155"/>
  <c r="F61" i="155"/>
  <c r="D61" i="155"/>
  <c r="B61" i="155"/>
  <c r="Q60" i="155"/>
  <c r="P60" i="155"/>
  <c r="O60" i="155"/>
  <c r="J60" i="155"/>
  <c r="F60" i="155"/>
  <c r="D60" i="155"/>
  <c r="B60" i="155"/>
  <c r="Q59" i="155"/>
  <c r="P59" i="155"/>
  <c r="O59" i="155"/>
  <c r="J59" i="155"/>
  <c r="F59" i="155"/>
  <c r="D59" i="155"/>
  <c r="B59" i="155"/>
  <c r="Q58" i="155"/>
  <c r="P58" i="155"/>
  <c r="O58" i="155"/>
  <c r="J58" i="155"/>
  <c r="F58" i="155"/>
  <c r="D58" i="155"/>
  <c r="B58" i="155"/>
  <c r="Q57" i="155"/>
  <c r="P57" i="155"/>
  <c r="O57" i="155"/>
  <c r="J57" i="155"/>
  <c r="F57" i="155"/>
  <c r="D57" i="155"/>
  <c r="B57" i="155"/>
  <c r="Q56" i="155"/>
  <c r="P56" i="155"/>
  <c r="O56" i="155"/>
  <c r="J56" i="155"/>
  <c r="F56" i="155"/>
  <c r="D56" i="155"/>
  <c r="B56" i="155"/>
  <c r="Q55" i="155"/>
  <c r="P55" i="155"/>
  <c r="O55" i="155"/>
  <c r="J55" i="155"/>
  <c r="F55" i="155"/>
  <c r="D55" i="155"/>
  <c r="B55" i="155"/>
  <c r="Q54" i="155"/>
  <c r="P54" i="155"/>
  <c r="O54" i="155"/>
  <c r="J54" i="155"/>
  <c r="F54" i="155"/>
  <c r="D54" i="155"/>
  <c r="B54" i="155"/>
  <c r="Q53" i="155"/>
  <c r="P53" i="155"/>
  <c r="O53" i="155"/>
  <c r="J53" i="155"/>
  <c r="F53" i="155"/>
  <c r="D53" i="155"/>
  <c r="B53" i="155"/>
  <c r="Q52" i="155"/>
  <c r="P52" i="155"/>
  <c r="O52" i="155"/>
  <c r="J52" i="155"/>
  <c r="F52" i="155"/>
  <c r="D52" i="155"/>
  <c r="B52" i="155"/>
  <c r="Q51" i="155"/>
  <c r="P51" i="155"/>
  <c r="O51" i="155"/>
  <c r="J51" i="155"/>
  <c r="F51" i="155"/>
  <c r="D51" i="155"/>
  <c r="B51" i="155"/>
  <c r="Q50" i="155"/>
  <c r="P50" i="155"/>
  <c r="O50" i="155"/>
  <c r="J50" i="155"/>
  <c r="F50" i="155"/>
  <c r="D50" i="155"/>
  <c r="B50" i="155"/>
  <c r="Q49" i="155"/>
  <c r="P49" i="155"/>
  <c r="O49" i="155"/>
  <c r="J49" i="155"/>
  <c r="F49" i="155"/>
  <c r="D49" i="155"/>
  <c r="B49" i="155"/>
  <c r="Q48" i="155"/>
  <c r="P48" i="155"/>
  <c r="O48" i="155"/>
  <c r="J48" i="155"/>
  <c r="F48" i="155"/>
  <c r="D48" i="155"/>
  <c r="B48" i="155"/>
  <c r="Q47" i="155"/>
  <c r="P47" i="155"/>
  <c r="O47" i="155"/>
  <c r="J47" i="155"/>
  <c r="F47" i="155"/>
  <c r="D47" i="155"/>
  <c r="B47" i="155"/>
  <c r="Q46" i="155"/>
  <c r="P46" i="155"/>
  <c r="O46" i="155"/>
  <c r="J46" i="155"/>
  <c r="F46" i="155"/>
  <c r="D46" i="155"/>
  <c r="B46" i="155"/>
  <c r="Q45" i="155"/>
  <c r="P45" i="155"/>
  <c r="O45" i="155"/>
  <c r="J45" i="155"/>
  <c r="F45" i="155"/>
  <c r="D45" i="155"/>
  <c r="B45" i="155"/>
  <c r="L23" i="155"/>
  <c r="E16" i="155"/>
  <c r="D244" i="156"/>
  <c r="B244" i="156"/>
  <c r="D243" i="156"/>
  <c r="B243" i="156"/>
  <c r="D242" i="156"/>
  <c r="B242" i="156"/>
  <c r="D241" i="156"/>
  <c r="B241" i="156"/>
  <c r="D240" i="156"/>
  <c r="B240" i="156"/>
  <c r="D239" i="156"/>
  <c r="B239" i="156"/>
  <c r="D238" i="156"/>
  <c r="B238" i="156"/>
  <c r="D237" i="156"/>
  <c r="B237" i="156"/>
  <c r="D236" i="156"/>
  <c r="B236" i="156"/>
  <c r="D235" i="156"/>
  <c r="B235" i="156"/>
  <c r="D234" i="156"/>
  <c r="B234" i="156"/>
  <c r="D233" i="156"/>
  <c r="B233" i="156"/>
  <c r="D232" i="156"/>
  <c r="B232" i="156"/>
  <c r="D231" i="156"/>
  <c r="B231" i="156"/>
  <c r="D230" i="156"/>
  <c r="B230" i="156"/>
  <c r="D229" i="156"/>
  <c r="B229" i="156"/>
  <c r="D228" i="156"/>
  <c r="B228" i="156"/>
  <c r="D227" i="156"/>
  <c r="B227" i="156"/>
  <c r="D226" i="156"/>
  <c r="B226" i="156"/>
  <c r="D225" i="156"/>
  <c r="B225" i="156"/>
  <c r="D224" i="156"/>
  <c r="B224" i="156"/>
  <c r="D223" i="156"/>
  <c r="B223" i="156"/>
  <c r="D222" i="156"/>
  <c r="B222" i="156"/>
  <c r="D221" i="156"/>
  <c r="B221" i="156"/>
  <c r="D220" i="156"/>
  <c r="B220" i="156"/>
  <c r="D219" i="156"/>
  <c r="B219" i="156"/>
  <c r="D218" i="156"/>
  <c r="B218" i="156"/>
  <c r="D217" i="156"/>
  <c r="B217" i="156"/>
  <c r="D216" i="156"/>
  <c r="B216" i="156"/>
  <c r="D215" i="156"/>
  <c r="B215" i="156"/>
  <c r="D214" i="156"/>
  <c r="B214" i="156"/>
  <c r="D213" i="156"/>
  <c r="B213" i="156"/>
  <c r="D212" i="156"/>
  <c r="B212" i="156"/>
  <c r="D211" i="156"/>
  <c r="B211" i="156"/>
  <c r="D210" i="156"/>
  <c r="B210" i="156"/>
  <c r="D209" i="156"/>
  <c r="B209" i="156"/>
  <c r="D208" i="156"/>
  <c r="B208" i="156"/>
  <c r="D207" i="156"/>
  <c r="B207" i="156"/>
  <c r="D206" i="156"/>
  <c r="B206" i="156"/>
  <c r="D205" i="156"/>
  <c r="B205" i="156"/>
  <c r="D204" i="156"/>
  <c r="B204" i="156"/>
  <c r="D203" i="156"/>
  <c r="B203" i="156"/>
  <c r="D202" i="156"/>
  <c r="B202" i="156"/>
  <c r="D201" i="156"/>
  <c r="B201" i="156"/>
  <c r="D200" i="156"/>
  <c r="B200" i="156"/>
  <c r="D199" i="156"/>
  <c r="B199" i="156"/>
  <c r="D198" i="156"/>
  <c r="B198" i="156"/>
  <c r="D197" i="156"/>
  <c r="B197" i="156"/>
  <c r="D196" i="156"/>
  <c r="B196" i="156"/>
  <c r="D195" i="156"/>
  <c r="B195" i="156"/>
  <c r="D194" i="156"/>
  <c r="B194" i="156"/>
  <c r="D193" i="156"/>
  <c r="B193" i="156"/>
  <c r="D192" i="156"/>
  <c r="B192" i="156"/>
  <c r="D191" i="156"/>
  <c r="B191" i="156"/>
  <c r="D190" i="156"/>
  <c r="B190" i="156"/>
  <c r="D189" i="156"/>
  <c r="B189" i="156"/>
  <c r="D188" i="156"/>
  <c r="B188" i="156"/>
  <c r="D187" i="156"/>
  <c r="B187" i="156"/>
  <c r="D186" i="156"/>
  <c r="B186" i="156"/>
  <c r="D185" i="156"/>
  <c r="B185" i="156"/>
  <c r="D184" i="156"/>
  <c r="B184" i="156"/>
  <c r="D183" i="156"/>
  <c r="B183" i="156"/>
  <c r="D182" i="156"/>
  <c r="B182" i="156"/>
  <c r="D181" i="156"/>
  <c r="B181" i="156"/>
  <c r="D180" i="156"/>
  <c r="B180" i="156"/>
  <c r="D179" i="156"/>
  <c r="B179" i="156"/>
  <c r="D178" i="156"/>
  <c r="B178" i="156"/>
  <c r="D177" i="156"/>
  <c r="B177" i="156"/>
  <c r="D176" i="156"/>
  <c r="B176" i="156"/>
  <c r="D175" i="156"/>
  <c r="B175" i="156"/>
  <c r="D174" i="156"/>
  <c r="B174" i="156"/>
  <c r="D173" i="156"/>
  <c r="B173" i="156"/>
  <c r="D172" i="156"/>
  <c r="B172" i="156"/>
  <c r="D171" i="156"/>
  <c r="B171" i="156"/>
  <c r="D170" i="156"/>
  <c r="B170" i="156"/>
  <c r="D169" i="156"/>
  <c r="B169" i="156"/>
  <c r="D168" i="156"/>
  <c r="B168" i="156"/>
  <c r="D167" i="156"/>
  <c r="B167" i="156"/>
  <c r="D166" i="156"/>
  <c r="B166" i="156"/>
  <c r="D165" i="156"/>
  <c r="B165" i="156"/>
  <c r="D164" i="156"/>
  <c r="B164" i="156"/>
  <c r="D163" i="156"/>
  <c r="B163" i="156"/>
  <c r="D162" i="156"/>
  <c r="B162" i="156"/>
  <c r="D161" i="156"/>
  <c r="B161" i="156"/>
  <c r="D160" i="156"/>
  <c r="B160" i="156"/>
  <c r="D159" i="156"/>
  <c r="B159" i="156"/>
  <c r="D158" i="156"/>
  <c r="B158" i="156"/>
  <c r="D157" i="156"/>
  <c r="B157" i="156"/>
  <c r="D156" i="156"/>
  <c r="B156" i="156"/>
  <c r="D155" i="156"/>
  <c r="B155" i="156"/>
  <c r="D154" i="156"/>
  <c r="B154" i="156"/>
  <c r="D153" i="156"/>
  <c r="B153" i="156"/>
  <c r="D152" i="156"/>
  <c r="B152" i="156"/>
  <c r="D151" i="156"/>
  <c r="B151" i="156"/>
  <c r="D150" i="156"/>
  <c r="B150" i="156"/>
  <c r="D149" i="156"/>
  <c r="B149" i="156"/>
  <c r="D148" i="156"/>
  <c r="B148" i="156"/>
  <c r="D147" i="156"/>
  <c r="B147" i="156"/>
  <c r="D146" i="156"/>
  <c r="B146" i="156"/>
  <c r="D145" i="156"/>
  <c r="B145" i="156"/>
  <c r="D144" i="156"/>
  <c r="B144" i="156"/>
  <c r="D143" i="156"/>
  <c r="B143" i="156"/>
  <c r="D142" i="156"/>
  <c r="B142" i="156"/>
  <c r="D141" i="156"/>
  <c r="B141" i="156"/>
  <c r="D140" i="156"/>
  <c r="B140" i="156"/>
  <c r="D139" i="156"/>
  <c r="B139" i="156"/>
  <c r="D138" i="156"/>
  <c r="B138" i="156"/>
  <c r="D137" i="156"/>
  <c r="B137" i="156"/>
  <c r="D136" i="156"/>
  <c r="B136" i="156"/>
  <c r="D135" i="156"/>
  <c r="B135" i="156"/>
  <c r="D134" i="156"/>
  <c r="B134" i="156"/>
  <c r="D133" i="156"/>
  <c r="B133" i="156"/>
  <c r="D132" i="156"/>
  <c r="B132" i="156"/>
  <c r="D131" i="156"/>
  <c r="B131" i="156"/>
  <c r="D130" i="156"/>
  <c r="B130" i="156"/>
  <c r="D129" i="156"/>
  <c r="B129" i="156"/>
  <c r="D128" i="156"/>
  <c r="B128" i="156"/>
  <c r="D127" i="156"/>
  <c r="B127" i="156"/>
  <c r="D126" i="156"/>
  <c r="B126" i="156"/>
  <c r="D125" i="156"/>
  <c r="B125" i="156"/>
  <c r="D124" i="156"/>
  <c r="B124" i="156"/>
  <c r="D123" i="156"/>
  <c r="B123" i="156"/>
  <c r="D122" i="156"/>
  <c r="B122" i="156"/>
  <c r="D121" i="156"/>
  <c r="B121" i="156"/>
  <c r="D120" i="156"/>
  <c r="B120" i="156"/>
  <c r="D119" i="156"/>
  <c r="B119" i="156"/>
  <c r="D118" i="156"/>
  <c r="B118" i="156"/>
  <c r="D117" i="156"/>
  <c r="B117" i="156"/>
  <c r="D116" i="156"/>
  <c r="B116" i="156"/>
  <c r="D115" i="156"/>
  <c r="B115" i="156"/>
  <c r="D114" i="156"/>
  <c r="B114" i="156"/>
  <c r="D113" i="156"/>
  <c r="B113" i="156"/>
  <c r="D112" i="156"/>
  <c r="B112" i="156"/>
  <c r="D111" i="156"/>
  <c r="B111" i="156"/>
  <c r="D110" i="156"/>
  <c r="B110" i="156"/>
  <c r="D109" i="156"/>
  <c r="B109" i="156"/>
  <c r="D108" i="156"/>
  <c r="B108" i="156"/>
  <c r="D107" i="156"/>
  <c r="B107" i="156"/>
  <c r="D106" i="156"/>
  <c r="B106" i="156"/>
  <c r="D105" i="156"/>
  <c r="B105" i="156"/>
  <c r="D104" i="156"/>
  <c r="B104" i="156"/>
  <c r="D103" i="156"/>
  <c r="B103" i="156"/>
  <c r="D102" i="156"/>
  <c r="B102" i="156"/>
  <c r="D101" i="156"/>
  <c r="B101" i="156"/>
  <c r="D100" i="156"/>
  <c r="B100" i="156"/>
  <c r="D99" i="156"/>
  <c r="B99" i="156"/>
  <c r="D98" i="156"/>
  <c r="B98" i="156"/>
  <c r="D97" i="156"/>
  <c r="B97" i="156"/>
  <c r="D96" i="156"/>
  <c r="B96" i="156"/>
  <c r="D95" i="156"/>
  <c r="B95" i="156"/>
  <c r="D94" i="156"/>
  <c r="B94" i="156"/>
  <c r="D93" i="156"/>
  <c r="B93" i="156"/>
  <c r="D92" i="156"/>
  <c r="B92" i="156"/>
  <c r="D91" i="156"/>
  <c r="B91" i="156"/>
  <c r="D90" i="156"/>
  <c r="B90" i="156"/>
  <c r="D89" i="156"/>
  <c r="B89" i="156"/>
  <c r="D88" i="156"/>
  <c r="B88" i="156"/>
  <c r="D87" i="156"/>
  <c r="B87" i="156"/>
  <c r="D86" i="156"/>
  <c r="B86" i="156"/>
  <c r="D85" i="156"/>
  <c r="B85" i="156"/>
  <c r="D84" i="156"/>
  <c r="B84" i="156"/>
  <c r="D83" i="156"/>
  <c r="B83" i="156"/>
  <c r="D82" i="156"/>
  <c r="B82" i="156"/>
  <c r="D81" i="156"/>
  <c r="B81" i="156"/>
  <c r="D80" i="156"/>
  <c r="B80" i="156"/>
  <c r="D79" i="156"/>
  <c r="B79" i="156"/>
  <c r="D78" i="156"/>
  <c r="B78" i="156"/>
  <c r="D77" i="156"/>
  <c r="B77" i="156"/>
  <c r="D76" i="156"/>
  <c r="B76" i="156"/>
  <c r="D75" i="156"/>
  <c r="B75" i="156"/>
  <c r="D74" i="156"/>
  <c r="B74" i="156"/>
  <c r="D73" i="156"/>
  <c r="B73" i="156"/>
  <c r="D72" i="156"/>
  <c r="B72" i="156"/>
  <c r="D71" i="156"/>
  <c r="B71" i="156"/>
  <c r="D70" i="156"/>
  <c r="B70" i="156"/>
  <c r="D69" i="156"/>
  <c r="B69" i="156"/>
  <c r="D68" i="156"/>
  <c r="B68" i="156"/>
  <c r="D67" i="156"/>
  <c r="B67" i="156"/>
  <c r="D66" i="156"/>
  <c r="B66" i="156"/>
  <c r="D65" i="156"/>
  <c r="B65" i="156"/>
  <c r="D64" i="156"/>
  <c r="B64" i="156"/>
  <c r="D63" i="156"/>
  <c r="B63" i="156"/>
  <c r="D62" i="156"/>
  <c r="B62" i="156"/>
  <c r="D61" i="156"/>
  <c r="B61" i="156"/>
  <c r="D60" i="156"/>
  <c r="B60" i="156"/>
  <c r="D59" i="156"/>
  <c r="B59" i="156"/>
  <c r="D58" i="156"/>
  <c r="B58" i="156"/>
  <c r="D57" i="156"/>
  <c r="B57" i="156"/>
  <c r="D56" i="156"/>
  <c r="B56" i="156"/>
  <c r="D55" i="156"/>
  <c r="B55" i="156"/>
  <c r="D54" i="156"/>
  <c r="B54" i="156"/>
  <c r="D53" i="156"/>
  <c r="B53" i="156"/>
  <c r="D52" i="156"/>
  <c r="B52" i="156"/>
  <c r="D51" i="156"/>
  <c r="B51" i="156"/>
  <c r="D50" i="156"/>
  <c r="B50" i="156"/>
  <c r="D49" i="156"/>
  <c r="B49" i="156"/>
  <c r="D48" i="156"/>
  <c r="B48" i="156"/>
  <c r="D47" i="156"/>
  <c r="B47" i="156"/>
  <c r="D46" i="156"/>
  <c r="B46" i="156"/>
  <c r="D45" i="156"/>
  <c r="B45" i="156"/>
  <c r="D244" i="157"/>
  <c r="B244" i="157"/>
  <c r="D243" i="157"/>
  <c r="B243" i="157"/>
  <c r="D242" i="157"/>
  <c r="B242" i="157"/>
  <c r="D241" i="157"/>
  <c r="B241" i="157"/>
  <c r="D240" i="157"/>
  <c r="B240" i="157"/>
  <c r="D239" i="157"/>
  <c r="B239" i="157"/>
  <c r="D238" i="157"/>
  <c r="B238" i="157"/>
  <c r="D237" i="157"/>
  <c r="B237" i="157"/>
  <c r="D236" i="157"/>
  <c r="B236" i="157"/>
  <c r="D235" i="157"/>
  <c r="B235" i="157"/>
  <c r="D234" i="157"/>
  <c r="B234" i="157"/>
  <c r="D233" i="157"/>
  <c r="B233" i="157"/>
  <c r="D232" i="157"/>
  <c r="B232" i="157"/>
  <c r="D231" i="157"/>
  <c r="B231" i="157"/>
  <c r="D230" i="157"/>
  <c r="B230" i="157"/>
  <c r="D229" i="157"/>
  <c r="B229" i="157"/>
  <c r="D228" i="157"/>
  <c r="B228" i="157"/>
  <c r="D227" i="157"/>
  <c r="B227" i="157"/>
  <c r="D226" i="157"/>
  <c r="B226" i="157"/>
  <c r="D225" i="157"/>
  <c r="B225" i="157"/>
  <c r="D224" i="157"/>
  <c r="B224" i="157"/>
  <c r="D223" i="157"/>
  <c r="B223" i="157"/>
  <c r="D222" i="157"/>
  <c r="B222" i="157"/>
  <c r="D221" i="157"/>
  <c r="B221" i="157"/>
  <c r="D220" i="157"/>
  <c r="B220" i="157"/>
  <c r="D219" i="157"/>
  <c r="B219" i="157"/>
  <c r="D218" i="157"/>
  <c r="B218" i="157"/>
  <c r="D217" i="157"/>
  <c r="B217" i="157"/>
  <c r="D216" i="157"/>
  <c r="B216" i="157"/>
  <c r="D215" i="157"/>
  <c r="B215" i="157"/>
  <c r="D214" i="157"/>
  <c r="B214" i="157"/>
  <c r="D213" i="157"/>
  <c r="B213" i="157"/>
  <c r="D212" i="157"/>
  <c r="B212" i="157"/>
  <c r="D211" i="157"/>
  <c r="B211" i="157"/>
  <c r="D210" i="157"/>
  <c r="B210" i="157"/>
  <c r="D209" i="157"/>
  <c r="B209" i="157"/>
  <c r="D208" i="157"/>
  <c r="B208" i="157"/>
  <c r="D207" i="157"/>
  <c r="B207" i="157"/>
  <c r="D206" i="157"/>
  <c r="B206" i="157"/>
  <c r="D205" i="157"/>
  <c r="B205" i="157"/>
  <c r="D204" i="157"/>
  <c r="B204" i="157"/>
  <c r="D203" i="157"/>
  <c r="B203" i="157"/>
  <c r="D202" i="157"/>
  <c r="B202" i="157"/>
  <c r="D201" i="157"/>
  <c r="B201" i="157"/>
  <c r="D200" i="157"/>
  <c r="B200" i="157"/>
  <c r="D199" i="157"/>
  <c r="B199" i="157"/>
  <c r="D198" i="157"/>
  <c r="B198" i="157"/>
  <c r="D197" i="157"/>
  <c r="B197" i="157"/>
  <c r="D196" i="157"/>
  <c r="B196" i="157"/>
  <c r="D195" i="157"/>
  <c r="B195" i="157"/>
  <c r="D194" i="157"/>
  <c r="B194" i="157"/>
  <c r="D193" i="157"/>
  <c r="B193" i="157"/>
  <c r="D192" i="157"/>
  <c r="B192" i="157"/>
  <c r="D191" i="157"/>
  <c r="B191" i="157"/>
  <c r="D190" i="157"/>
  <c r="B190" i="157"/>
  <c r="D189" i="157"/>
  <c r="B189" i="157"/>
  <c r="D188" i="157"/>
  <c r="B188" i="157"/>
  <c r="D187" i="157"/>
  <c r="B187" i="157"/>
  <c r="D186" i="157"/>
  <c r="B186" i="157"/>
  <c r="D185" i="157"/>
  <c r="B185" i="157"/>
  <c r="D184" i="157"/>
  <c r="B184" i="157"/>
  <c r="D183" i="157"/>
  <c r="B183" i="157"/>
  <c r="D182" i="157"/>
  <c r="B182" i="157"/>
  <c r="D181" i="157"/>
  <c r="B181" i="157"/>
  <c r="D180" i="157"/>
  <c r="B180" i="157"/>
  <c r="D179" i="157"/>
  <c r="B179" i="157"/>
  <c r="D178" i="157"/>
  <c r="B178" i="157"/>
  <c r="D177" i="157"/>
  <c r="B177" i="157"/>
  <c r="D176" i="157"/>
  <c r="B176" i="157"/>
  <c r="D175" i="157"/>
  <c r="B175" i="157"/>
  <c r="D174" i="157"/>
  <c r="B174" i="157"/>
  <c r="D173" i="157"/>
  <c r="B173" i="157"/>
  <c r="D172" i="157"/>
  <c r="B172" i="157"/>
  <c r="D171" i="157"/>
  <c r="B171" i="157"/>
  <c r="D170" i="157"/>
  <c r="B170" i="157"/>
  <c r="D169" i="157"/>
  <c r="B169" i="157"/>
  <c r="D168" i="157"/>
  <c r="B168" i="157"/>
  <c r="D167" i="157"/>
  <c r="B167" i="157"/>
  <c r="D166" i="157"/>
  <c r="B166" i="157"/>
  <c r="D165" i="157"/>
  <c r="B165" i="157"/>
  <c r="D164" i="157"/>
  <c r="B164" i="157"/>
  <c r="D163" i="157"/>
  <c r="B163" i="157"/>
  <c r="D162" i="157"/>
  <c r="B162" i="157"/>
  <c r="D161" i="157"/>
  <c r="B161" i="157"/>
  <c r="D160" i="157"/>
  <c r="B160" i="157"/>
  <c r="D159" i="157"/>
  <c r="B159" i="157"/>
  <c r="D158" i="157"/>
  <c r="B158" i="157"/>
  <c r="D157" i="157"/>
  <c r="B157" i="157"/>
  <c r="D156" i="157"/>
  <c r="B156" i="157"/>
  <c r="D155" i="157"/>
  <c r="B155" i="157"/>
  <c r="D154" i="157"/>
  <c r="B154" i="157"/>
  <c r="D153" i="157"/>
  <c r="B153" i="157"/>
  <c r="D152" i="157"/>
  <c r="B152" i="157"/>
  <c r="D151" i="157"/>
  <c r="B151" i="157"/>
  <c r="D150" i="157"/>
  <c r="B150" i="157"/>
  <c r="D149" i="157"/>
  <c r="B149" i="157"/>
  <c r="D148" i="157"/>
  <c r="B148" i="157"/>
  <c r="D147" i="157"/>
  <c r="B147" i="157"/>
  <c r="D146" i="157"/>
  <c r="B146" i="157"/>
  <c r="D145" i="157"/>
  <c r="B145" i="157"/>
  <c r="D144" i="157"/>
  <c r="B144" i="157"/>
  <c r="D143" i="157"/>
  <c r="B143" i="157"/>
  <c r="D142" i="157"/>
  <c r="B142" i="157"/>
  <c r="D141" i="157"/>
  <c r="B141" i="157"/>
  <c r="D140" i="157"/>
  <c r="B140" i="157"/>
  <c r="D139" i="157"/>
  <c r="B139" i="157"/>
  <c r="D138" i="157"/>
  <c r="B138" i="157"/>
  <c r="D137" i="157"/>
  <c r="B137" i="157"/>
  <c r="D136" i="157"/>
  <c r="B136" i="157"/>
  <c r="D135" i="157"/>
  <c r="B135" i="157"/>
  <c r="D134" i="157"/>
  <c r="B134" i="157"/>
  <c r="D133" i="157"/>
  <c r="B133" i="157"/>
  <c r="D132" i="157"/>
  <c r="B132" i="157"/>
  <c r="D131" i="157"/>
  <c r="B131" i="157"/>
  <c r="D130" i="157"/>
  <c r="B130" i="157"/>
  <c r="D129" i="157"/>
  <c r="B129" i="157"/>
  <c r="D128" i="157"/>
  <c r="B128" i="157"/>
  <c r="D127" i="157"/>
  <c r="B127" i="157"/>
  <c r="D126" i="157"/>
  <c r="B126" i="157"/>
  <c r="D125" i="157"/>
  <c r="B125" i="157"/>
  <c r="D124" i="157"/>
  <c r="B124" i="157"/>
  <c r="D123" i="157"/>
  <c r="B123" i="157"/>
  <c r="D122" i="157"/>
  <c r="B122" i="157"/>
  <c r="D121" i="157"/>
  <c r="B121" i="157"/>
  <c r="D120" i="157"/>
  <c r="B120" i="157"/>
  <c r="D119" i="157"/>
  <c r="B119" i="157"/>
  <c r="D118" i="157"/>
  <c r="B118" i="157"/>
  <c r="D117" i="157"/>
  <c r="B117" i="157"/>
  <c r="D116" i="157"/>
  <c r="B116" i="157"/>
  <c r="D115" i="157"/>
  <c r="B115" i="157"/>
  <c r="D114" i="157"/>
  <c r="B114" i="157"/>
  <c r="D113" i="157"/>
  <c r="B113" i="157"/>
  <c r="D112" i="157"/>
  <c r="B112" i="157"/>
  <c r="D111" i="157"/>
  <c r="B111" i="157"/>
  <c r="D110" i="157"/>
  <c r="B110" i="157"/>
  <c r="D109" i="157"/>
  <c r="B109" i="157"/>
  <c r="D108" i="157"/>
  <c r="B108" i="157"/>
  <c r="D107" i="157"/>
  <c r="B107" i="157"/>
  <c r="D106" i="157"/>
  <c r="B106" i="157"/>
  <c r="D105" i="157"/>
  <c r="B105" i="157"/>
  <c r="D104" i="157"/>
  <c r="B104" i="157"/>
  <c r="D103" i="157"/>
  <c r="B103" i="157"/>
  <c r="D102" i="157"/>
  <c r="B102" i="157"/>
  <c r="D101" i="157"/>
  <c r="B101" i="157"/>
  <c r="D100" i="157"/>
  <c r="B100" i="157"/>
  <c r="D99" i="157"/>
  <c r="B99" i="157"/>
  <c r="D98" i="157"/>
  <c r="B98" i="157"/>
  <c r="D97" i="157"/>
  <c r="B97" i="157"/>
  <c r="D96" i="157"/>
  <c r="B96" i="157"/>
  <c r="D95" i="157"/>
  <c r="B95" i="157"/>
  <c r="D94" i="157"/>
  <c r="B94" i="157"/>
  <c r="D93" i="157"/>
  <c r="B93" i="157"/>
  <c r="D92" i="157"/>
  <c r="B92" i="157"/>
  <c r="D91" i="157"/>
  <c r="B91" i="157"/>
  <c r="D90" i="157"/>
  <c r="B90" i="157"/>
  <c r="D89" i="157"/>
  <c r="B89" i="157"/>
  <c r="D88" i="157"/>
  <c r="B88" i="157"/>
  <c r="D87" i="157"/>
  <c r="B87" i="157"/>
  <c r="D86" i="157"/>
  <c r="B86" i="157"/>
  <c r="D85" i="157"/>
  <c r="B85" i="157"/>
  <c r="D84" i="157"/>
  <c r="B84" i="157"/>
  <c r="D83" i="157"/>
  <c r="B83" i="157"/>
  <c r="D82" i="157"/>
  <c r="B82" i="157"/>
  <c r="D81" i="157"/>
  <c r="B81" i="157"/>
  <c r="D80" i="157"/>
  <c r="B80" i="157"/>
  <c r="D79" i="157"/>
  <c r="B79" i="157"/>
  <c r="D78" i="157"/>
  <c r="B78" i="157"/>
  <c r="D77" i="157"/>
  <c r="B77" i="157"/>
  <c r="D76" i="157"/>
  <c r="B76" i="157"/>
  <c r="D75" i="157"/>
  <c r="B75" i="157"/>
  <c r="D74" i="157"/>
  <c r="B74" i="157"/>
  <c r="D73" i="157"/>
  <c r="B73" i="157"/>
  <c r="D72" i="157"/>
  <c r="B72" i="157"/>
  <c r="D71" i="157"/>
  <c r="B71" i="157"/>
  <c r="D70" i="157"/>
  <c r="B70" i="157"/>
  <c r="D69" i="157"/>
  <c r="B69" i="157"/>
  <c r="D68" i="157"/>
  <c r="B68" i="157"/>
  <c r="D67" i="157"/>
  <c r="B67" i="157"/>
  <c r="D66" i="157"/>
  <c r="B66" i="157"/>
  <c r="D65" i="157"/>
  <c r="B65" i="157"/>
  <c r="D64" i="157"/>
  <c r="B64" i="157"/>
  <c r="D63" i="157"/>
  <c r="B63" i="157"/>
  <c r="D62" i="157"/>
  <c r="B62" i="157"/>
  <c r="D61" i="157"/>
  <c r="B61" i="157"/>
  <c r="D60" i="157"/>
  <c r="B60" i="157"/>
  <c r="D59" i="157"/>
  <c r="B59" i="157"/>
  <c r="D58" i="157"/>
  <c r="B58" i="157"/>
  <c r="D57" i="157"/>
  <c r="B57" i="157"/>
  <c r="D56" i="157"/>
  <c r="B56" i="157"/>
  <c r="D55" i="157"/>
  <c r="B55" i="157"/>
  <c r="D54" i="157"/>
  <c r="B54" i="157"/>
  <c r="D53" i="157"/>
  <c r="B53" i="157"/>
  <c r="D52" i="157"/>
  <c r="B52" i="157"/>
  <c r="D51" i="157"/>
  <c r="B51" i="157"/>
  <c r="D50" i="157"/>
  <c r="B50" i="157"/>
  <c r="D49" i="157"/>
  <c r="B49" i="157"/>
  <c r="D48" i="157"/>
  <c r="B48" i="157"/>
  <c r="D47" i="157"/>
  <c r="B47" i="157"/>
  <c r="D46" i="157"/>
  <c r="B46" i="157"/>
  <c r="D45" i="157"/>
  <c r="B45" i="157"/>
  <c r="D244" i="158"/>
  <c r="B244" i="158"/>
  <c r="D243" i="158"/>
  <c r="B243" i="158"/>
  <c r="D242" i="158"/>
  <c r="B242" i="158"/>
  <c r="D241" i="158"/>
  <c r="B241" i="158"/>
  <c r="D240" i="158"/>
  <c r="B240" i="158"/>
  <c r="D239" i="158"/>
  <c r="B239" i="158"/>
  <c r="D238" i="158"/>
  <c r="B238" i="158"/>
  <c r="D237" i="158"/>
  <c r="B237" i="158"/>
  <c r="D236" i="158"/>
  <c r="B236" i="158"/>
  <c r="D235" i="158"/>
  <c r="B235" i="158"/>
  <c r="D234" i="158"/>
  <c r="B234" i="158"/>
  <c r="D233" i="158"/>
  <c r="B233" i="158"/>
  <c r="D232" i="158"/>
  <c r="B232" i="158"/>
  <c r="D231" i="158"/>
  <c r="B231" i="158"/>
  <c r="D230" i="158"/>
  <c r="B230" i="158"/>
  <c r="D229" i="158"/>
  <c r="B229" i="158"/>
  <c r="D228" i="158"/>
  <c r="B228" i="158"/>
  <c r="D227" i="158"/>
  <c r="B227" i="158"/>
  <c r="D226" i="158"/>
  <c r="B226" i="158"/>
  <c r="D225" i="158"/>
  <c r="B225" i="158"/>
  <c r="D224" i="158"/>
  <c r="B224" i="158"/>
  <c r="D223" i="158"/>
  <c r="B223" i="158"/>
  <c r="D222" i="158"/>
  <c r="B222" i="158"/>
  <c r="D221" i="158"/>
  <c r="B221" i="158"/>
  <c r="D220" i="158"/>
  <c r="B220" i="158"/>
  <c r="D219" i="158"/>
  <c r="B219" i="158"/>
  <c r="D218" i="158"/>
  <c r="B218" i="158"/>
  <c r="D217" i="158"/>
  <c r="B217" i="158"/>
  <c r="D216" i="158"/>
  <c r="B216" i="158"/>
  <c r="D215" i="158"/>
  <c r="B215" i="158"/>
  <c r="D214" i="158"/>
  <c r="B214" i="158"/>
  <c r="D213" i="158"/>
  <c r="B213" i="158"/>
  <c r="D212" i="158"/>
  <c r="B212" i="158"/>
  <c r="D211" i="158"/>
  <c r="B211" i="158"/>
  <c r="D210" i="158"/>
  <c r="B210" i="158"/>
  <c r="D209" i="158"/>
  <c r="B209" i="158"/>
  <c r="D208" i="158"/>
  <c r="B208" i="158"/>
  <c r="D207" i="158"/>
  <c r="B207" i="158"/>
  <c r="D206" i="158"/>
  <c r="B206" i="158"/>
  <c r="D205" i="158"/>
  <c r="B205" i="158"/>
  <c r="D204" i="158"/>
  <c r="B204" i="158"/>
  <c r="D203" i="158"/>
  <c r="B203" i="158"/>
  <c r="D202" i="158"/>
  <c r="B202" i="158"/>
  <c r="D201" i="158"/>
  <c r="B201" i="158"/>
  <c r="D200" i="158"/>
  <c r="B200" i="158"/>
  <c r="D199" i="158"/>
  <c r="B199" i="158"/>
  <c r="D198" i="158"/>
  <c r="B198" i="158"/>
  <c r="D197" i="158"/>
  <c r="B197" i="158"/>
  <c r="D196" i="158"/>
  <c r="B196" i="158"/>
  <c r="D195" i="158"/>
  <c r="B195" i="158"/>
  <c r="D194" i="158"/>
  <c r="B194" i="158"/>
  <c r="D193" i="158"/>
  <c r="B193" i="158"/>
  <c r="D192" i="158"/>
  <c r="B192" i="158"/>
  <c r="D191" i="158"/>
  <c r="B191" i="158"/>
  <c r="D190" i="158"/>
  <c r="B190" i="158"/>
  <c r="D189" i="158"/>
  <c r="B189" i="158"/>
  <c r="D188" i="158"/>
  <c r="B188" i="158"/>
  <c r="D187" i="158"/>
  <c r="B187" i="158"/>
  <c r="D186" i="158"/>
  <c r="B186" i="158"/>
  <c r="D185" i="158"/>
  <c r="B185" i="158"/>
  <c r="D184" i="158"/>
  <c r="B184" i="158"/>
  <c r="D183" i="158"/>
  <c r="B183" i="158"/>
  <c r="D182" i="158"/>
  <c r="B182" i="158"/>
  <c r="D181" i="158"/>
  <c r="B181" i="158"/>
  <c r="D180" i="158"/>
  <c r="B180" i="158"/>
  <c r="D179" i="158"/>
  <c r="B179" i="158"/>
  <c r="D178" i="158"/>
  <c r="B178" i="158"/>
  <c r="D177" i="158"/>
  <c r="B177" i="158"/>
  <c r="D176" i="158"/>
  <c r="B176" i="158"/>
  <c r="D175" i="158"/>
  <c r="B175" i="158"/>
  <c r="D174" i="158"/>
  <c r="B174" i="158"/>
  <c r="D173" i="158"/>
  <c r="B173" i="158"/>
  <c r="D172" i="158"/>
  <c r="B172" i="158"/>
  <c r="D171" i="158"/>
  <c r="B171" i="158"/>
  <c r="D170" i="158"/>
  <c r="B170" i="158"/>
  <c r="D169" i="158"/>
  <c r="B169" i="158"/>
  <c r="D168" i="158"/>
  <c r="B168" i="158"/>
  <c r="D167" i="158"/>
  <c r="B167" i="158"/>
  <c r="D166" i="158"/>
  <c r="B166" i="158"/>
  <c r="D165" i="158"/>
  <c r="B165" i="158"/>
  <c r="D164" i="158"/>
  <c r="B164" i="158"/>
  <c r="D163" i="158"/>
  <c r="B163" i="158"/>
  <c r="D162" i="158"/>
  <c r="B162" i="158"/>
  <c r="D161" i="158"/>
  <c r="B161" i="158"/>
  <c r="D160" i="158"/>
  <c r="B160" i="158"/>
  <c r="D159" i="158"/>
  <c r="B159" i="158"/>
  <c r="D158" i="158"/>
  <c r="B158" i="158"/>
  <c r="D157" i="158"/>
  <c r="B157" i="158"/>
  <c r="D156" i="158"/>
  <c r="B156" i="158"/>
  <c r="D155" i="158"/>
  <c r="B155" i="158"/>
  <c r="D154" i="158"/>
  <c r="B154" i="158"/>
  <c r="D153" i="158"/>
  <c r="B153" i="158"/>
  <c r="D152" i="158"/>
  <c r="B152" i="158"/>
  <c r="D151" i="158"/>
  <c r="B151" i="158"/>
  <c r="D150" i="158"/>
  <c r="B150" i="158"/>
  <c r="D149" i="158"/>
  <c r="B149" i="158"/>
  <c r="D148" i="158"/>
  <c r="B148" i="158"/>
  <c r="D147" i="158"/>
  <c r="B147" i="158"/>
  <c r="D146" i="158"/>
  <c r="B146" i="158"/>
  <c r="D145" i="158"/>
  <c r="B145" i="158"/>
  <c r="D144" i="158"/>
  <c r="B144" i="158"/>
  <c r="D143" i="158"/>
  <c r="B143" i="158"/>
  <c r="D142" i="158"/>
  <c r="B142" i="158"/>
  <c r="D141" i="158"/>
  <c r="B141" i="158"/>
  <c r="D140" i="158"/>
  <c r="B140" i="158"/>
  <c r="D139" i="158"/>
  <c r="B139" i="158"/>
  <c r="D138" i="158"/>
  <c r="B138" i="158"/>
  <c r="D137" i="158"/>
  <c r="B137" i="158"/>
  <c r="D136" i="158"/>
  <c r="B136" i="158"/>
  <c r="D135" i="158"/>
  <c r="B135" i="158"/>
  <c r="D134" i="158"/>
  <c r="B134" i="158"/>
  <c r="D133" i="158"/>
  <c r="B133" i="158"/>
  <c r="D132" i="158"/>
  <c r="B132" i="158"/>
  <c r="D131" i="158"/>
  <c r="B131" i="158"/>
  <c r="D130" i="158"/>
  <c r="B130" i="158"/>
  <c r="D129" i="158"/>
  <c r="B129" i="158"/>
  <c r="D128" i="158"/>
  <c r="B128" i="158"/>
  <c r="D127" i="158"/>
  <c r="B127" i="158"/>
  <c r="D126" i="158"/>
  <c r="B126" i="158"/>
  <c r="D125" i="158"/>
  <c r="B125" i="158"/>
  <c r="D124" i="158"/>
  <c r="B124" i="158"/>
  <c r="D123" i="158"/>
  <c r="B123" i="158"/>
  <c r="D122" i="158"/>
  <c r="B122" i="158"/>
  <c r="D121" i="158"/>
  <c r="B121" i="158"/>
  <c r="D120" i="158"/>
  <c r="B120" i="158"/>
  <c r="D119" i="158"/>
  <c r="B119" i="158"/>
  <c r="D118" i="158"/>
  <c r="B118" i="158"/>
  <c r="D117" i="158"/>
  <c r="B117" i="158"/>
  <c r="D116" i="158"/>
  <c r="B116" i="158"/>
  <c r="D115" i="158"/>
  <c r="B115" i="158"/>
  <c r="D114" i="158"/>
  <c r="B114" i="158"/>
  <c r="D113" i="158"/>
  <c r="B113" i="158"/>
  <c r="D112" i="158"/>
  <c r="B112" i="158"/>
  <c r="D111" i="158"/>
  <c r="B111" i="158"/>
  <c r="D110" i="158"/>
  <c r="B110" i="158"/>
  <c r="D109" i="158"/>
  <c r="B109" i="158"/>
  <c r="D108" i="158"/>
  <c r="B108" i="158"/>
  <c r="D107" i="158"/>
  <c r="B107" i="158"/>
  <c r="D106" i="158"/>
  <c r="B106" i="158"/>
  <c r="D105" i="158"/>
  <c r="B105" i="158"/>
  <c r="D104" i="158"/>
  <c r="B104" i="158"/>
  <c r="D103" i="158"/>
  <c r="B103" i="158"/>
  <c r="D102" i="158"/>
  <c r="B102" i="158"/>
  <c r="D101" i="158"/>
  <c r="B101" i="158"/>
  <c r="D100" i="158"/>
  <c r="B100" i="158"/>
  <c r="D99" i="158"/>
  <c r="B99" i="158"/>
  <c r="D98" i="158"/>
  <c r="B98" i="158"/>
  <c r="D97" i="158"/>
  <c r="B97" i="158"/>
  <c r="D96" i="158"/>
  <c r="B96" i="158"/>
  <c r="D95" i="158"/>
  <c r="B95" i="158"/>
  <c r="D94" i="158"/>
  <c r="B94" i="158"/>
  <c r="D93" i="158"/>
  <c r="B93" i="158"/>
  <c r="D92" i="158"/>
  <c r="B92" i="158"/>
  <c r="D91" i="158"/>
  <c r="B91" i="158"/>
  <c r="D90" i="158"/>
  <c r="B90" i="158"/>
  <c r="D89" i="158"/>
  <c r="B89" i="158"/>
  <c r="D88" i="158"/>
  <c r="B88" i="158"/>
  <c r="D87" i="158"/>
  <c r="B87" i="158"/>
  <c r="D86" i="158"/>
  <c r="B86" i="158"/>
  <c r="D85" i="158"/>
  <c r="B85" i="158"/>
  <c r="D84" i="158"/>
  <c r="B84" i="158"/>
  <c r="D83" i="158"/>
  <c r="B83" i="158"/>
  <c r="D82" i="158"/>
  <c r="B82" i="158"/>
  <c r="D81" i="158"/>
  <c r="B81" i="158"/>
  <c r="D80" i="158"/>
  <c r="B80" i="158"/>
  <c r="D79" i="158"/>
  <c r="B79" i="158"/>
  <c r="D78" i="158"/>
  <c r="B78" i="158"/>
  <c r="D77" i="158"/>
  <c r="B77" i="158"/>
  <c r="D76" i="158"/>
  <c r="B76" i="158"/>
  <c r="D75" i="158"/>
  <c r="B75" i="158"/>
  <c r="D74" i="158"/>
  <c r="B74" i="158"/>
  <c r="D73" i="158"/>
  <c r="B73" i="158"/>
  <c r="D72" i="158"/>
  <c r="B72" i="158"/>
  <c r="D71" i="158"/>
  <c r="B71" i="158"/>
  <c r="D70" i="158"/>
  <c r="B70" i="158"/>
  <c r="D69" i="158"/>
  <c r="B69" i="158"/>
  <c r="D68" i="158"/>
  <c r="B68" i="158"/>
  <c r="D67" i="158"/>
  <c r="B67" i="158"/>
  <c r="D66" i="158"/>
  <c r="B66" i="158"/>
  <c r="D65" i="158"/>
  <c r="B65" i="158"/>
  <c r="D64" i="158"/>
  <c r="B64" i="158"/>
  <c r="D63" i="158"/>
  <c r="B63" i="158"/>
  <c r="D62" i="158"/>
  <c r="B62" i="158"/>
  <c r="D61" i="158"/>
  <c r="B61" i="158"/>
  <c r="D60" i="158"/>
  <c r="B60" i="158"/>
  <c r="D59" i="158"/>
  <c r="B59" i="158"/>
  <c r="D58" i="158"/>
  <c r="B58" i="158"/>
  <c r="D57" i="158"/>
  <c r="B57" i="158"/>
  <c r="D56" i="158"/>
  <c r="B56" i="158"/>
  <c r="D55" i="158"/>
  <c r="B55" i="158"/>
  <c r="D54" i="158"/>
  <c r="B54" i="158"/>
  <c r="D53" i="158"/>
  <c r="B53" i="158"/>
  <c r="D52" i="158"/>
  <c r="B52" i="158"/>
  <c r="D51" i="158"/>
  <c r="B51" i="158"/>
  <c r="D50" i="158"/>
  <c r="B50" i="158"/>
  <c r="D49" i="158"/>
  <c r="B49" i="158"/>
  <c r="D48" i="158"/>
  <c r="B48" i="158"/>
  <c r="D47" i="158"/>
  <c r="B47" i="158"/>
  <c r="D46" i="158"/>
  <c r="B46" i="158"/>
  <c r="D45" i="158"/>
  <c r="B45" i="158"/>
  <c r="O244" i="176"/>
  <c r="M244" i="176"/>
  <c r="L244" i="176"/>
  <c r="K244" i="176"/>
  <c r="J244" i="176"/>
  <c r="I244" i="176"/>
  <c r="H244" i="176"/>
  <c r="G244" i="176"/>
  <c r="F244" i="176"/>
  <c r="E244" i="176"/>
  <c r="D244" i="176"/>
  <c r="B244" i="176"/>
  <c r="O243" i="176"/>
  <c r="M243" i="176"/>
  <c r="L243" i="176"/>
  <c r="K243" i="176"/>
  <c r="J243" i="176"/>
  <c r="I243" i="176"/>
  <c r="H243" i="176"/>
  <c r="G243" i="176"/>
  <c r="F243" i="176"/>
  <c r="E243" i="176"/>
  <c r="D243" i="176"/>
  <c r="B243" i="176"/>
  <c r="O242" i="176"/>
  <c r="M242" i="176"/>
  <c r="L242" i="176"/>
  <c r="K242" i="176"/>
  <c r="J242" i="176"/>
  <c r="I242" i="176"/>
  <c r="H242" i="176"/>
  <c r="G242" i="176"/>
  <c r="F242" i="176"/>
  <c r="E242" i="176"/>
  <c r="D242" i="176"/>
  <c r="B242" i="176"/>
  <c r="O241" i="176"/>
  <c r="M241" i="176"/>
  <c r="L241" i="176"/>
  <c r="K241" i="176"/>
  <c r="J241" i="176"/>
  <c r="I241" i="176"/>
  <c r="H241" i="176"/>
  <c r="G241" i="176"/>
  <c r="F241" i="176"/>
  <c r="E241" i="176"/>
  <c r="D241" i="176"/>
  <c r="B241" i="176"/>
  <c r="O240" i="176"/>
  <c r="M240" i="176"/>
  <c r="L240" i="176"/>
  <c r="K240" i="176"/>
  <c r="J240" i="176"/>
  <c r="I240" i="176"/>
  <c r="H240" i="176"/>
  <c r="G240" i="176"/>
  <c r="F240" i="176"/>
  <c r="E240" i="176"/>
  <c r="D240" i="176"/>
  <c r="B240" i="176"/>
  <c r="O239" i="176"/>
  <c r="M239" i="176"/>
  <c r="L239" i="176"/>
  <c r="K239" i="176"/>
  <c r="J239" i="176"/>
  <c r="I239" i="176"/>
  <c r="H239" i="176"/>
  <c r="G239" i="176"/>
  <c r="F239" i="176"/>
  <c r="E239" i="176"/>
  <c r="D239" i="176"/>
  <c r="B239" i="176"/>
  <c r="O238" i="176"/>
  <c r="M238" i="176"/>
  <c r="L238" i="176"/>
  <c r="K238" i="176"/>
  <c r="J238" i="176"/>
  <c r="I238" i="176"/>
  <c r="H238" i="176"/>
  <c r="G238" i="176"/>
  <c r="F238" i="176"/>
  <c r="E238" i="176"/>
  <c r="D238" i="176"/>
  <c r="B238" i="176"/>
  <c r="O237" i="176"/>
  <c r="M237" i="176"/>
  <c r="L237" i="176"/>
  <c r="K237" i="176"/>
  <c r="J237" i="176"/>
  <c r="I237" i="176"/>
  <c r="H237" i="176"/>
  <c r="G237" i="176"/>
  <c r="F237" i="176"/>
  <c r="E237" i="176"/>
  <c r="D237" i="176"/>
  <c r="B237" i="176"/>
  <c r="O236" i="176"/>
  <c r="M236" i="176"/>
  <c r="L236" i="176"/>
  <c r="K236" i="176"/>
  <c r="J236" i="176"/>
  <c r="I236" i="176"/>
  <c r="H236" i="176"/>
  <c r="G236" i="176"/>
  <c r="F236" i="176"/>
  <c r="E236" i="176"/>
  <c r="D236" i="176"/>
  <c r="B236" i="176"/>
  <c r="O235" i="176"/>
  <c r="M235" i="176"/>
  <c r="L235" i="176"/>
  <c r="K235" i="176"/>
  <c r="J235" i="176"/>
  <c r="I235" i="176"/>
  <c r="H235" i="176"/>
  <c r="G235" i="176"/>
  <c r="F235" i="176"/>
  <c r="E235" i="176"/>
  <c r="D235" i="176"/>
  <c r="B235" i="176"/>
  <c r="O234" i="176"/>
  <c r="M234" i="176"/>
  <c r="L234" i="176"/>
  <c r="K234" i="176"/>
  <c r="J234" i="176"/>
  <c r="I234" i="176"/>
  <c r="H234" i="176"/>
  <c r="G234" i="176"/>
  <c r="F234" i="176"/>
  <c r="E234" i="176"/>
  <c r="D234" i="176"/>
  <c r="B234" i="176"/>
  <c r="O233" i="176"/>
  <c r="M233" i="176"/>
  <c r="L233" i="176"/>
  <c r="K233" i="176"/>
  <c r="J233" i="176"/>
  <c r="I233" i="176"/>
  <c r="H233" i="176"/>
  <c r="G233" i="176"/>
  <c r="F233" i="176"/>
  <c r="E233" i="176"/>
  <c r="D233" i="176"/>
  <c r="B233" i="176"/>
  <c r="O232" i="176"/>
  <c r="M232" i="176"/>
  <c r="L232" i="176"/>
  <c r="K232" i="176"/>
  <c r="J232" i="176"/>
  <c r="I232" i="176"/>
  <c r="H232" i="176"/>
  <c r="G232" i="176"/>
  <c r="F232" i="176"/>
  <c r="E232" i="176"/>
  <c r="D232" i="176"/>
  <c r="B232" i="176"/>
  <c r="O231" i="176"/>
  <c r="M231" i="176"/>
  <c r="L231" i="176"/>
  <c r="K231" i="176"/>
  <c r="J231" i="176"/>
  <c r="I231" i="176"/>
  <c r="H231" i="176"/>
  <c r="G231" i="176"/>
  <c r="F231" i="176"/>
  <c r="E231" i="176"/>
  <c r="D231" i="176"/>
  <c r="B231" i="176"/>
  <c r="O230" i="176"/>
  <c r="M230" i="176"/>
  <c r="L230" i="176"/>
  <c r="K230" i="176"/>
  <c r="J230" i="176"/>
  <c r="I230" i="176"/>
  <c r="H230" i="176"/>
  <c r="G230" i="176"/>
  <c r="F230" i="176"/>
  <c r="E230" i="176"/>
  <c r="D230" i="176"/>
  <c r="B230" i="176"/>
  <c r="O229" i="176"/>
  <c r="M229" i="176"/>
  <c r="L229" i="176"/>
  <c r="K229" i="176"/>
  <c r="J229" i="176"/>
  <c r="I229" i="176"/>
  <c r="H229" i="176"/>
  <c r="G229" i="176"/>
  <c r="F229" i="176"/>
  <c r="E229" i="176"/>
  <c r="D229" i="176"/>
  <c r="B229" i="176"/>
  <c r="O228" i="176"/>
  <c r="M228" i="176"/>
  <c r="L228" i="176"/>
  <c r="K228" i="176"/>
  <c r="J228" i="176"/>
  <c r="I228" i="176"/>
  <c r="H228" i="176"/>
  <c r="G228" i="176"/>
  <c r="F228" i="176"/>
  <c r="E228" i="176"/>
  <c r="D228" i="176"/>
  <c r="B228" i="176"/>
  <c r="O227" i="176"/>
  <c r="M227" i="176"/>
  <c r="L227" i="176"/>
  <c r="K227" i="176"/>
  <c r="J227" i="176"/>
  <c r="I227" i="176"/>
  <c r="H227" i="176"/>
  <c r="G227" i="176"/>
  <c r="F227" i="176"/>
  <c r="E227" i="176"/>
  <c r="D227" i="176"/>
  <c r="B227" i="176"/>
  <c r="O226" i="176"/>
  <c r="M226" i="176"/>
  <c r="L226" i="176"/>
  <c r="K226" i="176"/>
  <c r="J226" i="176"/>
  <c r="I226" i="176"/>
  <c r="H226" i="176"/>
  <c r="G226" i="176"/>
  <c r="F226" i="176"/>
  <c r="E226" i="176"/>
  <c r="D226" i="176"/>
  <c r="B226" i="176"/>
  <c r="O225" i="176"/>
  <c r="M225" i="176"/>
  <c r="L225" i="176"/>
  <c r="K225" i="176"/>
  <c r="J225" i="176"/>
  <c r="I225" i="176"/>
  <c r="H225" i="176"/>
  <c r="G225" i="176"/>
  <c r="F225" i="176"/>
  <c r="E225" i="176"/>
  <c r="D225" i="176"/>
  <c r="B225" i="176"/>
  <c r="O224" i="176"/>
  <c r="M224" i="176"/>
  <c r="L224" i="176"/>
  <c r="K224" i="176"/>
  <c r="J224" i="176"/>
  <c r="I224" i="176"/>
  <c r="H224" i="176"/>
  <c r="G224" i="176"/>
  <c r="F224" i="176"/>
  <c r="E224" i="176"/>
  <c r="D224" i="176"/>
  <c r="B224" i="176"/>
  <c r="O223" i="176"/>
  <c r="M223" i="176"/>
  <c r="L223" i="176"/>
  <c r="K223" i="176"/>
  <c r="J223" i="176"/>
  <c r="I223" i="176"/>
  <c r="H223" i="176"/>
  <c r="G223" i="176"/>
  <c r="F223" i="176"/>
  <c r="E223" i="176"/>
  <c r="D223" i="176"/>
  <c r="B223" i="176"/>
  <c r="O222" i="176"/>
  <c r="M222" i="176"/>
  <c r="L222" i="176"/>
  <c r="K222" i="176"/>
  <c r="J222" i="176"/>
  <c r="I222" i="176"/>
  <c r="H222" i="176"/>
  <c r="G222" i="176"/>
  <c r="F222" i="176"/>
  <c r="E222" i="176"/>
  <c r="D222" i="176"/>
  <c r="B222" i="176"/>
  <c r="O221" i="176"/>
  <c r="M221" i="176"/>
  <c r="L221" i="176"/>
  <c r="K221" i="176"/>
  <c r="J221" i="176"/>
  <c r="I221" i="176"/>
  <c r="H221" i="176"/>
  <c r="G221" i="176"/>
  <c r="F221" i="176"/>
  <c r="E221" i="176"/>
  <c r="D221" i="176"/>
  <c r="B221" i="176"/>
  <c r="O220" i="176"/>
  <c r="M220" i="176"/>
  <c r="L220" i="176"/>
  <c r="K220" i="176"/>
  <c r="J220" i="176"/>
  <c r="I220" i="176"/>
  <c r="H220" i="176"/>
  <c r="G220" i="176"/>
  <c r="F220" i="176"/>
  <c r="E220" i="176"/>
  <c r="D220" i="176"/>
  <c r="B220" i="176"/>
  <c r="O219" i="176"/>
  <c r="M219" i="176"/>
  <c r="L219" i="176"/>
  <c r="K219" i="176"/>
  <c r="J219" i="176"/>
  <c r="I219" i="176"/>
  <c r="H219" i="176"/>
  <c r="G219" i="176"/>
  <c r="F219" i="176"/>
  <c r="E219" i="176"/>
  <c r="D219" i="176"/>
  <c r="B219" i="176"/>
  <c r="O218" i="176"/>
  <c r="M218" i="176"/>
  <c r="L218" i="176"/>
  <c r="K218" i="176"/>
  <c r="J218" i="176"/>
  <c r="I218" i="176"/>
  <c r="H218" i="176"/>
  <c r="G218" i="176"/>
  <c r="F218" i="176"/>
  <c r="E218" i="176"/>
  <c r="D218" i="176"/>
  <c r="B218" i="176"/>
  <c r="O217" i="176"/>
  <c r="M217" i="176"/>
  <c r="L217" i="176"/>
  <c r="K217" i="176"/>
  <c r="J217" i="176"/>
  <c r="I217" i="176"/>
  <c r="H217" i="176"/>
  <c r="G217" i="176"/>
  <c r="F217" i="176"/>
  <c r="E217" i="176"/>
  <c r="D217" i="176"/>
  <c r="B217" i="176"/>
  <c r="O216" i="176"/>
  <c r="M216" i="176"/>
  <c r="L216" i="176"/>
  <c r="K216" i="176"/>
  <c r="J216" i="176"/>
  <c r="I216" i="176"/>
  <c r="H216" i="176"/>
  <c r="G216" i="176"/>
  <c r="F216" i="176"/>
  <c r="E216" i="176"/>
  <c r="D216" i="176"/>
  <c r="B216" i="176"/>
  <c r="O215" i="176"/>
  <c r="M215" i="176"/>
  <c r="L215" i="176"/>
  <c r="K215" i="176"/>
  <c r="J215" i="176"/>
  <c r="I215" i="176"/>
  <c r="H215" i="176"/>
  <c r="G215" i="176"/>
  <c r="F215" i="176"/>
  <c r="E215" i="176"/>
  <c r="D215" i="176"/>
  <c r="B215" i="176"/>
  <c r="O214" i="176"/>
  <c r="M214" i="176"/>
  <c r="L214" i="176"/>
  <c r="K214" i="176"/>
  <c r="J214" i="176"/>
  <c r="I214" i="176"/>
  <c r="H214" i="176"/>
  <c r="G214" i="176"/>
  <c r="F214" i="176"/>
  <c r="E214" i="176"/>
  <c r="D214" i="176"/>
  <c r="B214" i="176"/>
  <c r="O213" i="176"/>
  <c r="M213" i="176"/>
  <c r="L213" i="176"/>
  <c r="K213" i="176"/>
  <c r="J213" i="176"/>
  <c r="I213" i="176"/>
  <c r="H213" i="176"/>
  <c r="G213" i="176"/>
  <c r="F213" i="176"/>
  <c r="E213" i="176"/>
  <c r="D213" i="176"/>
  <c r="B213" i="176"/>
  <c r="O212" i="176"/>
  <c r="M212" i="176"/>
  <c r="L212" i="176"/>
  <c r="K212" i="176"/>
  <c r="J212" i="176"/>
  <c r="I212" i="176"/>
  <c r="H212" i="176"/>
  <c r="G212" i="176"/>
  <c r="F212" i="176"/>
  <c r="E212" i="176"/>
  <c r="D212" i="176"/>
  <c r="B212" i="176"/>
  <c r="O211" i="176"/>
  <c r="M211" i="176"/>
  <c r="L211" i="176"/>
  <c r="K211" i="176"/>
  <c r="J211" i="176"/>
  <c r="I211" i="176"/>
  <c r="H211" i="176"/>
  <c r="G211" i="176"/>
  <c r="F211" i="176"/>
  <c r="E211" i="176"/>
  <c r="D211" i="176"/>
  <c r="B211" i="176"/>
  <c r="O210" i="176"/>
  <c r="M210" i="176"/>
  <c r="L210" i="176"/>
  <c r="K210" i="176"/>
  <c r="J210" i="176"/>
  <c r="I210" i="176"/>
  <c r="H210" i="176"/>
  <c r="G210" i="176"/>
  <c r="F210" i="176"/>
  <c r="E210" i="176"/>
  <c r="D210" i="176"/>
  <c r="B210" i="176"/>
  <c r="O209" i="176"/>
  <c r="M209" i="176"/>
  <c r="L209" i="176"/>
  <c r="K209" i="176"/>
  <c r="J209" i="176"/>
  <c r="I209" i="176"/>
  <c r="H209" i="176"/>
  <c r="G209" i="176"/>
  <c r="F209" i="176"/>
  <c r="E209" i="176"/>
  <c r="D209" i="176"/>
  <c r="B209" i="176"/>
  <c r="O208" i="176"/>
  <c r="M208" i="176"/>
  <c r="L208" i="176"/>
  <c r="K208" i="176"/>
  <c r="J208" i="176"/>
  <c r="I208" i="176"/>
  <c r="H208" i="176"/>
  <c r="G208" i="176"/>
  <c r="F208" i="176"/>
  <c r="E208" i="176"/>
  <c r="D208" i="176"/>
  <c r="B208" i="176"/>
  <c r="O207" i="176"/>
  <c r="M207" i="176"/>
  <c r="L207" i="176"/>
  <c r="K207" i="176"/>
  <c r="J207" i="176"/>
  <c r="I207" i="176"/>
  <c r="H207" i="176"/>
  <c r="G207" i="176"/>
  <c r="F207" i="176"/>
  <c r="E207" i="176"/>
  <c r="D207" i="176"/>
  <c r="B207" i="176"/>
  <c r="O206" i="176"/>
  <c r="M206" i="176"/>
  <c r="L206" i="176"/>
  <c r="K206" i="176"/>
  <c r="J206" i="176"/>
  <c r="I206" i="176"/>
  <c r="H206" i="176"/>
  <c r="G206" i="176"/>
  <c r="F206" i="176"/>
  <c r="E206" i="176"/>
  <c r="D206" i="176"/>
  <c r="B206" i="176"/>
  <c r="O205" i="176"/>
  <c r="M205" i="176"/>
  <c r="L205" i="176"/>
  <c r="K205" i="176"/>
  <c r="J205" i="176"/>
  <c r="I205" i="176"/>
  <c r="H205" i="176"/>
  <c r="G205" i="176"/>
  <c r="F205" i="176"/>
  <c r="E205" i="176"/>
  <c r="D205" i="176"/>
  <c r="B205" i="176"/>
  <c r="O204" i="176"/>
  <c r="M204" i="176"/>
  <c r="L204" i="176"/>
  <c r="K204" i="176"/>
  <c r="J204" i="176"/>
  <c r="I204" i="176"/>
  <c r="H204" i="176"/>
  <c r="G204" i="176"/>
  <c r="F204" i="176"/>
  <c r="E204" i="176"/>
  <c r="D204" i="176"/>
  <c r="B204" i="176"/>
  <c r="O203" i="176"/>
  <c r="M203" i="176"/>
  <c r="L203" i="176"/>
  <c r="K203" i="176"/>
  <c r="J203" i="176"/>
  <c r="I203" i="176"/>
  <c r="H203" i="176"/>
  <c r="G203" i="176"/>
  <c r="F203" i="176"/>
  <c r="E203" i="176"/>
  <c r="D203" i="176"/>
  <c r="B203" i="176"/>
  <c r="O202" i="176"/>
  <c r="M202" i="176"/>
  <c r="L202" i="176"/>
  <c r="K202" i="176"/>
  <c r="J202" i="176"/>
  <c r="I202" i="176"/>
  <c r="H202" i="176"/>
  <c r="G202" i="176"/>
  <c r="F202" i="176"/>
  <c r="E202" i="176"/>
  <c r="D202" i="176"/>
  <c r="B202" i="176"/>
  <c r="O201" i="176"/>
  <c r="M201" i="176"/>
  <c r="L201" i="176"/>
  <c r="K201" i="176"/>
  <c r="J201" i="176"/>
  <c r="I201" i="176"/>
  <c r="H201" i="176"/>
  <c r="G201" i="176"/>
  <c r="F201" i="176"/>
  <c r="E201" i="176"/>
  <c r="D201" i="176"/>
  <c r="B201" i="176"/>
  <c r="O200" i="176"/>
  <c r="M200" i="176"/>
  <c r="L200" i="176"/>
  <c r="K200" i="176"/>
  <c r="J200" i="176"/>
  <c r="I200" i="176"/>
  <c r="H200" i="176"/>
  <c r="G200" i="176"/>
  <c r="F200" i="176"/>
  <c r="E200" i="176"/>
  <c r="D200" i="176"/>
  <c r="B200" i="176"/>
  <c r="O199" i="176"/>
  <c r="M199" i="176"/>
  <c r="L199" i="176"/>
  <c r="K199" i="176"/>
  <c r="J199" i="176"/>
  <c r="I199" i="176"/>
  <c r="H199" i="176"/>
  <c r="G199" i="176"/>
  <c r="F199" i="176"/>
  <c r="E199" i="176"/>
  <c r="D199" i="176"/>
  <c r="B199" i="176"/>
  <c r="O198" i="176"/>
  <c r="M198" i="176"/>
  <c r="L198" i="176"/>
  <c r="K198" i="176"/>
  <c r="J198" i="176"/>
  <c r="I198" i="176"/>
  <c r="H198" i="176"/>
  <c r="G198" i="176"/>
  <c r="F198" i="176"/>
  <c r="E198" i="176"/>
  <c r="D198" i="176"/>
  <c r="B198" i="176"/>
  <c r="O197" i="176"/>
  <c r="M197" i="176"/>
  <c r="L197" i="176"/>
  <c r="K197" i="176"/>
  <c r="J197" i="176"/>
  <c r="I197" i="176"/>
  <c r="H197" i="176"/>
  <c r="G197" i="176"/>
  <c r="F197" i="176"/>
  <c r="E197" i="176"/>
  <c r="D197" i="176"/>
  <c r="B197" i="176"/>
  <c r="O196" i="176"/>
  <c r="M196" i="176"/>
  <c r="L196" i="176"/>
  <c r="K196" i="176"/>
  <c r="J196" i="176"/>
  <c r="I196" i="176"/>
  <c r="H196" i="176"/>
  <c r="G196" i="176"/>
  <c r="F196" i="176"/>
  <c r="E196" i="176"/>
  <c r="D196" i="176"/>
  <c r="B196" i="176"/>
  <c r="O195" i="176"/>
  <c r="M195" i="176"/>
  <c r="L195" i="176"/>
  <c r="K195" i="176"/>
  <c r="J195" i="176"/>
  <c r="I195" i="176"/>
  <c r="H195" i="176"/>
  <c r="G195" i="176"/>
  <c r="F195" i="176"/>
  <c r="E195" i="176"/>
  <c r="D195" i="176"/>
  <c r="B195" i="176"/>
  <c r="O194" i="176"/>
  <c r="M194" i="176"/>
  <c r="L194" i="176"/>
  <c r="K194" i="176"/>
  <c r="J194" i="176"/>
  <c r="I194" i="176"/>
  <c r="H194" i="176"/>
  <c r="G194" i="176"/>
  <c r="F194" i="176"/>
  <c r="E194" i="176"/>
  <c r="D194" i="176"/>
  <c r="B194" i="176"/>
  <c r="O193" i="176"/>
  <c r="M193" i="176"/>
  <c r="L193" i="176"/>
  <c r="K193" i="176"/>
  <c r="J193" i="176"/>
  <c r="I193" i="176"/>
  <c r="H193" i="176"/>
  <c r="G193" i="176"/>
  <c r="F193" i="176"/>
  <c r="E193" i="176"/>
  <c r="D193" i="176"/>
  <c r="B193" i="176"/>
  <c r="O192" i="176"/>
  <c r="M192" i="176"/>
  <c r="L192" i="176"/>
  <c r="K192" i="176"/>
  <c r="J192" i="176"/>
  <c r="I192" i="176"/>
  <c r="H192" i="176"/>
  <c r="G192" i="176"/>
  <c r="F192" i="176"/>
  <c r="E192" i="176"/>
  <c r="D192" i="176"/>
  <c r="B192" i="176"/>
  <c r="O191" i="176"/>
  <c r="M191" i="176"/>
  <c r="L191" i="176"/>
  <c r="K191" i="176"/>
  <c r="J191" i="176"/>
  <c r="I191" i="176"/>
  <c r="H191" i="176"/>
  <c r="G191" i="176"/>
  <c r="F191" i="176"/>
  <c r="E191" i="176"/>
  <c r="D191" i="176"/>
  <c r="B191" i="176"/>
  <c r="O190" i="176"/>
  <c r="M190" i="176"/>
  <c r="L190" i="176"/>
  <c r="K190" i="176"/>
  <c r="J190" i="176"/>
  <c r="I190" i="176"/>
  <c r="H190" i="176"/>
  <c r="G190" i="176"/>
  <c r="F190" i="176"/>
  <c r="E190" i="176"/>
  <c r="D190" i="176"/>
  <c r="B190" i="176"/>
  <c r="O189" i="176"/>
  <c r="M189" i="176"/>
  <c r="L189" i="176"/>
  <c r="K189" i="176"/>
  <c r="J189" i="176"/>
  <c r="I189" i="176"/>
  <c r="H189" i="176"/>
  <c r="G189" i="176"/>
  <c r="F189" i="176"/>
  <c r="E189" i="176"/>
  <c r="D189" i="176"/>
  <c r="B189" i="176"/>
  <c r="O188" i="176"/>
  <c r="M188" i="176"/>
  <c r="L188" i="176"/>
  <c r="K188" i="176"/>
  <c r="J188" i="176"/>
  <c r="I188" i="176"/>
  <c r="H188" i="176"/>
  <c r="G188" i="176"/>
  <c r="F188" i="176"/>
  <c r="E188" i="176"/>
  <c r="D188" i="176"/>
  <c r="B188" i="176"/>
  <c r="O187" i="176"/>
  <c r="M187" i="176"/>
  <c r="L187" i="176"/>
  <c r="K187" i="176"/>
  <c r="J187" i="176"/>
  <c r="I187" i="176"/>
  <c r="H187" i="176"/>
  <c r="G187" i="176"/>
  <c r="F187" i="176"/>
  <c r="E187" i="176"/>
  <c r="D187" i="176"/>
  <c r="B187" i="176"/>
  <c r="O186" i="176"/>
  <c r="M186" i="176"/>
  <c r="L186" i="176"/>
  <c r="K186" i="176"/>
  <c r="J186" i="176"/>
  <c r="I186" i="176"/>
  <c r="H186" i="176"/>
  <c r="G186" i="176"/>
  <c r="F186" i="176"/>
  <c r="E186" i="176"/>
  <c r="D186" i="176"/>
  <c r="B186" i="176"/>
  <c r="O185" i="176"/>
  <c r="M185" i="176"/>
  <c r="L185" i="176"/>
  <c r="K185" i="176"/>
  <c r="J185" i="176"/>
  <c r="I185" i="176"/>
  <c r="H185" i="176"/>
  <c r="G185" i="176"/>
  <c r="F185" i="176"/>
  <c r="E185" i="176"/>
  <c r="D185" i="176"/>
  <c r="B185" i="176"/>
  <c r="O184" i="176"/>
  <c r="M184" i="176"/>
  <c r="L184" i="176"/>
  <c r="K184" i="176"/>
  <c r="J184" i="176"/>
  <c r="I184" i="176"/>
  <c r="H184" i="176"/>
  <c r="G184" i="176"/>
  <c r="F184" i="176"/>
  <c r="E184" i="176"/>
  <c r="D184" i="176"/>
  <c r="B184" i="176"/>
  <c r="O183" i="176"/>
  <c r="M183" i="176"/>
  <c r="L183" i="176"/>
  <c r="K183" i="176"/>
  <c r="J183" i="176"/>
  <c r="I183" i="176"/>
  <c r="H183" i="176"/>
  <c r="G183" i="176"/>
  <c r="F183" i="176"/>
  <c r="E183" i="176"/>
  <c r="D183" i="176"/>
  <c r="B183" i="176"/>
  <c r="O182" i="176"/>
  <c r="M182" i="176"/>
  <c r="L182" i="176"/>
  <c r="K182" i="176"/>
  <c r="J182" i="176"/>
  <c r="I182" i="176"/>
  <c r="H182" i="176"/>
  <c r="G182" i="176"/>
  <c r="F182" i="176"/>
  <c r="E182" i="176"/>
  <c r="D182" i="176"/>
  <c r="B182" i="176"/>
  <c r="O181" i="176"/>
  <c r="M181" i="176"/>
  <c r="L181" i="176"/>
  <c r="K181" i="176"/>
  <c r="J181" i="176"/>
  <c r="I181" i="176"/>
  <c r="H181" i="176"/>
  <c r="G181" i="176"/>
  <c r="F181" i="176"/>
  <c r="E181" i="176"/>
  <c r="D181" i="176"/>
  <c r="B181" i="176"/>
  <c r="O180" i="176"/>
  <c r="M180" i="176"/>
  <c r="L180" i="176"/>
  <c r="K180" i="176"/>
  <c r="J180" i="176"/>
  <c r="I180" i="176"/>
  <c r="H180" i="176"/>
  <c r="G180" i="176"/>
  <c r="F180" i="176"/>
  <c r="E180" i="176"/>
  <c r="D180" i="176"/>
  <c r="B180" i="176"/>
  <c r="O179" i="176"/>
  <c r="M179" i="176"/>
  <c r="L179" i="176"/>
  <c r="K179" i="176"/>
  <c r="J179" i="176"/>
  <c r="I179" i="176"/>
  <c r="H179" i="176"/>
  <c r="G179" i="176"/>
  <c r="F179" i="176"/>
  <c r="E179" i="176"/>
  <c r="D179" i="176"/>
  <c r="B179" i="176"/>
  <c r="O178" i="176"/>
  <c r="M178" i="176"/>
  <c r="L178" i="176"/>
  <c r="K178" i="176"/>
  <c r="J178" i="176"/>
  <c r="I178" i="176"/>
  <c r="H178" i="176"/>
  <c r="G178" i="176"/>
  <c r="F178" i="176"/>
  <c r="E178" i="176"/>
  <c r="D178" i="176"/>
  <c r="B178" i="176"/>
  <c r="O177" i="176"/>
  <c r="M177" i="176"/>
  <c r="L177" i="176"/>
  <c r="K177" i="176"/>
  <c r="J177" i="176"/>
  <c r="I177" i="176"/>
  <c r="H177" i="176"/>
  <c r="G177" i="176"/>
  <c r="F177" i="176"/>
  <c r="E177" i="176"/>
  <c r="D177" i="176"/>
  <c r="B177" i="176"/>
  <c r="O176" i="176"/>
  <c r="M176" i="176"/>
  <c r="L176" i="176"/>
  <c r="K176" i="176"/>
  <c r="J176" i="176"/>
  <c r="I176" i="176"/>
  <c r="H176" i="176"/>
  <c r="G176" i="176"/>
  <c r="F176" i="176"/>
  <c r="E176" i="176"/>
  <c r="D176" i="176"/>
  <c r="B176" i="176"/>
  <c r="O175" i="176"/>
  <c r="M175" i="176"/>
  <c r="L175" i="176"/>
  <c r="K175" i="176"/>
  <c r="J175" i="176"/>
  <c r="I175" i="176"/>
  <c r="H175" i="176"/>
  <c r="G175" i="176"/>
  <c r="F175" i="176"/>
  <c r="E175" i="176"/>
  <c r="D175" i="176"/>
  <c r="B175" i="176"/>
  <c r="O174" i="176"/>
  <c r="M174" i="176"/>
  <c r="L174" i="176"/>
  <c r="K174" i="176"/>
  <c r="J174" i="176"/>
  <c r="I174" i="176"/>
  <c r="H174" i="176"/>
  <c r="G174" i="176"/>
  <c r="F174" i="176"/>
  <c r="E174" i="176"/>
  <c r="D174" i="176"/>
  <c r="B174" i="176"/>
  <c r="O173" i="176"/>
  <c r="M173" i="176"/>
  <c r="L173" i="176"/>
  <c r="K173" i="176"/>
  <c r="J173" i="176"/>
  <c r="I173" i="176"/>
  <c r="H173" i="176"/>
  <c r="G173" i="176"/>
  <c r="F173" i="176"/>
  <c r="E173" i="176"/>
  <c r="D173" i="176"/>
  <c r="B173" i="176"/>
  <c r="O172" i="176"/>
  <c r="M172" i="176"/>
  <c r="L172" i="176"/>
  <c r="K172" i="176"/>
  <c r="J172" i="176"/>
  <c r="I172" i="176"/>
  <c r="H172" i="176"/>
  <c r="G172" i="176"/>
  <c r="F172" i="176"/>
  <c r="E172" i="176"/>
  <c r="D172" i="176"/>
  <c r="B172" i="176"/>
  <c r="O171" i="176"/>
  <c r="M171" i="176"/>
  <c r="L171" i="176"/>
  <c r="K171" i="176"/>
  <c r="J171" i="176"/>
  <c r="I171" i="176"/>
  <c r="H171" i="176"/>
  <c r="G171" i="176"/>
  <c r="F171" i="176"/>
  <c r="E171" i="176"/>
  <c r="D171" i="176"/>
  <c r="B171" i="176"/>
  <c r="O170" i="176"/>
  <c r="M170" i="176"/>
  <c r="L170" i="176"/>
  <c r="K170" i="176"/>
  <c r="J170" i="176"/>
  <c r="I170" i="176"/>
  <c r="H170" i="176"/>
  <c r="G170" i="176"/>
  <c r="F170" i="176"/>
  <c r="E170" i="176"/>
  <c r="D170" i="176"/>
  <c r="B170" i="176"/>
  <c r="O169" i="176"/>
  <c r="M169" i="176"/>
  <c r="L169" i="176"/>
  <c r="K169" i="176"/>
  <c r="J169" i="176"/>
  <c r="I169" i="176"/>
  <c r="H169" i="176"/>
  <c r="G169" i="176"/>
  <c r="F169" i="176"/>
  <c r="E169" i="176"/>
  <c r="D169" i="176"/>
  <c r="B169" i="176"/>
  <c r="O168" i="176"/>
  <c r="M168" i="176"/>
  <c r="L168" i="176"/>
  <c r="K168" i="176"/>
  <c r="J168" i="176"/>
  <c r="I168" i="176"/>
  <c r="H168" i="176"/>
  <c r="G168" i="176"/>
  <c r="F168" i="176"/>
  <c r="E168" i="176"/>
  <c r="D168" i="176"/>
  <c r="B168" i="176"/>
  <c r="O167" i="176"/>
  <c r="M167" i="176"/>
  <c r="L167" i="176"/>
  <c r="K167" i="176"/>
  <c r="J167" i="176"/>
  <c r="I167" i="176"/>
  <c r="H167" i="176"/>
  <c r="G167" i="176"/>
  <c r="F167" i="176"/>
  <c r="E167" i="176"/>
  <c r="D167" i="176"/>
  <c r="B167" i="176"/>
  <c r="O166" i="176"/>
  <c r="M166" i="176"/>
  <c r="L166" i="176"/>
  <c r="K166" i="176"/>
  <c r="J166" i="176"/>
  <c r="I166" i="176"/>
  <c r="H166" i="176"/>
  <c r="G166" i="176"/>
  <c r="F166" i="176"/>
  <c r="E166" i="176"/>
  <c r="D166" i="176"/>
  <c r="B166" i="176"/>
  <c r="O165" i="176"/>
  <c r="M165" i="176"/>
  <c r="L165" i="176"/>
  <c r="K165" i="176"/>
  <c r="J165" i="176"/>
  <c r="I165" i="176"/>
  <c r="H165" i="176"/>
  <c r="G165" i="176"/>
  <c r="F165" i="176"/>
  <c r="E165" i="176"/>
  <c r="D165" i="176"/>
  <c r="B165" i="176"/>
  <c r="O164" i="176"/>
  <c r="M164" i="176"/>
  <c r="L164" i="176"/>
  <c r="K164" i="176"/>
  <c r="J164" i="176"/>
  <c r="I164" i="176"/>
  <c r="H164" i="176"/>
  <c r="G164" i="176"/>
  <c r="F164" i="176"/>
  <c r="E164" i="176"/>
  <c r="D164" i="176"/>
  <c r="B164" i="176"/>
  <c r="O163" i="176"/>
  <c r="M163" i="176"/>
  <c r="L163" i="176"/>
  <c r="K163" i="176"/>
  <c r="J163" i="176"/>
  <c r="I163" i="176"/>
  <c r="H163" i="176"/>
  <c r="G163" i="176"/>
  <c r="F163" i="176"/>
  <c r="E163" i="176"/>
  <c r="D163" i="176"/>
  <c r="B163" i="176"/>
  <c r="O162" i="176"/>
  <c r="M162" i="176"/>
  <c r="L162" i="176"/>
  <c r="K162" i="176"/>
  <c r="J162" i="176"/>
  <c r="I162" i="176"/>
  <c r="H162" i="176"/>
  <c r="G162" i="176"/>
  <c r="F162" i="176"/>
  <c r="E162" i="176"/>
  <c r="D162" i="176"/>
  <c r="B162" i="176"/>
  <c r="O161" i="176"/>
  <c r="M161" i="176"/>
  <c r="L161" i="176"/>
  <c r="K161" i="176"/>
  <c r="J161" i="176"/>
  <c r="I161" i="176"/>
  <c r="H161" i="176"/>
  <c r="G161" i="176"/>
  <c r="F161" i="176"/>
  <c r="E161" i="176"/>
  <c r="D161" i="176"/>
  <c r="B161" i="176"/>
  <c r="O160" i="176"/>
  <c r="M160" i="176"/>
  <c r="L160" i="176"/>
  <c r="K160" i="176"/>
  <c r="J160" i="176"/>
  <c r="I160" i="176"/>
  <c r="H160" i="176"/>
  <c r="G160" i="176"/>
  <c r="F160" i="176"/>
  <c r="E160" i="176"/>
  <c r="D160" i="176"/>
  <c r="B160" i="176"/>
  <c r="O159" i="176"/>
  <c r="M159" i="176"/>
  <c r="L159" i="176"/>
  <c r="K159" i="176"/>
  <c r="J159" i="176"/>
  <c r="I159" i="176"/>
  <c r="H159" i="176"/>
  <c r="G159" i="176"/>
  <c r="F159" i="176"/>
  <c r="E159" i="176"/>
  <c r="D159" i="176"/>
  <c r="B159" i="176"/>
  <c r="O158" i="176"/>
  <c r="M158" i="176"/>
  <c r="L158" i="176"/>
  <c r="K158" i="176"/>
  <c r="J158" i="176"/>
  <c r="I158" i="176"/>
  <c r="H158" i="176"/>
  <c r="G158" i="176"/>
  <c r="F158" i="176"/>
  <c r="E158" i="176"/>
  <c r="D158" i="176"/>
  <c r="B158" i="176"/>
  <c r="O157" i="176"/>
  <c r="M157" i="176"/>
  <c r="L157" i="176"/>
  <c r="K157" i="176"/>
  <c r="J157" i="176"/>
  <c r="I157" i="176"/>
  <c r="H157" i="176"/>
  <c r="G157" i="176"/>
  <c r="F157" i="176"/>
  <c r="E157" i="176"/>
  <c r="D157" i="176"/>
  <c r="B157" i="176"/>
  <c r="O156" i="176"/>
  <c r="M156" i="176"/>
  <c r="L156" i="176"/>
  <c r="K156" i="176"/>
  <c r="J156" i="176"/>
  <c r="I156" i="176"/>
  <c r="H156" i="176"/>
  <c r="G156" i="176"/>
  <c r="F156" i="176"/>
  <c r="E156" i="176"/>
  <c r="D156" i="176"/>
  <c r="B156" i="176"/>
  <c r="O155" i="176"/>
  <c r="M155" i="176"/>
  <c r="L155" i="176"/>
  <c r="K155" i="176"/>
  <c r="J155" i="176"/>
  <c r="I155" i="176"/>
  <c r="H155" i="176"/>
  <c r="G155" i="176"/>
  <c r="F155" i="176"/>
  <c r="E155" i="176"/>
  <c r="D155" i="176"/>
  <c r="B155" i="176"/>
  <c r="O154" i="176"/>
  <c r="M154" i="176"/>
  <c r="L154" i="176"/>
  <c r="K154" i="176"/>
  <c r="J154" i="176"/>
  <c r="I154" i="176"/>
  <c r="H154" i="176"/>
  <c r="G154" i="176"/>
  <c r="F154" i="176"/>
  <c r="E154" i="176"/>
  <c r="D154" i="176"/>
  <c r="B154" i="176"/>
  <c r="O153" i="176"/>
  <c r="M153" i="176"/>
  <c r="L153" i="176"/>
  <c r="K153" i="176"/>
  <c r="J153" i="176"/>
  <c r="I153" i="176"/>
  <c r="H153" i="176"/>
  <c r="G153" i="176"/>
  <c r="F153" i="176"/>
  <c r="E153" i="176"/>
  <c r="D153" i="176"/>
  <c r="B153" i="176"/>
  <c r="O152" i="176"/>
  <c r="M152" i="176"/>
  <c r="L152" i="176"/>
  <c r="K152" i="176"/>
  <c r="J152" i="176"/>
  <c r="I152" i="176"/>
  <c r="H152" i="176"/>
  <c r="G152" i="176"/>
  <c r="F152" i="176"/>
  <c r="E152" i="176"/>
  <c r="D152" i="176"/>
  <c r="B152" i="176"/>
  <c r="O151" i="176"/>
  <c r="M151" i="176"/>
  <c r="L151" i="176"/>
  <c r="K151" i="176"/>
  <c r="J151" i="176"/>
  <c r="I151" i="176"/>
  <c r="H151" i="176"/>
  <c r="G151" i="176"/>
  <c r="F151" i="176"/>
  <c r="E151" i="176"/>
  <c r="D151" i="176"/>
  <c r="B151" i="176"/>
  <c r="O150" i="176"/>
  <c r="M150" i="176"/>
  <c r="L150" i="176"/>
  <c r="K150" i="176"/>
  <c r="J150" i="176"/>
  <c r="I150" i="176"/>
  <c r="H150" i="176"/>
  <c r="G150" i="176"/>
  <c r="F150" i="176"/>
  <c r="E150" i="176"/>
  <c r="D150" i="176"/>
  <c r="B150" i="176"/>
  <c r="O149" i="176"/>
  <c r="M149" i="176"/>
  <c r="L149" i="176"/>
  <c r="K149" i="176"/>
  <c r="J149" i="176"/>
  <c r="I149" i="176"/>
  <c r="H149" i="176"/>
  <c r="G149" i="176"/>
  <c r="F149" i="176"/>
  <c r="E149" i="176"/>
  <c r="D149" i="176"/>
  <c r="B149" i="176"/>
  <c r="O148" i="176"/>
  <c r="M148" i="176"/>
  <c r="L148" i="176"/>
  <c r="K148" i="176"/>
  <c r="J148" i="176"/>
  <c r="I148" i="176"/>
  <c r="H148" i="176"/>
  <c r="G148" i="176"/>
  <c r="F148" i="176"/>
  <c r="E148" i="176"/>
  <c r="D148" i="176"/>
  <c r="B148" i="176"/>
  <c r="O147" i="176"/>
  <c r="M147" i="176"/>
  <c r="L147" i="176"/>
  <c r="K147" i="176"/>
  <c r="J147" i="176"/>
  <c r="I147" i="176"/>
  <c r="H147" i="176"/>
  <c r="G147" i="176"/>
  <c r="F147" i="176"/>
  <c r="E147" i="176"/>
  <c r="D147" i="176"/>
  <c r="B147" i="176"/>
  <c r="O146" i="176"/>
  <c r="M146" i="176"/>
  <c r="L146" i="176"/>
  <c r="K146" i="176"/>
  <c r="J146" i="176"/>
  <c r="I146" i="176"/>
  <c r="H146" i="176"/>
  <c r="G146" i="176"/>
  <c r="F146" i="176"/>
  <c r="E146" i="176"/>
  <c r="D146" i="176"/>
  <c r="B146" i="176"/>
  <c r="O145" i="176"/>
  <c r="M145" i="176"/>
  <c r="L145" i="176"/>
  <c r="K145" i="176"/>
  <c r="J145" i="176"/>
  <c r="I145" i="176"/>
  <c r="H145" i="176"/>
  <c r="G145" i="176"/>
  <c r="F145" i="176"/>
  <c r="E145" i="176"/>
  <c r="D145" i="176"/>
  <c r="B145" i="176"/>
  <c r="O144" i="176"/>
  <c r="M144" i="176"/>
  <c r="L144" i="176"/>
  <c r="K144" i="176"/>
  <c r="J144" i="176"/>
  <c r="I144" i="176"/>
  <c r="H144" i="176"/>
  <c r="G144" i="176"/>
  <c r="F144" i="176"/>
  <c r="E144" i="176"/>
  <c r="D144" i="176"/>
  <c r="B144" i="176"/>
  <c r="O143" i="176"/>
  <c r="M143" i="176"/>
  <c r="L143" i="176"/>
  <c r="K143" i="176"/>
  <c r="J143" i="176"/>
  <c r="I143" i="176"/>
  <c r="H143" i="176"/>
  <c r="G143" i="176"/>
  <c r="F143" i="176"/>
  <c r="E143" i="176"/>
  <c r="D143" i="176"/>
  <c r="B143" i="176"/>
  <c r="O142" i="176"/>
  <c r="M142" i="176"/>
  <c r="L142" i="176"/>
  <c r="K142" i="176"/>
  <c r="J142" i="176"/>
  <c r="I142" i="176"/>
  <c r="H142" i="176"/>
  <c r="G142" i="176"/>
  <c r="F142" i="176"/>
  <c r="E142" i="176"/>
  <c r="D142" i="176"/>
  <c r="B142" i="176"/>
  <c r="O141" i="176"/>
  <c r="M141" i="176"/>
  <c r="L141" i="176"/>
  <c r="K141" i="176"/>
  <c r="J141" i="176"/>
  <c r="I141" i="176"/>
  <c r="H141" i="176"/>
  <c r="G141" i="176"/>
  <c r="F141" i="176"/>
  <c r="E141" i="176"/>
  <c r="D141" i="176"/>
  <c r="B141" i="176"/>
  <c r="O140" i="176"/>
  <c r="M140" i="176"/>
  <c r="L140" i="176"/>
  <c r="K140" i="176"/>
  <c r="J140" i="176"/>
  <c r="I140" i="176"/>
  <c r="H140" i="176"/>
  <c r="G140" i="176"/>
  <c r="F140" i="176"/>
  <c r="E140" i="176"/>
  <c r="D140" i="176"/>
  <c r="B140" i="176"/>
  <c r="O139" i="176"/>
  <c r="M139" i="176"/>
  <c r="L139" i="176"/>
  <c r="K139" i="176"/>
  <c r="J139" i="176"/>
  <c r="I139" i="176"/>
  <c r="H139" i="176"/>
  <c r="G139" i="176"/>
  <c r="F139" i="176"/>
  <c r="E139" i="176"/>
  <c r="D139" i="176"/>
  <c r="B139" i="176"/>
  <c r="O138" i="176"/>
  <c r="M138" i="176"/>
  <c r="L138" i="176"/>
  <c r="K138" i="176"/>
  <c r="J138" i="176"/>
  <c r="I138" i="176"/>
  <c r="H138" i="176"/>
  <c r="G138" i="176"/>
  <c r="F138" i="176"/>
  <c r="E138" i="176"/>
  <c r="D138" i="176"/>
  <c r="B138" i="176"/>
  <c r="O137" i="176"/>
  <c r="M137" i="176"/>
  <c r="L137" i="176"/>
  <c r="K137" i="176"/>
  <c r="J137" i="176"/>
  <c r="I137" i="176"/>
  <c r="H137" i="176"/>
  <c r="G137" i="176"/>
  <c r="F137" i="176"/>
  <c r="E137" i="176"/>
  <c r="D137" i="176"/>
  <c r="B137" i="176"/>
  <c r="O136" i="176"/>
  <c r="M136" i="176"/>
  <c r="L136" i="176"/>
  <c r="K136" i="176"/>
  <c r="J136" i="176"/>
  <c r="I136" i="176"/>
  <c r="H136" i="176"/>
  <c r="G136" i="176"/>
  <c r="F136" i="176"/>
  <c r="E136" i="176"/>
  <c r="D136" i="176"/>
  <c r="B136" i="176"/>
  <c r="O135" i="176"/>
  <c r="M135" i="176"/>
  <c r="L135" i="176"/>
  <c r="K135" i="176"/>
  <c r="J135" i="176"/>
  <c r="I135" i="176"/>
  <c r="H135" i="176"/>
  <c r="G135" i="176"/>
  <c r="F135" i="176"/>
  <c r="E135" i="176"/>
  <c r="D135" i="176"/>
  <c r="B135" i="176"/>
  <c r="O134" i="176"/>
  <c r="M134" i="176"/>
  <c r="L134" i="176"/>
  <c r="K134" i="176"/>
  <c r="J134" i="176"/>
  <c r="I134" i="176"/>
  <c r="H134" i="176"/>
  <c r="G134" i="176"/>
  <c r="F134" i="176"/>
  <c r="E134" i="176"/>
  <c r="D134" i="176"/>
  <c r="B134" i="176"/>
  <c r="O133" i="176"/>
  <c r="M133" i="176"/>
  <c r="L133" i="176"/>
  <c r="K133" i="176"/>
  <c r="J133" i="176"/>
  <c r="I133" i="176"/>
  <c r="H133" i="176"/>
  <c r="G133" i="176"/>
  <c r="F133" i="176"/>
  <c r="E133" i="176"/>
  <c r="D133" i="176"/>
  <c r="B133" i="176"/>
  <c r="O132" i="176"/>
  <c r="M132" i="176"/>
  <c r="L132" i="176"/>
  <c r="K132" i="176"/>
  <c r="J132" i="176"/>
  <c r="I132" i="176"/>
  <c r="H132" i="176"/>
  <c r="G132" i="176"/>
  <c r="F132" i="176"/>
  <c r="E132" i="176"/>
  <c r="D132" i="176"/>
  <c r="B132" i="176"/>
  <c r="O131" i="176"/>
  <c r="M131" i="176"/>
  <c r="L131" i="176"/>
  <c r="K131" i="176"/>
  <c r="J131" i="176"/>
  <c r="I131" i="176"/>
  <c r="H131" i="176"/>
  <c r="G131" i="176"/>
  <c r="F131" i="176"/>
  <c r="E131" i="176"/>
  <c r="D131" i="176"/>
  <c r="B131" i="176"/>
  <c r="O130" i="176"/>
  <c r="M130" i="176"/>
  <c r="L130" i="176"/>
  <c r="K130" i="176"/>
  <c r="J130" i="176"/>
  <c r="I130" i="176"/>
  <c r="H130" i="176"/>
  <c r="G130" i="176"/>
  <c r="F130" i="176"/>
  <c r="E130" i="176"/>
  <c r="D130" i="176"/>
  <c r="B130" i="176"/>
  <c r="O129" i="176"/>
  <c r="M129" i="176"/>
  <c r="L129" i="176"/>
  <c r="K129" i="176"/>
  <c r="J129" i="176"/>
  <c r="I129" i="176"/>
  <c r="H129" i="176"/>
  <c r="G129" i="176"/>
  <c r="F129" i="176"/>
  <c r="E129" i="176"/>
  <c r="D129" i="176"/>
  <c r="B129" i="176"/>
  <c r="O128" i="176"/>
  <c r="M128" i="176"/>
  <c r="L128" i="176"/>
  <c r="K128" i="176"/>
  <c r="J128" i="176"/>
  <c r="I128" i="176"/>
  <c r="H128" i="176"/>
  <c r="G128" i="176"/>
  <c r="F128" i="176"/>
  <c r="E128" i="176"/>
  <c r="D128" i="176"/>
  <c r="B128" i="176"/>
  <c r="O127" i="176"/>
  <c r="M127" i="176"/>
  <c r="L127" i="176"/>
  <c r="K127" i="176"/>
  <c r="J127" i="176"/>
  <c r="I127" i="176"/>
  <c r="H127" i="176"/>
  <c r="G127" i="176"/>
  <c r="F127" i="176"/>
  <c r="E127" i="176"/>
  <c r="D127" i="176"/>
  <c r="B127" i="176"/>
  <c r="O126" i="176"/>
  <c r="M126" i="176"/>
  <c r="L126" i="176"/>
  <c r="K126" i="176"/>
  <c r="J126" i="176"/>
  <c r="I126" i="176"/>
  <c r="H126" i="176"/>
  <c r="G126" i="176"/>
  <c r="F126" i="176"/>
  <c r="E126" i="176"/>
  <c r="D126" i="176"/>
  <c r="B126" i="176"/>
  <c r="O125" i="176"/>
  <c r="M125" i="176"/>
  <c r="L125" i="176"/>
  <c r="K125" i="176"/>
  <c r="J125" i="176"/>
  <c r="I125" i="176"/>
  <c r="H125" i="176"/>
  <c r="G125" i="176"/>
  <c r="F125" i="176"/>
  <c r="E125" i="176"/>
  <c r="D125" i="176"/>
  <c r="B125" i="176"/>
  <c r="O124" i="176"/>
  <c r="M124" i="176"/>
  <c r="L124" i="176"/>
  <c r="K124" i="176"/>
  <c r="J124" i="176"/>
  <c r="I124" i="176"/>
  <c r="H124" i="176"/>
  <c r="G124" i="176"/>
  <c r="F124" i="176"/>
  <c r="E124" i="176"/>
  <c r="D124" i="176"/>
  <c r="B124" i="176"/>
  <c r="O123" i="176"/>
  <c r="M123" i="176"/>
  <c r="L123" i="176"/>
  <c r="K123" i="176"/>
  <c r="J123" i="176"/>
  <c r="I123" i="176"/>
  <c r="H123" i="176"/>
  <c r="G123" i="176"/>
  <c r="F123" i="176"/>
  <c r="E123" i="176"/>
  <c r="D123" i="176"/>
  <c r="B123" i="176"/>
  <c r="O122" i="176"/>
  <c r="M122" i="176"/>
  <c r="L122" i="176"/>
  <c r="K122" i="176"/>
  <c r="J122" i="176"/>
  <c r="I122" i="176"/>
  <c r="H122" i="176"/>
  <c r="G122" i="176"/>
  <c r="F122" i="176"/>
  <c r="E122" i="176"/>
  <c r="D122" i="176"/>
  <c r="B122" i="176"/>
  <c r="O121" i="176"/>
  <c r="M121" i="176"/>
  <c r="L121" i="176"/>
  <c r="K121" i="176"/>
  <c r="J121" i="176"/>
  <c r="I121" i="176"/>
  <c r="H121" i="176"/>
  <c r="G121" i="176"/>
  <c r="F121" i="176"/>
  <c r="E121" i="176"/>
  <c r="D121" i="176"/>
  <c r="B121" i="176"/>
  <c r="O120" i="176"/>
  <c r="M120" i="176"/>
  <c r="L120" i="176"/>
  <c r="K120" i="176"/>
  <c r="J120" i="176"/>
  <c r="I120" i="176"/>
  <c r="H120" i="176"/>
  <c r="G120" i="176"/>
  <c r="F120" i="176"/>
  <c r="E120" i="176"/>
  <c r="D120" i="176"/>
  <c r="B120" i="176"/>
  <c r="O119" i="176"/>
  <c r="M119" i="176"/>
  <c r="L119" i="176"/>
  <c r="K119" i="176"/>
  <c r="J119" i="176"/>
  <c r="I119" i="176"/>
  <c r="H119" i="176"/>
  <c r="G119" i="176"/>
  <c r="F119" i="176"/>
  <c r="E119" i="176"/>
  <c r="D119" i="176"/>
  <c r="B119" i="176"/>
  <c r="O118" i="176"/>
  <c r="M118" i="176"/>
  <c r="L118" i="176"/>
  <c r="K118" i="176"/>
  <c r="J118" i="176"/>
  <c r="I118" i="176"/>
  <c r="H118" i="176"/>
  <c r="G118" i="176"/>
  <c r="F118" i="176"/>
  <c r="E118" i="176"/>
  <c r="D118" i="176"/>
  <c r="B118" i="176"/>
  <c r="O117" i="176"/>
  <c r="M117" i="176"/>
  <c r="L117" i="176"/>
  <c r="K117" i="176"/>
  <c r="J117" i="176"/>
  <c r="I117" i="176"/>
  <c r="H117" i="176"/>
  <c r="G117" i="176"/>
  <c r="F117" i="176"/>
  <c r="E117" i="176"/>
  <c r="D117" i="176"/>
  <c r="B117" i="176"/>
  <c r="O116" i="176"/>
  <c r="M116" i="176"/>
  <c r="L116" i="176"/>
  <c r="K116" i="176"/>
  <c r="J116" i="176"/>
  <c r="I116" i="176"/>
  <c r="H116" i="176"/>
  <c r="G116" i="176"/>
  <c r="F116" i="176"/>
  <c r="E116" i="176"/>
  <c r="D116" i="176"/>
  <c r="B116" i="176"/>
  <c r="O115" i="176"/>
  <c r="M115" i="176"/>
  <c r="L115" i="176"/>
  <c r="K115" i="176"/>
  <c r="J115" i="176"/>
  <c r="I115" i="176"/>
  <c r="H115" i="176"/>
  <c r="G115" i="176"/>
  <c r="F115" i="176"/>
  <c r="E115" i="176"/>
  <c r="D115" i="176"/>
  <c r="B115" i="176"/>
  <c r="O114" i="176"/>
  <c r="M114" i="176"/>
  <c r="L114" i="176"/>
  <c r="K114" i="176"/>
  <c r="J114" i="176"/>
  <c r="I114" i="176"/>
  <c r="H114" i="176"/>
  <c r="G114" i="176"/>
  <c r="F114" i="176"/>
  <c r="E114" i="176"/>
  <c r="D114" i="176"/>
  <c r="B114" i="176"/>
  <c r="O113" i="176"/>
  <c r="M113" i="176"/>
  <c r="L113" i="176"/>
  <c r="K113" i="176"/>
  <c r="J113" i="176"/>
  <c r="I113" i="176"/>
  <c r="H113" i="176"/>
  <c r="G113" i="176"/>
  <c r="F113" i="176"/>
  <c r="E113" i="176"/>
  <c r="D113" i="176"/>
  <c r="B113" i="176"/>
  <c r="O112" i="176"/>
  <c r="M112" i="176"/>
  <c r="L112" i="176"/>
  <c r="K112" i="176"/>
  <c r="J112" i="176"/>
  <c r="I112" i="176"/>
  <c r="H112" i="176"/>
  <c r="G112" i="176"/>
  <c r="F112" i="176"/>
  <c r="E112" i="176"/>
  <c r="D112" i="176"/>
  <c r="B112" i="176"/>
  <c r="O111" i="176"/>
  <c r="M111" i="176"/>
  <c r="L111" i="176"/>
  <c r="K111" i="176"/>
  <c r="J111" i="176"/>
  <c r="I111" i="176"/>
  <c r="H111" i="176"/>
  <c r="G111" i="176"/>
  <c r="F111" i="176"/>
  <c r="E111" i="176"/>
  <c r="D111" i="176"/>
  <c r="B111" i="176"/>
  <c r="O110" i="176"/>
  <c r="M110" i="176"/>
  <c r="L110" i="176"/>
  <c r="K110" i="176"/>
  <c r="J110" i="176"/>
  <c r="I110" i="176"/>
  <c r="H110" i="176"/>
  <c r="G110" i="176"/>
  <c r="F110" i="176"/>
  <c r="E110" i="176"/>
  <c r="D110" i="176"/>
  <c r="B110" i="176"/>
  <c r="O109" i="176"/>
  <c r="M109" i="176"/>
  <c r="L109" i="176"/>
  <c r="K109" i="176"/>
  <c r="J109" i="176"/>
  <c r="I109" i="176"/>
  <c r="H109" i="176"/>
  <c r="G109" i="176"/>
  <c r="F109" i="176"/>
  <c r="E109" i="176"/>
  <c r="D109" i="176"/>
  <c r="B109" i="176"/>
  <c r="O108" i="176"/>
  <c r="M108" i="176"/>
  <c r="L108" i="176"/>
  <c r="K108" i="176"/>
  <c r="J108" i="176"/>
  <c r="I108" i="176"/>
  <c r="H108" i="176"/>
  <c r="G108" i="176"/>
  <c r="F108" i="176"/>
  <c r="E108" i="176"/>
  <c r="D108" i="176"/>
  <c r="B108" i="176"/>
  <c r="O107" i="176"/>
  <c r="M107" i="176"/>
  <c r="L107" i="176"/>
  <c r="K107" i="176"/>
  <c r="J107" i="176"/>
  <c r="I107" i="176"/>
  <c r="H107" i="176"/>
  <c r="G107" i="176"/>
  <c r="F107" i="176"/>
  <c r="E107" i="176"/>
  <c r="D107" i="176"/>
  <c r="B107" i="176"/>
  <c r="O106" i="176"/>
  <c r="M106" i="176"/>
  <c r="L106" i="176"/>
  <c r="K106" i="176"/>
  <c r="J106" i="176"/>
  <c r="I106" i="176"/>
  <c r="H106" i="176"/>
  <c r="G106" i="176"/>
  <c r="F106" i="176"/>
  <c r="E106" i="176"/>
  <c r="D106" i="176"/>
  <c r="B106" i="176"/>
  <c r="O105" i="176"/>
  <c r="M105" i="176"/>
  <c r="L105" i="176"/>
  <c r="K105" i="176"/>
  <c r="J105" i="176"/>
  <c r="I105" i="176"/>
  <c r="H105" i="176"/>
  <c r="G105" i="176"/>
  <c r="F105" i="176"/>
  <c r="E105" i="176"/>
  <c r="D105" i="176"/>
  <c r="B105" i="176"/>
  <c r="O104" i="176"/>
  <c r="M104" i="176"/>
  <c r="L104" i="176"/>
  <c r="K104" i="176"/>
  <c r="J104" i="176"/>
  <c r="I104" i="176"/>
  <c r="H104" i="176"/>
  <c r="G104" i="176"/>
  <c r="F104" i="176"/>
  <c r="E104" i="176"/>
  <c r="D104" i="176"/>
  <c r="B104" i="176"/>
  <c r="O103" i="176"/>
  <c r="M103" i="176"/>
  <c r="L103" i="176"/>
  <c r="K103" i="176"/>
  <c r="J103" i="176"/>
  <c r="I103" i="176"/>
  <c r="H103" i="176"/>
  <c r="G103" i="176"/>
  <c r="F103" i="176"/>
  <c r="E103" i="176"/>
  <c r="D103" i="176"/>
  <c r="B103" i="176"/>
  <c r="O102" i="176"/>
  <c r="M102" i="176"/>
  <c r="L102" i="176"/>
  <c r="K102" i="176"/>
  <c r="J102" i="176"/>
  <c r="I102" i="176"/>
  <c r="H102" i="176"/>
  <c r="G102" i="176"/>
  <c r="F102" i="176"/>
  <c r="E102" i="176"/>
  <c r="D102" i="176"/>
  <c r="B102" i="176"/>
  <c r="O101" i="176"/>
  <c r="M101" i="176"/>
  <c r="L101" i="176"/>
  <c r="K101" i="176"/>
  <c r="J101" i="176"/>
  <c r="I101" i="176"/>
  <c r="H101" i="176"/>
  <c r="G101" i="176"/>
  <c r="F101" i="176"/>
  <c r="E101" i="176"/>
  <c r="D101" i="176"/>
  <c r="B101" i="176"/>
  <c r="O100" i="176"/>
  <c r="M100" i="176"/>
  <c r="L100" i="176"/>
  <c r="K100" i="176"/>
  <c r="J100" i="176"/>
  <c r="I100" i="176"/>
  <c r="H100" i="176"/>
  <c r="G100" i="176"/>
  <c r="F100" i="176"/>
  <c r="E100" i="176"/>
  <c r="D100" i="176"/>
  <c r="B100" i="176"/>
  <c r="O99" i="176"/>
  <c r="M99" i="176"/>
  <c r="L99" i="176"/>
  <c r="K99" i="176"/>
  <c r="J99" i="176"/>
  <c r="I99" i="176"/>
  <c r="H99" i="176"/>
  <c r="G99" i="176"/>
  <c r="F99" i="176"/>
  <c r="E99" i="176"/>
  <c r="D99" i="176"/>
  <c r="B99" i="176"/>
  <c r="O98" i="176"/>
  <c r="M98" i="176"/>
  <c r="L98" i="176"/>
  <c r="K98" i="176"/>
  <c r="J98" i="176"/>
  <c r="I98" i="176"/>
  <c r="H98" i="176"/>
  <c r="G98" i="176"/>
  <c r="F98" i="176"/>
  <c r="E98" i="176"/>
  <c r="D98" i="176"/>
  <c r="B98" i="176"/>
  <c r="O97" i="176"/>
  <c r="M97" i="176"/>
  <c r="L97" i="176"/>
  <c r="K97" i="176"/>
  <c r="J97" i="176"/>
  <c r="I97" i="176"/>
  <c r="H97" i="176"/>
  <c r="G97" i="176"/>
  <c r="F97" i="176"/>
  <c r="E97" i="176"/>
  <c r="D97" i="176"/>
  <c r="B97" i="176"/>
  <c r="O96" i="176"/>
  <c r="M96" i="176"/>
  <c r="L96" i="176"/>
  <c r="K96" i="176"/>
  <c r="J96" i="176"/>
  <c r="I96" i="176"/>
  <c r="H96" i="176"/>
  <c r="G96" i="176"/>
  <c r="F96" i="176"/>
  <c r="E96" i="176"/>
  <c r="D96" i="176"/>
  <c r="B96" i="176"/>
  <c r="O95" i="176"/>
  <c r="M95" i="176"/>
  <c r="L95" i="176"/>
  <c r="K95" i="176"/>
  <c r="J95" i="176"/>
  <c r="I95" i="176"/>
  <c r="H95" i="176"/>
  <c r="G95" i="176"/>
  <c r="F95" i="176"/>
  <c r="E95" i="176"/>
  <c r="D95" i="176"/>
  <c r="B95" i="176"/>
  <c r="O94" i="176"/>
  <c r="M94" i="176"/>
  <c r="L94" i="176"/>
  <c r="K94" i="176"/>
  <c r="J94" i="176"/>
  <c r="I94" i="176"/>
  <c r="H94" i="176"/>
  <c r="G94" i="176"/>
  <c r="F94" i="176"/>
  <c r="E94" i="176"/>
  <c r="D94" i="176"/>
  <c r="B94" i="176"/>
  <c r="O93" i="176"/>
  <c r="M93" i="176"/>
  <c r="L93" i="176"/>
  <c r="K93" i="176"/>
  <c r="J93" i="176"/>
  <c r="I93" i="176"/>
  <c r="H93" i="176"/>
  <c r="G93" i="176"/>
  <c r="F93" i="176"/>
  <c r="E93" i="176"/>
  <c r="D93" i="176"/>
  <c r="B93" i="176"/>
  <c r="O92" i="176"/>
  <c r="M92" i="176"/>
  <c r="L92" i="176"/>
  <c r="K92" i="176"/>
  <c r="J92" i="176"/>
  <c r="I92" i="176"/>
  <c r="H92" i="176"/>
  <c r="G92" i="176"/>
  <c r="F92" i="176"/>
  <c r="E92" i="176"/>
  <c r="D92" i="176"/>
  <c r="B92" i="176"/>
  <c r="O91" i="176"/>
  <c r="M91" i="176"/>
  <c r="L91" i="176"/>
  <c r="K91" i="176"/>
  <c r="J91" i="176"/>
  <c r="I91" i="176"/>
  <c r="H91" i="176"/>
  <c r="G91" i="176"/>
  <c r="F91" i="176"/>
  <c r="E91" i="176"/>
  <c r="D91" i="176"/>
  <c r="B91" i="176"/>
  <c r="O90" i="176"/>
  <c r="M90" i="176"/>
  <c r="L90" i="176"/>
  <c r="K90" i="176"/>
  <c r="J90" i="176"/>
  <c r="I90" i="176"/>
  <c r="H90" i="176"/>
  <c r="G90" i="176"/>
  <c r="F90" i="176"/>
  <c r="E90" i="176"/>
  <c r="D90" i="176"/>
  <c r="B90" i="176"/>
  <c r="O89" i="176"/>
  <c r="M89" i="176"/>
  <c r="L89" i="176"/>
  <c r="K89" i="176"/>
  <c r="J89" i="176"/>
  <c r="I89" i="176"/>
  <c r="H89" i="176"/>
  <c r="G89" i="176"/>
  <c r="F89" i="176"/>
  <c r="E89" i="176"/>
  <c r="D89" i="176"/>
  <c r="B89" i="176"/>
  <c r="O88" i="176"/>
  <c r="M88" i="176"/>
  <c r="L88" i="176"/>
  <c r="K88" i="176"/>
  <c r="J88" i="176"/>
  <c r="I88" i="176"/>
  <c r="H88" i="176"/>
  <c r="G88" i="176"/>
  <c r="F88" i="176"/>
  <c r="E88" i="176"/>
  <c r="D88" i="176"/>
  <c r="B88" i="176"/>
  <c r="O87" i="176"/>
  <c r="M87" i="176"/>
  <c r="L87" i="176"/>
  <c r="K87" i="176"/>
  <c r="J87" i="176"/>
  <c r="I87" i="176"/>
  <c r="H87" i="176"/>
  <c r="G87" i="176"/>
  <c r="F87" i="176"/>
  <c r="E87" i="176"/>
  <c r="D87" i="176"/>
  <c r="B87" i="176"/>
  <c r="O86" i="176"/>
  <c r="M86" i="176"/>
  <c r="L86" i="176"/>
  <c r="K86" i="176"/>
  <c r="J86" i="176"/>
  <c r="I86" i="176"/>
  <c r="H86" i="176"/>
  <c r="G86" i="176"/>
  <c r="F86" i="176"/>
  <c r="E86" i="176"/>
  <c r="D86" i="176"/>
  <c r="B86" i="176"/>
  <c r="O85" i="176"/>
  <c r="M85" i="176"/>
  <c r="L85" i="176"/>
  <c r="K85" i="176"/>
  <c r="J85" i="176"/>
  <c r="I85" i="176"/>
  <c r="H85" i="176"/>
  <c r="G85" i="176"/>
  <c r="F85" i="176"/>
  <c r="E85" i="176"/>
  <c r="D85" i="176"/>
  <c r="B85" i="176"/>
  <c r="O84" i="176"/>
  <c r="M84" i="176"/>
  <c r="L84" i="176"/>
  <c r="K84" i="176"/>
  <c r="J84" i="176"/>
  <c r="I84" i="176"/>
  <c r="H84" i="176"/>
  <c r="G84" i="176"/>
  <c r="F84" i="176"/>
  <c r="E84" i="176"/>
  <c r="D84" i="176"/>
  <c r="B84" i="176"/>
  <c r="O83" i="176"/>
  <c r="M83" i="176"/>
  <c r="L83" i="176"/>
  <c r="K83" i="176"/>
  <c r="J83" i="176"/>
  <c r="I83" i="176"/>
  <c r="H83" i="176"/>
  <c r="G83" i="176"/>
  <c r="F83" i="176"/>
  <c r="E83" i="176"/>
  <c r="D83" i="176"/>
  <c r="B83" i="176"/>
  <c r="O82" i="176"/>
  <c r="M82" i="176"/>
  <c r="L82" i="176"/>
  <c r="K82" i="176"/>
  <c r="J82" i="176"/>
  <c r="I82" i="176"/>
  <c r="H82" i="176"/>
  <c r="G82" i="176"/>
  <c r="F82" i="176"/>
  <c r="E82" i="176"/>
  <c r="D82" i="176"/>
  <c r="B82" i="176"/>
  <c r="O81" i="176"/>
  <c r="M81" i="176"/>
  <c r="L81" i="176"/>
  <c r="K81" i="176"/>
  <c r="J81" i="176"/>
  <c r="I81" i="176"/>
  <c r="H81" i="176"/>
  <c r="G81" i="176"/>
  <c r="F81" i="176"/>
  <c r="E81" i="176"/>
  <c r="D81" i="176"/>
  <c r="B81" i="176"/>
  <c r="O80" i="176"/>
  <c r="M80" i="176"/>
  <c r="L80" i="176"/>
  <c r="K80" i="176"/>
  <c r="J80" i="176"/>
  <c r="I80" i="176"/>
  <c r="H80" i="176"/>
  <c r="G80" i="176"/>
  <c r="F80" i="176"/>
  <c r="E80" i="176"/>
  <c r="D80" i="176"/>
  <c r="B80" i="176"/>
  <c r="O79" i="176"/>
  <c r="M79" i="176"/>
  <c r="L79" i="176"/>
  <c r="K79" i="176"/>
  <c r="J79" i="176"/>
  <c r="I79" i="176"/>
  <c r="H79" i="176"/>
  <c r="G79" i="176"/>
  <c r="F79" i="176"/>
  <c r="E79" i="176"/>
  <c r="D79" i="176"/>
  <c r="B79" i="176"/>
  <c r="O78" i="176"/>
  <c r="M78" i="176"/>
  <c r="L78" i="176"/>
  <c r="K78" i="176"/>
  <c r="J78" i="176"/>
  <c r="I78" i="176"/>
  <c r="H78" i="176"/>
  <c r="G78" i="176"/>
  <c r="F78" i="176"/>
  <c r="E78" i="176"/>
  <c r="D78" i="176"/>
  <c r="B78" i="176"/>
  <c r="O77" i="176"/>
  <c r="M77" i="176"/>
  <c r="L77" i="176"/>
  <c r="K77" i="176"/>
  <c r="J77" i="176"/>
  <c r="I77" i="176"/>
  <c r="H77" i="176"/>
  <c r="G77" i="176"/>
  <c r="F77" i="176"/>
  <c r="E77" i="176"/>
  <c r="D77" i="176"/>
  <c r="B77" i="176"/>
  <c r="O76" i="176"/>
  <c r="M76" i="176"/>
  <c r="L76" i="176"/>
  <c r="K76" i="176"/>
  <c r="J76" i="176"/>
  <c r="I76" i="176"/>
  <c r="H76" i="176"/>
  <c r="G76" i="176"/>
  <c r="F76" i="176"/>
  <c r="E76" i="176"/>
  <c r="D76" i="176"/>
  <c r="B76" i="176"/>
  <c r="O75" i="176"/>
  <c r="M75" i="176"/>
  <c r="L75" i="176"/>
  <c r="K75" i="176"/>
  <c r="J75" i="176"/>
  <c r="I75" i="176"/>
  <c r="H75" i="176"/>
  <c r="G75" i="176"/>
  <c r="F75" i="176"/>
  <c r="E75" i="176"/>
  <c r="D75" i="176"/>
  <c r="B75" i="176"/>
  <c r="O74" i="176"/>
  <c r="M74" i="176"/>
  <c r="L74" i="176"/>
  <c r="K74" i="176"/>
  <c r="J74" i="176"/>
  <c r="I74" i="176"/>
  <c r="H74" i="176"/>
  <c r="G74" i="176"/>
  <c r="F74" i="176"/>
  <c r="E74" i="176"/>
  <c r="D74" i="176"/>
  <c r="B74" i="176"/>
  <c r="O73" i="176"/>
  <c r="M73" i="176"/>
  <c r="L73" i="176"/>
  <c r="K73" i="176"/>
  <c r="J73" i="176"/>
  <c r="I73" i="176"/>
  <c r="H73" i="176"/>
  <c r="G73" i="176"/>
  <c r="F73" i="176"/>
  <c r="E73" i="176"/>
  <c r="D73" i="176"/>
  <c r="B73" i="176"/>
  <c r="O72" i="176"/>
  <c r="M72" i="176"/>
  <c r="L72" i="176"/>
  <c r="K72" i="176"/>
  <c r="J72" i="176"/>
  <c r="I72" i="176"/>
  <c r="H72" i="176"/>
  <c r="G72" i="176"/>
  <c r="F72" i="176"/>
  <c r="E72" i="176"/>
  <c r="D72" i="176"/>
  <c r="B72" i="176"/>
  <c r="O71" i="176"/>
  <c r="M71" i="176"/>
  <c r="L71" i="176"/>
  <c r="K71" i="176"/>
  <c r="J71" i="176"/>
  <c r="I71" i="176"/>
  <c r="H71" i="176"/>
  <c r="G71" i="176"/>
  <c r="F71" i="176"/>
  <c r="E71" i="176"/>
  <c r="D71" i="176"/>
  <c r="B71" i="176"/>
  <c r="O70" i="176"/>
  <c r="M70" i="176"/>
  <c r="L70" i="176"/>
  <c r="K70" i="176"/>
  <c r="J70" i="176"/>
  <c r="I70" i="176"/>
  <c r="H70" i="176"/>
  <c r="G70" i="176"/>
  <c r="F70" i="176"/>
  <c r="E70" i="176"/>
  <c r="D70" i="176"/>
  <c r="B70" i="176"/>
  <c r="O69" i="176"/>
  <c r="M69" i="176"/>
  <c r="L69" i="176"/>
  <c r="K69" i="176"/>
  <c r="J69" i="176"/>
  <c r="I69" i="176"/>
  <c r="H69" i="176"/>
  <c r="G69" i="176"/>
  <c r="F69" i="176"/>
  <c r="E69" i="176"/>
  <c r="D69" i="176"/>
  <c r="B69" i="176"/>
  <c r="O68" i="176"/>
  <c r="M68" i="176"/>
  <c r="L68" i="176"/>
  <c r="K68" i="176"/>
  <c r="J68" i="176"/>
  <c r="I68" i="176"/>
  <c r="H68" i="176"/>
  <c r="G68" i="176"/>
  <c r="F68" i="176"/>
  <c r="E68" i="176"/>
  <c r="D68" i="176"/>
  <c r="B68" i="176"/>
  <c r="O67" i="176"/>
  <c r="M67" i="176"/>
  <c r="L67" i="176"/>
  <c r="K67" i="176"/>
  <c r="J67" i="176"/>
  <c r="I67" i="176"/>
  <c r="H67" i="176"/>
  <c r="G67" i="176"/>
  <c r="F67" i="176"/>
  <c r="E67" i="176"/>
  <c r="D67" i="176"/>
  <c r="B67" i="176"/>
  <c r="O66" i="176"/>
  <c r="M66" i="176"/>
  <c r="L66" i="176"/>
  <c r="K66" i="176"/>
  <c r="J66" i="176"/>
  <c r="I66" i="176"/>
  <c r="H66" i="176"/>
  <c r="G66" i="176"/>
  <c r="F66" i="176"/>
  <c r="E66" i="176"/>
  <c r="D66" i="176"/>
  <c r="B66" i="176"/>
  <c r="O65" i="176"/>
  <c r="M65" i="176"/>
  <c r="L65" i="176"/>
  <c r="K65" i="176"/>
  <c r="J65" i="176"/>
  <c r="I65" i="176"/>
  <c r="H65" i="176"/>
  <c r="G65" i="176"/>
  <c r="F65" i="176"/>
  <c r="E65" i="176"/>
  <c r="D65" i="176"/>
  <c r="B65" i="176"/>
  <c r="O64" i="176"/>
  <c r="M64" i="176"/>
  <c r="L64" i="176"/>
  <c r="K64" i="176"/>
  <c r="J64" i="176"/>
  <c r="I64" i="176"/>
  <c r="H64" i="176"/>
  <c r="G64" i="176"/>
  <c r="F64" i="176"/>
  <c r="E64" i="176"/>
  <c r="D64" i="176"/>
  <c r="B64" i="176"/>
  <c r="O63" i="176"/>
  <c r="M63" i="176"/>
  <c r="L63" i="176"/>
  <c r="K63" i="176"/>
  <c r="J63" i="176"/>
  <c r="I63" i="176"/>
  <c r="H63" i="176"/>
  <c r="G63" i="176"/>
  <c r="F63" i="176"/>
  <c r="E63" i="176"/>
  <c r="D63" i="176"/>
  <c r="B63" i="176"/>
  <c r="O62" i="176"/>
  <c r="M62" i="176"/>
  <c r="L62" i="176"/>
  <c r="K62" i="176"/>
  <c r="J62" i="176"/>
  <c r="I62" i="176"/>
  <c r="H62" i="176"/>
  <c r="G62" i="176"/>
  <c r="F62" i="176"/>
  <c r="E62" i="176"/>
  <c r="D62" i="176"/>
  <c r="B62" i="176"/>
  <c r="O61" i="176"/>
  <c r="M61" i="176"/>
  <c r="L61" i="176"/>
  <c r="K61" i="176"/>
  <c r="J61" i="176"/>
  <c r="I61" i="176"/>
  <c r="H61" i="176"/>
  <c r="G61" i="176"/>
  <c r="F61" i="176"/>
  <c r="E61" i="176"/>
  <c r="D61" i="176"/>
  <c r="B61" i="176"/>
  <c r="O60" i="176"/>
  <c r="M60" i="176"/>
  <c r="L60" i="176"/>
  <c r="K60" i="176"/>
  <c r="J60" i="176"/>
  <c r="I60" i="176"/>
  <c r="H60" i="176"/>
  <c r="G60" i="176"/>
  <c r="F60" i="176"/>
  <c r="E60" i="176"/>
  <c r="D60" i="176"/>
  <c r="B60" i="176"/>
  <c r="O59" i="176"/>
  <c r="M59" i="176"/>
  <c r="L59" i="176"/>
  <c r="K59" i="176"/>
  <c r="J59" i="176"/>
  <c r="I59" i="176"/>
  <c r="H59" i="176"/>
  <c r="G59" i="176"/>
  <c r="F59" i="176"/>
  <c r="E59" i="176"/>
  <c r="D59" i="176"/>
  <c r="B59" i="176"/>
  <c r="O58" i="176"/>
  <c r="M58" i="176"/>
  <c r="L58" i="176"/>
  <c r="K58" i="176"/>
  <c r="J58" i="176"/>
  <c r="I58" i="176"/>
  <c r="H58" i="176"/>
  <c r="G58" i="176"/>
  <c r="F58" i="176"/>
  <c r="E58" i="176"/>
  <c r="D58" i="176"/>
  <c r="B58" i="176"/>
  <c r="O57" i="176"/>
  <c r="M57" i="176"/>
  <c r="L57" i="176"/>
  <c r="K57" i="176"/>
  <c r="J57" i="176"/>
  <c r="I57" i="176"/>
  <c r="H57" i="176"/>
  <c r="G57" i="176"/>
  <c r="F57" i="176"/>
  <c r="E57" i="176"/>
  <c r="D57" i="176"/>
  <c r="B57" i="176"/>
  <c r="O56" i="176"/>
  <c r="M56" i="176"/>
  <c r="L56" i="176"/>
  <c r="K56" i="176"/>
  <c r="J56" i="176"/>
  <c r="I56" i="176"/>
  <c r="H56" i="176"/>
  <c r="G56" i="176"/>
  <c r="F56" i="176"/>
  <c r="E56" i="176"/>
  <c r="D56" i="176"/>
  <c r="B56" i="176"/>
  <c r="O55" i="176"/>
  <c r="M55" i="176"/>
  <c r="L55" i="176"/>
  <c r="K55" i="176"/>
  <c r="J55" i="176"/>
  <c r="I55" i="176"/>
  <c r="H55" i="176"/>
  <c r="G55" i="176"/>
  <c r="F55" i="176"/>
  <c r="E55" i="176"/>
  <c r="D55" i="176"/>
  <c r="B55" i="176"/>
  <c r="O54" i="176"/>
  <c r="M54" i="176"/>
  <c r="L54" i="176"/>
  <c r="K54" i="176"/>
  <c r="J54" i="176"/>
  <c r="I54" i="176"/>
  <c r="H54" i="176"/>
  <c r="G54" i="176"/>
  <c r="F54" i="176"/>
  <c r="E54" i="176"/>
  <c r="D54" i="176"/>
  <c r="B54" i="176"/>
  <c r="O53" i="176"/>
  <c r="M53" i="176"/>
  <c r="L53" i="176"/>
  <c r="K53" i="176"/>
  <c r="J53" i="176"/>
  <c r="I53" i="176"/>
  <c r="H53" i="176"/>
  <c r="G53" i="176"/>
  <c r="F53" i="176"/>
  <c r="E53" i="176"/>
  <c r="D53" i="176"/>
  <c r="B53" i="176"/>
  <c r="O52" i="176"/>
  <c r="M52" i="176"/>
  <c r="L52" i="176"/>
  <c r="K52" i="176"/>
  <c r="J52" i="176"/>
  <c r="I52" i="176"/>
  <c r="H52" i="176"/>
  <c r="G52" i="176"/>
  <c r="F52" i="176"/>
  <c r="E52" i="176"/>
  <c r="D52" i="176"/>
  <c r="B52" i="176"/>
  <c r="O51" i="176"/>
  <c r="M51" i="176"/>
  <c r="L51" i="176"/>
  <c r="K51" i="176"/>
  <c r="J51" i="176"/>
  <c r="I51" i="176"/>
  <c r="H51" i="176"/>
  <c r="G51" i="176"/>
  <c r="F51" i="176"/>
  <c r="E51" i="176"/>
  <c r="D51" i="176"/>
  <c r="B51" i="176"/>
  <c r="O50" i="176"/>
  <c r="M50" i="176"/>
  <c r="L50" i="176"/>
  <c r="K50" i="176"/>
  <c r="J50" i="176"/>
  <c r="I50" i="176"/>
  <c r="H50" i="176"/>
  <c r="G50" i="176"/>
  <c r="F50" i="176"/>
  <c r="E50" i="176"/>
  <c r="D50" i="176"/>
  <c r="B50" i="176"/>
  <c r="O49" i="176"/>
  <c r="M49" i="176"/>
  <c r="L49" i="176"/>
  <c r="K49" i="176"/>
  <c r="J49" i="176"/>
  <c r="I49" i="176"/>
  <c r="H49" i="176"/>
  <c r="G49" i="176"/>
  <c r="F49" i="176"/>
  <c r="E49" i="176"/>
  <c r="D49" i="176"/>
  <c r="B49" i="176"/>
  <c r="O48" i="176"/>
  <c r="M48" i="176"/>
  <c r="L48" i="176"/>
  <c r="K48" i="176"/>
  <c r="J48" i="176"/>
  <c r="I48" i="176"/>
  <c r="H48" i="176"/>
  <c r="G48" i="176"/>
  <c r="F48" i="176"/>
  <c r="E48" i="176"/>
  <c r="D48" i="176"/>
  <c r="B48" i="176"/>
  <c r="O47" i="176"/>
  <c r="M47" i="176"/>
  <c r="L47" i="176"/>
  <c r="K47" i="176"/>
  <c r="J47" i="176"/>
  <c r="I47" i="176"/>
  <c r="H47" i="176"/>
  <c r="G47" i="176"/>
  <c r="F47" i="176"/>
  <c r="E47" i="176"/>
  <c r="D47" i="176"/>
  <c r="B47" i="176"/>
  <c r="O46" i="176"/>
  <c r="M46" i="176"/>
  <c r="L46" i="176"/>
  <c r="K46" i="176"/>
  <c r="J46" i="176"/>
  <c r="I46" i="176"/>
  <c r="H46" i="176"/>
  <c r="G46" i="176"/>
  <c r="F46" i="176"/>
  <c r="D46" i="176"/>
  <c r="B46" i="176"/>
  <c r="O45" i="176"/>
  <c r="M45" i="176"/>
  <c r="L45" i="176"/>
  <c r="K45" i="176"/>
  <c r="J45" i="176"/>
  <c r="I45" i="176"/>
  <c r="H45" i="176"/>
  <c r="G45" i="176"/>
  <c r="F45" i="176"/>
  <c r="E45" i="176"/>
  <c r="D45" i="176"/>
  <c r="B45" i="176"/>
  <c r="D244" i="160"/>
  <c r="B244" i="160"/>
  <c r="D243" i="160"/>
  <c r="B243" i="160"/>
  <c r="D242" i="160"/>
  <c r="B242" i="160"/>
  <c r="D241" i="160"/>
  <c r="B241" i="160"/>
  <c r="D240" i="160"/>
  <c r="B240" i="160"/>
  <c r="D239" i="160"/>
  <c r="B239" i="160"/>
  <c r="D238" i="160"/>
  <c r="B238" i="160"/>
  <c r="D237" i="160"/>
  <c r="B237" i="160"/>
  <c r="D236" i="160"/>
  <c r="B236" i="160"/>
  <c r="D235" i="160"/>
  <c r="B235" i="160"/>
  <c r="D234" i="160"/>
  <c r="B234" i="160"/>
  <c r="D233" i="160"/>
  <c r="B233" i="160"/>
  <c r="D232" i="160"/>
  <c r="B232" i="160"/>
  <c r="D231" i="160"/>
  <c r="B231" i="160"/>
  <c r="D230" i="160"/>
  <c r="B230" i="160"/>
  <c r="D229" i="160"/>
  <c r="B229" i="160"/>
  <c r="D228" i="160"/>
  <c r="B228" i="160"/>
  <c r="D227" i="160"/>
  <c r="B227" i="160"/>
  <c r="D226" i="160"/>
  <c r="B226" i="160"/>
  <c r="D225" i="160"/>
  <c r="B225" i="160"/>
  <c r="D224" i="160"/>
  <c r="B224" i="160"/>
  <c r="D223" i="160"/>
  <c r="B223" i="160"/>
  <c r="D222" i="160"/>
  <c r="B222" i="160"/>
  <c r="D221" i="160"/>
  <c r="B221" i="160"/>
  <c r="D220" i="160"/>
  <c r="B220" i="160"/>
  <c r="D219" i="160"/>
  <c r="B219" i="160"/>
  <c r="D218" i="160"/>
  <c r="B218" i="160"/>
  <c r="D217" i="160"/>
  <c r="B217" i="160"/>
  <c r="D216" i="160"/>
  <c r="B216" i="160"/>
  <c r="D215" i="160"/>
  <c r="B215" i="160"/>
  <c r="D214" i="160"/>
  <c r="B214" i="160"/>
  <c r="D213" i="160"/>
  <c r="B213" i="160"/>
  <c r="D212" i="160"/>
  <c r="B212" i="160"/>
  <c r="D211" i="160"/>
  <c r="B211" i="160"/>
  <c r="D210" i="160"/>
  <c r="B210" i="160"/>
  <c r="D209" i="160"/>
  <c r="B209" i="160"/>
  <c r="D208" i="160"/>
  <c r="B208" i="160"/>
  <c r="D207" i="160"/>
  <c r="B207" i="160"/>
  <c r="D206" i="160"/>
  <c r="B206" i="160"/>
  <c r="D205" i="160"/>
  <c r="B205" i="160"/>
  <c r="D204" i="160"/>
  <c r="B204" i="160"/>
  <c r="D203" i="160"/>
  <c r="B203" i="160"/>
  <c r="D202" i="160"/>
  <c r="B202" i="160"/>
  <c r="D201" i="160"/>
  <c r="B201" i="160"/>
  <c r="D200" i="160"/>
  <c r="B200" i="160"/>
  <c r="D199" i="160"/>
  <c r="B199" i="160"/>
  <c r="D198" i="160"/>
  <c r="B198" i="160"/>
  <c r="D197" i="160"/>
  <c r="B197" i="160"/>
  <c r="D196" i="160"/>
  <c r="B196" i="160"/>
  <c r="D195" i="160"/>
  <c r="B195" i="160"/>
  <c r="D194" i="160"/>
  <c r="B194" i="160"/>
  <c r="D193" i="160"/>
  <c r="B193" i="160"/>
  <c r="D192" i="160"/>
  <c r="B192" i="160"/>
  <c r="D191" i="160"/>
  <c r="B191" i="160"/>
  <c r="D190" i="160"/>
  <c r="B190" i="160"/>
  <c r="D189" i="160"/>
  <c r="B189" i="160"/>
  <c r="D188" i="160"/>
  <c r="B188" i="160"/>
  <c r="D187" i="160"/>
  <c r="B187" i="160"/>
  <c r="D186" i="160"/>
  <c r="B186" i="160"/>
  <c r="D185" i="160"/>
  <c r="B185" i="160"/>
  <c r="D184" i="160"/>
  <c r="B184" i="160"/>
  <c r="D183" i="160"/>
  <c r="B183" i="160"/>
  <c r="D182" i="160"/>
  <c r="B182" i="160"/>
  <c r="D181" i="160"/>
  <c r="B181" i="160"/>
  <c r="D180" i="160"/>
  <c r="B180" i="160"/>
  <c r="D179" i="160"/>
  <c r="B179" i="160"/>
  <c r="D178" i="160"/>
  <c r="B178" i="160"/>
  <c r="D177" i="160"/>
  <c r="B177" i="160"/>
  <c r="D176" i="160"/>
  <c r="B176" i="160"/>
  <c r="D175" i="160"/>
  <c r="B175" i="160"/>
  <c r="D174" i="160"/>
  <c r="B174" i="160"/>
  <c r="D173" i="160"/>
  <c r="B173" i="160"/>
  <c r="D172" i="160"/>
  <c r="B172" i="160"/>
  <c r="D171" i="160"/>
  <c r="B171" i="160"/>
  <c r="D170" i="160"/>
  <c r="B170" i="160"/>
  <c r="D169" i="160"/>
  <c r="B169" i="160"/>
  <c r="D168" i="160"/>
  <c r="B168" i="160"/>
  <c r="D167" i="160"/>
  <c r="B167" i="160"/>
  <c r="D166" i="160"/>
  <c r="B166" i="160"/>
  <c r="D165" i="160"/>
  <c r="B165" i="160"/>
  <c r="D164" i="160"/>
  <c r="B164" i="160"/>
  <c r="D163" i="160"/>
  <c r="B163" i="160"/>
  <c r="D162" i="160"/>
  <c r="B162" i="160"/>
  <c r="D161" i="160"/>
  <c r="B161" i="160"/>
  <c r="D160" i="160"/>
  <c r="B160" i="160"/>
  <c r="D159" i="160"/>
  <c r="B159" i="160"/>
  <c r="D158" i="160"/>
  <c r="B158" i="160"/>
  <c r="D157" i="160"/>
  <c r="B157" i="160"/>
  <c r="D156" i="160"/>
  <c r="B156" i="160"/>
  <c r="D155" i="160"/>
  <c r="B155" i="160"/>
  <c r="D154" i="160"/>
  <c r="B154" i="160"/>
  <c r="D153" i="160"/>
  <c r="B153" i="160"/>
  <c r="D152" i="160"/>
  <c r="B152" i="160"/>
  <c r="D151" i="160"/>
  <c r="B151" i="160"/>
  <c r="D150" i="160"/>
  <c r="B150" i="160"/>
  <c r="D149" i="160"/>
  <c r="B149" i="160"/>
  <c r="D148" i="160"/>
  <c r="B148" i="160"/>
  <c r="D147" i="160"/>
  <c r="B147" i="160"/>
  <c r="D146" i="160"/>
  <c r="B146" i="160"/>
  <c r="D145" i="160"/>
  <c r="B145" i="160"/>
  <c r="D144" i="160"/>
  <c r="B144" i="160"/>
  <c r="D143" i="160"/>
  <c r="B143" i="160"/>
  <c r="D142" i="160"/>
  <c r="B142" i="160"/>
  <c r="D141" i="160"/>
  <c r="B141" i="160"/>
  <c r="D140" i="160"/>
  <c r="B140" i="160"/>
  <c r="D139" i="160"/>
  <c r="B139" i="160"/>
  <c r="D138" i="160"/>
  <c r="B138" i="160"/>
  <c r="D137" i="160"/>
  <c r="B137" i="160"/>
  <c r="D136" i="160"/>
  <c r="B136" i="160"/>
  <c r="D135" i="160"/>
  <c r="B135" i="160"/>
  <c r="D134" i="160"/>
  <c r="B134" i="160"/>
  <c r="D133" i="160"/>
  <c r="B133" i="160"/>
  <c r="D132" i="160"/>
  <c r="B132" i="160"/>
  <c r="D131" i="160"/>
  <c r="B131" i="160"/>
  <c r="D130" i="160"/>
  <c r="B130" i="160"/>
  <c r="D129" i="160"/>
  <c r="B129" i="160"/>
  <c r="D128" i="160"/>
  <c r="B128" i="160"/>
  <c r="D127" i="160"/>
  <c r="B127" i="160"/>
  <c r="D126" i="160"/>
  <c r="B126" i="160"/>
  <c r="D125" i="160"/>
  <c r="B125" i="160"/>
  <c r="D124" i="160"/>
  <c r="B124" i="160"/>
  <c r="D123" i="160"/>
  <c r="B123" i="160"/>
  <c r="D122" i="160"/>
  <c r="B122" i="160"/>
  <c r="D121" i="160"/>
  <c r="B121" i="160"/>
  <c r="D120" i="160"/>
  <c r="B120" i="160"/>
  <c r="D119" i="160"/>
  <c r="B119" i="160"/>
  <c r="D118" i="160"/>
  <c r="B118" i="160"/>
  <c r="D117" i="160"/>
  <c r="B117" i="160"/>
  <c r="D116" i="160"/>
  <c r="B116" i="160"/>
  <c r="D115" i="160"/>
  <c r="B115" i="160"/>
  <c r="D114" i="160"/>
  <c r="B114" i="160"/>
  <c r="D113" i="160"/>
  <c r="B113" i="160"/>
  <c r="D112" i="160"/>
  <c r="B112" i="160"/>
  <c r="D111" i="160"/>
  <c r="B111" i="160"/>
  <c r="D110" i="160"/>
  <c r="B110" i="160"/>
  <c r="D109" i="160"/>
  <c r="B109" i="160"/>
  <c r="D108" i="160"/>
  <c r="B108" i="160"/>
  <c r="D107" i="160"/>
  <c r="B107" i="160"/>
  <c r="D106" i="160"/>
  <c r="B106" i="160"/>
  <c r="D105" i="160"/>
  <c r="B105" i="160"/>
  <c r="D104" i="160"/>
  <c r="B104" i="160"/>
  <c r="D103" i="160"/>
  <c r="B103" i="160"/>
  <c r="D102" i="160"/>
  <c r="B102" i="160"/>
  <c r="D101" i="160"/>
  <c r="B101" i="160"/>
  <c r="D100" i="160"/>
  <c r="B100" i="160"/>
  <c r="D99" i="160"/>
  <c r="B99" i="160"/>
  <c r="D98" i="160"/>
  <c r="B98" i="160"/>
  <c r="D97" i="160"/>
  <c r="B97" i="160"/>
  <c r="D96" i="160"/>
  <c r="B96" i="160"/>
  <c r="D95" i="160"/>
  <c r="B95" i="160"/>
  <c r="D94" i="160"/>
  <c r="B94" i="160"/>
  <c r="D93" i="160"/>
  <c r="B93" i="160"/>
  <c r="D92" i="160"/>
  <c r="B92" i="160"/>
  <c r="D91" i="160"/>
  <c r="B91" i="160"/>
  <c r="D90" i="160"/>
  <c r="B90" i="160"/>
  <c r="D89" i="160"/>
  <c r="B89" i="160"/>
  <c r="D88" i="160"/>
  <c r="B88" i="160"/>
  <c r="D87" i="160"/>
  <c r="B87" i="160"/>
  <c r="D86" i="160"/>
  <c r="B86" i="160"/>
  <c r="D85" i="160"/>
  <c r="B85" i="160"/>
  <c r="D84" i="160"/>
  <c r="B84" i="160"/>
  <c r="D83" i="160"/>
  <c r="B83" i="160"/>
  <c r="D82" i="160"/>
  <c r="B82" i="160"/>
  <c r="D81" i="160"/>
  <c r="B81" i="160"/>
  <c r="D80" i="160"/>
  <c r="B80" i="160"/>
  <c r="D79" i="160"/>
  <c r="B79" i="160"/>
  <c r="D78" i="160"/>
  <c r="B78" i="160"/>
  <c r="D77" i="160"/>
  <c r="B77" i="160"/>
  <c r="D76" i="160"/>
  <c r="B76" i="160"/>
  <c r="D75" i="160"/>
  <c r="B75" i="160"/>
  <c r="D74" i="160"/>
  <c r="B74" i="160"/>
  <c r="D73" i="160"/>
  <c r="B73" i="160"/>
  <c r="D72" i="160"/>
  <c r="B72" i="160"/>
  <c r="D71" i="160"/>
  <c r="B71" i="160"/>
  <c r="D70" i="160"/>
  <c r="B70" i="160"/>
  <c r="D69" i="160"/>
  <c r="B69" i="160"/>
  <c r="D68" i="160"/>
  <c r="B68" i="160"/>
  <c r="D67" i="160"/>
  <c r="B67" i="160"/>
  <c r="D66" i="160"/>
  <c r="B66" i="160"/>
  <c r="D65" i="160"/>
  <c r="B65" i="160"/>
  <c r="D64" i="160"/>
  <c r="B64" i="160"/>
  <c r="D63" i="160"/>
  <c r="B63" i="160"/>
  <c r="D62" i="160"/>
  <c r="B62" i="160"/>
  <c r="D61" i="160"/>
  <c r="B61" i="160"/>
  <c r="D60" i="160"/>
  <c r="B60" i="160"/>
  <c r="D59" i="160"/>
  <c r="B59" i="160"/>
  <c r="D58" i="160"/>
  <c r="B58" i="160"/>
  <c r="D57" i="160"/>
  <c r="B57" i="160"/>
  <c r="D56" i="160"/>
  <c r="B56" i="160"/>
  <c r="D55" i="160"/>
  <c r="B55" i="160"/>
  <c r="D54" i="160"/>
  <c r="B54" i="160"/>
  <c r="D53" i="160"/>
  <c r="B53" i="160"/>
  <c r="D52" i="160"/>
  <c r="B52" i="160"/>
  <c r="D51" i="160"/>
  <c r="B51" i="160"/>
  <c r="D50" i="160"/>
  <c r="B50" i="160"/>
  <c r="D49" i="160"/>
  <c r="B49" i="160"/>
  <c r="D48" i="160"/>
  <c r="B48" i="160"/>
  <c r="D47" i="160"/>
  <c r="B47" i="160"/>
  <c r="D46" i="160"/>
  <c r="B46" i="160"/>
  <c r="B45" i="160"/>
  <c r="D244" i="161"/>
  <c r="B244" i="161"/>
  <c r="D243" i="161"/>
  <c r="B243" i="161"/>
  <c r="D242" i="161"/>
  <c r="B242" i="161"/>
  <c r="D241" i="161"/>
  <c r="B241" i="161"/>
  <c r="D240" i="161"/>
  <c r="B240" i="161"/>
  <c r="D239" i="161"/>
  <c r="B239" i="161"/>
  <c r="D238" i="161"/>
  <c r="B238" i="161"/>
  <c r="D237" i="161"/>
  <c r="B237" i="161"/>
  <c r="D236" i="161"/>
  <c r="B236" i="161"/>
  <c r="D235" i="161"/>
  <c r="B235" i="161"/>
  <c r="D234" i="161"/>
  <c r="B234" i="161"/>
  <c r="D233" i="161"/>
  <c r="B233" i="161"/>
  <c r="D232" i="161"/>
  <c r="B232" i="161"/>
  <c r="D231" i="161"/>
  <c r="B231" i="161"/>
  <c r="D230" i="161"/>
  <c r="B230" i="161"/>
  <c r="D229" i="161"/>
  <c r="B229" i="161"/>
  <c r="D228" i="161"/>
  <c r="B228" i="161"/>
  <c r="D227" i="161"/>
  <c r="B227" i="161"/>
  <c r="D226" i="161"/>
  <c r="B226" i="161"/>
  <c r="D225" i="161"/>
  <c r="B225" i="161"/>
  <c r="D224" i="161"/>
  <c r="B224" i="161"/>
  <c r="D223" i="161"/>
  <c r="B223" i="161"/>
  <c r="D222" i="161"/>
  <c r="B222" i="161"/>
  <c r="D221" i="161"/>
  <c r="B221" i="161"/>
  <c r="D220" i="161"/>
  <c r="B220" i="161"/>
  <c r="D219" i="161"/>
  <c r="B219" i="161"/>
  <c r="D218" i="161"/>
  <c r="B218" i="161"/>
  <c r="D217" i="161"/>
  <c r="B217" i="161"/>
  <c r="D216" i="161"/>
  <c r="B216" i="161"/>
  <c r="D215" i="161"/>
  <c r="B215" i="161"/>
  <c r="D214" i="161"/>
  <c r="B214" i="161"/>
  <c r="D213" i="161"/>
  <c r="B213" i="161"/>
  <c r="D212" i="161"/>
  <c r="B212" i="161"/>
  <c r="D211" i="161"/>
  <c r="B211" i="161"/>
  <c r="D210" i="161"/>
  <c r="B210" i="161"/>
  <c r="D209" i="161"/>
  <c r="B209" i="161"/>
  <c r="D208" i="161"/>
  <c r="B208" i="161"/>
  <c r="D207" i="161"/>
  <c r="B207" i="161"/>
  <c r="D206" i="161"/>
  <c r="B206" i="161"/>
  <c r="D205" i="161"/>
  <c r="B205" i="161"/>
  <c r="D204" i="161"/>
  <c r="B204" i="161"/>
  <c r="D203" i="161"/>
  <c r="B203" i="161"/>
  <c r="D202" i="161"/>
  <c r="B202" i="161"/>
  <c r="D201" i="161"/>
  <c r="B201" i="161"/>
  <c r="D200" i="161"/>
  <c r="B200" i="161"/>
  <c r="D199" i="161"/>
  <c r="B199" i="161"/>
  <c r="D198" i="161"/>
  <c r="B198" i="161"/>
  <c r="D197" i="161"/>
  <c r="B197" i="161"/>
  <c r="D196" i="161"/>
  <c r="B196" i="161"/>
  <c r="D195" i="161"/>
  <c r="B195" i="161"/>
  <c r="D194" i="161"/>
  <c r="B194" i="161"/>
  <c r="D193" i="161"/>
  <c r="B193" i="161"/>
  <c r="D192" i="161"/>
  <c r="B192" i="161"/>
  <c r="D191" i="161"/>
  <c r="B191" i="161"/>
  <c r="D190" i="161"/>
  <c r="B190" i="161"/>
  <c r="D189" i="161"/>
  <c r="B189" i="161"/>
  <c r="D188" i="161"/>
  <c r="B188" i="161"/>
  <c r="D187" i="161"/>
  <c r="B187" i="161"/>
  <c r="D186" i="161"/>
  <c r="B186" i="161"/>
  <c r="D185" i="161"/>
  <c r="B185" i="161"/>
  <c r="D184" i="161"/>
  <c r="B184" i="161"/>
  <c r="D183" i="161"/>
  <c r="B183" i="161"/>
  <c r="D182" i="161"/>
  <c r="B182" i="161"/>
  <c r="D181" i="161"/>
  <c r="B181" i="161"/>
  <c r="D180" i="161"/>
  <c r="B180" i="161"/>
  <c r="D179" i="161"/>
  <c r="B179" i="161"/>
  <c r="D178" i="161"/>
  <c r="B178" i="161"/>
  <c r="D177" i="161"/>
  <c r="B177" i="161"/>
  <c r="D176" i="161"/>
  <c r="B176" i="161"/>
  <c r="D175" i="161"/>
  <c r="B175" i="161"/>
  <c r="D174" i="161"/>
  <c r="B174" i="161"/>
  <c r="D173" i="161"/>
  <c r="B173" i="161"/>
  <c r="D172" i="161"/>
  <c r="B172" i="161"/>
  <c r="D171" i="161"/>
  <c r="B171" i="161"/>
  <c r="D170" i="161"/>
  <c r="B170" i="161"/>
  <c r="D169" i="161"/>
  <c r="B169" i="161"/>
  <c r="D168" i="161"/>
  <c r="B168" i="161"/>
  <c r="D167" i="161"/>
  <c r="B167" i="161"/>
  <c r="D166" i="161"/>
  <c r="B166" i="161"/>
  <c r="D165" i="161"/>
  <c r="B165" i="161"/>
  <c r="D164" i="161"/>
  <c r="B164" i="161"/>
  <c r="D163" i="161"/>
  <c r="B163" i="161"/>
  <c r="D162" i="161"/>
  <c r="B162" i="161"/>
  <c r="D161" i="161"/>
  <c r="B161" i="161"/>
  <c r="D160" i="161"/>
  <c r="B160" i="161"/>
  <c r="D159" i="161"/>
  <c r="B159" i="161"/>
  <c r="D158" i="161"/>
  <c r="B158" i="161"/>
  <c r="D157" i="161"/>
  <c r="B157" i="161"/>
  <c r="D156" i="161"/>
  <c r="B156" i="161"/>
  <c r="D155" i="161"/>
  <c r="B155" i="161"/>
  <c r="D154" i="161"/>
  <c r="B154" i="161"/>
  <c r="D153" i="161"/>
  <c r="B153" i="161"/>
  <c r="D152" i="161"/>
  <c r="B152" i="161"/>
  <c r="D151" i="161"/>
  <c r="B151" i="161"/>
  <c r="D150" i="161"/>
  <c r="B150" i="161"/>
  <c r="D149" i="161"/>
  <c r="B149" i="161"/>
  <c r="D148" i="161"/>
  <c r="B148" i="161"/>
  <c r="D147" i="161"/>
  <c r="B147" i="161"/>
  <c r="D146" i="161"/>
  <c r="B146" i="161"/>
  <c r="D145" i="161"/>
  <c r="B145" i="161"/>
  <c r="D144" i="161"/>
  <c r="B144" i="161"/>
  <c r="D143" i="161"/>
  <c r="B143" i="161"/>
  <c r="D142" i="161"/>
  <c r="B142" i="161"/>
  <c r="D141" i="161"/>
  <c r="B141" i="161"/>
  <c r="D140" i="161"/>
  <c r="B140" i="161"/>
  <c r="D139" i="161"/>
  <c r="B139" i="161"/>
  <c r="D138" i="161"/>
  <c r="B138" i="161"/>
  <c r="D137" i="161"/>
  <c r="B137" i="161"/>
  <c r="D136" i="161"/>
  <c r="B136" i="161"/>
  <c r="D135" i="161"/>
  <c r="B135" i="161"/>
  <c r="D134" i="161"/>
  <c r="B134" i="161"/>
  <c r="D133" i="161"/>
  <c r="B133" i="161"/>
  <c r="D132" i="161"/>
  <c r="B132" i="161"/>
  <c r="D131" i="161"/>
  <c r="B131" i="161"/>
  <c r="D130" i="161"/>
  <c r="B130" i="161"/>
  <c r="D129" i="161"/>
  <c r="B129" i="161"/>
  <c r="D128" i="161"/>
  <c r="B128" i="161"/>
  <c r="D127" i="161"/>
  <c r="B127" i="161"/>
  <c r="D126" i="161"/>
  <c r="B126" i="161"/>
  <c r="D125" i="161"/>
  <c r="B125" i="161"/>
  <c r="D124" i="161"/>
  <c r="B124" i="161"/>
  <c r="D123" i="161"/>
  <c r="B123" i="161"/>
  <c r="D122" i="161"/>
  <c r="B122" i="161"/>
  <c r="D121" i="161"/>
  <c r="B121" i="161"/>
  <c r="D120" i="161"/>
  <c r="B120" i="161"/>
  <c r="D119" i="161"/>
  <c r="B119" i="161"/>
  <c r="D118" i="161"/>
  <c r="B118" i="161"/>
  <c r="D117" i="161"/>
  <c r="B117" i="161"/>
  <c r="D116" i="161"/>
  <c r="B116" i="161"/>
  <c r="D115" i="161"/>
  <c r="B115" i="161"/>
  <c r="D114" i="161"/>
  <c r="B114" i="161"/>
  <c r="D113" i="161"/>
  <c r="B113" i="161"/>
  <c r="D112" i="161"/>
  <c r="B112" i="161"/>
  <c r="D111" i="161"/>
  <c r="B111" i="161"/>
  <c r="D110" i="161"/>
  <c r="B110" i="161"/>
  <c r="D109" i="161"/>
  <c r="B109" i="161"/>
  <c r="D108" i="161"/>
  <c r="B108" i="161"/>
  <c r="D107" i="161"/>
  <c r="B107" i="161"/>
  <c r="D106" i="161"/>
  <c r="B106" i="161"/>
  <c r="D105" i="161"/>
  <c r="B105" i="161"/>
  <c r="D104" i="161"/>
  <c r="B104" i="161"/>
  <c r="D103" i="161"/>
  <c r="B103" i="161"/>
  <c r="D102" i="161"/>
  <c r="B102" i="161"/>
  <c r="D101" i="161"/>
  <c r="B101" i="161"/>
  <c r="D100" i="161"/>
  <c r="B100" i="161"/>
  <c r="D99" i="161"/>
  <c r="B99" i="161"/>
  <c r="D98" i="161"/>
  <c r="B98" i="161"/>
  <c r="D97" i="161"/>
  <c r="B97" i="161"/>
  <c r="D96" i="161"/>
  <c r="B96" i="161"/>
  <c r="D95" i="161"/>
  <c r="B95" i="161"/>
  <c r="D94" i="161"/>
  <c r="B94" i="161"/>
  <c r="D93" i="161"/>
  <c r="B93" i="161"/>
  <c r="D92" i="161"/>
  <c r="B92" i="161"/>
  <c r="D91" i="161"/>
  <c r="B91" i="161"/>
  <c r="D90" i="161"/>
  <c r="B90" i="161"/>
  <c r="D89" i="161"/>
  <c r="B89" i="161"/>
  <c r="D88" i="161"/>
  <c r="B88" i="161"/>
  <c r="D87" i="161"/>
  <c r="B87" i="161"/>
  <c r="D86" i="161"/>
  <c r="B86" i="161"/>
  <c r="D85" i="161"/>
  <c r="B85" i="161"/>
  <c r="D84" i="161"/>
  <c r="B84" i="161"/>
  <c r="D83" i="161"/>
  <c r="B83" i="161"/>
  <c r="D82" i="161"/>
  <c r="B82" i="161"/>
  <c r="D81" i="161"/>
  <c r="B81" i="161"/>
  <c r="D80" i="161"/>
  <c r="B80" i="161"/>
  <c r="D79" i="161"/>
  <c r="B79" i="161"/>
  <c r="D78" i="161"/>
  <c r="B78" i="161"/>
  <c r="D77" i="161"/>
  <c r="B77" i="161"/>
  <c r="D76" i="161"/>
  <c r="B76" i="161"/>
  <c r="D75" i="161"/>
  <c r="B75" i="161"/>
  <c r="D74" i="161"/>
  <c r="B74" i="161"/>
  <c r="D73" i="161"/>
  <c r="B73" i="161"/>
  <c r="D72" i="161"/>
  <c r="B72" i="161"/>
  <c r="D71" i="161"/>
  <c r="B71" i="161"/>
  <c r="D70" i="161"/>
  <c r="B70" i="161"/>
  <c r="D69" i="161"/>
  <c r="B69" i="161"/>
  <c r="D68" i="161"/>
  <c r="B68" i="161"/>
  <c r="D67" i="161"/>
  <c r="B67" i="161"/>
  <c r="D66" i="161"/>
  <c r="B66" i="161"/>
  <c r="D65" i="161"/>
  <c r="B65" i="161"/>
  <c r="D64" i="161"/>
  <c r="B64" i="161"/>
  <c r="D63" i="161"/>
  <c r="B63" i="161"/>
  <c r="D62" i="161"/>
  <c r="B62" i="161"/>
  <c r="D61" i="161"/>
  <c r="B61" i="161"/>
  <c r="D60" i="161"/>
  <c r="B60" i="161"/>
  <c r="D59" i="161"/>
  <c r="B59" i="161"/>
  <c r="D58" i="161"/>
  <c r="B58" i="161"/>
  <c r="D57" i="161"/>
  <c r="B57" i="161"/>
  <c r="D56" i="161"/>
  <c r="B56" i="161"/>
  <c r="D55" i="161"/>
  <c r="B55" i="161"/>
  <c r="D54" i="161"/>
  <c r="B54" i="161"/>
  <c r="D53" i="161"/>
  <c r="B53" i="161"/>
  <c r="D52" i="161"/>
  <c r="B52" i="161"/>
  <c r="D51" i="161"/>
  <c r="B51" i="161"/>
  <c r="D50" i="161"/>
  <c r="B50" i="161"/>
  <c r="D49" i="161"/>
  <c r="B49" i="161"/>
  <c r="D48" i="161"/>
  <c r="B48" i="161"/>
  <c r="D47" i="161"/>
  <c r="B47" i="161"/>
  <c r="D46" i="161"/>
  <c r="B46" i="161"/>
  <c r="D45" i="161"/>
  <c r="B45" i="161"/>
  <c r="F244" i="177"/>
  <c r="D244" i="177"/>
  <c r="B244" i="177"/>
  <c r="F243" i="177"/>
  <c r="D243" i="177"/>
  <c r="B243" i="177"/>
  <c r="F242" i="177"/>
  <c r="D242" i="177"/>
  <c r="B242" i="177"/>
  <c r="F241" i="177"/>
  <c r="D241" i="177"/>
  <c r="B241" i="177"/>
  <c r="F240" i="177"/>
  <c r="D240" i="177"/>
  <c r="B240" i="177"/>
  <c r="F239" i="177"/>
  <c r="D239" i="177"/>
  <c r="B239" i="177"/>
  <c r="F238" i="177"/>
  <c r="D238" i="177"/>
  <c r="B238" i="177"/>
  <c r="F237" i="177"/>
  <c r="D237" i="177"/>
  <c r="B237" i="177"/>
  <c r="F236" i="177"/>
  <c r="D236" i="177"/>
  <c r="B236" i="177"/>
  <c r="F235" i="177"/>
  <c r="D235" i="177"/>
  <c r="B235" i="177"/>
  <c r="F234" i="177"/>
  <c r="D234" i="177"/>
  <c r="B234" i="177"/>
  <c r="F233" i="177"/>
  <c r="D233" i="177"/>
  <c r="B233" i="177"/>
  <c r="F232" i="177"/>
  <c r="D232" i="177"/>
  <c r="B232" i="177"/>
  <c r="F231" i="177"/>
  <c r="D231" i="177"/>
  <c r="B231" i="177"/>
  <c r="F230" i="177"/>
  <c r="D230" i="177"/>
  <c r="B230" i="177"/>
  <c r="F229" i="177"/>
  <c r="D229" i="177"/>
  <c r="B229" i="177"/>
  <c r="F228" i="177"/>
  <c r="D228" i="177"/>
  <c r="B228" i="177"/>
  <c r="F227" i="177"/>
  <c r="D227" i="177"/>
  <c r="B227" i="177"/>
  <c r="F226" i="177"/>
  <c r="D226" i="177"/>
  <c r="B226" i="177"/>
  <c r="F225" i="177"/>
  <c r="D225" i="177"/>
  <c r="B225" i="177"/>
  <c r="F224" i="177"/>
  <c r="D224" i="177"/>
  <c r="B224" i="177"/>
  <c r="F223" i="177"/>
  <c r="D223" i="177"/>
  <c r="B223" i="177"/>
  <c r="F222" i="177"/>
  <c r="D222" i="177"/>
  <c r="B222" i="177"/>
  <c r="F221" i="177"/>
  <c r="D221" i="177"/>
  <c r="B221" i="177"/>
  <c r="F220" i="177"/>
  <c r="D220" i="177"/>
  <c r="B220" i="177"/>
  <c r="F219" i="177"/>
  <c r="D219" i="177"/>
  <c r="B219" i="177"/>
  <c r="F218" i="177"/>
  <c r="D218" i="177"/>
  <c r="B218" i="177"/>
  <c r="F217" i="177"/>
  <c r="D217" i="177"/>
  <c r="B217" i="177"/>
  <c r="F216" i="177"/>
  <c r="D216" i="177"/>
  <c r="B216" i="177"/>
  <c r="F215" i="177"/>
  <c r="D215" i="177"/>
  <c r="B215" i="177"/>
  <c r="F214" i="177"/>
  <c r="D214" i="177"/>
  <c r="B214" i="177"/>
  <c r="F213" i="177"/>
  <c r="D213" i="177"/>
  <c r="B213" i="177"/>
  <c r="F212" i="177"/>
  <c r="D212" i="177"/>
  <c r="B212" i="177"/>
  <c r="F211" i="177"/>
  <c r="D211" i="177"/>
  <c r="B211" i="177"/>
  <c r="F210" i="177"/>
  <c r="D210" i="177"/>
  <c r="B210" i="177"/>
  <c r="F209" i="177"/>
  <c r="D209" i="177"/>
  <c r="B209" i="177"/>
  <c r="F208" i="177"/>
  <c r="D208" i="177"/>
  <c r="B208" i="177"/>
  <c r="F207" i="177"/>
  <c r="D207" i="177"/>
  <c r="B207" i="177"/>
  <c r="F206" i="177"/>
  <c r="D206" i="177"/>
  <c r="B206" i="177"/>
  <c r="F205" i="177"/>
  <c r="D205" i="177"/>
  <c r="B205" i="177"/>
  <c r="F204" i="177"/>
  <c r="D204" i="177"/>
  <c r="B204" i="177"/>
  <c r="F203" i="177"/>
  <c r="D203" i="177"/>
  <c r="B203" i="177"/>
  <c r="F202" i="177"/>
  <c r="D202" i="177"/>
  <c r="B202" i="177"/>
  <c r="F201" i="177"/>
  <c r="D201" i="177"/>
  <c r="B201" i="177"/>
  <c r="F200" i="177"/>
  <c r="D200" i="177"/>
  <c r="B200" i="177"/>
  <c r="F199" i="177"/>
  <c r="D199" i="177"/>
  <c r="B199" i="177"/>
  <c r="F198" i="177"/>
  <c r="D198" i="177"/>
  <c r="B198" i="177"/>
  <c r="F197" i="177"/>
  <c r="D197" i="177"/>
  <c r="B197" i="177"/>
  <c r="F196" i="177"/>
  <c r="D196" i="177"/>
  <c r="B196" i="177"/>
  <c r="F195" i="177"/>
  <c r="D195" i="177"/>
  <c r="B195" i="177"/>
  <c r="F194" i="177"/>
  <c r="D194" i="177"/>
  <c r="B194" i="177"/>
  <c r="F193" i="177"/>
  <c r="D193" i="177"/>
  <c r="B193" i="177"/>
  <c r="F192" i="177"/>
  <c r="D192" i="177"/>
  <c r="B192" i="177"/>
  <c r="F191" i="177"/>
  <c r="D191" i="177"/>
  <c r="B191" i="177"/>
  <c r="F190" i="177"/>
  <c r="D190" i="177"/>
  <c r="B190" i="177"/>
  <c r="F189" i="177"/>
  <c r="D189" i="177"/>
  <c r="B189" i="177"/>
  <c r="F188" i="177"/>
  <c r="D188" i="177"/>
  <c r="B188" i="177"/>
  <c r="F187" i="177"/>
  <c r="D187" i="177"/>
  <c r="B187" i="177"/>
  <c r="F186" i="177"/>
  <c r="D186" i="177"/>
  <c r="B186" i="177"/>
  <c r="F185" i="177"/>
  <c r="D185" i="177"/>
  <c r="B185" i="177"/>
  <c r="F184" i="177"/>
  <c r="D184" i="177"/>
  <c r="B184" i="177"/>
  <c r="F183" i="177"/>
  <c r="D183" i="177"/>
  <c r="B183" i="177"/>
  <c r="F182" i="177"/>
  <c r="D182" i="177"/>
  <c r="B182" i="177"/>
  <c r="F181" i="177"/>
  <c r="D181" i="177"/>
  <c r="B181" i="177"/>
  <c r="F180" i="177"/>
  <c r="D180" i="177"/>
  <c r="B180" i="177"/>
  <c r="F179" i="177"/>
  <c r="D179" i="177"/>
  <c r="B179" i="177"/>
  <c r="F178" i="177"/>
  <c r="D178" i="177"/>
  <c r="B178" i="177"/>
  <c r="F177" i="177"/>
  <c r="D177" i="177"/>
  <c r="B177" i="177"/>
  <c r="F176" i="177"/>
  <c r="D176" i="177"/>
  <c r="B176" i="177"/>
  <c r="F175" i="177"/>
  <c r="D175" i="177"/>
  <c r="B175" i="177"/>
  <c r="F174" i="177"/>
  <c r="D174" i="177"/>
  <c r="B174" i="177"/>
  <c r="F173" i="177"/>
  <c r="D173" i="177"/>
  <c r="B173" i="177"/>
  <c r="F172" i="177"/>
  <c r="D172" i="177"/>
  <c r="B172" i="177"/>
  <c r="F171" i="177"/>
  <c r="D171" i="177"/>
  <c r="B171" i="177"/>
  <c r="F170" i="177"/>
  <c r="D170" i="177"/>
  <c r="B170" i="177"/>
  <c r="F169" i="177"/>
  <c r="D169" i="177"/>
  <c r="B169" i="177"/>
  <c r="F168" i="177"/>
  <c r="D168" i="177"/>
  <c r="B168" i="177"/>
  <c r="F167" i="177"/>
  <c r="D167" i="177"/>
  <c r="B167" i="177"/>
  <c r="F166" i="177"/>
  <c r="D166" i="177"/>
  <c r="B166" i="177"/>
  <c r="F165" i="177"/>
  <c r="D165" i="177"/>
  <c r="B165" i="177"/>
  <c r="F164" i="177"/>
  <c r="D164" i="177"/>
  <c r="B164" i="177"/>
  <c r="F163" i="177"/>
  <c r="D163" i="177"/>
  <c r="B163" i="177"/>
  <c r="F162" i="177"/>
  <c r="D162" i="177"/>
  <c r="B162" i="177"/>
  <c r="F161" i="177"/>
  <c r="D161" i="177"/>
  <c r="B161" i="177"/>
  <c r="F160" i="177"/>
  <c r="D160" i="177"/>
  <c r="B160" i="177"/>
  <c r="F159" i="177"/>
  <c r="D159" i="177"/>
  <c r="B159" i="177"/>
  <c r="F158" i="177"/>
  <c r="D158" i="177"/>
  <c r="B158" i="177"/>
  <c r="F157" i="177"/>
  <c r="D157" i="177"/>
  <c r="B157" i="177"/>
  <c r="F156" i="177"/>
  <c r="D156" i="177"/>
  <c r="B156" i="177"/>
  <c r="F155" i="177"/>
  <c r="D155" i="177"/>
  <c r="B155" i="177"/>
  <c r="F154" i="177"/>
  <c r="D154" i="177"/>
  <c r="B154" i="177"/>
  <c r="F153" i="177"/>
  <c r="D153" i="177"/>
  <c r="B153" i="177"/>
  <c r="F152" i="177"/>
  <c r="D152" i="177"/>
  <c r="B152" i="177"/>
  <c r="F151" i="177"/>
  <c r="D151" i="177"/>
  <c r="B151" i="177"/>
  <c r="F150" i="177"/>
  <c r="D150" i="177"/>
  <c r="B150" i="177"/>
  <c r="F149" i="177"/>
  <c r="D149" i="177"/>
  <c r="B149" i="177"/>
  <c r="F148" i="177"/>
  <c r="D148" i="177"/>
  <c r="B148" i="177"/>
  <c r="F147" i="177"/>
  <c r="D147" i="177"/>
  <c r="B147" i="177"/>
  <c r="F146" i="177"/>
  <c r="D146" i="177"/>
  <c r="B146" i="177"/>
  <c r="F145" i="177"/>
  <c r="D145" i="177"/>
  <c r="B145" i="177"/>
  <c r="F144" i="177"/>
  <c r="D144" i="177"/>
  <c r="B144" i="177"/>
  <c r="F143" i="177"/>
  <c r="D143" i="177"/>
  <c r="B143" i="177"/>
  <c r="F142" i="177"/>
  <c r="D142" i="177"/>
  <c r="B142" i="177"/>
  <c r="F141" i="177"/>
  <c r="D141" i="177"/>
  <c r="B141" i="177"/>
  <c r="F140" i="177"/>
  <c r="D140" i="177"/>
  <c r="B140" i="177"/>
  <c r="F139" i="177"/>
  <c r="D139" i="177"/>
  <c r="B139" i="177"/>
  <c r="F138" i="177"/>
  <c r="D138" i="177"/>
  <c r="B138" i="177"/>
  <c r="F137" i="177"/>
  <c r="D137" i="177"/>
  <c r="B137" i="177"/>
  <c r="F136" i="177"/>
  <c r="D136" i="177"/>
  <c r="B136" i="177"/>
  <c r="F135" i="177"/>
  <c r="D135" i="177"/>
  <c r="B135" i="177"/>
  <c r="F134" i="177"/>
  <c r="D134" i="177"/>
  <c r="B134" i="177"/>
  <c r="F133" i="177"/>
  <c r="D133" i="177"/>
  <c r="B133" i="177"/>
  <c r="F132" i="177"/>
  <c r="D132" i="177"/>
  <c r="B132" i="177"/>
  <c r="F131" i="177"/>
  <c r="D131" i="177"/>
  <c r="B131" i="177"/>
  <c r="F130" i="177"/>
  <c r="D130" i="177"/>
  <c r="B130" i="177"/>
  <c r="F129" i="177"/>
  <c r="D129" i="177"/>
  <c r="B129" i="177"/>
  <c r="F128" i="177"/>
  <c r="D128" i="177"/>
  <c r="B128" i="177"/>
  <c r="V127" i="177"/>
  <c r="F127" i="177"/>
  <c r="D127" i="177"/>
  <c r="B127" i="177"/>
  <c r="V126" i="177"/>
  <c r="F126" i="177"/>
  <c r="D126" i="177"/>
  <c r="B126" i="177"/>
  <c r="V125" i="177"/>
  <c r="F125" i="177"/>
  <c r="D125" i="177"/>
  <c r="B125" i="177"/>
  <c r="V124" i="177"/>
  <c r="F124" i="177"/>
  <c r="D124" i="177"/>
  <c r="B124" i="177"/>
  <c r="V123" i="177"/>
  <c r="F123" i="177"/>
  <c r="D123" i="177"/>
  <c r="B123" i="177"/>
  <c r="V122" i="177"/>
  <c r="F122" i="177"/>
  <c r="D122" i="177"/>
  <c r="B122" i="177"/>
  <c r="V121" i="177"/>
  <c r="F121" i="177"/>
  <c r="D121" i="177"/>
  <c r="B121" i="177"/>
  <c r="V120" i="177"/>
  <c r="F120" i="177"/>
  <c r="D120" i="177"/>
  <c r="B120" i="177"/>
  <c r="V119" i="177"/>
  <c r="F119" i="177"/>
  <c r="D119" i="177"/>
  <c r="B119" i="177"/>
  <c r="V118" i="177"/>
  <c r="F118" i="177"/>
  <c r="D118" i="177"/>
  <c r="B118" i="177"/>
  <c r="V117" i="177"/>
  <c r="F117" i="177"/>
  <c r="D117" i="177"/>
  <c r="B117" i="177"/>
  <c r="V116" i="177"/>
  <c r="F116" i="177"/>
  <c r="D116" i="177"/>
  <c r="B116" i="177"/>
  <c r="V115" i="177"/>
  <c r="F115" i="177"/>
  <c r="D115" i="177"/>
  <c r="B115" i="177"/>
  <c r="V114" i="177"/>
  <c r="F114" i="177"/>
  <c r="D114" i="177"/>
  <c r="B114" i="177"/>
  <c r="V113" i="177"/>
  <c r="F113" i="177"/>
  <c r="D113" i="177"/>
  <c r="B113" i="177"/>
  <c r="V112" i="177"/>
  <c r="F112" i="177"/>
  <c r="D112" i="177"/>
  <c r="B112" i="177"/>
  <c r="V111" i="177"/>
  <c r="F111" i="177"/>
  <c r="D111" i="177"/>
  <c r="B111" i="177"/>
  <c r="V110" i="177"/>
  <c r="F110" i="177"/>
  <c r="D110" i="177"/>
  <c r="B110" i="177"/>
  <c r="V109" i="177"/>
  <c r="F109" i="177"/>
  <c r="D109" i="177"/>
  <c r="B109" i="177"/>
  <c r="V108" i="177"/>
  <c r="F108" i="177"/>
  <c r="D108" i="177"/>
  <c r="B108" i="177"/>
  <c r="V107" i="177"/>
  <c r="F107" i="177"/>
  <c r="D107" i="177"/>
  <c r="B107" i="177"/>
  <c r="V106" i="177"/>
  <c r="F106" i="177"/>
  <c r="D106" i="177"/>
  <c r="B106" i="177"/>
  <c r="V105" i="177"/>
  <c r="F105" i="177"/>
  <c r="D105" i="177"/>
  <c r="B105" i="177"/>
  <c r="V104" i="177"/>
  <c r="F104" i="177"/>
  <c r="D104" i="177"/>
  <c r="B104" i="177"/>
  <c r="V103" i="177"/>
  <c r="F103" i="177"/>
  <c r="D103" i="177"/>
  <c r="B103" i="177"/>
  <c r="V102" i="177"/>
  <c r="F102" i="177"/>
  <c r="D102" i="177"/>
  <c r="B102" i="177"/>
  <c r="V101" i="177"/>
  <c r="F101" i="177"/>
  <c r="D101" i="177"/>
  <c r="B101" i="177"/>
  <c r="V100" i="177"/>
  <c r="F100" i="177"/>
  <c r="D100" i="177"/>
  <c r="B100" i="177"/>
  <c r="V99" i="177"/>
  <c r="F99" i="177"/>
  <c r="D99" i="177"/>
  <c r="B99" i="177"/>
  <c r="V98" i="177"/>
  <c r="F98" i="177"/>
  <c r="D98" i="177"/>
  <c r="B98" i="177"/>
  <c r="V97" i="177"/>
  <c r="F97" i="177"/>
  <c r="D97" i="177"/>
  <c r="B97" i="177"/>
  <c r="V96" i="177"/>
  <c r="F96" i="177"/>
  <c r="D96" i="177"/>
  <c r="B96" i="177"/>
  <c r="V95" i="177"/>
  <c r="F95" i="177"/>
  <c r="D95" i="177"/>
  <c r="B95" i="177"/>
  <c r="V94" i="177"/>
  <c r="F94" i="177"/>
  <c r="D94" i="177"/>
  <c r="B94" i="177"/>
  <c r="V93" i="177"/>
  <c r="F93" i="177"/>
  <c r="D93" i="177"/>
  <c r="B93" i="177"/>
  <c r="V92" i="177"/>
  <c r="F92" i="177"/>
  <c r="D92" i="177"/>
  <c r="B92" i="177"/>
  <c r="V91" i="177"/>
  <c r="F91" i="177"/>
  <c r="D91" i="177"/>
  <c r="B91" i="177"/>
  <c r="V90" i="177"/>
  <c r="F90" i="177"/>
  <c r="D90" i="177"/>
  <c r="B90" i="177"/>
  <c r="V89" i="177"/>
  <c r="F89" i="177"/>
  <c r="D89" i="177"/>
  <c r="B89" i="177"/>
  <c r="V88" i="177"/>
  <c r="F88" i="177"/>
  <c r="D88" i="177"/>
  <c r="B88" i="177"/>
  <c r="V87" i="177"/>
  <c r="F87" i="177"/>
  <c r="D87" i="177"/>
  <c r="B87" i="177"/>
  <c r="V86" i="177"/>
  <c r="F86" i="177"/>
  <c r="D86" i="177"/>
  <c r="B86" i="177"/>
  <c r="V85" i="177"/>
  <c r="F85" i="177"/>
  <c r="D85" i="177"/>
  <c r="B85" i="177"/>
  <c r="V84" i="177"/>
  <c r="F84" i="177"/>
  <c r="D84" i="177"/>
  <c r="B84" i="177"/>
  <c r="V83" i="177"/>
  <c r="F83" i="177"/>
  <c r="D83" i="177"/>
  <c r="B83" i="177"/>
  <c r="V82" i="177"/>
  <c r="F82" i="177"/>
  <c r="D82" i="177"/>
  <c r="B82" i="177"/>
  <c r="V81" i="177"/>
  <c r="F81" i="177"/>
  <c r="D81" i="177"/>
  <c r="B81" i="177"/>
  <c r="V80" i="177"/>
  <c r="F80" i="177"/>
  <c r="D80" i="177"/>
  <c r="B80" i="177"/>
  <c r="V79" i="177"/>
  <c r="F79" i="177"/>
  <c r="D79" i="177"/>
  <c r="B79" i="177"/>
  <c r="V78" i="177"/>
  <c r="F78" i="177"/>
  <c r="D78" i="177"/>
  <c r="B78" i="177"/>
  <c r="V77" i="177"/>
  <c r="F77" i="177"/>
  <c r="D77" i="177"/>
  <c r="B77" i="177"/>
  <c r="V76" i="177"/>
  <c r="F76" i="177"/>
  <c r="D76" i="177"/>
  <c r="B76" i="177"/>
  <c r="V75" i="177"/>
  <c r="F75" i="177"/>
  <c r="D75" i="177"/>
  <c r="B75" i="177"/>
  <c r="V74" i="177"/>
  <c r="F74" i="177"/>
  <c r="D74" i="177"/>
  <c r="B74" i="177"/>
  <c r="V73" i="177"/>
  <c r="F73" i="177"/>
  <c r="D73" i="177"/>
  <c r="B73" i="177"/>
  <c r="V72" i="177"/>
  <c r="F72" i="177"/>
  <c r="D72" i="177"/>
  <c r="B72" i="177"/>
  <c r="V71" i="177"/>
  <c r="F71" i="177"/>
  <c r="D71" i="177"/>
  <c r="B71" i="177"/>
  <c r="V70" i="177"/>
  <c r="F70" i="177"/>
  <c r="D70" i="177"/>
  <c r="B70" i="177"/>
  <c r="V69" i="177"/>
  <c r="F69" i="177"/>
  <c r="D69" i="177"/>
  <c r="B69" i="177"/>
  <c r="V68" i="177"/>
  <c r="F68" i="177"/>
  <c r="D68" i="177"/>
  <c r="B68" i="177"/>
  <c r="V67" i="177"/>
  <c r="F67" i="177"/>
  <c r="D67" i="177"/>
  <c r="B67" i="177"/>
  <c r="V66" i="177"/>
  <c r="F66" i="177"/>
  <c r="D66" i="177"/>
  <c r="B66" i="177"/>
  <c r="V65" i="177"/>
  <c r="F65" i="177"/>
  <c r="D65" i="177"/>
  <c r="B65" i="177"/>
  <c r="V64" i="177"/>
  <c r="F64" i="177"/>
  <c r="D64" i="177"/>
  <c r="B64" i="177"/>
  <c r="V63" i="177"/>
  <c r="F63" i="177"/>
  <c r="D63" i="177"/>
  <c r="B63" i="177"/>
  <c r="V62" i="177"/>
  <c r="F62" i="177"/>
  <c r="D62" i="177"/>
  <c r="B62" i="177"/>
  <c r="V61" i="177"/>
  <c r="F61" i="177"/>
  <c r="D61" i="177"/>
  <c r="B61" i="177"/>
  <c r="V60" i="177"/>
  <c r="F60" i="177"/>
  <c r="D60" i="177"/>
  <c r="B60" i="177"/>
  <c r="V59" i="177"/>
  <c r="F59" i="177"/>
  <c r="D59" i="177"/>
  <c r="B59" i="177"/>
  <c r="V58" i="177"/>
  <c r="F58" i="177"/>
  <c r="D58" i="177"/>
  <c r="B58" i="177"/>
  <c r="V57" i="177"/>
  <c r="F57" i="177"/>
  <c r="D57" i="177"/>
  <c r="B57" i="177"/>
  <c r="V56" i="177"/>
  <c r="F56" i="177"/>
  <c r="D56" i="177"/>
  <c r="B56" i="177"/>
  <c r="V55" i="177"/>
  <c r="F55" i="177"/>
  <c r="D55" i="177"/>
  <c r="B55" i="177"/>
  <c r="V54" i="177"/>
  <c r="F54" i="177"/>
  <c r="D54" i="177"/>
  <c r="B54" i="177"/>
  <c r="V53" i="177"/>
  <c r="F53" i="177"/>
  <c r="D53" i="177"/>
  <c r="B53" i="177"/>
  <c r="V52" i="177"/>
  <c r="F52" i="177"/>
  <c r="D52" i="177"/>
  <c r="B52" i="177"/>
  <c r="V51" i="177"/>
  <c r="F51" i="177"/>
  <c r="D51" i="177"/>
  <c r="B51" i="177"/>
  <c r="V50" i="177"/>
  <c r="F50" i="177"/>
  <c r="D50" i="177"/>
  <c r="B50" i="177"/>
  <c r="V49" i="177"/>
  <c r="F49" i="177"/>
  <c r="D49" i="177"/>
  <c r="B49" i="177"/>
  <c r="V48" i="177"/>
  <c r="F48" i="177"/>
  <c r="D48" i="177"/>
  <c r="B48" i="177"/>
  <c r="V47" i="177"/>
  <c r="F47" i="177"/>
  <c r="D47" i="177"/>
  <c r="B47" i="177"/>
  <c r="V46" i="177"/>
  <c r="F46" i="177"/>
  <c r="D46" i="177"/>
  <c r="B46" i="177"/>
  <c r="V45" i="177"/>
  <c r="F45" i="177"/>
  <c r="D45" i="177"/>
  <c r="B45" i="177"/>
  <c r="V44" i="177"/>
  <c r="E244" i="178"/>
  <c r="D244" i="178"/>
  <c r="B244" i="178"/>
  <c r="E243" i="178"/>
  <c r="D243" i="178"/>
  <c r="B243" i="178"/>
  <c r="E242" i="178"/>
  <c r="D242" i="178"/>
  <c r="B242" i="178"/>
  <c r="E241" i="178"/>
  <c r="D241" i="178"/>
  <c r="B241" i="178"/>
  <c r="E240" i="178"/>
  <c r="D240" i="178"/>
  <c r="B240" i="178"/>
  <c r="E239" i="178"/>
  <c r="D239" i="178"/>
  <c r="B239" i="178"/>
  <c r="E238" i="178"/>
  <c r="D238" i="178"/>
  <c r="B238" i="178"/>
  <c r="E237" i="178"/>
  <c r="D237" i="178"/>
  <c r="B237" i="178"/>
  <c r="E236" i="178"/>
  <c r="D236" i="178"/>
  <c r="B236" i="178"/>
  <c r="E235" i="178"/>
  <c r="D235" i="178"/>
  <c r="B235" i="178"/>
  <c r="E234" i="178"/>
  <c r="D234" i="178"/>
  <c r="B234" i="178"/>
  <c r="E233" i="178"/>
  <c r="D233" i="178"/>
  <c r="B233" i="178"/>
  <c r="E232" i="178"/>
  <c r="D232" i="178"/>
  <c r="B232" i="178"/>
  <c r="E231" i="178"/>
  <c r="D231" i="178"/>
  <c r="B231" i="178"/>
  <c r="E230" i="178"/>
  <c r="D230" i="178"/>
  <c r="B230" i="178"/>
  <c r="E229" i="178"/>
  <c r="D229" i="178"/>
  <c r="B229" i="178"/>
  <c r="E228" i="178"/>
  <c r="D228" i="178"/>
  <c r="B228" i="178"/>
  <c r="E227" i="178"/>
  <c r="D227" i="178"/>
  <c r="B227" i="178"/>
  <c r="E226" i="178"/>
  <c r="D226" i="178"/>
  <c r="B226" i="178"/>
  <c r="E225" i="178"/>
  <c r="D225" i="178"/>
  <c r="B225" i="178"/>
  <c r="E224" i="178"/>
  <c r="D224" i="178"/>
  <c r="B224" i="178"/>
  <c r="E223" i="178"/>
  <c r="D223" i="178"/>
  <c r="B223" i="178"/>
  <c r="E222" i="178"/>
  <c r="D222" i="178"/>
  <c r="B222" i="178"/>
  <c r="E221" i="178"/>
  <c r="D221" i="178"/>
  <c r="B221" i="178"/>
  <c r="E220" i="178"/>
  <c r="D220" i="178"/>
  <c r="B220" i="178"/>
  <c r="E219" i="178"/>
  <c r="D219" i="178"/>
  <c r="B219" i="178"/>
  <c r="E218" i="178"/>
  <c r="D218" i="178"/>
  <c r="B218" i="178"/>
  <c r="E217" i="178"/>
  <c r="D217" i="178"/>
  <c r="B217" i="178"/>
  <c r="E216" i="178"/>
  <c r="D216" i="178"/>
  <c r="B216" i="178"/>
  <c r="E215" i="178"/>
  <c r="D215" i="178"/>
  <c r="B215" i="178"/>
  <c r="E214" i="178"/>
  <c r="D214" i="178"/>
  <c r="B214" i="178"/>
  <c r="E213" i="178"/>
  <c r="D213" i="178"/>
  <c r="B213" i="178"/>
  <c r="E212" i="178"/>
  <c r="D212" i="178"/>
  <c r="B212" i="178"/>
  <c r="E211" i="178"/>
  <c r="D211" i="178"/>
  <c r="B211" i="178"/>
  <c r="E210" i="178"/>
  <c r="D210" i="178"/>
  <c r="B210" i="178"/>
  <c r="E209" i="178"/>
  <c r="D209" i="178"/>
  <c r="B209" i="178"/>
  <c r="E208" i="178"/>
  <c r="D208" i="178"/>
  <c r="B208" i="178"/>
  <c r="E207" i="178"/>
  <c r="D207" i="178"/>
  <c r="B207" i="178"/>
  <c r="E206" i="178"/>
  <c r="D206" i="178"/>
  <c r="B206" i="178"/>
  <c r="E205" i="178"/>
  <c r="D205" i="178"/>
  <c r="B205" i="178"/>
  <c r="E204" i="178"/>
  <c r="D204" i="178"/>
  <c r="B204" i="178"/>
  <c r="E203" i="178"/>
  <c r="D203" i="178"/>
  <c r="B203" i="178"/>
  <c r="E202" i="178"/>
  <c r="D202" i="178"/>
  <c r="B202" i="178"/>
  <c r="E201" i="178"/>
  <c r="D201" i="178"/>
  <c r="B201" i="178"/>
  <c r="E200" i="178"/>
  <c r="D200" i="178"/>
  <c r="B200" i="178"/>
  <c r="E199" i="178"/>
  <c r="D199" i="178"/>
  <c r="B199" i="178"/>
  <c r="E198" i="178"/>
  <c r="D198" i="178"/>
  <c r="B198" i="178"/>
  <c r="E197" i="178"/>
  <c r="D197" i="178"/>
  <c r="B197" i="178"/>
  <c r="E196" i="178"/>
  <c r="D196" i="178"/>
  <c r="B196" i="178"/>
  <c r="E195" i="178"/>
  <c r="D195" i="178"/>
  <c r="B195" i="178"/>
  <c r="E194" i="178"/>
  <c r="D194" i="178"/>
  <c r="B194" i="178"/>
  <c r="E193" i="178"/>
  <c r="D193" i="178"/>
  <c r="B193" i="178"/>
  <c r="E192" i="178"/>
  <c r="D192" i="178"/>
  <c r="B192" i="178"/>
  <c r="E191" i="178"/>
  <c r="D191" i="178"/>
  <c r="B191" i="178"/>
  <c r="E190" i="178"/>
  <c r="D190" i="178"/>
  <c r="B190" i="178"/>
  <c r="E189" i="178"/>
  <c r="D189" i="178"/>
  <c r="B189" i="178"/>
  <c r="E188" i="178"/>
  <c r="D188" i="178"/>
  <c r="B188" i="178"/>
  <c r="E187" i="178"/>
  <c r="D187" i="178"/>
  <c r="B187" i="178"/>
  <c r="E186" i="178"/>
  <c r="D186" i="178"/>
  <c r="B186" i="178"/>
  <c r="E185" i="178"/>
  <c r="D185" i="178"/>
  <c r="B185" i="178"/>
  <c r="E184" i="178"/>
  <c r="D184" i="178"/>
  <c r="B184" i="178"/>
  <c r="E183" i="178"/>
  <c r="D183" i="178"/>
  <c r="B183" i="178"/>
  <c r="E182" i="178"/>
  <c r="D182" i="178"/>
  <c r="B182" i="178"/>
  <c r="E181" i="178"/>
  <c r="D181" i="178"/>
  <c r="B181" i="178"/>
  <c r="E180" i="178"/>
  <c r="D180" i="178"/>
  <c r="B180" i="178"/>
  <c r="E179" i="178"/>
  <c r="D179" i="178"/>
  <c r="B179" i="178"/>
  <c r="E178" i="178"/>
  <c r="D178" i="178"/>
  <c r="B178" i="178"/>
  <c r="E177" i="178"/>
  <c r="D177" i="178"/>
  <c r="B177" i="178"/>
  <c r="E176" i="178"/>
  <c r="D176" i="178"/>
  <c r="B176" i="178"/>
  <c r="E175" i="178"/>
  <c r="D175" i="178"/>
  <c r="B175" i="178"/>
  <c r="E174" i="178"/>
  <c r="D174" i="178"/>
  <c r="B174" i="178"/>
  <c r="E173" i="178"/>
  <c r="D173" i="178"/>
  <c r="B173" i="178"/>
  <c r="E172" i="178"/>
  <c r="D172" i="178"/>
  <c r="B172" i="178"/>
  <c r="E171" i="178"/>
  <c r="D171" i="178"/>
  <c r="B171" i="178"/>
  <c r="E170" i="178"/>
  <c r="D170" i="178"/>
  <c r="B170" i="178"/>
  <c r="E169" i="178"/>
  <c r="D169" i="178"/>
  <c r="B169" i="178"/>
  <c r="E168" i="178"/>
  <c r="D168" i="178"/>
  <c r="B168" i="178"/>
  <c r="E167" i="178"/>
  <c r="D167" i="178"/>
  <c r="B167" i="178"/>
  <c r="E166" i="178"/>
  <c r="D166" i="178"/>
  <c r="B166" i="178"/>
  <c r="E165" i="178"/>
  <c r="D165" i="178"/>
  <c r="B165" i="178"/>
  <c r="E164" i="178"/>
  <c r="D164" i="178"/>
  <c r="B164" i="178"/>
  <c r="E163" i="178"/>
  <c r="D163" i="178"/>
  <c r="B163" i="178"/>
  <c r="E162" i="178"/>
  <c r="D162" i="178"/>
  <c r="B162" i="178"/>
  <c r="E161" i="178"/>
  <c r="D161" i="178"/>
  <c r="B161" i="178"/>
  <c r="E160" i="178"/>
  <c r="D160" i="178"/>
  <c r="B160" i="178"/>
  <c r="E159" i="178"/>
  <c r="D159" i="178"/>
  <c r="B159" i="178"/>
  <c r="E158" i="178"/>
  <c r="D158" i="178"/>
  <c r="B158" i="178"/>
  <c r="E157" i="178"/>
  <c r="D157" i="178"/>
  <c r="B157" i="178"/>
  <c r="E156" i="178"/>
  <c r="D156" i="178"/>
  <c r="B156" i="178"/>
  <c r="E155" i="178"/>
  <c r="D155" i="178"/>
  <c r="B155" i="178"/>
  <c r="E154" i="178"/>
  <c r="D154" i="178"/>
  <c r="B154" i="178"/>
  <c r="E153" i="178"/>
  <c r="D153" i="178"/>
  <c r="B153" i="178"/>
  <c r="E152" i="178"/>
  <c r="D152" i="178"/>
  <c r="B152" i="178"/>
  <c r="E151" i="178"/>
  <c r="D151" i="178"/>
  <c r="B151" i="178"/>
  <c r="E150" i="178"/>
  <c r="D150" i="178"/>
  <c r="B150" i="178"/>
  <c r="E149" i="178"/>
  <c r="D149" i="178"/>
  <c r="B149" i="178"/>
  <c r="E148" i="178"/>
  <c r="D148" i="178"/>
  <c r="B148" i="178"/>
  <c r="E147" i="178"/>
  <c r="D147" i="178"/>
  <c r="B147" i="178"/>
  <c r="E146" i="178"/>
  <c r="D146" i="178"/>
  <c r="B146" i="178"/>
  <c r="E145" i="178"/>
  <c r="D145" i="178"/>
  <c r="B145" i="178"/>
  <c r="E144" i="178"/>
  <c r="D144" i="178"/>
  <c r="B144" i="178"/>
  <c r="E143" i="178"/>
  <c r="D143" i="178"/>
  <c r="B143" i="178"/>
  <c r="E142" i="178"/>
  <c r="D142" i="178"/>
  <c r="B142" i="178"/>
  <c r="E141" i="178"/>
  <c r="D141" i="178"/>
  <c r="B141" i="178"/>
  <c r="E140" i="178"/>
  <c r="D140" i="178"/>
  <c r="B140" i="178"/>
  <c r="E139" i="178"/>
  <c r="D139" i="178"/>
  <c r="B139" i="178"/>
  <c r="E138" i="178"/>
  <c r="D138" i="178"/>
  <c r="B138" i="178"/>
  <c r="E137" i="178"/>
  <c r="D137" i="178"/>
  <c r="B137" i="178"/>
  <c r="E136" i="178"/>
  <c r="D136" i="178"/>
  <c r="B136" i="178"/>
  <c r="E135" i="178"/>
  <c r="D135" i="178"/>
  <c r="B135" i="178"/>
  <c r="E134" i="178"/>
  <c r="D134" i="178"/>
  <c r="B134" i="178"/>
  <c r="E133" i="178"/>
  <c r="D133" i="178"/>
  <c r="B133" i="178"/>
  <c r="E132" i="178"/>
  <c r="D132" i="178"/>
  <c r="B132" i="178"/>
  <c r="E131" i="178"/>
  <c r="D131" i="178"/>
  <c r="B131" i="178"/>
  <c r="E130" i="178"/>
  <c r="D130" i="178"/>
  <c r="B130" i="178"/>
  <c r="E129" i="178"/>
  <c r="D129" i="178"/>
  <c r="B129" i="178"/>
  <c r="E128" i="178"/>
  <c r="D128" i="178"/>
  <c r="B128" i="178"/>
  <c r="E127" i="178"/>
  <c r="D127" i="178"/>
  <c r="B127" i="178"/>
  <c r="E126" i="178"/>
  <c r="D126" i="178"/>
  <c r="B126" i="178"/>
  <c r="E125" i="178"/>
  <c r="D125" i="178"/>
  <c r="B125" i="178"/>
  <c r="E124" i="178"/>
  <c r="D124" i="178"/>
  <c r="B124" i="178"/>
  <c r="E123" i="178"/>
  <c r="D123" i="178"/>
  <c r="B123" i="178"/>
  <c r="E122" i="178"/>
  <c r="D122" i="178"/>
  <c r="B122" i="178"/>
  <c r="E121" i="178"/>
  <c r="D121" i="178"/>
  <c r="B121" i="178"/>
  <c r="E120" i="178"/>
  <c r="D120" i="178"/>
  <c r="B120" i="178"/>
  <c r="E119" i="178"/>
  <c r="D119" i="178"/>
  <c r="B119" i="178"/>
  <c r="E118" i="178"/>
  <c r="D118" i="178"/>
  <c r="B118" i="178"/>
  <c r="E117" i="178"/>
  <c r="D117" i="178"/>
  <c r="B117" i="178"/>
  <c r="E116" i="178"/>
  <c r="D116" i="178"/>
  <c r="B116" i="178"/>
  <c r="E115" i="178"/>
  <c r="D115" i="178"/>
  <c r="B115" i="178"/>
  <c r="E114" i="178"/>
  <c r="D114" i="178"/>
  <c r="B114" i="178"/>
  <c r="E113" i="178"/>
  <c r="D113" i="178"/>
  <c r="B113" i="178"/>
  <c r="E112" i="178"/>
  <c r="D112" i="178"/>
  <c r="B112" i="178"/>
  <c r="E111" i="178"/>
  <c r="D111" i="178"/>
  <c r="B111" i="178"/>
  <c r="E110" i="178"/>
  <c r="D110" i="178"/>
  <c r="B110" i="178"/>
  <c r="E109" i="178"/>
  <c r="D109" i="178"/>
  <c r="B109" i="178"/>
  <c r="E108" i="178"/>
  <c r="D108" i="178"/>
  <c r="B108" i="178"/>
  <c r="E107" i="178"/>
  <c r="D107" i="178"/>
  <c r="B107" i="178"/>
  <c r="E106" i="178"/>
  <c r="D106" i="178"/>
  <c r="B106" i="178"/>
  <c r="E105" i="178"/>
  <c r="D105" i="178"/>
  <c r="B105" i="178"/>
  <c r="E104" i="178"/>
  <c r="D104" i="178"/>
  <c r="B104" i="178"/>
  <c r="E103" i="178"/>
  <c r="D103" i="178"/>
  <c r="B103" i="178"/>
  <c r="E102" i="178"/>
  <c r="D102" i="178"/>
  <c r="B102" i="178"/>
  <c r="E101" i="178"/>
  <c r="D101" i="178"/>
  <c r="B101" i="178"/>
  <c r="E100" i="178"/>
  <c r="D100" i="178"/>
  <c r="B100" i="178"/>
  <c r="E99" i="178"/>
  <c r="D99" i="178"/>
  <c r="B99" i="178"/>
  <c r="E98" i="178"/>
  <c r="D98" i="178"/>
  <c r="B98" i="178"/>
  <c r="E97" i="178"/>
  <c r="D97" i="178"/>
  <c r="B97" i="178"/>
  <c r="E96" i="178"/>
  <c r="D96" i="178"/>
  <c r="B96" i="178"/>
  <c r="E95" i="178"/>
  <c r="D95" i="178"/>
  <c r="B95" i="178"/>
  <c r="E94" i="178"/>
  <c r="D94" i="178"/>
  <c r="B94" i="178"/>
  <c r="E93" i="178"/>
  <c r="D93" i="178"/>
  <c r="B93" i="178"/>
  <c r="E92" i="178"/>
  <c r="D92" i="178"/>
  <c r="B92" i="178"/>
  <c r="E91" i="178"/>
  <c r="D91" i="178"/>
  <c r="B91" i="178"/>
  <c r="E90" i="178"/>
  <c r="D90" i="178"/>
  <c r="B90" i="178"/>
  <c r="E89" i="178"/>
  <c r="D89" i="178"/>
  <c r="B89" i="178"/>
  <c r="E88" i="178"/>
  <c r="D88" i="178"/>
  <c r="B88" i="178"/>
  <c r="E87" i="178"/>
  <c r="D87" i="178"/>
  <c r="B87" i="178"/>
  <c r="E86" i="178"/>
  <c r="D86" i="178"/>
  <c r="B86" i="178"/>
  <c r="E85" i="178"/>
  <c r="D85" i="178"/>
  <c r="B85" i="178"/>
  <c r="E84" i="178"/>
  <c r="D84" i="178"/>
  <c r="B84" i="178"/>
  <c r="E83" i="178"/>
  <c r="D83" i="178"/>
  <c r="B83" i="178"/>
  <c r="E82" i="178"/>
  <c r="D82" i="178"/>
  <c r="B82" i="178"/>
  <c r="E81" i="178"/>
  <c r="D81" i="178"/>
  <c r="B81" i="178"/>
  <c r="E80" i="178"/>
  <c r="D80" i="178"/>
  <c r="B80" i="178"/>
  <c r="E79" i="178"/>
  <c r="D79" i="178"/>
  <c r="B79" i="178"/>
  <c r="E78" i="178"/>
  <c r="D78" i="178"/>
  <c r="B78" i="178"/>
  <c r="E77" i="178"/>
  <c r="D77" i="178"/>
  <c r="B77" i="178"/>
  <c r="E76" i="178"/>
  <c r="D76" i="178"/>
  <c r="B76" i="178"/>
  <c r="E75" i="178"/>
  <c r="D75" i="178"/>
  <c r="B75" i="178"/>
  <c r="E74" i="178"/>
  <c r="D74" i="178"/>
  <c r="B74" i="178"/>
  <c r="E73" i="178"/>
  <c r="D73" i="178"/>
  <c r="B73" i="178"/>
  <c r="E72" i="178"/>
  <c r="D72" i="178"/>
  <c r="B72" i="178"/>
  <c r="E71" i="178"/>
  <c r="D71" i="178"/>
  <c r="B71" i="178"/>
  <c r="E70" i="178"/>
  <c r="D70" i="178"/>
  <c r="B70" i="178"/>
  <c r="E69" i="178"/>
  <c r="D69" i="178"/>
  <c r="B69" i="178"/>
  <c r="E68" i="178"/>
  <c r="D68" i="178"/>
  <c r="B68" i="178"/>
  <c r="E67" i="178"/>
  <c r="D67" i="178"/>
  <c r="B67" i="178"/>
  <c r="E66" i="178"/>
  <c r="D66" i="178"/>
  <c r="B66" i="178"/>
  <c r="E65" i="178"/>
  <c r="D65" i="178"/>
  <c r="B65" i="178"/>
  <c r="E64" i="178"/>
  <c r="D64" i="178"/>
  <c r="B64" i="178"/>
  <c r="E63" i="178"/>
  <c r="D63" i="178"/>
  <c r="B63" i="178"/>
  <c r="E62" i="178"/>
  <c r="D62" i="178"/>
  <c r="B62" i="178"/>
  <c r="E61" i="178"/>
  <c r="D61" i="178"/>
  <c r="B61" i="178"/>
  <c r="E60" i="178"/>
  <c r="D60" i="178"/>
  <c r="B60" i="178"/>
  <c r="E59" i="178"/>
  <c r="D59" i="178"/>
  <c r="B59" i="178"/>
  <c r="E58" i="178"/>
  <c r="D58" i="178"/>
  <c r="B58" i="178"/>
  <c r="E57" i="178"/>
  <c r="D57" i="178"/>
  <c r="B57" i="178"/>
  <c r="E56" i="178"/>
  <c r="D56" i="178"/>
  <c r="B56" i="178"/>
  <c r="E55" i="178"/>
  <c r="D55" i="178"/>
  <c r="B55" i="178"/>
  <c r="E54" i="178"/>
  <c r="D54" i="178"/>
  <c r="B54" i="178"/>
  <c r="E53" i="178"/>
  <c r="D53" i="178"/>
  <c r="B53" i="178"/>
  <c r="E52" i="178"/>
  <c r="D52" i="178"/>
  <c r="B52" i="178"/>
  <c r="E51" i="178"/>
  <c r="D51" i="178"/>
  <c r="B51" i="178"/>
  <c r="E50" i="178"/>
  <c r="D50" i="178"/>
  <c r="B50" i="178"/>
  <c r="E49" i="178"/>
  <c r="D49" i="178"/>
  <c r="B49" i="178"/>
  <c r="E48" i="178"/>
  <c r="D48" i="178"/>
  <c r="B48" i="178"/>
  <c r="E47" i="178"/>
  <c r="D47" i="178"/>
  <c r="B47" i="178"/>
  <c r="E46" i="178"/>
  <c r="D46" i="178"/>
  <c r="B46" i="178"/>
  <c r="E45" i="178"/>
  <c r="D45" i="178"/>
  <c r="B45" i="178"/>
  <c r="D244" i="179"/>
  <c r="B244" i="179"/>
  <c r="D243" i="179"/>
  <c r="B243" i="179"/>
  <c r="D242" i="179"/>
  <c r="B242" i="179"/>
  <c r="D241" i="179"/>
  <c r="B241" i="179"/>
  <c r="D240" i="179"/>
  <c r="B240" i="179"/>
  <c r="D239" i="179"/>
  <c r="B239" i="179"/>
  <c r="D238" i="179"/>
  <c r="B238" i="179"/>
  <c r="D237" i="179"/>
  <c r="B237" i="179"/>
  <c r="D236" i="179"/>
  <c r="B236" i="179"/>
  <c r="D235" i="179"/>
  <c r="B235" i="179"/>
  <c r="D234" i="179"/>
  <c r="B234" i="179"/>
  <c r="D233" i="179"/>
  <c r="B233" i="179"/>
  <c r="D232" i="179"/>
  <c r="B232" i="179"/>
  <c r="D231" i="179"/>
  <c r="B231" i="179"/>
  <c r="D230" i="179"/>
  <c r="B230" i="179"/>
  <c r="D229" i="179"/>
  <c r="B229" i="179"/>
  <c r="D228" i="179"/>
  <c r="B228" i="179"/>
  <c r="D227" i="179"/>
  <c r="B227" i="179"/>
  <c r="D226" i="179"/>
  <c r="B226" i="179"/>
  <c r="D225" i="179"/>
  <c r="B225" i="179"/>
  <c r="D224" i="179"/>
  <c r="B224" i="179"/>
  <c r="D223" i="179"/>
  <c r="B223" i="179"/>
  <c r="D222" i="179"/>
  <c r="B222" i="179"/>
  <c r="D221" i="179"/>
  <c r="B221" i="179"/>
  <c r="D220" i="179"/>
  <c r="B220" i="179"/>
  <c r="D219" i="179"/>
  <c r="B219" i="179"/>
  <c r="D218" i="179"/>
  <c r="B218" i="179"/>
  <c r="D217" i="179"/>
  <c r="B217" i="179"/>
  <c r="D216" i="179"/>
  <c r="B216" i="179"/>
  <c r="D215" i="179"/>
  <c r="B215" i="179"/>
  <c r="D214" i="179"/>
  <c r="B214" i="179"/>
  <c r="D213" i="179"/>
  <c r="B213" i="179"/>
  <c r="D212" i="179"/>
  <c r="B212" i="179"/>
  <c r="D211" i="179"/>
  <c r="B211" i="179"/>
  <c r="D210" i="179"/>
  <c r="B210" i="179"/>
  <c r="D209" i="179"/>
  <c r="B209" i="179"/>
  <c r="D208" i="179"/>
  <c r="B208" i="179"/>
  <c r="D207" i="179"/>
  <c r="B207" i="179"/>
  <c r="D206" i="179"/>
  <c r="B206" i="179"/>
  <c r="D205" i="179"/>
  <c r="B205" i="179"/>
  <c r="D204" i="179"/>
  <c r="B204" i="179"/>
  <c r="D203" i="179"/>
  <c r="B203" i="179"/>
  <c r="D202" i="179"/>
  <c r="B202" i="179"/>
  <c r="D201" i="179"/>
  <c r="B201" i="179"/>
  <c r="D200" i="179"/>
  <c r="B200" i="179"/>
  <c r="D199" i="179"/>
  <c r="B199" i="179"/>
  <c r="D198" i="179"/>
  <c r="B198" i="179"/>
  <c r="D197" i="179"/>
  <c r="B197" i="179"/>
  <c r="D196" i="179"/>
  <c r="B196" i="179"/>
  <c r="D195" i="179"/>
  <c r="B195" i="179"/>
  <c r="D194" i="179"/>
  <c r="B194" i="179"/>
  <c r="D193" i="179"/>
  <c r="B193" i="179"/>
  <c r="D192" i="179"/>
  <c r="B192" i="179"/>
  <c r="D191" i="179"/>
  <c r="B191" i="179"/>
  <c r="D190" i="179"/>
  <c r="B190" i="179"/>
  <c r="D189" i="179"/>
  <c r="B189" i="179"/>
  <c r="D188" i="179"/>
  <c r="B188" i="179"/>
  <c r="D187" i="179"/>
  <c r="B187" i="179"/>
  <c r="D186" i="179"/>
  <c r="B186" i="179"/>
  <c r="D185" i="179"/>
  <c r="B185" i="179"/>
  <c r="D184" i="179"/>
  <c r="B184" i="179"/>
  <c r="D183" i="179"/>
  <c r="B183" i="179"/>
  <c r="D182" i="179"/>
  <c r="B182" i="179"/>
  <c r="D181" i="179"/>
  <c r="B181" i="179"/>
  <c r="D180" i="179"/>
  <c r="B180" i="179"/>
  <c r="D179" i="179"/>
  <c r="B179" i="179"/>
  <c r="D178" i="179"/>
  <c r="B178" i="179"/>
  <c r="D177" i="179"/>
  <c r="B177" i="179"/>
  <c r="D176" i="179"/>
  <c r="B176" i="179"/>
  <c r="D175" i="179"/>
  <c r="B175" i="179"/>
  <c r="D174" i="179"/>
  <c r="B174" i="179"/>
  <c r="D173" i="179"/>
  <c r="B173" i="179"/>
  <c r="D172" i="179"/>
  <c r="B172" i="179"/>
  <c r="D171" i="179"/>
  <c r="B171" i="179"/>
  <c r="D170" i="179"/>
  <c r="B170" i="179"/>
  <c r="D169" i="179"/>
  <c r="B169" i="179"/>
  <c r="D168" i="179"/>
  <c r="B168" i="179"/>
  <c r="D167" i="179"/>
  <c r="B167" i="179"/>
  <c r="D166" i="179"/>
  <c r="B166" i="179"/>
  <c r="D165" i="179"/>
  <c r="B165" i="179"/>
  <c r="D164" i="179"/>
  <c r="B164" i="179"/>
  <c r="D163" i="179"/>
  <c r="B163" i="179"/>
  <c r="D162" i="179"/>
  <c r="B162" i="179"/>
  <c r="D161" i="179"/>
  <c r="B161" i="179"/>
  <c r="D160" i="179"/>
  <c r="B160" i="179"/>
  <c r="D159" i="179"/>
  <c r="B159" i="179"/>
  <c r="D158" i="179"/>
  <c r="B158" i="179"/>
  <c r="D157" i="179"/>
  <c r="B157" i="179"/>
  <c r="D156" i="179"/>
  <c r="B156" i="179"/>
  <c r="D155" i="179"/>
  <c r="B155" i="179"/>
  <c r="D154" i="179"/>
  <c r="B154" i="179"/>
  <c r="D153" i="179"/>
  <c r="B153" i="179"/>
  <c r="D152" i="179"/>
  <c r="B152" i="179"/>
  <c r="D151" i="179"/>
  <c r="B151" i="179"/>
  <c r="D150" i="179"/>
  <c r="B150" i="179"/>
  <c r="D149" i="179"/>
  <c r="B149" i="179"/>
  <c r="D148" i="179"/>
  <c r="B148" i="179"/>
  <c r="D147" i="179"/>
  <c r="B147" i="179"/>
  <c r="D146" i="179"/>
  <c r="B146" i="179"/>
  <c r="D145" i="179"/>
  <c r="B145" i="179"/>
  <c r="D144" i="179"/>
  <c r="B144" i="179"/>
  <c r="D143" i="179"/>
  <c r="B143" i="179"/>
  <c r="D142" i="179"/>
  <c r="B142" i="179"/>
  <c r="D141" i="179"/>
  <c r="B141" i="179"/>
  <c r="D140" i="179"/>
  <c r="B140" i="179"/>
  <c r="D139" i="179"/>
  <c r="B139" i="179"/>
  <c r="D138" i="179"/>
  <c r="B138" i="179"/>
  <c r="D137" i="179"/>
  <c r="B137" i="179"/>
  <c r="D136" i="179"/>
  <c r="B136" i="179"/>
  <c r="D135" i="179"/>
  <c r="B135" i="179"/>
  <c r="D134" i="179"/>
  <c r="B134" i="179"/>
  <c r="D133" i="179"/>
  <c r="B133" i="179"/>
  <c r="D132" i="179"/>
  <c r="B132" i="179"/>
  <c r="D131" i="179"/>
  <c r="B131" i="179"/>
  <c r="D130" i="179"/>
  <c r="B130" i="179"/>
  <c r="D129" i="179"/>
  <c r="B129" i="179"/>
  <c r="D128" i="179"/>
  <c r="B128" i="179"/>
  <c r="D127" i="179"/>
  <c r="B127" i="179"/>
  <c r="D126" i="179"/>
  <c r="B126" i="179"/>
  <c r="D125" i="179"/>
  <c r="B125" i="179"/>
  <c r="D124" i="179"/>
  <c r="B124" i="179"/>
  <c r="D123" i="179"/>
  <c r="B123" i="179"/>
  <c r="D122" i="179"/>
  <c r="B122" i="179"/>
  <c r="D121" i="179"/>
  <c r="B121" i="179"/>
  <c r="D120" i="179"/>
  <c r="B120" i="179"/>
  <c r="D119" i="179"/>
  <c r="B119" i="179"/>
  <c r="D118" i="179"/>
  <c r="B118" i="179"/>
  <c r="D117" i="179"/>
  <c r="B117" i="179"/>
  <c r="D116" i="179"/>
  <c r="B116" i="179"/>
  <c r="D115" i="179"/>
  <c r="B115" i="179"/>
  <c r="D114" i="179"/>
  <c r="B114" i="179"/>
  <c r="D113" i="179"/>
  <c r="B113" i="179"/>
  <c r="D112" i="179"/>
  <c r="B112" i="179"/>
  <c r="D111" i="179"/>
  <c r="B111" i="179"/>
  <c r="D110" i="179"/>
  <c r="B110" i="179"/>
  <c r="D109" i="179"/>
  <c r="B109" i="179"/>
  <c r="D108" i="179"/>
  <c r="B108" i="179"/>
  <c r="D107" i="179"/>
  <c r="B107" i="179"/>
  <c r="D106" i="179"/>
  <c r="B106" i="179"/>
  <c r="D105" i="179"/>
  <c r="B105" i="179"/>
  <c r="D104" i="179"/>
  <c r="B104" i="179"/>
  <c r="D103" i="179"/>
  <c r="B103" i="179"/>
  <c r="D102" i="179"/>
  <c r="B102" i="179"/>
  <c r="D101" i="179"/>
  <c r="B101" i="179"/>
  <c r="D100" i="179"/>
  <c r="B100" i="179"/>
  <c r="D99" i="179"/>
  <c r="B99" i="179"/>
  <c r="D98" i="179"/>
  <c r="B98" i="179"/>
  <c r="D97" i="179"/>
  <c r="B97" i="179"/>
  <c r="D96" i="179"/>
  <c r="B96" i="179"/>
  <c r="D95" i="179"/>
  <c r="B95" i="179"/>
  <c r="D94" i="179"/>
  <c r="B94" i="179"/>
  <c r="D93" i="179"/>
  <c r="B93" i="179"/>
  <c r="D92" i="179"/>
  <c r="B92" i="179"/>
  <c r="D91" i="179"/>
  <c r="B91" i="179"/>
  <c r="D90" i="179"/>
  <c r="B90" i="179"/>
  <c r="D89" i="179"/>
  <c r="B89" i="179"/>
  <c r="D88" i="179"/>
  <c r="B88" i="179"/>
  <c r="D87" i="179"/>
  <c r="B87" i="179"/>
  <c r="D86" i="179"/>
  <c r="B86" i="179"/>
  <c r="D85" i="179"/>
  <c r="B85" i="179"/>
  <c r="D84" i="179"/>
  <c r="B84" i="179"/>
  <c r="D83" i="179"/>
  <c r="B83" i="179"/>
  <c r="D82" i="179"/>
  <c r="B82" i="179"/>
  <c r="D81" i="179"/>
  <c r="B81" i="179"/>
  <c r="D80" i="179"/>
  <c r="B80" i="179"/>
  <c r="D79" i="179"/>
  <c r="B79" i="179"/>
  <c r="D78" i="179"/>
  <c r="B78" i="179"/>
  <c r="D77" i="179"/>
  <c r="B77" i="179"/>
  <c r="D76" i="179"/>
  <c r="B76" i="179"/>
  <c r="D75" i="179"/>
  <c r="B75" i="179"/>
  <c r="D74" i="179"/>
  <c r="B74" i="179"/>
  <c r="D73" i="179"/>
  <c r="B73" i="179"/>
  <c r="D72" i="179"/>
  <c r="B72" i="179"/>
  <c r="D71" i="179"/>
  <c r="B71" i="179"/>
  <c r="D70" i="179"/>
  <c r="B70" i="179"/>
  <c r="D69" i="179"/>
  <c r="B69" i="179"/>
  <c r="D68" i="179"/>
  <c r="B68" i="179"/>
  <c r="D67" i="179"/>
  <c r="B67" i="179"/>
  <c r="D66" i="179"/>
  <c r="B66" i="179"/>
  <c r="D65" i="179"/>
  <c r="B65" i="179"/>
  <c r="D64" i="179"/>
  <c r="B64" i="179"/>
  <c r="D63" i="179"/>
  <c r="B63" i="179"/>
  <c r="D62" i="179"/>
  <c r="B62" i="179"/>
  <c r="D61" i="179"/>
  <c r="B61" i="179"/>
  <c r="D60" i="179"/>
  <c r="B60" i="179"/>
  <c r="D59" i="179"/>
  <c r="B59" i="179"/>
  <c r="D58" i="179"/>
  <c r="B58" i="179"/>
  <c r="D57" i="179"/>
  <c r="B57" i="179"/>
  <c r="D56" i="179"/>
  <c r="B56" i="179"/>
  <c r="D55" i="179"/>
  <c r="B55" i="179"/>
  <c r="D54" i="179"/>
  <c r="B54" i="179"/>
  <c r="D53" i="179"/>
  <c r="B53" i="179"/>
  <c r="D52" i="179"/>
  <c r="B52" i="179"/>
  <c r="D51" i="179"/>
  <c r="B51" i="179"/>
  <c r="D50" i="179"/>
  <c r="B50" i="179"/>
  <c r="D49" i="179"/>
  <c r="B49" i="179"/>
  <c r="D48" i="179"/>
  <c r="B48" i="179"/>
  <c r="D47" i="179"/>
  <c r="B47" i="179"/>
  <c r="D46" i="179"/>
  <c r="B46" i="179"/>
  <c r="D45" i="179"/>
  <c r="B45" i="179"/>
  <c r="D244" i="189"/>
  <c r="B244" i="189"/>
  <c r="D243" i="189"/>
  <c r="B243" i="189"/>
  <c r="D242" i="189"/>
  <c r="B242" i="189"/>
  <c r="D241" i="189"/>
  <c r="B241" i="189"/>
  <c r="D240" i="189"/>
  <c r="B240" i="189"/>
  <c r="D239" i="189"/>
  <c r="B239" i="189"/>
  <c r="D238" i="189"/>
  <c r="B238" i="189"/>
  <c r="D237" i="189"/>
  <c r="B237" i="189"/>
  <c r="D236" i="189"/>
  <c r="B236" i="189"/>
  <c r="D235" i="189"/>
  <c r="B235" i="189"/>
  <c r="D234" i="189"/>
  <c r="B234" i="189"/>
  <c r="D233" i="189"/>
  <c r="B233" i="189"/>
  <c r="D232" i="189"/>
  <c r="B232" i="189"/>
  <c r="D231" i="189"/>
  <c r="B231" i="189"/>
  <c r="D230" i="189"/>
  <c r="B230" i="189"/>
  <c r="D229" i="189"/>
  <c r="B229" i="189"/>
  <c r="D228" i="189"/>
  <c r="B228" i="189"/>
  <c r="D227" i="189"/>
  <c r="B227" i="189"/>
  <c r="D226" i="189"/>
  <c r="B226" i="189"/>
  <c r="D225" i="189"/>
  <c r="B225" i="189"/>
  <c r="D224" i="189"/>
  <c r="B224" i="189"/>
  <c r="D223" i="189"/>
  <c r="B223" i="189"/>
  <c r="D222" i="189"/>
  <c r="B222" i="189"/>
  <c r="D221" i="189"/>
  <c r="B221" i="189"/>
  <c r="D220" i="189"/>
  <c r="B220" i="189"/>
  <c r="D219" i="189"/>
  <c r="B219" i="189"/>
  <c r="D218" i="189"/>
  <c r="B218" i="189"/>
  <c r="D217" i="189"/>
  <c r="B217" i="189"/>
  <c r="D216" i="189"/>
  <c r="B216" i="189"/>
  <c r="D215" i="189"/>
  <c r="B215" i="189"/>
  <c r="D214" i="189"/>
  <c r="B214" i="189"/>
  <c r="D213" i="189"/>
  <c r="B213" i="189"/>
  <c r="D212" i="189"/>
  <c r="B212" i="189"/>
  <c r="D211" i="189"/>
  <c r="B211" i="189"/>
  <c r="D210" i="189"/>
  <c r="B210" i="189"/>
  <c r="D209" i="189"/>
  <c r="B209" i="189"/>
  <c r="D208" i="189"/>
  <c r="B208" i="189"/>
  <c r="D207" i="189"/>
  <c r="B207" i="189"/>
  <c r="D206" i="189"/>
  <c r="B206" i="189"/>
  <c r="D205" i="189"/>
  <c r="B205" i="189"/>
  <c r="D204" i="189"/>
  <c r="B204" i="189"/>
  <c r="D203" i="189"/>
  <c r="B203" i="189"/>
  <c r="D202" i="189"/>
  <c r="B202" i="189"/>
  <c r="D201" i="189"/>
  <c r="B201" i="189"/>
  <c r="D200" i="189"/>
  <c r="B200" i="189"/>
  <c r="D199" i="189"/>
  <c r="B199" i="189"/>
  <c r="D198" i="189"/>
  <c r="B198" i="189"/>
  <c r="D197" i="189"/>
  <c r="B197" i="189"/>
  <c r="D196" i="189"/>
  <c r="B196" i="189"/>
  <c r="D195" i="189"/>
  <c r="B195" i="189"/>
  <c r="D194" i="189"/>
  <c r="B194" i="189"/>
  <c r="D193" i="189"/>
  <c r="B193" i="189"/>
  <c r="D192" i="189"/>
  <c r="B192" i="189"/>
  <c r="D191" i="189"/>
  <c r="B191" i="189"/>
  <c r="D190" i="189"/>
  <c r="B190" i="189"/>
  <c r="D189" i="189"/>
  <c r="B189" i="189"/>
  <c r="D188" i="189"/>
  <c r="B188" i="189"/>
  <c r="D187" i="189"/>
  <c r="B187" i="189"/>
  <c r="D186" i="189"/>
  <c r="B186" i="189"/>
  <c r="D185" i="189"/>
  <c r="B185" i="189"/>
  <c r="D184" i="189"/>
  <c r="B184" i="189"/>
  <c r="D183" i="189"/>
  <c r="B183" i="189"/>
  <c r="D182" i="189"/>
  <c r="B182" i="189"/>
  <c r="D181" i="189"/>
  <c r="B181" i="189"/>
  <c r="D180" i="189"/>
  <c r="B180" i="189"/>
  <c r="D179" i="189"/>
  <c r="B179" i="189"/>
  <c r="D178" i="189"/>
  <c r="B178" i="189"/>
  <c r="D177" i="189"/>
  <c r="B177" i="189"/>
  <c r="D176" i="189"/>
  <c r="B176" i="189"/>
  <c r="D175" i="189"/>
  <c r="B175" i="189"/>
  <c r="D174" i="189"/>
  <c r="B174" i="189"/>
  <c r="D173" i="189"/>
  <c r="B173" i="189"/>
  <c r="D172" i="189"/>
  <c r="B172" i="189"/>
  <c r="D171" i="189"/>
  <c r="B171" i="189"/>
  <c r="D170" i="189"/>
  <c r="B170" i="189"/>
  <c r="D169" i="189"/>
  <c r="B169" i="189"/>
  <c r="D168" i="189"/>
  <c r="B168" i="189"/>
  <c r="D167" i="189"/>
  <c r="B167" i="189"/>
  <c r="D166" i="189"/>
  <c r="B166" i="189"/>
  <c r="D165" i="189"/>
  <c r="B165" i="189"/>
  <c r="D164" i="189"/>
  <c r="B164" i="189"/>
  <c r="D163" i="189"/>
  <c r="B163" i="189"/>
  <c r="D162" i="189"/>
  <c r="B162" i="189"/>
  <c r="D161" i="189"/>
  <c r="B161" i="189"/>
  <c r="D160" i="189"/>
  <c r="B160" i="189"/>
  <c r="D159" i="189"/>
  <c r="B159" i="189"/>
  <c r="D158" i="189"/>
  <c r="B158" i="189"/>
  <c r="D157" i="189"/>
  <c r="B157" i="189"/>
  <c r="D156" i="189"/>
  <c r="B156" i="189"/>
  <c r="D155" i="189"/>
  <c r="B155" i="189"/>
  <c r="D154" i="189"/>
  <c r="B154" i="189"/>
  <c r="D153" i="189"/>
  <c r="B153" i="189"/>
  <c r="D152" i="189"/>
  <c r="B152" i="189"/>
  <c r="D151" i="189"/>
  <c r="B151" i="189"/>
  <c r="D150" i="189"/>
  <c r="B150" i="189"/>
  <c r="D149" i="189"/>
  <c r="B149" i="189"/>
  <c r="D148" i="189"/>
  <c r="B148" i="189"/>
  <c r="D147" i="189"/>
  <c r="B147" i="189"/>
  <c r="D146" i="189"/>
  <c r="B146" i="189"/>
  <c r="D145" i="189"/>
  <c r="B145" i="189"/>
  <c r="D144" i="189"/>
  <c r="B144" i="189"/>
  <c r="D143" i="189"/>
  <c r="B143" i="189"/>
  <c r="D142" i="189"/>
  <c r="B142" i="189"/>
  <c r="D141" i="189"/>
  <c r="B141" i="189"/>
  <c r="D140" i="189"/>
  <c r="B140" i="189"/>
  <c r="D139" i="189"/>
  <c r="B139" i="189"/>
  <c r="D138" i="189"/>
  <c r="B138" i="189"/>
  <c r="D137" i="189"/>
  <c r="B137" i="189"/>
  <c r="D136" i="189"/>
  <c r="B136" i="189"/>
  <c r="D135" i="189"/>
  <c r="B135" i="189"/>
  <c r="D134" i="189"/>
  <c r="B134" i="189"/>
  <c r="D133" i="189"/>
  <c r="B133" i="189"/>
  <c r="D132" i="189"/>
  <c r="B132" i="189"/>
  <c r="D131" i="189"/>
  <c r="B131" i="189"/>
  <c r="D130" i="189"/>
  <c r="B130" i="189"/>
  <c r="D129" i="189"/>
  <c r="B129" i="189"/>
  <c r="D128" i="189"/>
  <c r="B128" i="189"/>
  <c r="D127" i="189"/>
  <c r="B127" i="189"/>
  <c r="D126" i="189"/>
  <c r="B126" i="189"/>
  <c r="D125" i="189"/>
  <c r="B125" i="189"/>
  <c r="D124" i="189"/>
  <c r="B124" i="189"/>
  <c r="D123" i="189"/>
  <c r="B123" i="189"/>
  <c r="D122" i="189"/>
  <c r="B122" i="189"/>
  <c r="D121" i="189"/>
  <c r="B121" i="189"/>
  <c r="D120" i="189"/>
  <c r="B120" i="189"/>
  <c r="D119" i="189"/>
  <c r="B119" i="189"/>
  <c r="D118" i="189"/>
  <c r="B118" i="189"/>
  <c r="D117" i="189"/>
  <c r="B117" i="189"/>
  <c r="D116" i="189"/>
  <c r="B116" i="189"/>
  <c r="D115" i="189"/>
  <c r="B115" i="189"/>
  <c r="D114" i="189"/>
  <c r="B114" i="189"/>
  <c r="D113" i="189"/>
  <c r="B113" i="189"/>
  <c r="D112" i="189"/>
  <c r="B112" i="189"/>
  <c r="D111" i="189"/>
  <c r="B111" i="189"/>
  <c r="D110" i="189"/>
  <c r="B110" i="189"/>
  <c r="D109" i="189"/>
  <c r="B109" i="189"/>
  <c r="D108" i="189"/>
  <c r="B108" i="189"/>
  <c r="D107" i="189"/>
  <c r="B107" i="189"/>
  <c r="D106" i="189"/>
  <c r="B106" i="189"/>
  <c r="D105" i="189"/>
  <c r="B105" i="189"/>
  <c r="D104" i="189"/>
  <c r="B104" i="189"/>
  <c r="D103" i="189"/>
  <c r="B103" i="189"/>
  <c r="D102" i="189"/>
  <c r="B102" i="189"/>
  <c r="D101" i="189"/>
  <c r="B101" i="189"/>
  <c r="D100" i="189"/>
  <c r="B100" i="189"/>
  <c r="D99" i="189"/>
  <c r="B99" i="189"/>
  <c r="D98" i="189"/>
  <c r="B98" i="189"/>
  <c r="D97" i="189"/>
  <c r="B97" i="189"/>
  <c r="D96" i="189"/>
  <c r="B96" i="189"/>
  <c r="D95" i="189"/>
  <c r="B95" i="189"/>
  <c r="D94" i="189"/>
  <c r="B94" i="189"/>
  <c r="D93" i="189"/>
  <c r="B93" i="189"/>
  <c r="D92" i="189"/>
  <c r="B92" i="189"/>
  <c r="D91" i="189"/>
  <c r="B91" i="189"/>
  <c r="D90" i="189"/>
  <c r="B90" i="189"/>
  <c r="D89" i="189"/>
  <c r="B89" i="189"/>
  <c r="D88" i="189"/>
  <c r="B88" i="189"/>
  <c r="D87" i="189"/>
  <c r="B87" i="189"/>
  <c r="D86" i="189"/>
  <c r="B86" i="189"/>
  <c r="D85" i="189"/>
  <c r="B85" i="189"/>
  <c r="D84" i="189"/>
  <c r="B84" i="189"/>
  <c r="D83" i="189"/>
  <c r="B83" i="189"/>
  <c r="D82" i="189"/>
  <c r="B82" i="189"/>
  <c r="D81" i="189"/>
  <c r="B81" i="189"/>
  <c r="D80" i="189"/>
  <c r="B80" i="189"/>
  <c r="D79" i="189"/>
  <c r="B79" i="189"/>
  <c r="D78" i="189"/>
  <c r="B78" i="189"/>
  <c r="D77" i="189"/>
  <c r="B77" i="189"/>
  <c r="D76" i="189"/>
  <c r="B76" i="189"/>
  <c r="D75" i="189"/>
  <c r="B75" i="189"/>
  <c r="D74" i="189"/>
  <c r="B74" i="189"/>
  <c r="D73" i="189"/>
  <c r="B73" i="189"/>
  <c r="D72" i="189"/>
  <c r="B72" i="189"/>
  <c r="D71" i="189"/>
  <c r="B71" i="189"/>
  <c r="D70" i="189"/>
  <c r="B70" i="189"/>
  <c r="D69" i="189"/>
  <c r="B69" i="189"/>
  <c r="D68" i="189"/>
  <c r="B68" i="189"/>
  <c r="D67" i="189"/>
  <c r="B67" i="189"/>
  <c r="D66" i="189"/>
  <c r="B66" i="189"/>
  <c r="D65" i="189"/>
  <c r="B65" i="189"/>
  <c r="D64" i="189"/>
  <c r="B64" i="189"/>
  <c r="D63" i="189"/>
  <c r="B63" i="189"/>
  <c r="D62" i="189"/>
  <c r="B62" i="189"/>
  <c r="D61" i="189"/>
  <c r="B61" i="189"/>
  <c r="D60" i="189"/>
  <c r="B60" i="189"/>
  <c r="D59" i="189"/>
  <c r="B59" i="189"/>
  <c r="D58" i="189"/>
  <c r="B58" i="189"/>
  <c r="D57" i="189"/>
  <c r="B57" i="189"/>
  <c r="D56" i="189"/>
  <c r="B56" i="189"/>
  <c r="D55" i="189"/>
  <c r="B55" i="189"/>
  <c r="D54" i="189"/>
  <c r="B54" i="189"/>
  <c r="D53" i="189"/>
  <c r="B53" i="189"/>
  <c r="D52" i="189"/>
  <c r="B52" i="189"/>
  <c r="D51" i="189"/>
  <c r="B51" i="189"/>
  <c r="D50" i="189"/>
  <c r="B50" i="189"/>
  <c r="D49" i="189"/>
  <c r="B49" i="189"/>
  <c r="D48" i="189"/>
  <c r="B48" i="189"/>
  <c r="D47" i="189"/>
  <c r="B47" i="189"/>
  <c r="D46" i="189"/>
  <c r="B46" i="189"/>
  <c r="D45" i="189"/>
  <c r="B45" i="189"/>
  <c r="E212" i="183"/>
  <c r="E211" i="183"/>
  <c r="E210" i="183"/>
  <c r="E209" i="183"/>
  <c r="E208" i="183"/>
  <c r="E207" i="183"/>
  <c r="E206" i="183"/>
  <c r="E205" i="183"/>
  <c r="E204" i="183"/>
  <c r="E203" i="183"/>
  <c r="E202" i="183"/>
  <c r="E201" i="183"/>
  <c r="E200" i="183"/>
  <c r="E199" i="183"/>
  <c r="E198" i="183"/>
  <c r="E197" i="183"/>
  <c r="E196" i="183"/>
  <c r="E195" i="183"/>
  <c r="E194" i="183"/>
  <c r="E193" i="183"/>
  <c r="E192" i="183"/>
  <c r="E191" i="183"/>
  <c r="E190" i="183"/>
  <c r="E189" i="183"/>
  <c r="E188" i="183"/>
  <c r="E187" i="183"/>
  <c r="E186" i="183"/>
  <c r="E185" i="183"/>
  <c r="E184" i="183"/>
  <c r="E183" i="183"/>
  <c r="E182" i="183"/>
  <c r="E181" i="183"/>
  <c r="E180" i="183"/>
  <c r="E179" i="183"/>
  <c r="E178" i="183"/>
  <c r="E177" i="183"/>
  <c r="E176" i="183"/>
  <c r="E175" i="183"/>
  <c r="E174" i="183"/>
  <c r="E173" i="183"/>
  <c r="E172" i="183"/>
  <c r="E171" i="183"/>
  <c r="E170" i="183"/>
  <c r="E169" i="183"/>
  <c r="E168" i="183"/>
  <c r="E167" i="183"/>
  <c r="E166" i="183"/>
  <c r="E165" i="183"/>
  <c r="E164" i="183"/>
  <c r="E163" i="183"/>
  <c r="E162" i="183"/>
  <c r="E161" i="183"/>
  <c r="E160" i="183"/>
  <c r="E159" i="183"/>
  <c r="E158" i="183"/>
  <c r="E157" i="183"/>
  <c r="E156" i="183"/>
  <c r="E155" i="183"/>
  <c r="E154" i="183"/>
  <c r="E153" i="183"/>
  <c r="E152" i="183"/>
  <c r="E151" i="183"/>
  <c r="E150" i="183"/>
  <c r="E149" i="183"/>
  <c r="E148" i="183"/>
  <c r="E147" i="183"/>
  <c r="E146" i="183"/>
  <c r="E145" i="183"/>
  <c r="E144" i="183"/>
  <c r="E143" i="183"/>
  <c r="E14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C78" i="183"/>
  <c r="B78" i="183"/>
  <c r="A78" i="183"/>
  <c r="E77" i="183"/>
  <c r="C77" i="183"/>
  <c r="B77" i="183"/>
  <c r="A77" i="183"/>
  <c r="E76" i="183"/>
  <c r="C76" i="183"/>
  <c r="B76" i="183"/>
  <c r="A76" i="183"/>
  <c r="E75" i="183"/>
  <c r="C75" i="183"/>
  <c r="B75" i="183"/>
  <c r="A75" i="183"/>
  <c r="E74" i="183"/>
  <c r="C74" i="183"/>
  <c r="B74" i="183"/>
  <c r="A74" i="183"/>
  <c r="E73" i="183"/>
  <c r="C73" i="183"/>
  <c r="B73" i="183"/>
  <c r="A73" i="183"/>
  <c r="E72" i="183"/>
  <c r="C72" i="183"/>
  <c r="B72" i="183"/>
  <c r="A72" i="183"/>
  <c r="E71" i="183"/>
  <c r="C71" i="183"/>
  <c r="B71" i="183"/>
  <c r="A71" i="183"/>
  <c r="E70" i="183"/>
  <c r="C70" i="183"/>
  <c r="B70" i="183"/>
  <c r="A70" i="183"/>
  <c r="E69" i="183"/>
  <c r="C69" i="183"/>
  <c r="B69" i="183"/>
  <c r="A69" i="183"/>
  <c r="E68" i="183"/>
  <c r="C68" i="183"/>
  <c r="B68" i="183"/>
  <c r="A68" i="183"/>
  <c r="E67" i="183"/>
  <c r="C67" i="183"/>
  <c r="B67" i="183"/>
  <c r="A67" i="183"/>
  <c r="E66" i="183"/>
  <c r="C66" i="183"/>
  <c r="B66" i="183"/>
  <c r="A66" i="183"/>
  <c r="E65" i="183"/>
  <c r="C65" i="183"/>
  <c r="B65" i="183"/>
  <c r="A65" i="183"/>
  <c r="E64" i="183"/>
  <c r="C64" i="183"/>
  <c r="B64" i="183"/>
  <c r="A64" i="183"/>
  <c r="E63" i="183"/>
  <c r="C63" i="183"/>
  <c r="B63" i="183"/>
  <c r="A63" i="183"/>
  <c r="E62" i="183"/>
  <c r="C62" i="183"/>
  <c r="B62" i="183"/>
  <c r="A62" i="183"/>
  <c r="E61" i="183"/>
  <c r="C61" i="183"/>
  <c r="B61" i="183"/>
  <c r="A61" i="183"/>
  <c r="E60" i="183"/>
  <c r="C60" i="183"/>
  <c r="B60" i="183"/>
  <c r="A60" i="183"/>
  <c r="E59" i="183"/>
  <c r="C59" i="183"/>
  <c r="B59" i="183"/>
  <c r="A59" i="183"/>
  <c r="E58" i="183"/>
  <c r="C58" i="183"/>
  <c r="B58" i="183"/>
  <c r="A58" i="183"/>
  <c r="E57" i="183"/>
  <c r="C57" i="183"/>
  <c r="B57" i="183"/>
  <c r="A57" i="183"/>
  <c r="E56" i="183"/>
  <c r="C56" i="183"/>
  <c r="B56" i="183"/>
  <c r="A56" i="183"/>
  <c r="E55" i="183"/>
  <c r="C55" i="183"/>
  <c r="B55" i="183"/>
  <c r="A55" i="183"/>
  <c r="E54" i="183"/>
  <c r="C54" i="183"/>
  <c r="B54" i="183"/>
  <c r="A54" i="183"/>
  <c r="E53" i="183"/>
  <c r="C53" i="183"/>
  <c r="B53" i="183"/>
  <c r="A53" i="183"/>
  <c r="E52" i="183"/>
  <c r="C52" i="183"/>
  <c r="B52" i="183"/>
  <c r="A52" i="183"/>
  <c r="E51" i="183"/>
  <c r="C51" i="183"/>
  <c r="B51" i="183"/>
  <c r="A51" i="183"/>
  <c r="E50" i="183"/>
  <c r="C50" i="183"/>
  <c r="B50" i="183"/>
  <c r="A50" i="183"/>
  <c r="E49" i="183"/>
  <c r="C49" i="183"/>
  <c r="B49" i="183"/>
  <c r="A49" i="183"/>
  <c r="E48" i="183"/>
  <c r="C48" i="183"/>
  <c r="B48" i="183"/>
  <c r="A48" i="183"/>
  <c r="E47" i="183"/>
  <c r="C47" i="183"/>
  <c r="B47" i="183"/>
  <c r="A47" i="183"/>
  <c r="E46" i="183"/>
  <c r="C46" i="183"/>
  <c r="B46" i="183"/>
  <c r="A46" i="183"/>
  <c r="E45" i="183"/>
  <c r="C45" i="183"/>
  <c r="B45" i="183"/>
  <c r="A45" i="183"/>
  <c r="E44" i="183"/>
  <c r="C44" i="183"/>
  <c r="B44" i="183"/>
  <c r="A44" i="183"/>
  <c r="C43" i="183"/>
  <c r="B43" i="183"/>
  <c r="A43" i="183"/>
  <c r="C42" i="183"/>
  <c r="B42" i="183"/>
  <c r="A42" i="183"/>
  <c r="C41" i="183"/>
  <c r="B41" i="183"/>
  <c r="A41" i="183"/>
  <c r="C40" i="183"/>
  <c r="B40" i="183"/>
  <c r="A40" i="183"/>
  <c r="C39" i="183"/>
  <c r="B39" i="183"/>
  <c r="A39" i="183"/>
  <c r="E38" i="183"/>
  <c r="C38" i="183"/>
  <c r="B38" i="183"/>
  <c r="A38" i="183"/>
  <c r="E37" i="183"/>
  <c r="C37" i="183"/>
  <c r="B37" i="183"/>
  <c r="A37" i="183"/>
  <c r="E36" i="183"/>
  <c r="C36" i="183"/>
  <c r="B36" i="183"/>
  <c r="A36" i="183"/>
  <c r="E35" i="183"/>
  <c r="C35" i="183"/>
  <c r="B35" i="183"/>
  <c r="A35" i="183"/>
  <c r="E34" i="183"/>
  <c r="C34" i="183"/>
  <c r="B34" i="183"/>
  <c r="A34" i="183"/>
  <c r="E33" i="183"/>
  <c r="C33" i="183"/>
  <c r="B33" i="183"/>
  <c r="A33" i="183"/>
  <c r="E32" i="183"/>
  <c r="C32" i="183"/>
  <c r="B32" i="183"/>
  <c r="A32" i="183"/>
  <c r="E31" i="183"/>
  <c r="C31" i="183"/>
  <c r="B31" i="183"/>
  <c r="A31" i="183"/>
  <c r="E30" i="183"/>
  <c r="C30" i="183"/>
  <c r="B30" i="183"/>
  <c r="A30" i="183"/>
  <c r="E29" i="183"/>
  <c r="C29" i="183"/>
  <c r="B29" i="183"/>
  <c r="A29" i="183"/>
  <c r="E28" i="183"/>
  <c r="C28" i="183"/>
  <c r="B28" i="183"/>
  <c r="A28" i="183"/>
  <c r="E27" i="183"/>
  <c r="C27" i="183"/>
  <c r="B27" i="183"/>
  <c r="A27" i="183"/>
  <c r="E26" i="183"/>
  <c r="C26" i="183"/>
  <c r="B26" i="183"/>
  <c r="A26" i="183"/>
  <c r="E25" i="183"/>
  <c r="C25" i="183"/>
  <c r="B25" i="183"/>
  <c r="A25" i="183"/>
  <c r="E24" i="183"/>
  <c r="C24" i="183"/>
  <c r="B24" i="183"/>
  <c r="A24" i="183"/>
  <c r="E23" i="183"/>
  <c r="C23" i="183"/>
  <c r="B23" i="183"/>
  <c r="A23" i="183"/>
  <c r="E22" i="183"/>
  <c r="C22" i="183"/>
  <c r="B22" i="183"/>
  <c r="A22" i="183"/>
  <c r="E21" i="183"/>
  <c r="C21" i="183"/>
  <c r="B21" i="183"/>
  <c r="A21" i="183"/>
  <c r="E20" i="183"/>
  <c r="C20" i="183"/>
  <c r="B20" i="183"/>
  <c r="A20" i="183"/>
  <c r="E19" i="183"/>
  <c r="C19" i="183"/>
  <c r="B19" i="183"/>
  <c r="A19" i="183"/>
  <c r="E18" i="183"/>
  <c r="C18" i="183"/>
  <c r="B18" i="183"/>
  <c r="A18" i="183"/>
  <c r="E17" i="183"/>
  <c r="C17" i="183"/>
  <c r="B17" i="183"/>
  <c r="A17" i="183"/>
  <c r="E16" i="183"/>
  <c r="C16" i="183"/>
  <c r="B16" i="183"/>
  <c r="A16" i="183"/>
  <c r="E15" i="183"/>
  <c r="C15" i="183"/>
  <c r="B15" i="183"/>
  <c r="A15" i="183"/>
  <c r="E14" i="183"/>
  <c r="C14" i="183"/>
  <c r="B14" i="183"/>
  <c r="A14" i="183"/>
  <c r="E13" i="183"/>
  <c r="C13" i="183"/>
  <c r="B13" i="183"/>
  <c r="A13" i="183"/>
  <c r="E12" i="183"/>
  <c r="C12" i="183"/>
  <c r="B12" i="183"/>
  <c r="A12" i="183"/>
  <c r="E11" i="183"/>
  <c r="C11" i="183"/>
  <c r="B11" i="183"/>
  <c r="A11" i="183"/>
  <c r="E10" i="183"/>
  <c r="C10" i="183"/>
  <c r="B10" i="183"/>
  <c r="A10" i="183"/>
  <c r="E9" i="183"/>
  <c r="C9" i="183"/>
  <c r="B9" i="183"/>
  <c r="A9" i="183"/>
  <c r="E8" i="183"/>
  <c r="C8" i="183"/>
  <c r="B8" i="183"/>
  <c r="A8" i="183"/>
  <c r="E244" i="151"/>
  <c r="D244" i="151"/>
  <c r="B244" i="151"/>
  <c r="E243" i="151"/>
  <c r="D243" i="151"/>
  <c r="B243" i="151"/>
  <c r="E242" i="151"/>
  <c r="D242" i="151"/>
  <c r="B242" i="151"/>
  <c r="E241" i="151"/>
  <c r="D241" i="151"/>
  <c r="B241" i="151"/>
  <c r="E240" i="151"/>
  <c r="D240" i="151"/>
  <c r="B240" i="151"/>
  <c r="E239" i="151"/>
  <c r="D239" i="151"/>
  <c r="B239" i="151"/>
  <c r="E238" i="151"/>
  <c r="D238" i="151"/>
  <c r="B238" i="151"/>
  <c r="E237" i="151"/>
  <c r="D237" i="151"/>
  <c r="B237" i="151"/>
  <c r="E236" i="151"/>
  <c r="D236" i="151"/>
  <c r="B236" i="151"/>
  <c r="E235" i="151"/>
  <c r="D235" i="151"/>
  <c r="B235" i="151"/>
  <c r="E234" i="151"/>
  <c r="D234" i="151"/>
  <c r="B234" i="151"/>
  <c r="E233" i="151"/>
  <c r="D233" i="151"/>
  <c r="B233" i="151"/>
  <c r="E232" i="151"/>
  <c r="D232" i="151"/>
  <c r="B232" i="151"/>
  <c r="E231" i="151"/>
  <c r="D231" i="151"/>
  <c r="B231" i="151"/>
  <c r="E230" i="151"/>
  <c r="D230" i="151"/>
  <c r="B230" i="151"/>
  <c r="E229" i="151"/>
  <c r="D229" i="151"/>
  <c r="B229" i="151"/>
  <c r="E228" i="151"/>
  <c r="D228" i="151"/>
  <c r="B228" i="151"/>
  <c r="E227" i="151"/>
  <c r="D227" i="151"/>
  <c r="B227" i="151"/>
  <c r="E226" i="151"/>
  <c r="D226" i="151"/>
  <c r="B226" i="151"/>
  <c r="E225" i="151"/>
  <c r="D225" i="151"/>
  <c r="B225" i="151"/>
  <c r="E224" i="151"/>
  <c r="D224" i="151"/>
  <c r="B224" i="151"/>
  <c r="E223" i="151"/>
  <c r="D223" i="151"/>
  <c r="B223" i="151"/>
  <c r="E222" i="151"/>
  <c r="D222" i="151"/>
  <c r="B222" i="151"/>
  <c r="E221" i="151"/>
  <c r="D221" i="151"/>
  <c r="B221" i="151"/>
  <c r="E220" i="151"/>
  <c r="D220" i="151"/>
  <c r="B220" i="151"/>
  <c r="E219" i="151"/>
  <c r="D219" i="151"/>
  <c r="B219" i="151"/>
  <c r="E218" i="151"/>
  <c r="D218" i="151"/>
  <c r="B218" i="151"/>
  <c r="E217" i="151"/>
  <c r="D217" i="151"/>
  <c r="B217" i="151"/>
  <c r="E216" i="151"/>
  <c r="D216" i="151"/>
  <c r="B216" i="151"/>
  <c r="E215" i="151"/>
  <c r="D215" i="151"/>
  <c r="B215" i="151"/>
  <c r="E214" i="151"/>
  <c r="D214" i="151"/>
  <c r="B214" i="151"/>
  <c r="E213" i="151"/>
  <c r="D213" i="151"/>
  <c r="B213" i="151"/>
  <c r="E212" i="151"/>
  <c r="D212" i="151"/>
  <c r="B212" i="151"/>
  <c r="E211" i="151"/>
  <c r="D211" i="151"/>
  <c r="B211" i="151"/>
  <c r="E210" i="151"/>
  <c r="D210" i="151"/>
  <c r="B210" i="151"/>
  <c r="E209" i="151"/>
  <c r="D209" i="151"/>
  <c r="B209" i="151"/>
  <c r="E208" i="151"/>
  <c r="D208" i="151"/>
  <c r="B208" i="151"/>
  <c r="E207" i="151"/>
  <c r="D207" i="151"/>
  <c r="B207" i="151"/>
  <c r="E206" i="151"/>
  <c r="D206" i="151"/>
  <c r="B206" i="151"/>
  <c r="E205" i="151"/>
  <c r="D205" i="151"/>
  <c r="B205" i="151"/>
  <c r="E204" i="151"/>
  <c r="D204" i="151"/>
  <c r="B204" i="151"/>
  <c r="E203" i="151"/>
  <c r="D203" i="151"/>
  <c r="B203" i="151"/>
  <c r="E202" i="151"/>
  <c r="D202" i="151"/>
  <c r="B202" i="151"/>
  <c r="E201" i="151"/>
  <c r="D201" i="151"/>
  <c r="B201" i="151"/>
  <c r="E200" i="151"/>
  <c r="D200" i="151"/>
  <c r="B200" i="151"/>
  <c r="E199" i="151"/>
  <c r="D199" i="151"/>
  <c r="B199" i="151"/>
  <c r="E198" i="151"/>
  <c r="D198" i="151"/>
  <c r="B198" i="151"/>
  <c r="E197" i="151"/>
  <c r="D197" i="151"/>
  <c r="B197" i="151"/>
  <c r="E196" i="151"/>
  <c r="D196" i="151"/>
  <c r="B196" i="151"/>
  <c r="E195" i="151"/>
  <c r="D195" i="151"/>
  <c r="B195" i="151"/>
  <c r="E194" i="151"/>
  <c r="D194" i="151"/>
  <c r="B194" i="151"/>
  <c r="E193" i="151"/>
  <c r="D193" i="151"/>
  <c r="B193" i="151"/>
  <c r="E192" i="151"/>
  <c r="D192" i="151"/>
  <c r="B192" i="151"/>
  <c r="E191" i="151"/>
  <c r="D191" i="151"/>
  <c r="B191" i="151"/>
  <c r="E190" i="151"/>
  <c r="D190" i="151"/>
  <c r="B190" i="151"/>
  <c r="E189" i="151"/>
  <c r="D189" i="151"/>
  <c r="B189" i="151"/>
  <c r="E188" i="151"/>
  <c r="D188" i="151"/>
  <c r="B188" i="151"/>
  <c r="E187" i="151"/>
  <c r="D187" i="151"/>
  <c r="B187" i="151"/>
  <c r="E186" i="151"/>
  <c r="D186" i="151"/>
  <c r="B186" i="151"/>
  <c r="E185" i="151"/>
  <c r="D185" i="151"/>
  <c r="B185" i="151"/>
  <c r="E184" i="151"/>
  <c r="D184" i="151"/>
  <c r="B184" i="151"/>
  <c r="E183" i="151"/>
  <c r="D183" i="151"/>
  <c r="B183" i="151"/>
  <c r="E182" i="151"/>
  <c r="D182" i="151"/>
  <c r="B182" i="151"/>
  <c r="E181" i="151"/>
  <c r="D181" i="151"/>
  <c r="B181" i="151"/>
  <c r="E180" i="151"/>
  <c r="D180" i="151"/>
  <c r="B180" i="151"/>
  <c r="E179" i="151"/>
  <c r="D179" i="151"/>
  <c r="B179" i="151"/>
  <c r="E178" i="151"/>
  <c r="D178" i="151"/>
  <c r="B178" i="151"/>
  <c r="E177" i="151"/>
  <c r="D177" i="151"/>
  <c r="B177" i="151"/>
  <c r="E176" i="151"/>
  <c r="D176" i="151"/>
  <c r="B176" i="151"/>
  <c r="E175" i="151"/>
  <c r="D175" i="151"/>
  <c r="B175" i="151"/>
  <c r="E174" i="151"/>
  <c r="D174" i="151"/>
  <c r="B174" i="151"/>
  <c r="E173" i="151"/>
  <c r="D173" i="151"/>
  <c r="B173" i="151"/>
  <c r="E172" i="151"/>
  <c r="D172" i="151"/>
  <c r="B172" i="151"/>
  <c r="E171" i="151"/>
  <c r="D171" i="151"/>
  <c r="B171" i="151"/>
  <c r="E170" i="151"/>
  <c r="D170" i="151"/>
  <c r="B170" i="151"/>
  <c r="E169" i="151"/>
  <c r="D169" i="151"/>
  <c r="B169" i="151"/>
  <c r="E168" i="151"/>
  <c r="D168" i="151"/>
  <c r="B168" i="151"/>
  <c r="E167" i="151"/>
  <c r="D167" i="151"/>
  <c r="B167" i="151"/>
  <c r="E166" i="151"/>
  <c r="D166" i="151"/>
  <c r="B166" i="151"/>
  <c r="E165" i="151"/>
  <c r="D165" i="151"/>
  <c r="B165" i="151"/>
  <c r="E164" i="151"/>
  <c r="D164" i="151"/>
  <c r="B164" i="151"/>
  <c r="E163" i="151"/>
  <c r="D163" i="151"/>
  <c r="B163" i="151"/>
  <c r="E162" i="151"/>
  <c r="D162" i="151"/>
  <c r="B162" i="151"/>
  <c r="E161" i="151"/>
  <c r="D161" i="151"/>
  <c r="B161" i="151"/>
  <c r="E160" i="151"/>
  <c r="D160" i="151"/>
  <c r="B160" i="151"/>
  <c r="E159" i="151"/>
  <c r="D159" i="151"/>
  <c r="B159" i="151"/>
  <c r="E158" i="151"/>
  <c r="D158" i="151"/>
  <c r="B158" i="151"/>
  <c r="E157" i="151"/>
  <c r="D157" i="151"/>
  <c r="B157" i="151"/>
  <c r="E156" i="151"/>
  <c r="D156" i="151"/>
  <c r="B156" i="151"/>
  <c r="E155" i="151"/>
  <c r="D155" i="151"/>
  <c r="B155" i="151"/>
  <c r="E154" i="151"/>
  <c r="D154" i="151"/>
  <c r="B154" i="151"/>
  <c r="E153" i="151"/>
  <c r="D153" i="151"/>
  <c r="B153" i="151"/>
  <c r="E152" i="151"/>
  <c r="D152" i="151"/>
  <c r="B152" i="151"/>
  <c r="E151" i="151"/>
  <c r="D151" i="151"/>
  <c r="B151" i="151"/>
  <c r="E150" i="151"/>
  <c r="D150" i="151"/>
  <c r="B150" i="151"/>
  <c r="E149" i="151"/>
  <c r="D149" i="151"/>
  <c r="B149" i="151"/>
  <c r="E148" i="151"/>
  <c r="D148" i="151"/>
  <c r="B148" i="151"/>
  <c r="E147" i="151"/>
  <c r="D147" i="151"/>
  <c r="B147" i="151"/>
  <c r="E146" i="151"/>
  <c r="D146" i="151"/>
  <c r="B146" i="151"/>
  <c r="E145" i="151"/>
  <c r="D145" i="151"/>
  <c r="B145" i="151"/>
  <c r="E144" i="151"/>
  <c r="D144" i="151"/>
  <c r="B144" i="151"/>
  <c r="E143" i="151"/>
  <c r="D143" i="151"/>
  <c r="B143" i="151"/>
  <c r="E142" i="151"/>
  <c r="D142" i="151"/>
  <c r="B142" i="151"/>
  <c r="E141" i="151"/>
  <c r="D141" i="151"/>
  <c r="B141" i="151"/>
  <c r="E140" i="151"/>
  <c r="D140" i="151"/>
  <c r="B140" i="151"/>
  <c r="E139" i="151"/>
  <c r="D139" i="151"/>
  <c r="B139" i="151"/>
  <c r="E138" i="151"/>
  <c r="D138" i="151"/>
  <c r="B138" i="151"/>
  <c r="E137" i="151"/>
  <c r="D137" i="151"/>
  <c r="B137" i="151"/>
  <c r="E136" i="151"/>
  <c r="D136" i="151"/>
  <c r="B136" i="151"/>
  <c r="E135" i="151"/>
  <c r="D135" i="151"/>
  <c r="B135" i="151"/>
  <c r="E134" i="151"/>
  <c r="D134" i="151"/>
  <c r="B134" i="151"/>
  <c r="E133" i="151"/>
  <c r="D133" i="151"/>
  <c r="B133" i="151"/>
  <c r="E132" i="151"/>
  <c r="D132" i="151"/>
  <c r="B132" i="151"/>
  <c r="E131" i="151"/>
  <c r="D131" i="151"/>
  <c r="B131" i="151"/>
  <c r="E130" i="151"/>
  <c r="D130" i="151"/>
  <c r="B130" i="151"/>
  <c r="E129" i="151"/>
  <c r="D129" i="151"/>
  <c r="B129" i="151"/>
  <c r="E128" i="151"/>
  <c r="D128" i="151"/>
  <c r="B128" i="151"/>
  <c r="E127" i="151"/>
  <c r="D127" i="151"/>
  <c r="B127" i="151"/>
  <c r="E126" i="151"/>
  <c r="D126" i="151"/>
  <c r="B126" i="151"/>
  <c r="E125" i="151"/>
  <c r="D125" i="151"/>
  <c r="B125" i="151"/>
  <c r="E124" i="151"/>
  <c r="D124" i="151"/>
  <c r="B124" i="151"/>
  <c r="E123" i="151"/>
  <c r="D123" i="151"/>
  <c r="B123" i="151"/>
  <c r="E122" i="151"/>
  <c r="D122" i="151"/>
  <c r="B122" i="151"/>
  <c r="E121" i="151"/>
  <c r="D121" i="151"/>
  <c r="B121" i="151"/>
  <c r="E120" i="151"/>
  <c r="D120" i="151"/>
  <c r="B120" i="151"/>
  <c r="E119" i="151"/>
  <c r="D119" i="151"/>
  <c r="B119" i="151"/>
  <c r="E118" i="151"/>
  <c r="D118" i="151"/>
  <c r="B118" i="151"/>
  <c r="E117" i="151"/>
  <c r="D117" i="151"/>
  <c r="B117" i="151"/>
  <c r="E116" i="151"/>
  <c r="D116" i="151"/>
  <c r="B116" i="151"/>
  <c r="E115" i="151"/>
  <c r="D115" i="151"/>
  <c r="B115" i="151"/>
  <c r="E114" i="151"/>
  <c r="D114" i="151"/>
  <c r="B114" i="151"/>
  <c r="E113" i="151"/>
  <c r="D113" i="151"/>
  <c r="B113" i="151"/>
  <c r="E112" i="151"/>
  <c r="D112" i="151"/>
  <c r="B112" i="151"/>
  <c r="E111" i="151"/>
  <c r="D111" i="151"/>
  <c r="B111" i="151"/>
  <c r="E110" i="151"/>
  <c r="D110" i="151"/>
  <c r="B110" i="151"/>
  <c r="E109" i="151"/>
  <c r="D109" i="151"/>
  <c r="B109" i="151"/>
  <c r="E108" i="151"/>
  <c r="D108" i="151"/>
  <c r="B108" i="151"/>
  <c r="E107" i="151"/>
  <c r="D107" i="151"/>
  <c r="B107" i="151"/>
  <c r="E106" i="151"/>
  <c r="D106" i="151"/>
  <c r="B106" i="151"/>
  <c r="E105" i="151"/>
  <c r="D105" i="151"/>
  <c r="B105" i="151"/>
  <c r="E104" i="151"/>
  <c r="D104" i="151"/>
  <c r="B104" i="151"/>
  <c r="E103" i="151"/>
  <c r="D103" i="151"/>
  <c r="B103" i="151"/>
  <c r="E102" i="151"/>
  <c r="D102" i="151"/>
  <c r="B102" i="151"/>
  <c r="E101" i="151"/>
  <c r="D101" i="151"/>
  <c r="B101" i="151"/>
  <c r="E100" i="151"/>
  <c r="D100" i="151"/>
  <c r="B100" i="151"/>
  <c r="E99" i="151"/>
  <c r="D99" i="151"/>
  <c r="B99" i="151"/>
  <c r="E98" i="151"/>
  <c r="D98" i="151"/>
  <c r="B98" i="151"/>
  <c r="E97" i="151"/>
  <c r="D97" i="151"/>
  <c r="B97" i="151"/>
  <c r="E96" i="151"/>
  <c r="D96" i="151"/>
  <c r="B96" i="151"/>
  <c r="E95" i="151"/>
  <c r="D95" i="151"/>
  <c r="B95" i="151"/>
  <c r="E94" i="151"/>
  <c r="D94" i="151"/>
  <c r="B94" i="151"/>
  <c r="E93" i="151"/>
  <c r="D93" i="151"/>
  <c r="B93" i="151"/>
  <c r="E92" i="151"/>
  <c r="D92" i="151"/>
  <c r="B92" i="151"/>
  <c r="E91" i="151"/>
  <c r="D91" i="151"/>
  <c r="B91" i="151"/>
  <c r="E90" i="151"/>
  <c r="D90" i="151"/>
  <c r="B90" i="151"/>
  <c r="E89" i="151"/>
  <c r="D89" i="151"/>
  <c r="B89" i="151"/>
  <c r="E88" i="151"/>
  <c r="D88" i="151"/>
  <c r="B88" i="151"/>
  <c r="E87" i="151"/>
  <c r="D87" i="151"/>
  <c r="B87" i="151"/>
  <c r="E86" i="151"/>
  <c r="D86" i="151"/>
  <c r="B86" i="151"/>
  <c r="E85" i="151"/>
  <c r="D85" i="151"/>
  <c r="B85" i="151"/>
  <c r="E84" i="151"/>
  <c r="D84" i="151"/>
  <c r="B84" i="151"/>
  <c r="E83" i="151"/>
  <c r="D83" i="151"/>
  <c r="B83" i="151"/>
  <c r="E82" i="151"/>
  <c r="D82" i="151"/>
  <c r="B82" i="151"/>
  <c r="E81" i="151"/>
  <c r="D81" i="151"/>
  <c r="B81" i="151"/>
  <c r="E80" i="151"/>
  <c r="D80" i="151"/>
  <c r="B80" i="151"/>
  <c r="E79" i="151"/>
  <c r="D79" i="151"/>
  <c r="B79" i="151"/>
  <c r="E78" i="151"/>
  <c r="D78" i="151"/>
  <c r="B78" i="151"/>
  <c r="E77" i="151"/>
  <c r="D77" i="151"/>
  <c r="B77" i="151"/>
  <c r="E76" i="151"/>
  <c r="D76" i="151"/>
  <c r="B76" i="151"/>
  <c r="E75" i="151"/>
  <c r="D75" i="151"/>
  <c r="B75" i="151"/>
  <c r="E74" i="151"/>
  <c r="D74" i="151"/>
  <c r="B74" i="151"/>
  <c r="E73" i="151"/>
  <c r="D73" i="151"/>
  <c r="B73" i="151"/>
  <c r="E72" i="151"/>
  <c r="D72" i="151"/>
  <c r="B72" i="151"/>
  <c r="E71" i="151"/>
  <c r="D71" i="151"/>
  <c r="B71" i="151"/>
  <c r="E70" i="151"/>
  <c r="D70" i="151"/>
  <c r="B70" i="151"/>
  <c r="E69" i="151"/>
  <c r="D69" i="151"/>
  <c r="B69" i="151"/>
  <c r="E68" i="151"/>
  <c r="D68" i="151"/>
  <c r="B68" i="151"/>
  <c r="E67" i="151"/>
  <c r="D67" i="151"/>
  <c r="B67" i="151"/>
  <c r="E66" i="151"/>
  <c r="D66" i="151"/>
  <c r="B66" i="151"/>
  <c r="E65" i="151"/>
  <c r="D65" i="151"/>
  <c r="B65" i="151"/>
  <c r="E64" i="151"/>
  <c r="D64" i="151"/>
  <c r="B64" i="151"/>
  <c r="E63" i="151"/>
  <c r="D63" i="151"/>
  <c r="B63" i="151"/>
  <c r="E62" i="151"/>
  <c r="D62" i="151"/>
  <c r="B62" i="151"/>
  <c r="E61" i="151"/>
  <c r="D61" i="151"/>
  <c r="B61" i="151"/>
  <c r="E60" i="151"/>
  <c r="D60" i="151"/>
  <c r="B60" i="151"/>
  <c r="E59" i="151"/>
  <c r="D59" i="151"/>
  <c r="B59" i="151"/>
  <c r="E58" i="151"/>
  <c r="D58" i="151"/>
  <c r="B58" i="151"/>
  <c r="E57" i="151"/>
  <c r="D57" i="151"/>
  <c r="B57" i="151"/>
  <c r="E56" i="151"/>
  <c r="D56" i="151"/>
  <c r="B56" i="151"/>
  <c r="E55" i="151"/>
  <c r="D55" i="151"/>
  <c r="B55" i="151"/>
  <c r="E54" i="151"/>
  <c r="D54" i="151"/>
  <c r="B54" i="151"/>
  <c r="E53" i="151"/>
  <c r="D53" i="151"/>
  <c r="B53" i="151"/>
  <c r="E52" i="151"/>
  <c r="D52" i="151"/>
  <c r="B52" i="151"/>
  <c r="E51" i="151"/>
  <c r="D51" i="151"/>
  <c r="B51" i="151"/>
  <c r="E50" i="151"/>
  <c r="D50" i="151"/>
  <c r="B50" i="151"/>
  <c r="E49" i="151"/>
  <c r="D49" i="151"/>
  <c r="B49" i="151"/>
  <c r="E48" i="151"/>
  <c r="D48" i="151"/>
  <c r="B48" i="151"/>
  <c r="E47" i="151"/>
  <c r="D47" i="151"/>
  <c r="B47" i="151"/>
  <c r="E46" i="151"/>
  <c r="D46" i="151"/>
  <c r="B46" i="151"/>
  <c r="E45" i="151"/>
  <c r="D45" i="151"/>
  <c r="B45" i="151"/>
  <c r="E46" i="176"/>
  <c r="E21" i="175"/>
  <c r="E20" i="175"/>
  <c r="I5" i="184"/>
  <c r="I6" i="185"/>
  <c r="I7" i="185"/>
  <c r="I5" i="185"/>
  <c r="C5" i="185"/>
  <c r="E7" i="151"/>
  <c r="C18" i="175"/>
  <c r="E245" i="175"/>
  <c r="E248" i="175"/>
  <c r="E252" i="175"/>
  <c r="C247" i="175"/>
  <c r="C251" i="175"/>
  <c r="C245" i="175"/>
  <c r="E253" i="175"/>
  <c r="C248" i="175"/>
  <c r="C252" i="175"/>
  <c r="C254" i="175"/>
  <c r="E249" i="175"/>
  <c r="E246" i="175"/>
  <c r="E250" i="175"/>
  <c r="E254" i="175"/>
  <c r="C249" i="175"/>
  <c r="C253" i="175"/>
  <c r="E247" i="175"/>
  <c r="E251" i="175"/>
  <c r="C246" i="175"/>
  <c r="C250" i="175"/>
  <c r="G26" i="153"/>
  <c r="G27" i="153"/>
  <c r="G28" i="153"/>
  <c r="G29" i="153"/>
  <c r="G30" i="153"/>
  <c r="G31" i="153"/>
  <c r="G32" i="153"/>
  <c r="G33" i="153"/>
  <c r="G34" i="153"/>
  <c r="G25" i="153"/>
  <c r="C384" i="175"/>
  <c r="E384" i="175"/>
  <c r="E383" i="175"/>
  <c r="C383" i="175"/>
  <c r="E382" i="175"/>
  <c r="C382" i="175"/>
  <c r="E381" i="175"/>
  <c r="C381" i="175"/>
  <c r="E380" i="175"/>
  <c r="C380" i="175"/>
  <c r="E379" i="175"/>
  <c r="C379" i="175"/>
  <c r="E5" i="158"/>
  <c r="I15" i="184"/>
  <c r="H15" i="184"/>
  <c r="G15" i="184"/>
  <c r="F15" i="184"/>
  <c r="E15" i="184"/>
  <c r="D15" i="184"/>
  <c r="C15" i="184"/>
  <c r="I14" i="184"/>
  <c r="H14" i="184"/>
  <c r="G14" i="184"/>
  <c r="F14" i="184"/>
  <c r="E14" i="184"/>
  <c r="D14" i="184"/>
  <c r="C14" i="184"/>
  <c r="I13" i="184"/>
  <c r="H13" i="184"/>
  <c r="G13" i="184"/>
  <c r="F13" i="184"/>
  <c r="E13" i="184"/>
  <c r="D13" i="184"/>
  <c r="C13" i="184"/>
  <c r="D15" i="185"/>
  <c r="E15" i="185"/>
  <c r="F15" i="185"/>
  <c r="G15" i="185"/>
  <c r="H15" i="185"/>
  <c r="I15" i="185"/>
  <c r="C15" i="185"/>
  <c r="D14" i="185"/>
  <c r="E14" i="185"/>
  <c r="F14" i="185"/>
  <c r="G14" i="185"/>
  <c r="H14" i="185"/>
  <c r="I14" i="185"/>
  <c r="C14" i="185"/>
  <c r="D13" i="185"/>
  <c r="E13" i="185"/>
  <c r="F13" i="185"/>
  <c r="G13" i="185"/>
  <c r="H13" i="185"/>
  <c r="I13" i="185"/>
  <c r="C13" i="185"/>
  <c r="E385" i="175"/>
  <c r="F384" i="175"/>
  <c r="C385" i="175"/>
  <c r="D384" i="175"/>
  <c r="E76" i="175"/>
  <c r="E75" i="175"/>
  <c r="E74" i="175"/>
  <c r="E73" i="175"/>
  <c r="E72" i="175"/>
  <c r="E71" i="175"/>
  <c r="C76" i="175"/>
  <c r="C75" i="175"/>
  <c r="C74" i="175"/>
  <c r="C73" i="175"/>
  <c r="C72" i="175"/>
  <c r="C71" i="175"/>
  <c r="E61" i="175"/>
  <c r="E60" i="175"/>
  <c r="E59" i="175"/>
  <c r="E58" i="175"/>
  <c r="E57" i="175"/>
  <c r="E56" i="175"/>
  <c r="C61" i="175"/>
  <c r="C60" i="175"/>
  <c r="C59" i="175"/>
  <c r="C58" i="175"/>
  <c r="C57" i="175"/>
  <c r="C19" i="175"/>
  <c r="E6" i="179"/>
  <c r="D14" i="176"/>
  <c r="D10" i="176"/>
  <c r="D9" i="176"/>
  <c r="AI7" i="155"/>
  <c r="U36" i="187"/>
  <c r="AJ7" i="155"/>
  <c r="V36" i="187"/>
  <c r="AK7" i="155"/>
  <c r="W36" i="187"/>
  <c r="AL7" i="155"/>
  <c r="X36" i="187"/>
  <c r="AM7" i="155"/>
  <c r="Y36" i="187"/>
  <c r="AN7" i="155"/>
  <c r="Z36" i="187"/>
  <c r="AH7" i="155"/>
  <c r="T36" i="187"/>
  <c r="AI6" i="155"/>
  <c r="U35" i="187"/>
  <c r="AJ6" i="155"/>
  <c r="V35" i="187"/>
  <c r="AK6" i="155"/>
  <c r="W35" i="187"/>
  <c r="AL6" i="155"/>
  <c r="X35" i="187"/>
  <c r="AM6" i="155"/>
  <c r="Y35" i="187"/>
  <c r="AN6" i="155"/>
  <c r="Z35" i="187"/>
  <c r="AH6" i="155"/>
  <c r="T35" i="187"/>
  <c r="AI5" i="155"/>
  <c r="AJ5" i="155"/>
  <c r="AK5" i="155"/>
  <c r="AL5" i="155"/>
  <c r="X34" i="187"/>
  <c r="AM5" i="155"/>
  <c r="AN5" i="155"/>
  <c r="Z34" i="187"/>
  <c r="AH5" i="155"/>
  <c r="Y30" i="187"/>
  <c r="Y40" i="187"/>
  <c r="Y29" i="187"/>
  <c r="Y28" i="187"/>
  <c r="Y39" i="187"/>
  <c r="Y34" i="187"/>
  <c r="Y38" i="187"/>
  <c r="AO6" i="155"/>
  <c r="AA35" i="187"/>
  <c r="AO7" i="155"/>
  <c r="AA36" i="187"/>
  <c r="X7" i="153"/>
  <c r="W7" i="153"/>
  <c r="X6" i="153"/>
  <c r="W6" i="153"/>
  <c r="X9" i="153"/>
  <c r="W9" i="153"/>
  <c r="X8" i="153"/>
  <c r="W8" i="153"/>
  <c r="X10" i="153"/>
  <c r="W10" i="153"/>
  <c r="X13" i="153"/>
  <c r="W13" i="153"/>
  <c r="X11" i="153"/>
  <c r="W11" i="153"/>
  <c r="X12" i="153"/>
  <c r="W12" i="153"/>
  <c r="X14" i="153"/>
  <c r="W14" i="153"/>
  <c r="E6" i="152"/>
  <c r="E7" i="152"/>
  <c r="E8" i="152"/>
  <c r="E9" i="152"/>
  <c r="E10" i="152"/>
  <c r="E11" i="152"/>
  <c r="B19" i="199"/>
  <c r="E19" i="199"/>
  <c r="H19" i="199"/>
  <c r="K19" i="199"/>
  <c r="N19" i="199"/>
  <c r="D12" i="176"/>
  <c r="D11" i="176"/>
  <c r="D8" i="176"/>
  <c r="D7" i="176"/>
  <c r="E6" i="176"/>
  <c r="D6" i="176"/>
  <c r="E5" i="176"/>
  <c r="D5" i="176"/>
  <c r="E5" i="178"/>
  <c r="E6" i="178"/>
  <c r="E7" i="178"/>
  <c r="E5" i="157"/>
  <c r="D18" i="176"/>
  <c r="E6" i="157"/>
  <c r="E12" i="176"/>
  <c r="E11" i="176"/>
  <c r="E14" i="176"/>
  <c r="F14" i="176"/>
  <c r="D13" i="176"/>
  <c r="E6" i="177"/>
  <c r="E7" i="177"/>
  <c r="E8" i="177"/>
  <c r="E5" i="177"/>
  <c r="E13" i="156"/>
  <c r="Q12" i="151"/>
  <c r="F6" i="153"/>
  <c r="Q11" i="151"/>
  <c r="F15" i="153"/>
  <c r="Q9" i="151"/>
  <c r="F9" i="153"/>
  <c r="Q13" i="151"/>
  <c r="F11" i="153"/>
  <c r="Q10" i="151"/>
  <c r="F13" i="153"/>
  <c r="Q8" i="151"/>
  <c r="F10" i="153"/>
  <c r="F7" i="153"/>
  <c r="E14" i="158"/>
  <c r="E7" i="155"/>
  <c r="E6" i="187"/>
  <c r="E6" i="155"/>
  <c r="E7" i="187"/>
  <c r="E5" i="155"/>
  <c r="E8" i="187"/>
  <c r="E8" i="155"/>
  <c r="E9" i="187"/>
  <c r="E9" i="155"/>
  <c r="E10" i="187"/>
  <c r="E11" i="155"/>
  <c r="E11" i="187"/>
  <c r="E13" i="155"/>
  <c r="E12" i="187"/>
  <c r="E12" i="155"/>
  <c r="E14" i="187"/>
  <c r="E10" i="155"/>
  <c r="E15" i="187"/>
  <c r="E14" i="155"/>
  <c r="E16" i="187"/>
  <c r="E346" i="175"/>
  <c r="E349" i="175"/>
  <c r="E348" i="175"/>
  <c r="E347" i="175"/>
  <c r="E345" i="175"/>
  <c r="C349" i="175"/>
  <c r="C348" i="175"/>
  <c r="C347" i="175"/>
  <c r="C346" i="175"/>
  <c r="C345" i="175"/>
  <c r="E308" i="175"/>
  <c r="E307" i="175"/>
  <c r="C309" i="175"/>
  <c r="E331" i="175"/>
  <c r="E327" i="175"/>
  <c r="E292" i="175"/>
  <c r="E288" i="175"/>
  <c r="C327" i="175"/>
  <c r="C331" i="175"/>
  <c r="C288" i="175"/>
  <c r="C292" i="175"/>
  <c r="E268" i="175"/>
  <c r="E272" i="175"/>
  <c r="C270" i="175"/>
  <c r="U29" i="187"/>
  <c r="U39" i="187"/>
  <c r="U30" i="187"/>
  <c r="U40" i="187"/>
  <c r="H6" i="184"/>
  <c r="E218" i="175"/>
  <c r="D7" i="184"/>
  <c r="E230" i="175"/>
  <c r="F10" i="189"/>
  <c r="F9" i="189"/>
  <c r="F8" i="189"/>
  <c r="F7" i="189"/>
  <c r="F6" i="189"/>
  <c r="E407" i="175"/>
  <c r="V30" i="187"/>
  <c r="V40" i="187"/>
  <c r="W30" i="187"/>
  <c r="W40" i="187"/>
  <c r="Z30" i="187"/>
  <c r="Z40" i="187"/>
  <c r="W29" i="187"/>
  <c r="W39" i="187"/>
  <c r="Z29" i="187"/>
  <c r="Z39" i="187"/>
  <c r="W28" i="187"/>
  <c r="Z28" i="187"/>
  <c r="Z38" i="187"/>
  <c r="X5" i="191"/>
  <c r="X9" i="191"/>
  <c r="X12" i="191"/>
  <c r="X10" i="191"/>
  <c r="X6" i="191"/>
  <c r="X7" i="191"/>
  <c r="X11" i="191"/>
  <c r="X8" i="191"/>
  <c r="AD11" i="152"/>
  <c r="AD10" i="152"/>
  <c r="AD9" i="152"/>
  <c r="AD8" i="152"/>
  <c r="AD7" i="152"/>
  <c r="AD6" i="152"/>
  <c r="U10" i="178"/>
  <c r="U6" i="178"/>
  <c r="U7" i="178"/>
  <c r="U9" i="178"/>
  <c r="U5" i="178"/>
  <c r="U8" i="178"/>
  <c r="U11" i="178"/>
  <c r="U12" i="178"/>
  <c r="E8" i="161"/>
  <c r="E11" i="161"/>
  <c r="E7" i="161"/>
  <c r="E5" i="161"/>
  <c r="E10" i="161"/>
  <c r="E12" i="161"/>
  <c r="E6" i="161"/>
  <c r="E13" i="161"/>
  <c r="E9" i="161"/>
  <c r="U11" i="176"/>
  <c r="U12" i="176"/>
  <c r="U13" i="176"/>
  <c r="U14" i="176"/>
  <c r="U15" i="176"/>
  <c r="U16" i="176"/>
  <c r="U17" i="176"/>
  <c r="U18" i="176"/>
  <c r="U19" i="176"/>
  <c r="U8" i="176"/>
  <c r="U9" i="176"/>
  <c r="U6" i="176"/>
  <c r="U10" i="176"/>
  <c r="U7" i="176"/>
  <c r="U5" i="176"/>
  <c r="E10" i="158"/>
  <c r="E9" i="158"/>
  <c r="E8" i="158"/>
  <c r="E7" i="158"/>
  <c r="E6" i="158"/>
  <c r="E9" i="156"/>
  <c r="E8" i="156"/>
  <c r="E7" i="156"/>
  <c r="E6" i="156"/>
  <c r="E5" i="156"/>
  <c r="T34" i="187"/>
  <c r="T7" i="155"/>
  <c r="T5" i="155"/>
  <c r="T9" i="155"/>
  <c r="T8" i="155"/>
  <c r="T6" i="155"/>
  <c r="T10" i="155"/>
  <c r="T11" i="155"/>
  <c r="M7" i="191"/>
  <c r="M8" i="191"/>
  <c r="M9" i="191"/>
  <c r="M5" i="191"/>
  <c r="M11" i="191"/>
  <c r="M6" i="191"/>
  <c r="M10" i="191"/>
  <c r="AJ7" i="153"/>
  <c r="E7" i="160"/>
  <c r="C398" i="175"/>
  <c r="C364" i="175"/>
  <c r="F89" i="175"/>
  <c r="F87" i="175"/>
  <c r="M130" i="185"/>
  <c r="L130" i="185"/>
  <c r="K130" i="185"/>
  <c r="F130" i="185"/>
  <c r="M129" i="185"/>
  <c r="L129" i="185"/>
  <c r="K129" i="185"/>
  <c r="F129" i="185"/>
  <c r="M130" i="184"/>
  <c r="L130" i="184"/>
  <c r="K130" i="184"/>
  <c r="F130" i="184"/>
  <c r="D130" i="184"/>
  <c r="M129" i="184"/>
  <c r="L129" i="184"/>
  <c r="K129" i="184"/>
  <c r="F129" i="184"/>
  <c r="D129" i="184"/>
  <c r="V128" i="177"/>
  <c r="U28" i="187"/>
  <c r="U34" i="187"/>
  <c r="V34" i="187"/>
  <c r="E5" i="179"/>
  <c r="E8" i="179"/>
  <c r="E5" i="160"/>
  <c r="E6" i="160"/>
  <c r="G15" i="153"/>
  <c r="F12" i="153"/>
  <c r="F16" i="153"/>
  <c r="G16" i="153"/>
  <c r="E6" i="153"/>
  <c r="E16" i="153"/>
  <c r="E11" i="153"/>
  <c r="E10" i="153"/>
  <c r="AJ6" i="153"/>
  <c r="E7" i="153"/>
  <c r="E9" i="153"/>
  <c r="E87" i="175"/>
  <c r="C87" i="175"/>
  <c r="C95" i="175"/>
  <c r="D94" i="175"/>
  <c r="D91" i="175"/>
  <c r="D90" i="175"/>
  <c r="D89" i="175"/>
  <c r="C90" i="175"/>
  <c r="E94" i="175"/>
  <c r="E90" i="175"/>
  <c r="C112" i="175"/>
  <c r="E311" i="175"/>
  <c r="E78" i="175"/>
  <c r="F73" i="175"/>
  <c r="C89" i="175"/>
  <c r="E93" i="175"/>
  <c r="E89" i="175"/>
  <c r="C111" i="175"/>
  <c r="E86" i="175"/>
  <c r="C92" i="175"/>
  <c r="C88" i="175"/>
  <c r="E92" i="175"/>
  <c r="E88" i="175"/>
  <c r="C114" i="175"/>
  <c r="C110" i="175"/>
  <c r="E404" i="175"/>
  <c r="E8" i="153"/>
  <c r="E13" i="153"/>
  <c r="E109" i="175"/>
  <c r="E132" i="175"/>
  <c r="E95" i="175"/>
  <c r="C42" i="175"/>
  <c r="C132" i="175"/>
  <c r="C133" i="175"/>
  <c r="E133" i="175"/>
  <c r="E113" i="175"/>
  <c r="E115" i="175"/>
  <c r="E110" i="175"/>
  <c r="D86" i="175"/>
  <c r="F91" i="175"/>
  <c r="F94" i="175"/>
  <c r="F95" i="175"/>
  <c r="G6" i="153"/>
  <c r="E116" i="175"/>
  <c r="E112" i="175"/>
  <c r="E111" i="175"/>
  <c r="F90" i="175"/>
  <c r="C86" i="175"/>
  <c r="D95" i="175"/>
  <c r="G7" i="153"/>
  <c r="G11" i="153"/>
  <c r="G9" i="153"/>
  <c r="C365" i="175"/>
  <c r="E364" i="175"/>
  <c r="C404" i="175"/>
  <c r="E406" i="175"/>
  <c r="C399" i="175"/>
  <c r="C401" i="175"/>
  <c r="E399" i="175"/>
  <c r="E403" i="175"/>
  <c r="C403" i="175"/>
  <c r="C406" i="175"/>
  <c r="E398" i="175"/>
  <c r="C405" i="175"/>
  <c r="C407" i="175"/>
  <c r="E405" i="175"/>
  <c r="E402" i="175"/>
  <c r="C402" i="175"/>
  <c r="E36" i="175"/>
  <c r="E43" i="175"/>
  <c r="C41" i="175"/>
  <c r="E18" i="175"/>
  <c r="E39" i="175"/>
  <c r="E9" i="151"/>
  <c r="C35" i="175"/>
  <c r="C34" i="175"/>
  <c r="C36" i="175"/>
  <c r="E38" i="175"/>
  <c r="E19" i="175"/>
  <c r="E37" i="175"/>
  <c r="C43" i="175"/>
  <c r="C38" i="175"/>
  <c r="E40" i="175"/>
  <c r="E35" i="175"/>
  <c r="E10" i="151"/>
  <c r="C37" i="175"/>
  <c r="C20" i="175"/>
  <c r="C39" i="175"/>
  <c r="C40" i="175"/>
  <c r="E34" i="175"/>
  <c r="E42" i="175"/>
  <c r="E365" i="175"/>
  <c r="F8" i="153"/>
  <c r="F14" i="153"/>
  <c r="D92" i="175"/>
  <c r="F92" i="175"/>
  <c r="E14" i="153"/>
  <c r="E12" i="153"/>
  <c r="E15" i="153"/>
  <c r="D93" i="175"/>
  <c r="D8" i="175"/>
  <c r="C6" i="175"/>
  <c r="F88" i="175"/>
  <c r="C113" i="175"/>
  <c r="C91" i="175"/>
  <c r="D88" i="175"/>
  <c r="E117" i="175"/>
  <c r="C117" i="175"/>
  <c r="C109" i="175"/>
  <c r="E91" i="175"/>
  <c r="D87" i="175"/>
  <c r="C94" i="175"/>
  <c r="C116" i="175"/>
  <c r="E114" i="175"/>
  <c r="C93" i="175"/>
  <c r="C115" i="175"/>
  <c r="E400" i="175"/>
  <c r="C400" i="175"/>
  <c r="E401" i="175"/>
  <c r="F86" i="175"/>
  <c r="E41" i="175"/>
  <c r="E8" i="151"/>
  <c r="E63" i="175"/>
  <c r="F59" i="175"/>
  <c r="F93" i="175"/>
  <c r="C21" i="175"/>
  <c r="E177" i="175"/>
  <c r="E153" i="175"/>
  <c r="H7" i="185"/>
  <c r="C234" i="175"/>
  <c r="C7" i="185"/>
  <c r="C229" i="175"/>
  <c r="E176" i="175"/>
  <c r="E155" i="175"/>
  <c r="C5" i="184"/>
  <c r="E195" i="175"/>
  <c r="E7" i="184"/>
  <c r="E231" i="175"/>
  <c r="E5" i="184"/>
  <c r="E197" i="175"/>
  <c r="G6" i="185"/>
  <c r="C217" i="175"/>
  <c r="E154" i="175"/>
  <c r="C149" i="175"/>
  <c r="C171" i="175"/>
  <c r="C151" i="175"/>
  <c r="D5" i="185"/>
  <c r="C196" i="175"/>
  <c r="C6" i="185"/>
  <c r="C213" i="175"/>
  <c r="C176" i="175"/>
  <c r="C158" i="175"/>
  <c r="C219" i="175"/>
  <c r="C6" i="184"/>
  <c r="E213" i="175"/>
  <c r="C63" i="175"/>
  <c r="D56" i="175"/>
  <c r="C78" i="175"/>
  <c r="D74" i="175"/>
  <c r="C5" i="175"/>
  <c r="G10" i="153"/>
  <c r="G13" i="153"/>
  <c r="G14" i="153"/>
  <c r="R10" i="151"/>
  <c r="R9" i="151"/>
  <c r="R12" i="151"/>
  <c r="P12" i="151"/>
  <c r="G8" i="153"/>
  <c r="G12" i="153"/>
  <c r="R7" i="151"/>
  <c r="P7" i="151"/>
  <c r="R8" i="151"/>
  <c r="P8" i="151"/>
  <c r="R13" i="151"/>
  <c r="R11" i="151"/>
  <c r="E97" i="175"/>
  <c r="U38" i="187"/>
  <c r="D6" i="187"/>
  <c r="F6" i="187"/>
  <c r="F13" i="187"/>
  <c r="F56" i="175"/>
  <c r="AJ9" i="153"/>
  <c r="B25" i="199"/>
  <c r="F61" i="175"/>
  <c r="Q15" i="151"/>
  <c r="F7" i="187"/>
  <c r="F57" i="175"/>
  <c r="F15" i="187"/>
  <c r="E9" i="160"/>
  <c r="D6" i="160"/>
  <c r="E11" i="156"/>
  <c r="D7" i="156"/>
  <c r="F14" i="187"/>
  <c r="F9" i="187"/>
  <c r="F8" i="187"/>
  <c r="AI7" i="153"/>
  <c r="AI6" i="153"/>
  <c r="E13" i="152"/>
  <c r="C13" i="152"/>
  <c r="E12" i="151"/>
  <c r="D7" i="151"/>
  <c r="U21" i="176"/>
  <c r="F12" i="187"/>
  <c r="F11" i="187"/>
  <c r="E10" i="177"/>
  <c r="D5" i="177"/>
  <c r="E9" i="178"/>
  <c r="D5" i="178"/>
  <c r="D5" i="160"/>
  <c r="M13" i="191"/>
  <c r="L11" i="191"/>
  <c r="F16" i="187"/>
  <c r="E17" i="191"/>
  <c r="X16" i="153"/>
  <c r="F71" i="175"/>
  <c r="AD13" i="152"/>
  <c r="AC6" i="152"/>
  <c r="F72" i="175"/>
  <c r="D7" i="152"/>
  <c r="D11" i="152"/>
  <c r="D10" i="152"/>
  <c r="D9" i="152"/>
  <c r="F60" i="175"/>
  <c r="D8" i="152"/>
  <c r="F58" i="175"/>
  <c r="F11" i="176"/>
  <c r="C135" i="175"/>
  <c r="D133" i="175"/>
  <c r="F12" i="176"/>
  <c r="F6" i="176"/>
  <c r="D76" i="175"/>
  <c r="D7" i="160"/>
  <c r="C97" i="175"/>
  <c r="D9" i="151"/>
  <c r="E23" i="175"/>
  <c r="F19" i="175"/>
  <c r="E8" i="157"/>
  <c r="D6" i="157"/>
  <c r="C367" i="175"/>
  <c r="D364" i="175"/>
  <c r="E367" i="175"/>
  <c r="F365" i="175"/>
  <c r="C119" i="175"/>
  <c r="E135" i="175"/>
  <c r="F132" i="175"/>
  <c r="P9" i="151"/>
  <c r="E119" i="175"/>
  <c r="F17" i="153"/>
  <c r="P11" i="151"/>
  <c r="P13" i="151"/>
  <c r="X29" i="187"/>
  <c r="X39" i="187"/>
  <c r="AP6" i="191"/>
  <c r="AA29" i="187"/>
  <c r="AA39" i="187"/>
  <c r="X30" i="187"/>
  <c r="X40" i="187"/>
  <c r="AP7" i="191"/>
  <c r="AA30" i="187"/>
  <c r="AA40" i="187"/>
  <c r="AP5" i="191"/>
  <c r="AA28" i="187"/>
  <c r="X28" i="187"/>
  <c r="X38" i="187"/>
  <c r="F75" i="175"/>
  <c r="F74" i="175"/>
  <c r="F76" i="175"/>
  <c r="D75" i="175"/>
  <c r="D73" i="175"/>
  <c r="D71" i="175"/>
  <c r="D72" i="175"/>
  <c r="D57" i="175"/>
  <c r="D61" i="175"/>
  <c r="D60" i="175"/>
  <c r="D59" i="175"/>
  <c r="D58" i="175"/>
  <c r="C23" i="175"/>
  <c r="D19" i="175"/>
  <c r="P10" i="151"/>
  <c r="C45" i="175"/>
  <c r="D42" i="175"/>
  <c r="E45" i="175"/>
  <c r="F36" i="175"/>
  <c r="F12" i="189"/>
  <c r="E7" i="189"/>
  <c r="D6" i="179"/>
  <c r="U14" i="178"/>
  <c r="E15" i="161"/>
  <c r="D11" i="161"/>
  <c r="D382" i="175"/>
  <c r="F381" i="175"/>
  <c r="E13" i="176"/>
  <c r="F13" i="176"/>
  <c r="E7" i="176"/>
  <c r="F7" i="176"/>
  <c r="E8" i="176"/>
  <c r="F8" i="176"/>
  <c r="E10" i="176"/>
  <c r="F10" i="176"/>
  <c r="E9" i="176"/>
  <c r="F9" i="176"/>
  <c r="E409" i="175"/>
  <c r="F407" i="175"/>
  <c r="C409" i="175"/>
  <c r="D407" i="175"/>
  <c r="F5" i="176"/>
  <c r="E12" i="158"/>
  <c r="D7" i="158"/>
  <c r="D8" i="156"/>
  <c r="E351" i="175"/>
  <c r="F348" i="175"/>
  <c r="D5" i="156"/>
  <c r="D9" i="156"/>
  <c r="C351" i="175"/>
  <c r="AO5" i="155"/>
  <c r="AA34" i="187"/>
  <c r="T13" i="155"/>
  <c r="S5" i="155"/>
  <c r="W34" i="187"/>
  <c r="W38" i="187"/>
  <c r="C266" i="175"/>
  <c r="C268" i="175"/>
  <c r="E271" i="175"/>
  <c r="E267" i="175"/>
  <c r="C291" i="175"/>
  <c r="C287" i="175"/>
  <c r="C330" i="175"/>
  <c r="C326" i="175"/>
  <c r="E289" i="175"/>
  <c r="E306" i="175"/>
  <c r="E328" i="175"/>
  <c r="C312" i="175"/>
  <c r="C308" i="175"/>
  <c r="E310" i="175"/>
  <c r="C272" i="175"/>
  <c r="C267" i="175"/>
  <c r="E270" i="175"/>
  <c r="C269" i="175"/>
  <c r="C290" i="175"/>
  <c r="C306" i="175"/>
  <c r="C329" i="175"/>
  <c r="E286" i="175"/>
  <c r="E290" i="175"/>
  <c r="E325" i="175"/>
  <c r="E329" i="175"/>
  <c r="C311" i="175"/>
  <c r="C307" i="175"/>
  <c r="E309" i="175"/>
  <c r="C271" i="175"/>
  <c r="E266" i="175"/>
  <c r="E269" i="175"/>
  <c r="C286" i="175"/>
  <c r="C289" i="175"/>
  <c r="C325" i="175"/>
  <c r="C328" i="175"/>
  <c r="E287" i="175"/>
  <c r="E291" i="175"/>
  <c r="E326" i="175"/>
  <c r="E330" i="175"/>
  <c r="C310" i="175"/>
  <c r="E312" i="175"/>
  <c r="T38" i="187"/>
  <c r="E15" i="155"/>
  <c r="T29" i="187"/>
  <c r="T39" i="187"/>
  <c r="T30" i="187"/>
  <c r="T40" i="187"/>
  <c r="V28" i="187"/>
  <c r="V38" i="187"/>
  <c r="V29" i="187"/>
  <c r="V39" i="187"/>
  <c r="G5" i="184"/>
  <c r="E199" i="175"/>
  <c r="H5" i="185"/>
  <c r="C200" i="175"/>
  <c r="C152" i="175"/>
  <c r="H5" i="184"/>
  <c r="E200" i="175"/>
  <c r="E156" i="175"/>
  <c r="E174" i="175"/>
  <c r="C175" i="175"/>
  <c r="C153" i="175"/>
  <c r="E158" i="175"/>
  <c r="C235" i="175"/>
  <c r="I6" i="184"/>
  <c r="E219" i="175"/>
  <c r="C7" i="184"/>
  <c r="E229" i="175"/>
  <c r="G7" i="185"/>
  <c r="C233" i="175"/>
  <c r="E149" i="175"/>
  <c r="C173" i="175"/>
  <c r="F5" i="184"/>
  <c r="E198" i="175"/>
  <c r="H6" i="185"/>
  <c r="C218" i="175"/>
  <c r="C159" i="175"/>
  <c r="C174" i="175"/>
  <c r="G7" i="184"/>
  <c r="E233" i="175"/>
  <c r="D7" i="185"/>
  <c r="C230" i="175"/>
  <c r="E157" i="175"/>
  <c r="E173" i="175"/>
  <c r="H7" i="184"/>
  <c r="E234" i="175"/>
  <c r="F7" i="185"/>
  <c r="C232" i="175"/>
  <c r="E151" i="175"/>
  <c r="C172" i="175"/>
  <c r="E171" i="175"/>
  <c r="C157" i="175"/>
  <c r="C201" i="175"/>
  <c r="E7" i="185"/>
  <c r="C231" i="175"/>
  <c r="E6" i="184"/>
  <c r="E215" i="175"/>
  <c r="G6" i="184"/>
  <c r="E217" i="175"/>
  <c r="F6" i="185"/>
  <c r="C216" i="175"/>
  <c r="C155" i="175"/>
  <c r="C178" i="175"/>
  <c r="C195" i="175"/>
  <c r="G5" i="185"/>
  <c r="C199" i="175"/>
  <c r="C154" i="175"/>
  <c r="D6" i="184"/>
  <c r="E214" i="175"/>
  <c r="D6" i="185"/>
  <c r="C214" i="175"/>
  <c r="E152" i="175"/>
  <c r="E178" i="175"/>
  <c r="F6" i="184"/>
  <c r="E216" i="175"/>
  <c r="E6" i="185"/>
  <c r="C215" i="175"/>
  <c r="C156" i="175"/>
  <c r="C177" i="175"/>
  <c r="E175" i="175"/>
  <c r="E150" i="175"/>
  <c r="E5" i="185"/>
  <c r="C197" i="175"/>
  <c r="E201" i="175"/>
  <c r="I7" i="184"/>
  <c r="E235" i="175"/>
  <c r="D5" i="184"/>
  <c r="E196" i="175"/>
  <c r="F5" i="185"/>
  <c r="C198" i="175"/>
  <c r="C150" i="175"/>
  <c r="F7" i="184"/>
  <c r="E232" i="175"/>
  <c r="E159" i="175"/>
  <c r="E172" i="175"/>
  <c r="X14" i="191"/>
  <c r="W10" i="191"/>
  <c r="D7" i="178"/>
  <c r="D6" i="152"/>
  <c r="L9" i="191"/>
  <c r="D15" i="191"/>
  <c r="D6" i="191"/>
  <c r="D13" i="191"/>
  <c r="D12" i="191"/>
  <c r="D14" i="191"/>
  <c r="D5" i="191"/>
  <c r="D11" i="191"/>
  <c r="D7" i="191"/>
  <c r="D9" i="191"/>
  <c r="D8" i="191"/>
  <c r="D10" i="191"/>
  <c r="D6" i="178"/>
  <c r="F13" i="189"/>
  <c r="AA38" i="187"/>
  <c r="D6" i="156"/>
  <c r="D10" i="151"/>
  <c r="D8" i="151"/>
  <c r="D132" i="175"/>
  <c r="F133" i="175"/>
  <c r="F20" i="175"/>
  <c r="E6" i="189"/>
  <c r="E9" i="189"/>
  <c r="D6" i="177"/>
  <c r="D8" i="177"/>
  <c r="D7" i="177"/>
  <c r="S6" i="155"/>
  <c r="F10" i="187"/>
  <c r="AC7" i="152"/>
  <c r="L8" i="191"/>
  <c r="S8" i="155"/>
  <c r="S10" i="155"/>
  <c r="D12" i="155"/>
  <c r="E19" i="155"/>
  <c r="S7" i="155"/>
  <c r="S11" i="155"/>
  <c r="L5" i="191"/>
  <c r="L10" i="191"/>
  <c r="L7" i="191"/>
  <c r="D18" i="187"/>
  <c r="AC9" i="152"/>
  <c r="AC10" i="152"/>
  <c r="AB13" i="152"/>
  <c r="AC8" i="152"/>
  <c r="AC11" i="152"/>
  <c r="D35" i="175"/>
  <c r="F18" i="175"/>
  <c r="D36" i="175"/>
  <c r="D34" i="175"/>
  <c r="F115" i="175"/>
  <c r="F21" i="175"/>
  <c r="D365" i="175"/>
  <c r="F364" i="175"/>
  <c r="D37" i="175"/>
  <c r="D41" i="175"/>
  <c r="D5" i="157"/>
  <c r="D380" i="175"/>
  <c r="F383" i="175"/>
  <c r="F379" i="175"/>
  <c r="F382" i="175"/>
  <c r="D383" i="175"/>
  <c r="D379" i="175"/>
  <c r="D18" i="175"/>
  <c r="D21" i="175"/>
  <c r="D20" i="175"/>
  <c r="AO9" i="155"/>
  <c r="C237" i="175"/>
  <c r="D233" i="175"/>
  <c r="C180" i="175"/>
  <c r="D176" i="175"/>
  <c r="Y41" i="187"/>
  <c r="AP9" i="191"/>
  <c r="D40" i="175"/>
  <c r="D38" i="175"/>
  <c r="D43" i="175"/>
  <c r="D39" i="175"/>
  <c r="F40" i="175"/>
  <c r="F39" i="175"/>
  <c r="F34" i="175"/>
  <c r="F42" i="175"/>
  <c r="F37" i="175"/>
  <c r="F43" i="175"/>
  <c r="F35" i="175"/>
  <c r="F38" i="175"/>
  <c r="F41" i="175"/>
  <c r="E10" i="189"/>
  <c r="E8" i="189"/>
  <c r="D5" i="179"/>
  <c r="T12" i="178"/>
  <c r="T9" i="178"/>
  <c r="T5" i="178"/>
  <c r="T11" i="178"/>
  <c r="T7" i="178"/>
  <c r="T10" i="178"/>
  <c r="T6" i="178"/>
  <c r="T8" i="178"/>
  <c r="D7" i="161"/>
  <c r="D5" i="161"/>
  <c r="D10" i="161"/>
  <c r="D9" i="161"/>
  <c r="D13" i="161"/>
  <c r="D8" i="161"/>
  <c r="D6" i="161"/>
  <c r="D12" i="161"/>
  <c r="F380" i="175"/>
  <c r="D381" i="175"/>
  <c r="F405" i="175"/>
  <c r="F406" i="175"/>
  <c r="F404" i="175"/>
  <c r="F401" i="175"/>
  <c r="F398" i="175"/>
  <c r="F400" i="175"/>
  <c r="F402" i="175"/>
  <c r="D406" i="175"/>
  <c r="D403" i="175"/>
  <c r="D401" i="175"/>
  <c r="D402" i="175"/>
  <c r="D405" i="175"/>
  <c r="D400" i="175"/>
  <c r="E411" i="175"/>
  <c r="D399" i="175"/>
  <c r="D398" i="175"/>
  <c r="D404" i="175"/>
  <c r="F399" i="175"/>
  <c r="F403" i="175"/>
  <c r="E16" i="176"/>
  <c r="D8" i="158"/>
  <c r="D6" i="158"/>
  <c r="D10" i="158"/>
  <c r="D5" i="158"/>
  <c r="D9" i="158"/>
  <c r="F349" i="175"/>
  <c r="F346" i="175"/>
  <c r="F345" i="175"/>
  <c r="F347" i="175"/>
  <c r="D347" i="175"/>
  <c r="D346" i="175"/>
  <c r="D345" i="175"/>
  <c r="D349" i="175"/>
  <c r="D348" i="175"/>
  <c r="C294" i="175"/>
  <c r="D292" i="175"/>
  <c r="S9" i="155"/>
  <c r="E333" i="175"/>
  <c r="F329" i="175"/>
  <c r="C333" i="175"/>
  <c r="D331" i="175"/>
  <c r="W41" i="187"/>
  <c r="C256" i="175"/>
  <c r="E294" i="175"/>
  <c r="F291" i="175"/>
  <c r="X41" i="187"/>
  <c r="Z41" i="187"/>
  <c r="V41" i="187"/>
  <c r="U41" i="187"/>
  <c r="E256" i="175"/>
  <c r="E274" i="175"/>
  <c r="F266" i="175"/>
  <c r="C274" i="175"/>
  <c r="D267" i="175"/>
  <c r="C314" i="175"/>
  <c r="D312" i="175"/>
  <c r="D10" i="155"/>
  <c r="D6" i="155"/>
  <c r="E314" i="175"/>
  <c r="T41" i="187"/>
  <c r="K8" i="155"/>
  <c r="D13" i="155"/>
  <c r="D14" i="155"/>
  <c r="D5" i="155"/>
  <c r="D9" i="155"/>
  <c r="D8" i="155"/>
  <c r="E18" i="187"/>
  <c r="D11" i="155"/>
  <c r="D7" i="155"/>
  <c r="E237" i="175"/>
  <c r="F232" i="175"/>
  <c r="E203" i="175"/>
  <c r="F199" i="175"/>
  <c r="C221" i="175"/>
  <c r="D218" i="175"/>
  <c r="C161" i="175"/>
  <c r="D150" i="175"/>
  <c r="E221" i="175"/>
  <c r="F218" i="175"/>
  <c r="C203" i="175"/>
  <c r="D195" i="175"/>
  <c r="E180" i="175"/>
  <c r="F172" i="175"/>
  <c r="E161" i="175"/>
  <c r="F152" i="175"/>
  <c r="D231" i="175"/>
  <c r="W11" i="191"/>
  <c r="W9" i="191"/>
  <c r="W8" i="191"/>
  <c r="W6" i="191"/>
  <c r="W5" i="191"/>
  <c r="W12" i="191"/>
  <c r="W7" i="191"/>
  <c r="D234" i="175"/>
  <c r="F18" i="187"/>
  <c r="F114" i="175"/>
  <c r="F110" i="175"/>
  <c r="F112" i="175"/>
  <c r="F111" i="175"/>
  <c r="D251" i="175"/>
  <c r="D247" i="175"/>
  <c r="D249" i="175"/>
  <c r="D248" i="175"/>
  <c r="D252" i="175"/>
  <c r="D254" i="175"/>
  <c r="D246" i="175"/>
  <c r="D253" i="175"/>
  <c r="D250" i="175"/>
  <c r="F246" i="175"/>
  <c r="F250" i="175"/>
  <c r="F254" i="175"/>
  <c r="F247" i="175"/>
  <c r="F251" i="175"/>
  <c r="F248" i="175"/>
  <c r="F252" i="175"/>
  <c r="F249" i="175"/>
  <c r="F253" i="175"/>
  <c r="D158" i="175"/>
  <c r="D235" i="175"/>
  <c r="D245" i="175"/>
  <c r="D289" i="175"/>
  <c r="D291" i="175"/>
  <c r="F245" i="175"/>
  <c r="F109" i="175"/>
  <c r="F116" i="175"/>
  <c r="F113" i="175"/>
  <c r="F117" i="175"/>
  <c r="D229" i="175"/>
  <c r="D171" i="175"/>
  <c r="D232" i="175"/>
  <c r="D230" i="175"/>
  <c r="D198" i="175"/>
  <c r="D156" i="175"/>
  <c r="D157" i="175"/>
  <c r="F176" i="175"/>
  <c r="F177" i="175"/>
  <c r="F173" i="175"/>
  <c r="D201" i="175"/>
  <c r="F171" i="175"/>
  <c r="D200" i="175"/>
  <c r="D177" i="175"/>
  <c r="D173" i="175"/>
  <c r="D286" i="175"/>
  <c r="F174" i="175"/>
  <c r="D178" i="175"/>
  <c r="D196" i="175"/>
  <c r="D175" i="175"/>
  <c r="D172" i="175"/>
  <c r="F198" i="175"/>
  <c r="D288" i="175"/>
  <c r="D287" i="175"/>
  <c r="F178" i="175"/>
  <c r="F175" i="175"/>
  <c r="D111" i="175"/>
  <c r="D113" i="175"/>
  <c r="D117" i="175"/>
  <c r="D110" i="175"/>
  <c r="D116" i="175"/>
  <c r="D112" i="175"/>
  <c r="D109" i="175"/>
  <c r="D114" i="175"/>
  <c r="D115" i="175"/>
  <c r="D151" i="175"/>
  <c r="D155" i="175"/>
  <c r="D174" i="175"/>
  <c r="D152" i="175"/>
  <c r="F230" i="175"/>
  <c r="F233" i="175"/>
  <c r="D153" i="175"/>
  <c r="F196" i="175"/>
  <c r="F231" i="175"/>
  <c r="D149" i="175"/>
  <c r="D154" i="175"/>
  <c r="F200" i="175"/>
  <c r="F201" i="175"/>
  <c r="D197" i="175"/>
  <c r="F235" i="175"/>
  <c r="F234" i="175"/>
  <c r="D159" i="175"/>
  <c r="F229" i="175"/>
  <c r="F331" i="175"/>
  <c r="F327" i="175"/>
  <c r="F325" i="175"/>
  <c r="F326" i="175"/>
  <c r="D311" i="175"/>
  <c r="F286" i="175"/>
  <c r="D290" i="175"/>
  <c r="F289" i="175"/>
  <c r="D308" i="175"/>
  <c r="F328" i="175"/>
  <c r="D329" i="175"/>
  <c r="F330" i="175"/>
  <c r="D326" i="175"/>
  <c r="D310" i="175"/>
  <c r="F292" i="175"/>
  <c r="F290" i="175"/>
  <c r="F288" i="175"/>
  <c r="F287" i="175"/>
  <c r="D328" i="175"/>
  <c r="D330" i="175"/>
  <c r="D327" i="175"/>
  <c r="D325" i="175"/>
  <c r="D306" i="175"/>
  <c r="D307" i="175"/>
  <c r="F267" i="175"/>
  <c r="F270" i="175"/>
  <c r="F268" i="175"/>
  <c r="F271" i="175"/>
  <c r="F269" i="175"/>
  <c r="D272" i="175"/>
  <c r="F272" i="175"/>
  <c r="D270" i="175"/>
  <c r="D268" i="175"/>
  <c r="D271" i="175"/>
  <c r="D266" i="175"/>
  <c r="D269" i="175"/>
  <c r="D309" i="175"/>
  <c r="F312" i="175"/>
  <c r="F309" i="175"/>
  <c r="F306" i="175"/>
  <c r="F310" i="175"/>
  <c r="F311" i="175"/>
  <c r="F307" i="175"/>
  <c r="F308" i="175"/>
  <c r="D217" i="175"/>
  <c r="F197" i="175"/>
  <c r="D213" i="175"/>
  <c r="D219" i="175"/>
  <c r="D215" i="175"/>
  <c r="D214" i="175"/>
  <c r="D216" i="175"/>
  <c r="F195" i="175"/>
  <c r="F213" i="175"/>
  <c r="F216" i="175"/>
  <c r="F217" i="175"/>
  <c r="D199" i="175"/>
  <c r="F214" i="175"/>
  <c r="F219" i="175"/>
  <c r="F215" i="175"/>
  <c r="F157" i="175"/>
  <c r="F150" i="175"/>
  <c r="F153" i="175"/>
  <c r="F151" i="175"/>
  <c r="F149" i="175"/>
  <c r="F155" i="175"/>
  <c r="F154" i="175"/>
  <c r="F159" i="175"/>
  <c r="F158" i="175"/>
  <c r="F156" i="175"/>
  <c r="AA41" i="187"/>
  <c r="T13" i="176"/>
  <c r="T6" i="176"/>
  <c r="T15" i="176"/>
  <c r="T17" i="176"/>
  <c r="T9" i="176"/>
  <c r="T14" i="176"/>
  <c r="T18" i="176"/>
  <c r="T5" i="176"/>
  <c r="T12" i="176"/>
  <c r="T8" i="176"/>
  <c r="T10" i="176"/>
  <c r="T7" i="176"/>
  <c r="T19" i="176"/>
  <c r="T16" i="176"/>
  <c r="T11" i="176"/>
  <c r="L6" i="191"/>
</calcChain>
</file>

<file path=xl/sharedStrings.xml><?xml version="1.0" encoding="utf-8"?>
<sst xmlns="http://schemas.openxmlformats.org/spreadsheetml/2006/main" count="10882" uniqueCount="1092">
  <si>
    <t>Respondent 6</t>
  </si>
  <si>
    <t>Respondent 7</t>
  </si>
  <si>
    <t>Respondent 8</t>
  </si>
  <si>
    <t>Respondent 9</t>
  </si>
  <si>
    <t>Respondent 10</t>
  </si>
  <si>
    <t>Respondent 1</t>
  </si>
  <si>
    <t>Respondent 2</t>
  </si>
  <si>
    <t>Respondent 3</t>
  </si>
  <si>
    <t>Respondent 4</t>
  </si>
  <si>
    <t>Respondent 5</t>
  </si>
  <si>
    <t>Respondent 11</t>
  </si>
  <si>
    <t>Respondent 12</t>
  </si>
  <si>
    <t>Respondent 13</t>
  </si>
  <si>
    <t>Respondent 14</t>
  </si>
  <si>
    <t>Respondent 15</t>
  </si>
  <si>
    <t>Respondent 16</t>
  </si>
  <si>
    <t>Respondent 17</t>
  </si>
  <si>
    <t>Respondent 18</t>
  </si>
  <si>
    <t>Respondent 19</t>
  </si>
  <si>
    <t>Respondent 20</t>
  </si>
  <si>
    <t>Respondent 21</t>
  </si>
  <si>
    <t>Respondent 22</t>
  </si>
  <si>
    <t>Respondent 23</t>
  </si>
  <si>
    <t>Respondent 24</t>
  </si>
  <si>
    <t>Respondent 25</t>
  </si>
  <si>
    <t>Respondent 26</t>
  </si>
  <si>
    <t>Respondent 27</t>
  </si>
  <si>
    <t>Respondent 28</t>
  </si>
  <si>
    <t>Respondent 29</t>
  </si>
  <si>
    <t>Respondent 30</t>
  </si>
  <si>
    <t>Respondent 31</t>
  </si>
  <si>
    <t>Respondent 32</t>
  </si>
  <si>
    <t>Respondent 33</t>
  </si>
  <si>
    <t>Respondent 34</t>
  </si>
  <si>
    <t>Respondent 35</t>
  </si>
  <si>
    <t>Respondent 36</t>
  </si>
  <si>
    <t>Respondent 37</t>
  </si>
  <si>
    <t>Respondent 38</t>
  </si>
  <si>
    <t>Respondent 39</t>
  </si>
  <si>
    <t>Respondent 40</t>
  </si>
  <si>
    <t>Respondent 41</t>
  </si>
  <si>
    <t>Respondent 42</t>
  </si>
  <si>
    <t>Respondent 43</t>
  </si>
  <si>
    <t>Respondent 44</t>
  </si>
  <si>
    <t>Respondent 45</t>
  </si>
  <si>
    <t>Respondent 46</t>
  </si>
  <si>
    <t>Respondent 47</t>
  </si>
  <si>
    <t>Respondent 48</t>
  </si>
  <si>
    <t>Respondent 49</t>
  </si>
  <si>
    <t>Respondent 50</t>
  </si>
  <si>
    <t>Respondent 51</t>
  </si>
  <si>
    <t>Respondent 52</t>
  </si>
  <si>
    <t>Respondent 53</t>
  </si>
  <si>
    <t>Respondent 54</t>
  </si>
  <si>
    <t>Respondent 55</t>
  </si>
  <si>
    <t>Respondent 56</t>
  </si>
  <si>
    <t>Respondent 57</t>
  </si>
  <si>
    <t>Respondent 58</t>
  </si>
  <si>
    <t>Respondent 59</t>
  </si>
  <si>
    <t>Respondent 60</t>
  </si>
  <si>
    <t>Respondent 61</t>
  </si>
  <si>
    <t>Respondent 62</t>
  </si>
  <si>
    <t>Respondent 63</t>
  </si>
  <si>
    <t>Respondent 64</t>
  </si>
  <si>
    <t>Respondent 65</t>
  </si>
  <si>
    <t>Respondent 66</t>
  </si>
  <si>
    <t>Respondent 67</t>
  </si>
  <si>
    <t>Respondent 68</t>
  </si>
  <si>
    <t>Respondent 69</t>
  </si>
  <si>
    <t>Respondent 70</t>
  </si>
  <si>
    <t>Respondent 71</t>
  </si>
  <si>
    <t>Respondent 72</t>
  </si>
  <si>
    <t>Respondent 73</t>
  </si>
  <si>
    <t>Respondent 74</t>
  </si>
  <si>
    <t>Respondent 75</t>
  </si>
  <si>
    <t>Respondent 76</t>
  </si>
  <si>
    <t>Respondent 77</t>
  </si>
  <si>
    <t>Respondent 78</t>
  </si>
  <si>
    <t>Respondent 79</t>
  </si>
  <si>
    <t>Respondent 80</t>
  </si>
  <si>
    <t>Respondent 81</t>
  </si>
  <si>
    <t>Respondent 82</t>
  </si>
  <si>
    <t>Respondent 83</t>
  </si>
  <si>
    <t>Respondent 84</t>
  </si>
  <si>
    <t>Respondent 85</t>
  </si>
  <si>
    <t>Respondent 86</t>
  </si>
  <si>
    <t>Location</t>
  </si>
  <si>
    <t>No</t>
  </si>
  <si>
    <t>Yes</t>
  </si>
  <si>
    <t>Responses</t>
  </si>
  <si>
    <t>Response</t>
  </si>
  <si>
    <t>Percentage</t>
  </si>
  <si>
    <t>Number</t>
  </si>
  <si>
    <t>Total Responses</t>
  </si>
  <si>
    <t>Other</t>
  </si>
  <si>
    <t>Example</t>
  </si>
  <si>
    <t>Owner</t>
  </si>
  <si>
    <t>Los Angeles, CA</t>
  </si>
  <si>
    <t>1a</t>
  </si>
  <si>
    <t>Comments</t>
  </si>
  <si>
    <t>Amazon</t>
  </si>
  <si>
    <t>More</t>
  </si>
  <si>
    <t>Less</t>
  </si>
  <si>
    <t>Respondents</t>
  </si>
  <si>
    <t>Amazon Auto Part Survey</t>
  </si>
  <si>
    <t>Independent or Chain (Meinecke, Mavis, Grease Monkey)</t>
  </si>
  <si>
    <t>Independent</t>
  </si>
  <si>
    <t>Job Title (focus on owner, manager, person responsible for ordering parts online)</t>
  </si>
  <si>
    <t>Region</t>
  </si>
  <si>
    <t>West</t>
  </si>
  <si>
    <t>Bigger Discounts</t>
  </si>
  <si>
    <t>If discounting, which retailers/suppliers (and comments)?</t>
  </si>
  <si>
    <t>Amazon. They have recently been very promotional. Such promotions have included BOGO, discounts on certain products, brand incentives, etc.</t>
  </si>
  <si>
    <t>Up 5-9%</t>
  </si>
  <si>
    <t>Up 1-5%</t>
  </si>
  <si>
    <t>Amazon Auto Online</t>
  </si>
  <si>
    <t>AutoZone</t>
  </si>
  <si>
    <t>Advance Auto Parts</t>
  </si>
  <si>
    <t>O'Reilly (First Call)</t>
  </si>
  <si>
    <t>Rock Auto</t>
  </si>
  <si>
    <t>NAPA Auto</t>
  </si>
  <si>
    <t>WorldPac</t>
  </si>
  <si>
    <t>eBay</t>
  </si>
  <si>
    <t>Carquest</t>
  </si>
  <si>
    <t>If OTHER, please name</t>
  </si>
  <si>
    <t>The 15% represents local suppliers that are independently owned. If I shop with them frequently they will give me a better deal, so I take advantage of that when possible.</t>
  </si>
  <si>
    <t>3a</t>
  </si>
  <si>
    <t xml:space="preserve">Why do you order parts from your number one supplier? </t>
  </si>
  <si>
    <t>Amazon are cheap and convenient with ordering online. I can search quickly for what I need and they show a huge list of what's being offered including the price and customer reviews, which is very useful.</t>
  </si>
  <si>
    <t>3b</t>
  </si>
  <si>
    <t>3c</t>
  </si>
  <si>
    <t>It used to be O'Reilly. Amazon have taken over due to cheaper prices, plus the reason I mentioned above.</t>
  </si>
  <si>
    <t>4a</t>
  </si>
  <si>
    <t>Why?</t>
  </si>
  <si>
    <t>4b</t>
  </si>
  <si>
    <t>Product availability</t>
  </si>
  <si>
    <t>Delivery speeds</t>
  </si>
  <si>
    <t>Customer service</t>
  </si>
  <si>
    <t>O'Reilly</t>
  </si>
  <si>
    <t>5a</t>
  </si>
  <si>
    <t>Amazon is just working better for me overall. Product availability and delivery speeds are crucial for my business.</t>
  </si>
  <si>
    <t>5b</t>
  </si>
  <si>
    <t>None specifically.</t>
  </si>
  <si>
    <t>Breadth and depth of parts</t>
  </si>
  <si>
    <t>12a</t>
  </si>
  <si>
    <t>If OTHER, comments.</t>
  </si>
  <si>
    <t>Everything important. Price, delivery speed, availability, etc.</t>
  </si>
  <si>
    <t>13a</t>
  </si>
  <si>
    <t>I think so. I know Amazon were offering incentives for buying for the first time and an extended free Prime trial to go with it. This is very useful. For the industry though I'd say it's the nature of the business for companies to be doing all they can for custom though. That makes my bottom line much better.</t>
  </si>
  <si>
    <t>The past month we're seeing more work being done because of weather related accidents. The cold has made driving conditions more difficult and as a result people have been skidding into each other. This is common for this time of year.</t>
  </si>
  <si>
    <t>Smaller Discounts</t>
  </si>
  <si>
    <t>Same as last quarter</t>
  </si>
  <si>
    <t>About the same</t>
  </si>
  <si>
    <t>No discounting at all</t>
  </si>
  <si>
    <t>Up 10%+</t>
  </si>
  <si>
    <t>Down 1-5%</t>
  </si>
  <si>
    <t>Down 5-9%</t>
  </si>
  <si>
    <t>Price</t>
  </si>
  <si>
    <t>Discounts</t>
  </si>
  <si>
    <t>Retailers &amp; Comments</t>
  </si>
  <si>
    <t>3. Excluding tires, who do you order parts from on a % basis?</t>
  </si>
  <si>
    <t xml:space="preserve">3a. Why do you order parts from your number one supplier? </t>
  </si>
  <si>
    <t xml:space="preserve">Why  order from  number 1 supplier? </t>
  </si>
  <si>
    <t># 1 supplier changed past 12 months?</t>
  </si>
  <si>
    <t>3b. Has your number one supplier changed over the past 12 months?</t>
  </si>
  <si>
    <t>3c. If YES, why?</t>
  </si>
  <si>
    <t>Who you order parts</t>
  </si>
  <si>
    <t>Overall Supplier</t>
  </si>
  <si>
    <t>Why</t>
  </si>
  <si>
    <t xml:space="preserve">4a. Why
</t>
  </si>
  <si>
    <t>4. Overall, what ONE auto supplier are you using MORE vs. a year ago?</t>
  </si>
  <si>
    <t>4b. Of the suppliers you use, relative to last year, are there any with significantly BETTER performance in the following categories?</t>
  </si>
  <si>
    <t>5. Overall, what ONE auto supplier are you using LESS vs. a year ago?</t>
  </si>
  <si>
    <t>Using Less</t>
  </si>
  <si>
    <t>5b. Of the suppliers you use, relative to last year, are there any with significantly WORSE performance in the following categories?</t>
  </si>
  <si>
    <t>6. What percent of your auto parts revenue comes from parts that need to be delivered in under 2 hours?</t>
  </si>
  <si>
    <t>% to delivered fast</t>
  </si>
  <si>
    <t>7. Do you order parts from online suppliers?</t>
  </si>
  <si>
    <t>Order Online Suppliers?</t>
  </si>
  <si>
    <t>8. If YES to Q7, What percentage of your orders, excluding tires, are through online retailers in the last six months?</t>
  </si>
  <si>
    <t>% order, excluding tires,  through online retailers</t>
  </si>
  <si>
    <t>10. Excluding tires, are you ordering more parts through online retailers relative to last year?</t>
  </si>
  <si>
    <t>% parts order, excluding tires,  through online retailers</t>
  </si>
  <si>
    <t xml:space="preserve">11. IF MORE to Q10, who are you shifting your business away from? </t>
  </si>
  <si>
    <t>Shifting from</t>
  </si>
  <si>
    <t xml:space="preserve">12. What are online providers offering that get you to use them more? </t>
  </si>
  <si>
    <t>Online Providers offers</t>
  </si>
  <si>
    <t>13. Over the next 12 months, do you expect to order more, less or about the same amount of supplies from online retailers?</t>
  </si>
  <si>
    <t>Order more, less or same?</t>
  </si>
  <si>
    <t>from where?</t>
  </si>
  <si>
    <t xml:space="preserve">13a. If MORE to Q13, from where?  </t>
  </si>
  <si>
    <t>Aggressive?</t>
  </si>
  <si>
    <t>16. Would you like to make any additional comments about the industry as a whole?</t>
  </si>
  <si>
    <t>Availability</t>
  </si>
  <si>
    <t>20% or Less</t>
  </si>
  <si>
    <t>21% to 40%</t>
  </si>
  <si>
    <t>41% to 60%</t>
  </si>
  <si>
    <t>61% to 80%</t>
  </si>
  <si>
    <t>81% to 100%</t>
  </si>
  <si>
    <t>-</t>
  </si>
  <si>
    <t>9. Who do you order ONLINE from on a % basis?</t>
  </si>
  <si>
    <t>Parts Manager</t>
  </si>
  <si>
    <t>Service Manager</t>
  </si>
  <si>
    <t>Manager</t>
  </si>
  <si>
    <t>Colorado Springs, CO</t>
  </si>
  <si>
    <t>Salt Lake City, UT</t>
  </si>
  <si>
    <t>Tempe, AZ</t>
  </si>
  <si>
    <t>None specifically</t>
  </si>
  <si>
    <t>NAPA</t>
  </si>
  <si>
    <t>None</t>
  </si>
  <si>
    <t>Customer Service</t>
  </si>
  <si>
    <t>Southwest</t>
  </si>
  <si>
    <t>Southeast</t>
  </si>
  <si>
    <t>Quality</t>
  </si>
  <si>
    <t>Delivery</t>
  </si>
  <si>
    <t>Best Prices</t>
  </si>
  <si>
    <t>Warranty Program</t>
  </si>
  <si>
    <t>Best Service</t>
  </si>
  <si>
    <t>Bad Quality</t>
  </si>
  <si>
    <t>Not convenient</t>
  </si>
  <si>
    <t>Bad Customer Service</t>
  </si>
  <si>
    <t>Expensive</t>
  </si>
  <si>
    <t>Franchised Chain</t>
  </si>
  <si>
    <t>Service Writer</t>
  </si>
  <si>
    <t>Seattle, WA</t>
  </si>
  <si>
    <t>Albuquerque, NM</t>
  </si>
  <si>
    <t>Fargo, ND</t>
  </si>
  <si>
    <t>South West</t>
  </si>
  <si>
    <t>Midwest</t>
  </si>
  <si>
    <t>N/A</t>
  </si>
  <si>
    <t>FMP</t>
  </si>
  <si>
    <t xml:space="preserve">Average </t>
  </si>
  <si>
    <t>Dealerships</t>
  </si>
  <si>
    <t>Convenience</t>
  </si>
  <si>
    <t>Down 10%+</t>
  </si>
  <si>
    <t>Northeast</t>
  </si>
  <si>
    <t>Actual Supplier</t>
  </si>
  <si>
    <t>Percentage Chain</t>
  </si>
  <si>
    <t>Percentage Independent</t>
  </si>
  <si>
    <t>Number of Users</t>
  </si>
  <si>
    <t>AAP</t>
  </si>
  <si>
    <t>Total Respondents</t>
  </si>
  <si>
    <t>Dealers</t>
  </si>
  <si>
    <t>Average</t>
  </si>
  <si>
    <t>Average % of Orders</t>
  </si>
  <si>
    <t>% That Use</t>
  </si>
  <si>
    <t>1-5%</t>
  </si>
  <si>
    <t>6-10%</t>
  </si>
  <si>
    <t>11-25%</t>
  </si>
  <si>
    <t>26-50%</t>
  </si>
  <si>
    <t>51-75%</t>
  </si>
  <si>
    <t>76-100%</t>
  </si>
  <si>
    <t>Using More</t>
  </si>
  <si>
    <t>Ebay</t>
  </si>
  <si>
    <t>Which suppliers are you using More/Less?</t>
  </si>
  <si>
    <t>Totals</t>
  </si>
  <si>
    <t>Local Dealers</t>
  </si>
  <si>
    <t>Parts Authority</t>
  </si>
  <si>
    <t>% of total Orders Chain</t>
  </si>
  <si>
    <t>% of Total Orders Independent</t>
  </si>
  <si>
    <t>*Total "Other" Responses includes those that named Local Dealers</t>
  </si>
  <si>
    <t>Better</t>
  </si>
  <si>
    <t>Worse</t>
  </si>
  <si>
    <t>Online Respondents</t>
  </si>
  <si>
    <t>O'Reilly (Fist Call)</t>
  </si>
  <si>
    <t>Chain</t>
  </si>
  <si>
    <t>Baytown, TX</t>
  </si>
  <si>
    <t>Bumper to Bumper</t>
  </si>
  <si>
    <t>If other, list</t>
  </si>
  <si>
    <t>NAPA Care Center</t>
  </si>
  <si>
    <t>Best prices</t>
  </si>
  <si>
    <t>Reliable</t>
  </si>
  <si>
    <t>Summit Racing</t>
  </si>
  <si>
    <t>If other list</t>
  </si>
  <si>
    <t>4. If other, List</t>
  </si>
  <si>
    <t>5. If other, List</t>
  </si>
  <si>
    <t>Phoenix, AZ</t>
  </si>
  <si>
    <t>Preston, ID</t>
  </si>
  <si>
    <t>Platform</t>
  </si>
  <si>
    <t>Type of Respondent</t>
  </si>
  <si>
    <t>Auto Retailer</t>
  </si>
  <si>
    <t>1a. If discounting at all, which retailers/suppliers?</t>
  </si>
  <si>
    <t xml:space="preserve">Total </t>
  </si>
  <si>
    <t>Users</t>
  </si>
  <si>
    <t>Proxy Used</t>
  </si>
  <si>
    <t>Excluding tires, what was the overall business trend vs. last same time period last year?</t>
  </si>
  <si>
    <t>Respondent</t>
  </si>
  <si>
    <t>Type</t>
  </si>
  <si>
    <t>Excluding tires, who do you order parts from on a % basis?</t>
  </si>
  <si>
    <t>Other (Factory, Local Dealers, etc.)</t>
  </si>
  <si>
    <t>Why do you order parts from your number one supplier?</t>
  </si>
  <si>
    <t>Has your number one supplier changed over the past 12 months?</t>
  </si>
  <si>
    <t>Combination of Reasons</t>
  </si>
  <si>
    <t>Reason Given</t>
  </si>
  <si>
    <t>Overall, what ONE auto supplier are you using MORE vs. a year ago?</t>
  </si>
  <si>
    <t>NE</t>
  </si>
  <si>
    <t>Mid West</t>
  </si>
  <si>
    <t>Supplier</t>
  </si>
  <si>
    <t>Delivery Speed</t>
  </si>
  <si>
    <t>Delivery speed</t>
  </si>
  <si>
    <t>(That Cited Change)</t>
  </si>
  <si>
    <t>Delivery issues</t>
  </si>
  <si>
    <t>Average % of Online Orders</t>
  </si>
  <si>
    <t>Online Supplier</t>
  </si>
  <si>
    <t>Other (Misc)</t>
  </si>
  <si>
    <t>WV</t>
  </si>
  <si>
    <t>DC</t>
  </si>
  <si>
    <t>WI</t>
  </si>
  <si>
    <t>VA</t>
  </si>
  <si>
    <t>MD</t>
  </si>
  <si>
    <t>SD</t>
  </si>
  <si>
    <t>TN</t>
  </si>
  <si>
    <t>VT</t>
  </si>
  <si>
    <t>OH</t>
  </si>
  <si>
    <t>SC</t>
  </si>
  <si>
    <t>RI</t>
  </si>
  <si>
    <t>CO</t>
  </si>
  <si>
    <t>NC</t>
  </si>
  <si>
    <t>PA</t>
  </si>
  <si>
    <t>ND</t>
  </si>
  <si>
    <t>UT</t>
  </si>
  <si>
    <t>MS</t>
  </si>
  <si>
    <t>NY</t>
  </si>
  <si>
    <t>MO</t>
  </si>
  <si>
    <t>NV</t>
  </si>
  <si>
    <t>LA</t>
  </si>
  <si>
    <t>NJ</t>
  </si>
  <si>
    <t>MN</t>
  </si>
  <si>
    <t>WY</t>
  </si>
  <si>
    <t>KY</t>
  </si>
  <si>
    <t>NH</t>
  </si>
  <si>
    <t>MI</t>
  </si>
  <si>
    <t>WA</t>
  </si>
  <si>
    <t>GA</t>
  </si>
  <si>
    <t>ME</t>
  </si>
  <si>
    <t>KS</t>
  </si>
  <si>
    <t>AZ</t>
  </si>
  <si>
    <t>OR</t>
  </si>
  <si>
    <t>FL</t>
  </si>
  <si>
    <t>MA</t>
  </si>
  <si>
    <t>IN</t>
  </si>
  <si>
    <t>TX</t>
  </si>
  <si>
    <t>MT</t>
  </si>
  <si>
    <t>AR</t>
  </si>
  <si>
    <t>DE</t>
  </si>
  <si>
    <t>IL</t>
  </si>
  <si>
    <t>OK</t>
  </si>
  <si>
    <t>ID</t>
  </si>
  <si>
    <t>AL</t>
  </si>
  <si>
    <t>CT</t>
  </si>
  <si>
    <t>IA</t>
  </si>
  <si>
    <t>NM</t>
  </si>
  <si>
    <t>CA</t>
  </si>
  <si>
    <t>SE</t>
  </si>
  <si>
    <t>Net</t>
  </si>
  <si>
    <t>Total</t>
  </si>
  <si>
    <t>Apr-June (2018) compared with Apr-June (2017)</t>
  </si>
  <si>
    <t>If Other, List</t>
  </si>
  <si>
    <t>Approximately, what percent of your auto parts revenue comes from parts that need to be delivered in under 2 hours?</t>
  </si>
  <si>
    <t>ALL RESPONDENTS</t>
  </si>
  <si>
    <t>What estimated percentage of your repair revenues come from jobs that require access to OEM-specific technology (software or diagnostic tools)?</t>
  </si>
  <si>
    <t>REPEAT</t>
  </si>
  <si>
    <t>Respondent 87</t>
  </si>
  <si>
    <t>Respondent 88</t>
  </si>
  <si>
    <t>Respondent 89</t>
  </si>
  <si>
    <t>Respondent 90</t>
  </si>
  <si>
    <t>Respondent 91</t>
  </si>
  <si>
    <t>Respondent 92</t>
  </si>
  <si>
    <t>Respondent 93</t>
  </si>
  <si>
    <t>Respondent 94</t>
  </si>
  <si>
    <t>Respondent 95</t>
  </si>
  <si>
    <t>Respondent 96</t>
  </si>
  <si>
    <t>Respondent 97</t>
  </si>
  <si>
    <t>Respondent 98</t>
  </si>
  <si>
    <t>Respondent 99</t>
  </si>
  <si>
    <t>Respondent 100</t>
  </si>
  <si>
    <t>Wilmington, DE</t>
  </si>
  <si>
    <t>Virginia Beach, VA</t>
  </si>
  <si>
    <t>Wichita, KS</t>
  </si>
  <si>
    <t>Milwaukee, WI</t>
  </si>
  <si>
    <t>Portland, OR</t>
  </si>
  <si>
    <t>Las Vegas, NV</t>
  </si>
  <si>
    <t>Omaha, NE</t>
  </si>
  <si>
    <t>McMinville, OR</t>
  </si>
  <si>
    <t>Northwest</t>
  </si>
  <si>
    <t>NAPA, O'Reilly</t>
  </si>
  <si>
    <t>Dealerships 10%</t>
  </si>
  <si>
    <t>White Brothers</t>
  </si>
  <si>
    <t>IMC</t>
  </si>
  <si>
    <t>Amazon is cheap and convenient with ordering online. I can search quickly for what I need and they show a huge list of what's being offered including the price and customer reviews, which is very useful.</t>
  </si>
  <si>
    <t>LKQ</t>
  </si>
  <si>
    <t>O'Reilly, they're too expensive.</t>
  </si>
  <si>
    <t>Local suppliers</t>
  </si>
  <si>
    <t>AK</t>
  </si>
  <si>
    <t>Respondent 101</t>
  </si>
  <si>
    <t>Respondent 102</t>
  </si>
  <si>
    <t>Respondent 103</t>
  </si>
  <si>
    <t>Respondent 104</t>
  </si>
  <si>
    <t>Respondent 105</t>
  </si>
  <si>
    <t>Respondent 106</t>
  </si>
  <si>
    <t>Respondent 107</t>
  </si>
  <si>
    <t>Respondent 108</t>
  </si>
  <si>
    <t>Respondent 109</t>
  </si>
  <si>
    <t>Respondent 110</t>
  </si>
  <si>
    <t>Respondent 111</t>
  </si>
  <si>
    <t>Respondent 112</t>
  </si>
  <si>
    <t>Respondent 113</t>
  </si>
  <si>
    <t>Respondent 114</t>
  </si>
  <si>
    <t>Respondent 115</t>
  </si>
  <si>
    <t>Respondent 116</t>
  </si>
  <si>
    <t>Respondent 117</t>
  </si>
  <si>
    <t>Respondent 118</t>
  </si>
  <si>
    <t>Respondent 119</t>
  </si>
  <si>
    <t>Respondent 120</t>
  </si>
  <si>
    <t>Respondent 121</t>
  </si>
  <si>
    <t>Respondent 122</t>
  </si>
  <si>
    <t>Respondent 123</t>
  </si>
  <si>
    <t>Respondent 124</t>
  </si>
  <si>
    <t>Respondent 125</t>
  </si>
  <si>
    <t>Respondent 126</t>
  </si>
  <si>
    <t>Respondent 127</t>
  </si>
  <si>
    <t>Respondent 128</t>
  </si>
  <si>
    <t>Respondent 129</t>
  </si>
  <si>
    <t>Respondent 130</t>
  </si>
  <si>
    <t>Respondent 131</t>
  </si>
  <si>
    <t>Respondent 132</t>
  </si>
  <si>
    <t>Respondent 133</t>
  </si>
  <si>
    <t>Respondent 134</t>
  </si>
  <si>
    <t>Respondent 135</t>
  </si>
  <si>
    <t>Respondent 136</t>
  </si>
  <si>
    <t>Respondent 137</t>
  </si>
  <si>
    <t>Respondent 138</t>
  </si>
  <si>
    <t>Respondent 139</t>
  </si>
  <si>
    <t>Respondent 140</t>
  </si>
  <si>
    <t>Respondent 141</t>
  </si>
  <si>
    <t>Respondent 142</t>
  </si>
  <si>
    <t>Respondent 143</t>
  </si>
  <si>
    <t>Respondent 144</t>
  </si>
  <si>
    <t>Respondent 145</t>
  </si>
  <si>
    <t>Respondent 146</t>
  </si>
  <si>
    <t>Respondent 147</t>
  </si>
  <si>
    <t>Respondent 148</t>
  </si>
  <si>
    <t>Respondent 149</t>
  </si>
  <si>
    <t>Respondent 150</t>
  </si>
  <si>
    <t>Respondent 151</t>
  </si>
  <si>
    <t>Respondent 152</t>
  </si>
  <si>
    <t>Respondent 153</t>
  </si>
  <si>
    <t>Respondent 154</t>
  </si>
  <si>
    <t>Respondent 155</t>
  </si>
  <si>
    <t>Respondent 156</t>
  </si>
  <si>
    <t>Respondent 157</t>
  </si>
  <si>
    <t>Respondent 158</t>
  </si>
  <si>
    <t>Respondent 159</t>
  </si>
  <si>
    <t>Respondent 160</t>
  </si>
  <si>
    <t>Respondent 161</t>
  </si>
  <si>
    <t>Respondent 162</t>
  </si>
  <si>
    <t>Respondent 163</t>
  </si>
  <si>
    <t>Respondent 164</t>
  </si>
  <si>
    <t>Respondent 165</t>
  </si>
  <si>
    <t>Respondent 166</t>
  </si>
  <si>
    <t>Respondent 167</t>
  </si>
  <si>
    <t>Respondent 168</t>
  </si>
  <si>
    <t>Respondent 169</t>
  </si>
  <si>
    <t>Respondent 170</t>
  </si>
  <si>
    <t>Respondent 171</t>
  </si>
  <si>
    <t>Respondent 172</t>
  </si>
  <si>
    <t>Respondent 173</t>
  </si>
  <si>
    <t>Respondent 174</t>
  </si>
  <si>
    <t>Respondent 175</t>
  </si>
  <si>
    <t>Respondent 176</t>
  </si>
  <si>
    <t>Respondent 177</t>
  </si>
  <si>
    <t>Respondent 178</t>
  </si>
  <si>
    <t>Respondent 179</t>
  </si>
  <si>
    <t>Respondent 180</t>
  </si>
  <si>
    <t>Respondent 181</t>
  </si>
  <si>
    <t>Respondent 182</t>
  </si>
  <si>
    <t>Respondent 183</t>
  </si>
  <si>
    <t>Respondent 184</t>
  </si>
  <si>
    <t>Respondent 185</t>
  </si>
  <si>
    <t>Respondent 186</t>
  </si>
  <si>
    <t>Respondent 187</t>
  </si>
  <si>
    <t>Respondent 188</t>
  </si>
  <si>
    <t>Respondent 189</t>
  </si>
  <si>
    <t>Respondent 190</t>
  </si>
  <si>
    <t>Respondent 191</t>
  </si>
  <si>
    <t>Respondent 192</t>
  </si>
  <si>
    <t>Respondent 193</t>
  </si>
  <si>
    <t>Respondent 194</t>
  </si>
  <si>
    <t>Respondent 195</t>
  </si>
  <si>
    <t>Respondent 196</t>
  </si>
  <si>
    <t>Respondent 197</t>
  </si>
  <si>
    <t>Respondent 198</t>
  </si>
  <si>
    <t>Respondent 199</t>
  </si>
  <si>
    <t>Respondent 200</t>
  </si>
  <si>
    <t>% of repair revenues come from jobs that require access to OEM-specific technology</t>
  </si>
  <si>
    <t>Availability/Selection</t>
  </si>
  <si>
    <t>Peoria, IL</t>
  </si>
  <si>
    <t>Amarillo, TX</t>
  </si>
  <si>
    <t>Pleasanton, CA</t>
  </si>
  <si>
    <t>Columbia, SC</t>
  </si>
  <si>
    <t>Avondale, AZ</t>
  </si>
  <si>
    <t>Minturn, CO</t>
  </si>
  <si>
    <t>Boise, ID</t>
  </si>
  <si>
    <t xml:space="preserve">None  </t>
  </si>
  <si>
    <t>Keystone</t>
  </si>
  <si>
    <t>Category 1</t>
  </si>
  <si>
    <t>Category 2</t>
  </si>
  <si>
    <t>Category 3</t>
  </si>
  <si>
    <t>Category 4</t>
  </si>
  <si>
    <t>Category</t>
  </si>
  <si>
    <t>If other, please Name</t>
  </si>
  <si>
    <t>Percentage of Respondents</t>
  </si>
  <si>
    <t>Categories</t>
  </si>
  <si>
    <t>Autozone</t>
  </si>
  <si>
    <t>15. What estimated percentage of your repair revenues come from jobs that require access to OEM-specific technology (software or diagnostic tools)?</t>
  </si>
  <si>
    <t>Do you order parts from online suppliers?</t>
  </si>
  <si>
    <t>What percentage of your orders, excluding tires, are through online retailers in the last six months?</t>
  </si>
  <si>
    <t>1-15%</t>
  </si>
  <si>
    <t>16-30%</t>
  </si>
  <si>
    <t>31-45%</t>
  </si>
  <si>
    <t>46-60%</t>
  </si>
  <si>
    <t>61%+</t>
  </si>
  <si>
    <t xml:space="preserve">None   </t>
  </si>
  <si>
    <t>Shop Manager</t>
  </si>
  <si>
    <t>Co-Owner</t>
  </si>
  <si>
    <t>Service manager</t>
  </si>
  <si>
    <t>Sales Manager</t>
  </si>
  <si>
    <t>Manager/Owner</t>
  </si>
  <si>
    <t>Mechanic (Orders parts)</t>
  </si>
  <si>
    <t>Bookkeeper</t>
  </si>
  <si>
    <t>Market Manager</t>
  </si>
  <si>
    <t>Columbus, OH</t>
  </si>
  <si>
    <t>New York, NY</t>
  </si>
  <si>
    <t>Lansdowne, PA </t>
  </si>
  <si>
    <t>Houston, TX</t>
  </si>
  <si>
    <t>San Francisco, CA</t>
  </si>
  <si>
    <t>San Antonio, TX</t>
  </si>
  <si>
    <t>Forth Worth, TX</t>
  </si>
  <si>
    <t>Tulsa, OK</t>
  </si>
  <si>
    <t>Jackson, MI</t>
  </si>
  <si>
    <t>New Orleans, LA</t>
  </si>
  <si>
    <t>Hilliard, OH</t>
  </si>
  <si>
    <t>Jackson, MS</t>
  </si>
  <si>
    <t>Madison, WI</t>
  </si>
  <si>
    <t>Hickory, NC</t>
  </si>
  <si>
    <t>Binghamton, NY</t>
  </si>
  <si>
    <t>Castle Shannon, PA</t>
  </si>
  <si>
    <t>Reynoldsburg, OH</t>
  </si>
  <si>
    <t>Marysville, OH</t>
  </si>
  <si>
    <t>Terra Haute, IN</t>
  </si>
  <si>
    <t>Wood River, IL</t>
  </si>
  <si>
    <t>Louisville, KY</t>
  </si>
  <si>
    <t>Atlanta, GA</t>
  </si>
  <si>
    <t>O'Reilly, they've stepped up with better pricing and good availability on parts.</t>
  </si>
  <si>
    <t>O'Reilly and NAPA.</t>
  </si>
  <si>
    <t>O'Reilly and AutoZone. They aren't doing anything more to help us out, pretty much the same as last quarter.</t>
  </si>
  <si>
    <t>Auto Value</t>
  </si>
  <si>
    <t>NAPA are offering a nice rebate on shocks but generally, it's the same discounts.</t>
  </si>
  <si>
    <t>Allied Auto</t>
  </si>
  <si>
    <t>O'Reilly and NAPA. Since we're into the make it or break it season for business, a couple of our suppliers are offering a bit better concerning discounts. More specifically O'Reilly is helping us with some discounts.</t>
  </si>
  <si>
    <t>SAAB Parts USA</t>
  </si>
  <si>
    <t xml:space="preserve"> AutoZone and O'Reilly.</t>
  </si>
  <si>
    <t>AAP, United Auto Supply, AutoZone</t>
  </si>
  <si>
    <t>AAP, Pep Boys, Auto Part International is our exhaust supplier.</t>
  </si>
  <si>
    <t>AutoZone, AAP, O'Reilly, NAPA. Things haven't changed much, same discounts.</t>
  </si>
  <si>
    <t>AAP, AutoZone - Similar to what they've always done.</t>
  </si>
  <si>
    <t>AAP, O'Reilly</t>
  </si>
  <si>
    <t>O'Reilly and NAPA, seem to be offering better discounts</t>
  </si>
  <si>
    <t>Down more than 10%</t>
  </si>
  <si>
    <t>Less than 1%</t>
  </si>
  <si>
    <t>LKQ 25%, 20% Local suppliers</t>
  </si>
  <si>
    <t>30% XL, 5% Carparts.com</t>
  </si>
  <si>
    <t>8% Dealers, Summit racing.com 1%, Yogi.com 1%, Classicautoair.com 1%</t>
  </si>
  <si>
    <t>Gorilick's Distribution centers 60% and Carparts.com 15%, Alantic Quality Parts 15%, Local part store 5%</t>
  </si>
  <si>
    <t>1% Various local suppliers if I can't find it elsewhere.</t>
  </si>
  <si>
    <t>8% Summit Racing, 10% Dealers</t>
  </si>
  <si>
    <t xml:space="preserve">60% Lowe local warehouse, 29% USA Auto Force, </t>
  </si>
  <si>
    <t>85% Auto Value</t>
  </si>
  <si>
    <t>20% Imc, 20% FMP</t>
  </si>
  <si>
    <t>10% local suppliers, 10% FMP</t>
  </si>
  <si>
    <t>70% Allied Auto, Superior Monument 10%, 9% Dealers, Tbirdhdq.com less than 1%</t>
  </si>
  <si>
    <t>IMC 23%, WP 20%</t>
  </si>
  <si>
    <t>SSF Imports 10% and SAAB 80%.</t>
  </si>
  <si>
    <t>Buywise 75%</t>
  </si>
  <si>
    <t>ASAP 70%</t>
  </si>
  <si>
    <t>Local dealers 30%</t>
  </si>
  <si>
    <t>Aftermarket supply companies, wholesalers.</t>
  </si>
  <si>
    <t>Wholesalers, PepBoys, Excel</t>
  </si>
  <si>
    <t>warehouse, distributors 75%</t>
  </si>
  <si>
    <t>1800 Radiators, dealerships</t>
  </si>
  <si>
    <t>Local wholesalers, Berridons, rock auto</t>
  </si>
  <si>
    <t>Local wholesalers, dealerships</t>
  </si>
  <si>
    <t>Fast Under Car</t>
  </si>
  <si>
    <t>Local dealerships, Car ID, wholesalers</t>
  </si>
  <si>
    <t>LMI, Pep Boys</t>
  </si>
  <si>
    <t>Local Dealerships and local wholesalers</t>
  </si>
  <si>
    <t>Local wholesalers</t>
  </si>
  <si>
    <t>Local wholesalers &amp; dealerships</t>
  </si>
  <si>
    <t>IMC, Wholesalers &amp; Dealerships</t>
  </si>
  <si>
    <t>Auto Nation - 20%, Dealers 10%</t>
  </si>
  <si>
    <t>Parts Authority 10%, Vic Auto 5%</t>
  </si>
  <si>
    <t>XL parts 20%</t>
  </si>
  <si>
    <t>5% Dealerships</t>
  </si>
  <si>
    <t>dealerships</t>
  </si>
  <si>
    <t>69% Automotive products, FMP 5%</t>
  </si>
  <si>
    <t>Wholesalers &amp; Dealerships</t>
  </si>
  <si>
    <t>Locally owned shops and wholesalers</t>
  </si>
  <si>
    <t>Local suppliers.</t>
  </si>
  <si>
    <t>Fastening Motors</t>
  </si>
  <si>
    <t>Weeber</t>
  </si>
  <si>
    <t>Dealerships &amp; Local Wholesalers, Berrodin</t>
  </si>
  <si>
    <t>Local Commercial Warehouse</t>
  </si>
  <si>
    <t>United Auto Supply 20%</t>
  </si>
  <si>
    <t xml:space="preserve">40% Pep Boys, Auto Parts International 20% </t>
  </si>
  <si>
    <t>Smith's ,JEGS, Summit Racing</t>
  </si>
  <si>
    <t xml:space="preserve">Summit Racing   </t>
  </si>
  <si>
    <t xml:space="preserve">Service Champ  </t>
  </si>
  <si>
    <t>Local Supplier</t>
  </si>
  <si>
    <t>Automotive Products 15%, Ecklers Corvette 4%</t>
  </si>
  <si>
    <t>Local Dealerships</t>
  </si>
  <si>
    <t>Local wholesalers (White Brothers etc), 1% from Walmart.com.</t>
  </si>
  <si>
    <t>Local wholesalers &amp; dealerships (including Bumper to Bumper).</t>
  </si>
  <si>
    <t>Local wholesalers and suppliers.</t>
  </si>
  <si>
    <t>10% dealers, Parts Geek 1%</t>
  </si>
  <si>
    <t>They have great service and come and check on me once a week for my needs.</t>
  </si>
  <si>
    <t>They have OEM parts, and better quality parts. When I order and they have them in stock, 10.</t>
  </si>
  <si>
    <t>NAPA Car Care Center, so they take good care of us.</t>
  </si>
  <si>
    <t>We're a automotive specialty shop and they have what we need.</t>
  </si>
  <si>
    <t xml:space="preserve">Good service is the main factor. And they'll find something for me if I can't find it and if they mark it up I'm not worried because I can mark it up as well. </t>
  </si>
  <si>
    <t>Pricing and quick delivery. Overall availability of OE quality parts is solid.</t>
  </si>
  <si>
    <t>Price, and delivery. Quick part delivery.</t>
  </si>
  <si>
    <t>Certified service center through them, I get discounts, promotions, they take good care of me.</t>
  </si>
  <si>
    <t>Cheapest parts, quickly delivered.</t>
  </si>
  <si>
    <t>NAPA Car Care Center, they take good care of us.</t>
  </si>
  <si>
    <t>Availability of parts is very important. Delivery time. Inventory/stock, and price.</t>
  </si>
  <si>
    <t>Proximity of location and quick delivery.</t>
  </si>
  <si>
    <t>They are less expensive than other suppliers.</t>
  </si>
  <si>
    <t>They have the best pricing &amp; delivery.</t>
  </si>
  <si>
    <t>They're the most convenient to buy from.</t>
  </si>
  <si>
    <t>Good prices and fast delivery.</t>
  </si>
  <si>
    <t>We are an official Autocare Center and are contracted with Napa.</t>
  </si>
  <si>
    <t>Our biggest supplier sells OEM parts. They have over 20 different makes and carry every part needed for the vehicle.</t>
  </si>
  <si>
    <t>Price, delivery and availability are all equally important.</t>
  </si>
  <si>
    <t>We have an established relationship.</t>
  </si>
  <si>
    <t>Delivery speed.</t>
  </si>
  <si>
    <t>Availability of parts</t>
  </si>
  <si>
    <t>Price &amp; Delivery Speed</t>
  </si>
  <si>
    <t>Price, Availability and Delivery speeds.</t>
  </si>
  <si>
    <t>Efficient and quick at identifying parts. </t>
  </si>
  <si>
    <t>They have better quality and better parts.</t>
  </si>
  <si>
    <t>Prices are great, delivery is scheduled and always on time.</t>
  </si>
  <si>
    <t>Fast Delivery</t>
  </si>
  <si>
    <t>Quality and Price.</t>
  </si>
  <si>
    <t>Price, delivery and availability</t>
  </si>
  <si>
    <t>NAPA Car Care Center, they're my first call for most things.</t>
  </si>
  <si>
    <t>Price and delivery time are both great.</t>
  </si>
  <si>
    <t>Good prices, and better quality parts than most retailers like AutoZone or AAP.</t>
  </si>
  <si>
    <t>Because they allow us to get parts through credit. And they have good parts/good delivery.</t>
  </si>
  <si>
    <t>Good price and delivery.</t>
  </si>
  <si>
    <t>We're a NAPA car care center so they take care of us. Majority of everything we get comes from them.</t>
  </si>
  <si>
    <t>NAPA solves most of our needs. We're a Car Care Center with them, they are good to us.</t>
  </si>
  <si>
    <t>Proximity, very close to us. 3 blocks away, decent prices, good quality parts.</t>
  </si>
  <si>
    <t>Quality &amp; Price</t>
  </si>
  <si>
    <t>They are local and have the supplies they need.</t>
  </si>
  <si>
    <t>They're local and provide a great service.</t>
  </si>
  <si>
    <t>Their product inventory is good and they're trustworthy.</t>
  </si>
  <si>
    <t>Speedy delivery and excellent customer service.</t>
  </si>
  <si>
    <t>Product availability.</t>
  </si>
  <si>
    <t>They are friendly and they're customer service is good.</t>
  </si>
  <si>
    <t>Delivery and relationship</t>
  </si>
  <si>
    <t>Relationship &amp; Quick Delivery</t>
  </si>
  <si>
    <t>Prices and quality of parts</t>
  </si>
  <si>
    <t>They cut me good deals, get parts here quickly. Never have an issue with them at all, they are awesome. All my parts I order are delivered in 30 minutes or less.</t>
  </si>
  <si>
    <t>Main reason is because they are really close to us, but they have more parts we need compared to O'Reilly.</t>
  </si>
  <si>
    <t>Depending on the week and who answers the phone, things have been getting worse at AAP. But we order through them because they are really close to us and our business contract that we have with them to be our first call.</t>
  </si>
  <si>
    <t>AAP/Pep Boys are a toss up for #1. AAP is right here nearby so they are quick. Pep Boys is farther but very quick still with delivery and very good prices.</t>
  </si>
  <si>
    <t>AAP, good prices and great customer service I receive. Customer service with me goes a long way, it makes my days easier.</t>
  </si>
  <si>
    <t>They always get here on time, right away. They bend over backwards for me. AAP is good to me.</t>
  </si>
  <si>
    <t>AAP, based on our proximity of our store, they are close and we've had a business deal with them for quite some time.</t>
  </si>
  <si>
    <t>We order majority of the time through Service Champ. We have a corporate deal set up that kind of dictates us to do that. Service Champ takes good care of us though.</t>
  </si>
  <si>
    <t>Good pricing, good kickbacks. They really do bend over backwards for me to take care of our needs.</t>
  </si>
  <si>
    <t>We're a NAPA Car Center, they take good care of us but we still work with other suppliers. Try not to keep all of our eggs in one basket.</t>
  </si>
  <si>
    <t>Delivers in 10 minutes.</t>
  </si>
  <si>
    <t>We have a strong relationship with Advance Auto because the businesses started the same time and they offer great prices &amp; delivery.</t>
  </si>
  <si>
    <t>Convenience and price</t>
  </si>
  <si>
    <t>We're a NAPA Car Center, so they're our first call for most parts.</t>
  </si>
  <si>
    <t>Yes, from O'Reilly previously to WP. Better quality of part, good prices and delivery through WP. They do it all, well.</t>
  </si>
  <si>
    <t>N/A - Not using anyone more</t>
  </si>
  <si>
    <t xml:space="preserve">N/A </t>
  </si>
  <si>
    <t>IMC Warehouse</t>
  </si>
  <si>
    <t xml:space="preserve">ASAP  </t>
  </si>
  <si>
    <t>None in particular.</t>
  </si>
  <si>
    <t>Good service and they've expanded what they carry. More autobody repair and supplies.</t>
  </si>
  <si>
    <t>Good service, and good parts + availability.</t>
  </si>
  <si>
    <t>Availability of parts and pricing is good.</t>
  </si>
  <si>
    <t>They took over any and all warranties for us because I spend so much with them. We have a good relationship going.</t>
  </si>
  <si>
    <t>Not using anyone more.</t>
  </si>
  <si>
    <t>Not using anyone more</t>
  </si>
  <si>
    <t>Made us a deal on parts. We get them better priced now with FMP and they were cheap to begin with. I'm not sure why we weren't using them before because they've always been solid with prices and good parts.</t>
  </si>
  <si>
    <t>Availability and close to their warehouse.</t>
  </si>
  <si>
    <t>They opened a location that's very close to us. We will be using them more. And seeing more European imports.</t>
  </si>
  <si>
    <t>NAPA closed down the store that was close to us. So we shifted business to O'Reilly.</t>
  </si>
  <si>
    <t>No actual change.</t>
  </si>
  <si>
    <t>Built new storage box for them.</t>
  </si>
  <si>
    <t>We get parts faster.</t>
  </si>
  <si>
    <t>Better prices.</t>
  </si>
  <si>
    <t>Their service has gotten better over the years.</t>
  </si>
  <si>
    <t>None, things have stayed the same from what it was last year.</t>
  </si>
  <si>
    <t>They have a nice exhaust line I use them for, that's all I order through them though.</t>
  </si>
  <si>
    <t>They are very competitive with prices, and delivery is great.</t>
  </si>
  <si>
    <t>Good prices compared to others. They price match.</t>
  </si>
  <si>
    <t>Good quality part, and good prices and delivery time.</t>
  </si>
  <si>
    <t>They opened up a location nearby.</t>
  </si>
  <si>
    <t>They provide great service.</t>
  </si>
  <si>
    <t>When we first started using them we weren't particularly impressed, but they improved and we started using them more.</t>
  </si>
  <si>
    <t>They were recommended to us.</t>
  </si>
  <si>
    <t>They carry more parts that we need compared to AutoZone, and are right here next to us.</t>
  </si>
  <si>
    <t>Location, using them more because they just popped open a location near us.</t>
  </si>
  <si>
    <t>Better customer service than what I was getting from NAPA.</t>
  </si>
  <si>
    <t>They built a store 2 blocks from us, which made it convenient for us to do a good portion of business there. They give us kickbacks on dollars spent, similar to what AAP does for us.</t>
  </si>
  <si>
    <t xml:space="preserve">Pricing, they bend over backwards and take </t>
  </si>
  <si>
    <t>Their pricing is better than most, competitive with price matching.</t>
  </si>
  <si>
    <t>Their prices have gotten better.</t>
  </si>
  <si>
    <t>Same</t>
  </si>
  <si>
    <t>Church's Autoparts</t>
  </si>
  <si>
    <t>factory motor parts</t>
  </si>
  <si>
    <t>Berridon</t>
  </si>
  <si>
    <t>None in particular</t>
  </si>
  <si>
    <t>Local Nissan dealership</t>
  </si>
  <si>
    <t>LMI</t>
  </si>
  <si>
    <t>None Specifically</t>
  </si>
  <si>
    <t>XL Parts</t>
  </si>
  <si>
    <t>AutoZone and O'Reilly</t>
  </si>
  <si>
    <t>Advanced Auto Parts</t>
  </si>
  <si>
    <t>Tuston Toyota</t>
  </si>
  <si>
    <t>Webbers</t>
  </si>
  <si>
    <t>NAPA and local suppliers.</t>
  </si>
  <si>
    <t>and Carquest</t>
  </si>
  <si>
    <t>N/A - Not using anyone less</t>
  </si>
  <si>
    <t>Not using anyone less, about the same as it's been.</t>
  </si>
  <si>
    <t>Superior Monument</t>
  </si>
  <si>
    <t>RayMac Industries</t>
  </si>
  <si>
    <t>Independent parts warehouse</t>
  </si>
  <si>
    <t xml:space="preserve">IMC </t>
  </si>
  <si>
    <t>Al's Automotive</t>
  </si>
  <si>
    <t>Always a day away. Slower delivery time. Since O'Reilly carries more we haven't been doing as much with LKQ.</t>
  </si>
  <si>
    <t>Very bad experiences with AutoZone. I have had to go through multiple warranties for some electronic products on their end. Basically, we've had very bad luck in the past with electronics from AutoZone so we've stopped using them.</t>
  </si>
  <si>
    <t>They aren't our first call. NAPA, and then O'Reilly is our first call. We end up finding what we need before we have to resort to AAP/Carquest, usually.</t>
  </si>
  <si>
    <t>I stick with what works. I haven't changed much up compared to a year ago.</t>
  </si>
  <si>
    <t>Not using anyone less.</t>
  </si>
  <si>
    <t xml:space="preserve">They fell off. They went through new management and just had some major issues that our local store. I don't use them unless I have to. </t>
  </si>
  <si>
    <t>O'Reilly we've stopped using completely, almost. Only spend $200 a month there with them. We depend on WP and FMP for most of our needs. Really don't use the "traditional retailers". Too expensive, especially O'Reilly. They sell us oil for the same price even if were in a pinch. The only product they sell at a decent price is the Fel-Pro gaskets. That's the only thing they have decent price on and only thing we'll use them for.</t>
  </si>
  <si>
    <t>Really not using anyone less than we were last year.</t>
  </si>
  <si>
    <t>Superior Monument, less, because their inventory/stock is inaccurate and they have to get it elsewhere when it shows they have it. Or they can't get the part we need to begin with.</t>
  </si>
  <si>
    <t>They closed a store down nearby so delivery takes longer. Better for us to switch to O'Reilly since they're closer.</t>
  </si>
  <si>
    <t>They were pricing their products to highly.</t>
  </si>
  <si>
    <t>Questionable parts</t>
  </si>
  <si>
    <t>Keystone prices have gone up, only one delivery per day and parts are oftentimes defective.</t>
  </si>
  <si>
    <t>Slow delivery speeds</t>
  </si>
  <si>
    <t>We've been using Parts Authority less because O'Reilly has stepped up. We've had several defective parts we had to return in the past with PA also.</t>
  </si>
  <si>
    <t>AAP was our number one a couple years ago. But O'Reilly has better quality parts, good pricing, good warranty. They're all around better. Once we stopped doing as much business with AAP we weren't able to keep as good of a warranty, so we've been doing as much with O'Reilly as we can.</t>
  </si>
  <si>
    <t>We pay as we go with them, and sometimes we don't have the funds upfront so we've stopped doing business with them because they don't allow us to purchase with credit.</t>
  </si>
  <si>
    <t>Not as good of a quality part as WorldPac. WP covers everything very well. We still use O'Reilly, just not as much.</t>
  </si>
  <si>
    <t>FMP was just a small portion for us, of a % of how much we use, but O'Reilly opened a new location nearby so they've took some of FMP's business.</t>
  </si>
  <si>
    <t>Napa is better at customer service. We prefer using them.</t>
  </si>
  <si>
    <t>We've had bad experiences.</t>
  </si>
  <si>
    <t>Poor product availability.</t>
  </si>
  <si>
    <t>We just prefer using the others.</t>
  </si>
  <si>
    <t>The other suppliers are better in general.</t>
  </si>
  <si>
    <t>No major issues with them. AutoZone has more of what we need is all.</t>
  </si>
  <si>
    <t>Take too long, employees are bad at what they do. Not knowledgeable. It's basically a waste of time to call AutoZone and ask anything of them. We've cut them out of our business model. We no longer use them.</t>
  </si>
  <si>
    <t>Customer service quality has dropped a bit. Better relations with those at AAP.</t>
  </si>
  <si>
    <t>Before O'Reilly opened a location really close, we were basically 100% AAP. But now that we have two different good suppliers that we get kick backs from, good service, etc. We use them both pretty equally.</t>
  </si>
  <si>
    <t>Nothing against Al's. But since we've gotten established with Autozone, we've done more business with AZ compared to Al's Automotive. They take good care of me at Al's as well though. I know them over there, they're good people. I spend $15k to $20k a month at Al's still.</t>
  </si>
  <si>
    <t>Not as good of pricing, they do have good brake promotions though. Mainly pricing is a little higher though than others, so we try to save money going elsewhere.</t>
  </si>
  <si>
    <t>SAAB</t>
  </si>
  <si>
    <t>KSI</t>
  </si>
  <si>
    <t>Prefers not to answer</t>
  </si>
  <si>
    <t>Guarantee Chevrolet</t>
  </si>
  <si>
    <t>PepBoys</t>
  </si>
  <si>
    <t>Berrodin</t>
  </si>
  <si>
    <t>Whatever It Takes</t>
  </si>
  <si>
    <t>NAPA and O'Reilly</t>
  </si>
  <si>
    <t>South Bay Mercedes</t>
  </si>
  <si>
    <t xml:space="preserve">Buywise  </t>
  </si>
  <si>
    <t>continental auto parts</t>
  </si>
  <si>
    <t>O'Reilly's</t>
  </si>
  <si>
    <t>AutoZone, AAP, Rock Auto, and NAPA. (for what we've used them for).</t>
  </si>
  <si>
    <t>10% (we have a good amount already stocked).</t>
  </si>
  <si>
    <t>Respondent's comment at the bottom better explains his status. He orders through online if he has to, but hasn't at all in past 6 months.</t>
  </si>
  <si>
    <t>carparts.com 25%</t>
  </si>
  <si>
    <t>Classicautoair.com 25%, yogi.com 25%, Summit Racing 25%</t>
  </si>
  <si>
    <t>Summit Racing - 40%</t>
  </si>
  <si>
    <t xml:space="preserve">tbirdhdq.com 33% </t>
  </si>
  <si>
    <t>IMCparts.net 100%</t>
  </si>
  <si>
    <t>SAAB 80%, SSF 15%</t>
  </si>
  <si>
    <t>Vic Auto - 50%</t>
  </si>
  <si>
    <t>Craigslist</t>
  </si>
  <si>
    <t>Jegs 50%, Summit Racing 50%</t>
  </si>
  <si>
    <t>Summit Racing - 100%</t>
  </si>
  <si>
    <t>Ecklers Corvette 15%</t>
  </si>
  <si>
    <t>Walmart.com</t>
  </si>
  <si>
    <t>Parts Geek</t>
  </si>
  <si>
    <t>Local part stores</t>
  </si>
  <si>
    <t>No one specifically</t>
  </si>
  <si>
    <t>Not that we're shifting away from anyone. We're just picking up more vehicles that require us to go online. And online carries more classic car stuff, local doesn't very much at all. Hard to find locally.</t>
  </si>
  <si>
    <t>Just a quirk, so no one necessarily. It's due to availability, we at times have to use eBay/Amazon for a hard to find part.</t>
  </si>
  <si>
    <t>Nobody specifically. Sometimes, we just have to use online to be able to source the part.</t>
  </si>
  <si>
    <t>To some extent, but no supplier in particular.</t>
  </si>
  <si>
    <t>No one in particular.</t>
  </si>
  <si>
    <t>None in particular. We go to the internet for hard to find parts.</t>
  </si>
  <si>
    <t>None in particular. We only order when a part cannot be found anywhere else.</t>
  </si>
  <si>
    <t>For parts we don't need asap, we try to go to Amazon because we can save money.</t>
  </si>
  <si>
    <t>We only ordered a handful of times through Rock Auto because we had to, couldn't find it locally.</t>
  </si>
  <si>
    <t>Also, it's Cost effective.</t>
  </si>
  <si>
    <t>We're not worried about price when it comes to online. We're worried about who has it, and who can ship it quickly.</t>
  </si>
  <si>
    <t>IMCparts.net</t>
  </si>
  <si>
    <t>Nothing</t>
  </si>
  <si>
    <t>Customer reviews.</t>
  </si>
  <si>
    <t>eBay is great for finding classic and rare parts. Amazon is generally used for office supplies.</t>
  </si>
  <si>
    <t>Online is about the only place to find older model types, like 40's, 50's 60's. And if the customer doesn't mind waiting for the part to arrive, we'll do something like that. For newer parts, we don't order online. Too much of a hassle with shipping, warranty, if it's defective and we have to send it back, that's a headache I'd rather not deal with.</t>
  </si>
  <si>
    <t>Alpha Romeo</t>
  </si>
  <si>
    <t>Price and availability.</t>
  </si>
  <si>
    <t>We use Amazon for hard to find parts for older cars.</t>
  </si>
  <si>
    <t>Only used these 2 suppliers because I absolutely had to for a difficult to find part. Generally stay away from online suppliers.</t>
  </si>
  <si>
    <t>Summit takes good care of me whenever I have had to order a hard to get part online. So I keep my business with them when I do order online.</t>
  </si>
  <si>
    <t>I stay away from most retailers online, because of the warranty concern. But when I've ordered a used part through eBay I've been well taken care of.</t>
  </si>
  <si>
    <t>They use it for rare parts.</t>
  </si>
  <si>
    <t>rare parts</t>
  </si>
  <si>
    <t>Summit Racing, Classicautoair.com</t>
  </si>
  <si>
    <t>WorldPac &amp; Rock Auto.</t>
  </si>
  <si>
    <t>eBay, Amazon &amp; Walmart.com.</t>
  </si>
  <si>
    <t>More discounting promotions</t>
  </si>
  <si>
    <t>I have not noticed.</t>
  </si>
  <si>
    <t>More discounting promotions.</t>
  </si>
  <si>
    <t>No, they match prices and are priced similarly to everyone else.</t>
  </si>
  <si>
    <t>Have not noticed</t>
  </si>
  <si>
    <t>About the Same</t>
  </si>
  <si>
    <t>have not noticed</t>
  </si>
  <si>
    <t>More discounting promotions, Amazon specifically.</t>
  </si>
  <si>
    <t>More free shipping offers</t>
  </si>
  <si>
    <t>More discounting promotions (especially on aftermarket parts)</t>
  </si>
  <si>
    <t>Less than 10%</t>
  </si>
  <si>
    <t>75%+</t>
  </si>
  <si>
    <t>70% at least</t>
  </si>
  <si>
    <t>12-15%</t>
  </si>
  <si>
    <t>5-10%</t>
  </si>
  <si>
    <t>Most of our parts we order will arrive in a week. We don't get that many parts delivered in under 2 hours. We have a decent stock of most things we need as far as that goes.</t>
  </si>
  <si>
    <t>I don't order online. I let the customer do that if that's what they decide they want to do. If I order online and a mishap happens, or a malfunction, etc, what have you, than that's on me to send it back and it's not easy to do so and than worry about warranties too. Easier on me to let the customer do that if that's what they want.</t>
  </si>
  <si>
    <t>Amazon definitely has some pretty surprising pricing. Amazing. But we're not looking online to save money, so price isn't a concern to us. Regarding WP's delivery, they used to have 2 full time drivers, now they only have one and UPS the rest of the parts here. Which UPS damages a good bit of the parts, so that in and of itself has become a problem.</t>
  </si>
  <si>
    <t>I understand Amazon is targeting the online market. They have Amazon logistics, which would set the ground work for them in a good way to get the ball rolling into being able to deliver parts in a timely manner.</t>
  </si>
  <si>
    <t>This is just personally speaking, because we all order parts here. I don't order through Rock Auto, Amazon, eBay, but if I need something than my vendors will order it for me through there if necessary. But I don't make these orders. I do order through IMC online at times for parts that aren't linked into our computer system. They have a larger selection on the site sometimes.</t>
  </si>
  <si>
    <t>Declined</t>
  </si>
  <si>
    <t>Return processes have to become better</t>
  </si>
  <si>
    <t>NA</t>
  </si>
  <si>
    <t>Insurance companies control the body shop industry by setting a low cost of labor and approving poor quality parts that are not CAPA certified, forcing mechanics to purchase higher cost OEM parts out of pocket because the poor quality parts will create potentially unsafe end results. Amazon can help to create more balance in the industry by partnering with manufacturers and becoming an OEM major parts representative. Mechanics would rather have an OEM part than any other part. If they had to wait two days for OEM from Amazon, they would submit their insurance claim to Amazon directly. This trend would change the whole mechanical parts industry. Costco is the biggest car sales company in the industry. Amazon can take on this same model. Also, Amazon needs to ensure that parts are packaged properly to prevent damage in transit.  </t>
  </si>
  <si>
    <t>eBay vendors seem to have better knowledge about car parts than Amazon. I feel more confident purchasing from eBay.</t>
  </si>
  <si>
    <t>I don't feel comfortable purchasing parts online because they do not arrive within the time frame I need them and I cannot inspect the parts first. I will use a part purchased online if a customer brings it in. I sometimes purchase parts online for myself personally, but never for customers.</t>
  </si>
  <si>
    <t>I purchase online for myself, but not for customer's work.</t>
  </si>
  <si>
    <t>Amazon takes good care of us online, whenever we have to find a hard to find part that we can't get locally, they usually always have it. And we have Amazon Prime so we get it quick.</t>
  </si>
  <si>
    <t>Only for older vehicles, we order from online suppliers. Where we can wait weeks/months, and don't have to get the part quick to move a vehicle in and out and get it finished. Most people bring in the vehicle because they need an immediate repair and want the car back as soon as possible, online isn't a good way to order for most part needs.</t>
  </si>
  <si>
    <t xml:space="preserve">Warranty wise we're not too fond of when ordering online. </t>
  </si>
  <si>
    <t>I've never made an order online through an Amazon, or any others because of the warranty concern. And if we get a bad or wrong part delivered, that's another concern.</t>
  </si>
  <si>
    <t>Very few and far between, but I have ordered from Rock Auto and Parts Geek online, very rare. But 0% in the last 6 months. I stay away from online orders because they don't pay labor for the part repairs and if something fails or what not, that's costing us our bottom line.</t>
  </si>
  <si>
    <t>It's always better to buy from local suppliers because I can get the products fast and I know the owners.</t>
  </si>
  <si>
    <t>I'll consider buying parts online in the future.</t>
  </si>
  <si>
    <t>We prefer purchasing at the local warehouse and part stores because they offer warranties. Internet purchasing is risky because the parts usually do not come with warranties.</t>
  </si>
  <si>
    <t>Brake/Suspensions is really all we do here other than oil changes, at least concerning auto parts. We don't use the diagnostic tools very much here, unless we absolutely have to.</t>
  </si>
  <si>
    <t>We really don't check the engine light with diagnostics here. Rare that we do.</t>
  </si>
  <si>
    <t>I don't like purchasing parts online because I usually receive the wrong part and there are usually no warranties.</t>
  </si>
  <si>
    <t>Local Suppliers</t>
  </si>
  <si>
    <t>Worldpac</t>
  </si>
  <si>
    <t>carparts.com</t>
  </si>
  <si>
    <t>Classicautoair.com</t>
  </si>
  <si>
    <t>yogi.com</t>
  </si>
  <si>
    <t>tbirdhdq.com</t>
  </si>
  <si>
    <t>SSF</t>
  </si>
  <si>
    <t>Vic Auto</t>
  </si>
  <si>
    <t>Jegs</t>
  </si>
  <si>
    <t>Ecklers Corvette</t>
  </si>
  <si>
    <t>Online Suppliers</t>
  </si>
  <si>
    <t>Walmart</t>
  </si>
  <si>
    <t xml:space="preserve">Apr-June </t>
  </si>
  <si>
    <t>July-Sept</t>
  </si>
  <si>
    <t>% that Use</t>
  </si>
  <si>
    <t>Difference</t>
  </si>
  <si>
    <t xml:space="preserve">x </t>
  </si>
  <si>
    <t>y</t>
  </si>
  <si>
    <t>Less %</t>
  </si>
  <si>
    <t>Title</t>
  </si>
  <si>
    <t>Assistant Manager</t>
  </si>
  <si>
    <t>Shift Manager</t>
  </si>
  <si>
    <t>Mechanic/Service Manager</t>
  </si>
  <si>
    <t>Shift Co-Manager</t>
  </si>
  <si>
    <t>Bronx, NY</t>
  </si>
  <si>
    <t>Watertown, NY</t>
  </si>
  <si>
    <t>Riverside, CT</t>
  </si>
  <si>
    <t>Philadelphia, PA</t>
  </si>
  <si>
    <t xml:space="preserve">Pittsfield, MA </t>
  </si>
  <si>
    <t>Somers Point, NJ</t>
  </si>
  <si>
    <t>Tonawanda, NY</t>
  </si>
  <si>
    <t>Tampa, FL</t>
  </si>
  <si>
    <t>N. Charleston, SC</t>
  </si>
  <si>
    <t>Jackson, TN</t>
  </si>
  <si>
    <t>Montgomery, TX</t>
  </si>
  <si>
    <t>Bloomington, IL</t>
  </si>
  <si>
    <t>Greensboro, NC</t>
  </si>
  <si>
    <t>Lehigh Acres, FL</t>
  </si>
  <si>
    <t>Cincinnati, OH</t>
  </si>
  <si>
    <t>Columbia, MD</t>
  </si>
  <si>
    <t>Hopkins, MN</t>
  </si>
  <si>
    <t>Pittsburgh, PA</t>
  </si>
  <si>
    <t>Denver, CO</t>
  </si>
  <si>
    <r>
      <t xml:space="preserve">Are the traditional auto part retailers/suppliers offering bigger discounts July-Sept vs. last quarter?  </t>
    </r>
    <r>
      <rPr>
        <b/>
        <sz val="12"/>
        <color indexed="10"/>
        <rFont val="Arial"/>
        <family val="2"/>
      </rPr>
      <t>Select from drop-down list.</t>
    </r>
    <r>
      <rPr>
        <b/>
        <sz val="12"/>
        <color indexed="8"/>
        <rFont val="Arial"/>
        <family val="2"/>
      </rPr>
      <t xml:space="preserve"> </t>
    </r>
  </si>
  <si>
    <r>
      <rPr>
        <b/>
        <sz val="12"/>
        <color indexed="10"/>
        <rFont val="Arial"/>
        <family val="2"/>
      </rPr>
      <t>If discounting</t>
    </r>
    <r>
      <rPr>
        <b/>
        <sz val="12"/>
        <color indexed="8"/>
        <rFont val="Arial"/>
        <family val="2"/>
      </rPr>
      <t>, which retailers/suppliers (and comments)?</t>
    </r>
  </si>
  <si>
    <t>Advance recently gave us deeper cuts on several most used parts.</t>
  </si>
  <si>
    <t>Smythe. They want our business and have what we need. Being close by is a plus.</t>
  </si>
  <si>
    <t>No traditional stores used here</t>
  </si>
  <si>
    <t>Rarely use traditional stores</t>
  </si>
  <si>
    <r>
      <t xml:space="preserve">Excluding tires, what was the overall business (sales) trend vs. the same time period last year? </t>
    </r>
    <r>
      <rPr>
        <b/>
        <sz val="12"/>
        <color indexed="10"/>
        <rFont val="Arial"/>
        <family val="2"/>
      </rPr>
      <t xml:space="preserve">Select from drop-down list. </t>
    </r>
  </si>
  <si>
    <t>July-Sept (2018) compared with July-Sept (2017)</t>
  </si>
  <si>
    <r>
      <t xml:space="preserve">Excluding tires, who do you order parts from on an approximate % basis? </t>
    </r>
    <r>
      <rPr>
        <b/>
        <sz val="12"/>
        <color indexed="10"/>
        <rFont val="Arial"/>
        <family val="2"/>
      </rPr>
      <t>Put the % next to each applicable source. Total must equal 100%</t>
    </r>
    <r>
      <rPr>
        <b/>
        <sz val="12"/>
        <color indexed="8"/>
        <rFont val="Arial"/>
        <family val="2"/>
      </rPr>
      <t xml:space="preserve"> </t>
    </r>
  </si>
  <si>
    <t>Raybestos 30%, Westchester, B&amp;B, Miguel, Dealer, Wagner, Walker, Monroe 10%</t>
  </si>
  <si>
    <t>Dealer, Wagner, Walker, Monroe.</t>
  </si>
  <si>
    <t>Car Parts International 10%, Dealer 5%, our warehouse and the remainder 35%.</t>
  </si>
  <si>
    <t>Our in-house Wagner etc and dealer.</t>
  </si>
  <si>
    <t>Our inventory, Auto Parts International, and dealer.</t>
  </si>
  <si>
    <t>Our Wagner inventory for brakes, and Dealer (5%)</t>
  </si>
  <si>
    <t>Wagner; Raybestos, our inventory, and Auto Parts International, 3% is Dealer</t>
  </si>
  <si>
    <t>Dealer and all others</t>
  </si>
  <si>
    <t>Our inventory 30%, dealer 3%, Parks, Bumper to Bumper, and Keystone 7% total.</t>
  </si>
  <si>
    <t>All others</t>
  </si>
  <si>
    <t>In-house mobile oil and filters.</t>
  </si>
  <si>
    <t>30% our in-house oil and filters, 5% all others.</t>
  </si>
  <si>
    <t>35% our in-house mobile oil, Castrol, and Royal Purple. Plus all other dealer, etc.</t>
  </si>
  <si>
    <t>Smythe 25%, 5% all other</t>
  </si>
  <si>
    <t>Parts Authority and all others.</t>
  </si>
  <si>
    <t>Pioneer and US Auto and all others.</t>
  </si>
  <si>
    <t>5% dealer, 95% corporate supplied parts.</t>
  </si>
  <si>
    <t>85%FMP, 5% dealer</t>
  </si>
  <si>
    <t>Best quality for the price.</t>
  </si>
  <si>
    <t>They have the parts we need at the best price with reliable quick service.</t>
  </si>
  <si>
    <t>The right reliable part is available and at a best or near best price.</t>
  </si>
  <si>
    <t>They're close by and have right part at the right price.</t>
  </si>
  <si>
    <t>They have what we need when we need it at right price with no issues.</t>
  </si>
  <si>
    <t>They have what we need and at a best price typically.</t>
  </si>
  <si>
    <t>They have what we need at best price and close by.</t>
  </si>
  <si>
    <t>They have what we need and can deliver the quickest.</t>
  </si>
  <si>
    <t>They have what we need when we need it at best price too.</t>
  </si>
  <si>
    <t>That's our in-house corporate inventory. The best price and quality and on hand.</t>
  </si>
  <si>
    <t>Best service, part availability and price, most often.</t>
  </si>
  <si>
    <t>Better parts (especially brakes), which we do a lot of.</t>
  </si>
  <si>
    <t>Best quality and availability and they're closest to us.</t>
  </si>
  <si>
    <t>Best reliable service, warranties, and prices.</t>
  </si>
  <si>
    <t>Reliable available best quality and price.</t>
  </si>
  <si>
    <t>They have what we need when we need it at best price usually.</t>
  </si>
  <si>
    <t>Best quality and price, when we need it.</t>
  </si>
  <si>
    <t>They have what we need and are close by at best price.</t>
  </si>
  <si>
    <t>They're the most reliable at best cost.</t>
  </si>
  <si>
    <t>Best quality, best price, and best delivery and availability.</t>
  </si>
  <si>
    <r>
      <t xml:space="preserve">Has your number one supplier changed over the past 12 months? </t>
    </r>
    <r>
      <rPr>
        <b/>
        <sz val="12"/>
        <color indexed="10"/>
        <rFont val="Arial"/>
        <family val="2"/>
      </rPr>
      <t>Select from drop-down list.</t>
    </r>
    <r>
      <rPr>
        <b/>
        <sz val="12"/>
        <rFont val="Arial"/>
        <family val="2"/>
      </rPr>
      <t xml:space="preserve">  </t>
    </r>
  </si>
  <si>
    <r>
      <rPr>
        <b/>
        <sz val="12"/>
        <color indexed="10"/>
        <rFont val="Arial"/>
        <family val="2"/>
      </rPr>
      <t>If YES</t>
    </r>
    <r>
      <rPr>
        <b/>
        <sz val="12"/>
        <rFont val="Arial"/>
        <family val="2"/>
      </rPr>
      <t>, why?</t>
    </r>
  </si>
  <si>
    <t>We've been working on more breaks and get direct from manufacturer now.</t>
  </si>
  <si>
    <t>Advance can offer same quality at a slightly power price than competition. That may change in the future.</t>
  </si>
  <si>
    <t>They have more parts we need and at the right price.</t>
  </si>
  <si>
    <t>As above.</t>
  </si>
  <si>
    <t>We reduced our inventory and needed to source local.</t>
  </si>
  <si>
    <t>Our inventory has grown.</t>
  </si>
  <si>
    <t>Featuring our in-house oil and using AutoZone more due to availability, price and customer service.</t>
  </si>
  <si>
    <r>
      <t xml:space="preserve">Overall, what </t>
    </r>
    <r>
      <rPr>
        <b/>
        <u/>
        <sz val="12"/>
        <rFont val="Arial"/>
        <family val="2"/>
      </rPr>
      <t>ONE</t>
    </r>
    <r>
      <rPr>
        <b/>
        <sz val="12"/>
        <rFont val="Arial"/>
        <family val="2"/>
      </rPr>
      <t xml:space="preserve"> auto supplier are you using MORE vs. a year ago? </t>
    </r>
    <r>
      <rPr>
        <b/>
        <sz val="12"/>
        <color indexed="10"/>
        <rFont val="Arial"/>
        <family val="2"/>
      </rPr>
      <t>Select from drop-down list.</t>
    </r>
    <r>
      <rPr>
        <b/>
        <sz val="12"/>
        <rFont val="Arial"/>
        <family val="2"/>
      </rPr>
      <t xml:space="preserve"> </t>
    </r>
  </si>
  <si>
    <t>Raybestos</t>
  </si>
  <si>
    <t>Our inventory.</t>
  </si>
  <si>
    <t>Our in-house inventory has included mobile oil.</t>
  </si>
  <si>
    <t>our in house inventory</t>
  </si>
  <si>
    <t>In house OIL suppliers and Auto Zone</t>
  </si>
  <si>
    <t>Smythe</t>
  </si>
  <si>
    <t>FMP[Factory Motor Parts]</t>
  </si>
  <si>
    <t>They had what we needed when we needed it.</t>
  </si>
  <si>
    <t>We're using AutoZone more too because business is up and they are the two closest to us with discounts we like.</t>
  </si>
  <si>
    <t>Using AutoZone and API more too. They have the part at the best price typically and very close by.</t>
  </si>
  <si>
    <t>They have better quality on some brake pads etc.</t>
  </si>
  <si>
    <t>We've transitioned from Hill Tire slowly and added Mavis inventory.</t>
  </si>
  <si>
    <t>As above. Better quality and price and on hand.</t>
  </si>
  <si>
    <t>On hand at a great price for quality products.</t>
  </si>
  <si>
    <t>They have what we need when we need it at best price.</t>
  </si>
  <si>
    <r>
      <t xml:space="preserve">Of the suppliers you use, relative to last year, are there any with significantly </t>
    </r>
    <r>
      <rPr>
        <b/>
        <u/>
        <sz val="12"/>
        <rFont val="Arial"/>
        <family val="2"/>
      </rPr>
      <t>BETTER</t>
    </r>
    <r>
      <rPr>
        <b/>
        <sz val="12"/>
        <rFont val="Arial"/>
        <family val="2"/>
      </rPr>
      <t xml:space="preserve"> performance in the following categories?</t>
    </r>
  </si>
  <si>
    <t>Not really</t>
  </si>
  <si>
    <t>Not Really</t>
  </si>
  <si>
    <t>Not significantly</t>
  </si>
  <si>
    <t>Advance, AutoZone, and Car Parts International.</t>
  </si>
  <si>
    <t>AutoZone and NAPA.</t>
  </si>
  <si>
    <t>In-house oil products</t>
  </si>
  <si>
    <r>
      <t xml:space="preserve">Overall, what </t>
    </r>
    <r>
      <rPr>
        <b/>
        <u/>
        <sz val="12"/>
        <rFont val="Arial"/>
        <family val="2"/>
      </rPr>
      <t>ONE</t>
    </r>
    <r>
      <rPr>
        <b/>
        <sz val="12"/>
        <rFont val="Arial"/>
        <family val="2"/>
      </rPr>
      <t xml:space="preserve"> auto supplier are you using LESS vs. a year ago? </t>
    </r>
    <r>
      <rPr>
        <b/>
        <sz val="12"/>
        <color indexed="10"/>
        <rFont val="Arial"/>
        <family val="2"/>
      </rPr>
      <t>Select from drop-down list.</t>
    </r>
    <r>
      <rPr>
        <b/>
        <sz val="12"/>
        <rFont val="Arial"/>
        <family val="2"/>
      </rPr>
      <t xml:space="preserve"> </t>
    </r>
  </si>
  <si>
    <t>Wagner and Walker</t>
  </si>
  <si>
    <t>Our Warehouse</t>
  </si>
  <si>
    <t>Our in-house stock has been decreased.</t>
  </si>
  <si>
    <t>Our inventory a bit less.</t>
  </si>
  <si>
    <t>Using them all a bit less.</t>
  </si>
  <si>
    <t>NAPA and Excel warehouse.</t>
  </si>
  <si>
    <t>And NAPA less too.</t>
  </si>
  <si>
    <t>Dealer and NAPA.</t>
  </si>
  <si>
    <t>An independent local warehouse, internet suppliers, and NAPA.</t>
  </si>
  <si>
    <t>We're using all local stores much less.</t>
  </si>
  <si>
    <t>We get local exhaust parts now reduced inventory in stock.</t>
  </si>
  <si>
    <t>Getting better pricing from others.</t>
  </si>
  <si>
    <t>We're using warehouse less because we get better pricing local vendors on more items.</t>
  </si>
  <si>
    <t>Get better pricing/cost buying with local discounts.</t>
  </si>
  <si>
    <t>Using all about same or more.</t>
  </si>
  <si>
    <t>Using local outlets for shocks and all other now.</t>
  </si>
  <si>
    <t>We're using local stores for all non-brake items.</t>
  </si>
  <si>
    <t>They do not have the part or slower delivery.</t>
  </si>
  <si>
    <t>It just works out that way. They did not have part or could not deliver on time.</t>
  </si>
  <si>
    <t>Because we have added to our in-house inventory.</t>
  </si>
  <si>
    <t>AutoZone more willing to please.</t>
  </si>
  <si>
    <t>Advance has better quality and availability when we need it.</t>
  </si>
  <si>
    <t>Because Advance is closer and oil is in-house now.</t>
  </si>
  <si>
    <t>We're using them less but still our top supplier. We're using our in-house oil from mobile has decreased their sales to us.</t>
  </si>
  <si>
    <t>AutoZone wants our business more and our oil products are in-house now.</t>
  </si>
  <si>
    <t>We get better pricing for the same part elsewhere as above.</t>
  </si>
  <si>
    <t>Better pricing from local Carquest and others.</t>
  </si>
  <si>
    <t>Slower delivery.</t>
  </si>
  <si>
    <t>Using FMP almost exclusively due to quality and cost and availability.</t>
  </si>
  <si>
    <r>
      <t xml:space="preserve">Of the suppliers you use, relative to last year, are there any with significantly </t>
    </r>
    <r>
      <rPr>
        <b/>
        <u/>
        <sz val="12"/>
        <rFont val="Arial"/>
        <family val="2"/>
      </rPr>
      <t>WORSE</t>
    </r>
    <r>
      <rPr>
        <b/>
        <sz val="12"/>
        <rFont val="Arial"/>
        <family val="2"/>
      </rPr>
      <t xml:space="preserve"> performance in the following categories?</t>
    </r>
  </si>
  <si>
    <t>Excel Warehouse</t>
  </si>
  <si>
    <t>35%+</t>
  </si>
  <si>
    <r>
      <t xml:space="preserve">Do you order parts from online suppliers? </t>
    </r>
    <r>
      <rPr>
        <b/>
        <sz val="12"/>
        <color indexed="10"/>
        <rFont val="Arial"/>
        <family val="2"/>
      </rPr>
      <t>Select from drop-down list. If NO, SKIP TO QUESTION 15</t>
    </r>
  </si>
  <si>
    <r>
      <t xml:space="preserve">The following questions are for </t>
    </r>
    <r>
      <rPr>
        <b/>
        <u/>
        <sz val="12"/>
        <color indexed="9"/>
        <rFont val="Arial"/>
        <family val="2"/>
      </rPr>
      <t>ONLINE USERS ONLY</t>
    </r>
  </si>
  <si>
    <r>
      <rPr>
        <b/>
        <sz val="12"/>
        <color indexed="10"/>
        <rFont val="Arial"/>
        <family val="2"/>
      </rPr>
      <t>If YES to Q7</t>
    </r>
    <r>
      <rPr>
        <b/>
        <sz val="12"/>
        <rFont val="Arial"/>
        <family val="2"/>
      </rPr>
      <t>, What percentage of your orders, excluding tires, are through online retailers in the last six months?</t>
    </r>
  </si>
  <si>
    <r>
      <t xml:space="preserve">Who do you order ONLINE from on an approximate % basis? </t>
    </r>
    <r>
      <rPr>
        <b/>
        <sz val="12"/>
        <color indexed="10"/>
        <rFont val="Arial"/>
        <family val="2"/>
      </rPr>
      <t xml:space="preserve">Put the % next to each applicable source. Total must equal 100% </t>
    </r>
  </si>
  <si>
    <r>
      <t xml:space="preserve">Excluding tires, are you ordering more parts through online retailers relative to last year? </t>
    </r>
    <r>
      <rPr>
        <b/>
        <sz val="12"/>
        <color indexed="10"/>
        <rFont val="Arial"/>
        <family val="2"/>
      </rPr>
      <t>Select from drop-down list.</t>
    </r>
  </si>
  <si>
    <r>
      <rPr>
        <b/>
        <sz val="12"/>
        <color indexed="10"/>
        <rFont val="Arial"/>
        <family val="2"/>
      </rPr>
      <t>IF MORE to Q10</t>
    </r>
    <r>
      <rPr>
        <b/>
        <sz val="12"/>
        <rFont val="Arial"/>
        <family val="2"/>
      </rPr>
      <t xml:space="preserve">, who are you shifting your business away from? </t>
    </r>
  </si>
  <si>
    <r>
      <t xml:space="preserve">What are online providers offering that get you to use them more? </t>
    </r>
    <r>
      <rPr>
        <b/>
        <sz val="12"/>
        <color indexed="10"/>
        <rFont val="Arial"/>
        <family val="2"/>
      </rPr>
      <t>Select from drop-down list.</t>
    </r>
  </si>
  <si>
    <t>We're not using them more.</t>
  </si>
  <si>
    <r>
      <t xml:space="preserve">Over the next 12 months, do you expect to order more, less or about the same amount of supplies from online retailers?  </t>
    </r>
    <r>
      <rPr>
        <b/>
        <sz val="12"/>
        <color indexed="10"/>
        <rFont val="Arial"/>
        <family val="2"/>
      </rPr>
      <t>Select from drop-down list.</t>
    </r>
  </si>
  <si>
    <r>
      <rPr>
        <b/>
        <sz val="12"/>
        <color indexed="10"/>
        <rFont val="Arial"/>
        <family val="2"/>
      </rPr>
      <t>If MORE to Q13</t>
    </r>
    <r>
      <rPr>
        <b/>
        <sz val="12"/>
        <rFont val="Arial"/>
        <family val="2"/>
      </rPr>
      <t xml:space="preserve">, from where?  </t>
    </r>
  </si>
  <si>
    <t>eBay, Amazon</t>
  </si>
  <si>
    <r>
      <t xml:space="preserve">Have ONLINE PLATFORMS been more aggressive with their pricing (discounting, promotions) in the most recent (July-September) quarter?  </t>
    </r>
    <r>
      <rPr>
        <b/>
        <sz val="12"/>
        <color indexed="10"/>
        <rFont val="Arial"/>
        <family val="2"/>
      </rPr>
      <t>(More discounting promotions, less, about the same, have not noticed)</t>
    </r>
  </si>
  <si>
    <t>&lt;20%</t>
  </si>
  <si>
    <r>
      <rPr>
        <b/>
        <sz val="12"/>
        <color indexed="10"/>
        <rFont val="Arial"/>
        <family val="2"/>
      </rPr>
      <t xml:space="preserve">(OPTIONAL) </t>
    </r>
    <r>
      <rPr>
        <b/>
        <sz val="12"/>
        <rFont val="Arial"/>
        <family val="2"/>
      </rPr>
      <t>Would you like to make any additional comments about the industry as a whole?  (weather impact, other trends, anything surprising)</t>
    </r>
  </si>
  <si>
    <t>Our location and reputation keeps us very busy and all the parts stores want our business and give us great prices.</t>
  </si>
  <si>
    <t>Same story. The store that has the parts we need at best price takes it. We try to use various suppliers since some parts are not carried at just one store. We must call several to get. But we do favor a few stores because of availability and price.</t>
  </si>
  <si>
    <t>We have corporate arranged parts for brakes and exhaust mainly and we warehouse them locally. However, that arrangement has not been as profitable as it was in the past-thus, sourcing from local vendors more.</t>
  </si>
  <si>
    <t>Local sources are getting more OEM and above quality items and at a good discount.</t>
  </si>
  <si>
    <t>The local sources have what we need, and we spread the business around to get discounts from all we deal with. Some stores just offer better deals and or have the part in stock when others do not.</t>
  </si>
  <si>
    <t xml:space="preserve">Our in house inventory has been reduced and now Advance has given us discounts we need, along with wide selection we need. </t>
  </si>
  <si>
    <t>Business picks up based upon population, really. And there are many parts stores in our area. They therefore are close, and try to make us happy by giving discounts and having what we need.</t>
  </si>
  <si>
    <t>I use them all, whomever has the part gets my business, as long as they deliver it the quickest. Price-wise, they all will match the lowest price I get from competitors.</t>
  </si>
  <si>
    <t>We have more requests for OEM from dealer and diagnostics. We are slowly building up our in-house brakes, rotors, shocks, etc. We're in transition from Kaufman and soon will be using our own warehouse for 50% of our parts.</t>
  </si>
  <si>
    <t>We have more and more use for OEM diagnostic and parts request. We aim for OEM and above on most every sale.</t>
  </si>
  <si>
    <t>We will just charge you for labor if you bring in the parts, even for oil changes.</t>
  </si>
  <si>
    <t>Advance in further away but delivers on time and has better quality. We had problems with O'Reilly and other warranties.</t>
  </si>
  <si>
    <t>We as of yet, cannot turn rotors, so we have to charge for new rotors which we get from closest/best delivery store (Advance). They give us best price too.</t>
  </si>
  <si>
    <t>We can allow customers to supply their parts, even oil, but no warranty on those parts. Advance has best brake parts and cost with fast service so they get most of our business.</t>
  </si>
  <si>
    <t>We use several local suppliers but AutoZone has recently wanted our business more and have fast delivery at best prices.</t>
  </si>
  <si>
    <t>Our pricing is a bit higher, but customers know they get best service and parts from us. Our parts are  derived from local stores who all strive to get our business. We selected the few that strive the hardest.</t>
  </si>
  <si>
    <t>Our parts are of top grade and not what other repair shops offer. We get superior parts from local traditional parts stores most willing and able to meet our needs.</t>
  </si>
  <si>
    <t>I source from most of the local shops. They do not have to be in close proximity as long as they can get it to us quickly.</t>
  </si>
  <si>
    <t>Our corporate supplied parts are high quality and the only parts we warranty for a lifetime. We have 7 shops here in Pittsburgh so a local warehouse supports us for our parts needs.</t>
  </si>
  <si>
    <t>FMP has a few shops in the area and they have the part we need when we need it at the best cost. High quality we can lifetime warranty. The other parts stores cannot beat FMP.</t>
  </si>
  <si>
    <t>Our inventory</t>
  </si>
  <si>
    <t>Excel warehouse</t>
  </si>
  <si>
    <t>Dealer</t>
  </si>
  <si>
    <t>Local Stores</t>
  </si>
  <si>
    <t>Internet suppliers</t>
  </si>
  <si>
    <t>12. If other, comments</t>
  </si>
  <si>
    <t>Rare parts</t>
  </si>
  <si>
    <t>Used parts</t>
  </si>
  <si>
    <t>Customer reviews</t>
  </si>
  <si>
    <t xml:space="preserve">1. Are the traditional auto part retailers/suppliers offering bigger discounts July-Sept vs. last quarter? </t>
  </si>
  <si>
    <t>2. Excluding tires, what was the overall business (sales) trend vs. the same time period last year?</t>
  </si>
  <si>
    <t>Apr-Jun (2018) compared with Apr-Jun (2017)</t>
  </si>
  <si>
    <t>Napa Auto</t>
  </si>
  <si>
    <t>Respondent Number</t>
  </si>
  <si>
    <t>Discounters</t>
  </si>
  <si>
    <t>* One did not answer</t>
  </si>
  <si>
    <t>Date</t>
  </si>
  <si>
    <t>%  of Respondents</t>
  </si>
  <si>
    <t>* One respondent chose not to participate</t>
  </si>
  <si>
    <t>Rank % Users</t>
  </si>
  <si>
    <t>Rank % Orders</t>
  </si>
  <si>
    <t>Chains</t>
  </si>
  <si>
    <t>Percentage of</t>
  </si>
  <si>
    <t>% of Respondents</t>
  </si>
  <si>
    <t>Time Series from Previous Surveys</t>
  </si>
  <si>
    <t>Time Series From Prior Surveys</t>
  </si>
  <si>
    <t>Average %</t>
  </si>
  <si>
    <t>Time Series From Prior Surveys (% of online orders)</t>
  </si>
  <si>
    <t>%  of Yes Respondents</t>
  </si>
  <si>
    <t>14. Have ONLINE PLATFORMS been more aggressive with their pricing (discounting, promotions) in the most recent (July-Sept) quarter?</t>
  </si>
  <si>
    <t>About the same (although, Amazon does have some amazingly surprising prices at times). Not exactly sure how they manage to do that but we do see really cheap prices through Amazon. Not so much the other online guys.</t>
  </si>
  <si>
    <t>Selection</t>
  </si>
  <si>
    <t>Time Series From Prior Surveys (Average % of Orders)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</si>
</sst>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40">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b/>
      <sz val="24"/>
      <color theme="0"/>
      <name val="Arial"/>
      <family val="2"/>
    </font>
    <font>
      <b/>
      <sz val="12"/>
      <color theme="1"/>
      <name val="Calibri"/>
      <family val="2"/>
      <scheme val="minor"/>
    </font>
    <font>
      <b/>
      <sz val="12"/>
      <color rgb="FF000000"/>
      <name val="Calibri"/>
      <family val="2"/>
      <scheme val="minor"/>
    </font>
    <font>
      <sz val="12"/>
      <color theme="1"/>
      <name val="Calibri"/>
      <family val="2"/>
      <charset val="128"/>
      <scheme val="minor"/>
    </font>
    <font>
      <sz val="12"/>
      <color rgb="FF000000"/>
      <name val="Calibri"/>
      <family val="2"/>
      <scheme val="minor"/>
    </font>
    <font>
      <sz val="12"/>
      <name val="Calibri"/>
      <family val="2"/>
      <scheme val="minor"/>
    </font>
    <font>
      <b/>
      <sz val="12"/>
      <color theme="0"/>
      <name val="Calibri"/>
      <family val="2"/>
      <scheme val="minor"/>
    </font>
    <font>
      <sz val="12"/>
      <color theme="0"/>
      <name val="Calibri"/>
      <family val="2"/>
      <scheme val="minor"/>
    </font>
    <font>
      <b/>
      <sz val="12"/>
      <name val="Calibri"/>
      <family val="2"/>
      <scheme val="minor"/>
    </font>
    <font>
      <b/>
      <u/>
      <sz val="12"/>
      <color theme="1"/>
      <name val="Calibri"/>
      <family val="2"/>
      <scheme val="minor"/>
    </font>
    <font>
      <u/>
      <sz val="12"/>
      <color theme="10"/>
      <name val="Calibri"/>
      <family val="2"/>
      <charset val="134"/>
      <scheme val="minor"/>
    </font>
    <font>
      <u/>
      <sz val="12"/>
      <color theme="11"/>
      <name val="Calibri"/>
      <family val="2"/>
      <charset val="134"/>
      <scheme val="minor"/>
    </font>
    <font>
      <sz val="12"/>
      <color theme="1"/>
      <name val="Calibri"/>
      <family val="2"/>
      <charset val="134"/>
      <scheme val="minor"/>
    </font>
    <font>
      <b/>
      <sz val="12"/>
      <name val="Arial"/>
      <family val="2"/>
    </font>
    <font>
      <sz val="12"/>
      <color theme="1"/>
      <name val="Arial"/>
      <family val="2"/>
    </font>
    <font>
      <sz val="12"/>
      <name val="Arial"/>
      <family val="2"/>
    </font>
    <font>
      <sz val="12"/>
      <color theme="0"/>
      <name val="Arial"/>
      <family val="2"/>
    </font>
    <font>
      <b/>
      <sz val="12"/>
      <color theme="0"/>
      <name val="Arial"/>
      <family val="2"/>
    </font>
    <font>
      <b/>
      <sz val="12"/>
      <color rgb="FF000000"/>
      <name val="Arial"/>
      <family val="2"/>
    </font>
    <font>
      <b/>
      <sz val="12"/>
      <color theme="1"/>
      <name val="Arial"/>
      <family val="2"/>
    </font>
    <font>
      <sz val="12"/>
      <color rgb="FF000000"/>
      <name val="Arial"/>
      <family val="2"/>
    </font>
    <font>
      <b/>
      <u/>
      <sz val="12"/>
      <name val="Arial"/>
      <family val="2"/>
    </font>
    <font>
      <b/>
      <sz val="12"/>
      <color indexed="10"/>
      <name val="Arial"/>
      <family val="2"/>
    </font>
    <font>
      <b/>
      <sz val="12"/>
      <color indexed="8"/>
      <name val="Arial"/>
      <family val="2"/>
    </font>
    <font>
      <b/>
      <u/>
      <sz val="12"/>
      <color indexed="9"/>
      <name val="Arial"/>
      <family val="2"/>
    </font>
  </fonts>
  <fills count="19">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FF"/>
        <bgColor rgb="FF000000"/>
      </patternFill>
    </fill>
    <fill>
      <patternFill patternType="solid">
        <fgColor theme="1" tint="0.14999847407452621"/>
        <bgColor indexed="64"/>
      </patternFill>
    </fill>
    <fill>
      <patternFill patternType="solid">
        <fgColor theme="0"/>
        <bgColor rgb="FF000000"/>
      </patternFill>
    </fill>
    <fill>
      <patternFill patternType="solid">
        <fgColor rgb="FF22FF13"/>
        <bgColor rgb="FF000000"/>
      </patternFill>
    </fill>
    <fill>
      <patternFill patternType="solid">
        <fgColor rgb="FF22FF13"/>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B0F0"/>
        <bgColor rgb="FF000000"/>
      </patternFill>
    </fill>
    <fill>
      <patternFill patternType="solid">
        <fgColor theme="1" tint="0.14999847407452621"/>
        <bgColor rgb="FF000000"/>
      </patternFill>
    </fill>
    <fill>
      <patternFill patternType="solid">
        <fgColor theme="1"/>
        <bgColor indexed="64"/>
      </patternFill>
    </fill>
    <fill>
      <patternFill patternType="solid">
        <fgColor theme="1"/>
        <bgColor rgb="FF000000"/>
      </patternFill>
    </fill>
    <fill>
      <patternFill patternType="solid">
        <fgColor theme="3" tint="0.59999389629810485"/>
        <bgColor indexed="64"/>
      </patternFill>
    </fill>
    <fill>
      <patternFill patternType="solid">
        <fgColor rgb="FFFFFF00"/>
        <bgColor indexed="64"/>
      </patternFill>
    </fill>
    <fill>
      <patternFill patternType="solid">
        <fgColor theme="2" tint="-0.749992370372631"/>
        <bgColor indexed="64"/>
      </patternFill>
    </fill>
    <fill>
      <patternFill patternType="solid">
        <fgColor theme="2"/>
        <bgColor indexed="64"/>
      </patternFill>
    </fill>
  </fills>
  <borders count="3">
    <border>
      <left/>
      <right/>
      <top/>
      <bottom/>
      <diagonal/>
    </border>
    <border>
      <left/>
      <right/>
      <top style="thin">
        <color theme="4"/>
      </top>
      <bottom style="double">
        <color theme="4"/>
      </bottom>
      <diagonal/>
    </border>
    <border>
      <left/>
      <right/>
      <top/>
      <bottom style="thin">
        <color auto="1"/>
      </bottom>
      <diagonal/>
    </border>
  </borders>
  <cellStyleXfs count="85">
    <xf numFmtId="0" fontId="0" fillId="0" borderId="0"/>
    <xf numFmtId="0" fontId="12" fillId="0" borderId="0"/>
    <xf numFmtId="0" fontId="12" fillId="0" borderId="0"/>
    <xf numFmtId="0" fontId="13" fillId="0" borderId="1" applyNumberFormat="0" applyAlignment="0" applyProtection="0"/>
    <xf numFmtId="0" fontId="11" fillId="0" borderId="0"/>
    <xf numFmtId="0" fontId="11" fillId="0" borderId="0"/>
    <xf numFmtId="0" fontId="14" fillId="0" borderId="0"/>
    <xf numFmtId="9" fontId="14" fillId="0" borderId="0" applyFont="0" applyFill="0" applyBorder="0" applyAlignment="0" applyProtection="0"/>
    <xf numFmtId="0" fontId="10" fillId="0" borderId="0"/>
    <xf numFmtId="44" fontId="18"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8" fillId="0" borderId="0"/>
    <xf numFmtId="9" fontId="14" fillId="0" borderId="0" applyFont="0" applyFill="0" applyBorder="0" applyAlignment="0" applyProtection="0"/>
    <xf numFmtId="0" fontId="7" fillId="0" borderId="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27" fillId="0" borderId="0"/>
    <xf numFmtId="44" fontId="27" fillId="0" borderId="0" applyFon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0"/>
    <xf numFmtId="0" fontId="2" fillId="0" borderId="0"/>
    <xf numFmtId="0" fontId="2" fillId="0" borderId="0"/>
    <xf numFmtId="44" fontId="3" fillId="0" borderId="0" applyFont="0" applyFill="0" applyBorder="0" applyAlignment="0" applyProtection="0"/>
  </cellStyleXfs>
  <cellXfs count="429">
    <xf numFmtId="0" fontId="0" fillId="0" borderId="0" xfId="0"/>
    <xf numFmtId="0" fontId="0" fillId="3" borderId="0" xfId="5" applyFont="1" applyFill="1" applyBorder="1" applyAlignment="1">
      <alignment horizontal="center" vertical="center" wrapText="1"/>
    </xf>
    <xf numFmtId="0" fontId="0" fillId="0" borderId="0" xfId="0" applyFont="1" applyBorder="1"/>
    <xf numFmtId="0" fontId="0" fillId="0" borderId="0" xfId="0" applyFont="1" applyAlignment="1">
      <alignment horizontal="left"/>
    </xf>
    <xf numFmtId="0" fontId="0" fillId="0" borderId="0" xfId="6" applyFont="1" applyBorder="1" applyAlignment="1">
      <alignment horizontal="left"/>
    </xf>
    <xf numFmtId="0" fontId="0" fillId="0" borderId="0" xfId="0" applyFont="1" applyAlignment="1">
      <alignment horizontal="center"/>
    </xf>
    <xf numFmtId="0" fontId="17" fillId="4" borderId="0" xfId="0" applyFont="1" applyFill="1" applyBorder="1" applyAlignment="1">
      <alignment horizontal="left" vertical="center" wrapText="1"/>
    </xf>
    <xf numFmtId="0" fontId="0" fillId="0" borderId="0" xfId="0" applyFont="1" applyFill="1" applyBorder="1" applyAlignment="1">
      <alignment horizontal="center"/>
    </xf>
    <xf numFmtId="0" fontId="16" fillId="0" borderId="0" xfId="6" applyFont="1" applyFill="1" applyBorder="1" applyAlignment="1">
      <alignment horizontal="center"/>
    </xf>
    <xf numFmtId="9" fontId="0" fillId="0" borderId="0" xfId="7" applyFont="1" applyFill="1" applyBorder="1" applyAlignment="1">
      <alignment horizontal="center"/>
    </xf>
    <xf numFmtId="0" fontId="0" fillId="0" borderId="0" xfId="6" applyFont="1" applyBorder="1"/>
    <xf numFmtId="0" fontId="0" fillId="0" borderId="0" xfId="6" applyNumberFormat="1" applyFont="1" applyBorder="1" applyAlignment="1">
      <alignment horizontal="center" vertical="center" wrapText="1"/>
    </xf>
    <xf numFmtId="0" fontId="0" fillId="0" borderId="0" xfId="0" applyNumberFormat="1" applyFont="1" applyBorder="1"/>
    <xf numFmtId="0" fontId="0" fillId="3" borderId="0" xfId="0" applyFont="1" applyFill="1"/>
    <xf numFmtId="0" fontId="0" fillId="3" borderId="0" xfId="0" applyFont="1" applyFill="1" applyAlignment="1">
      <alignment horizontal="center"/>
    </xf>
    <xf numFmtId="0" fontId="0" fillId="0" borderId="0" xfId="0" applyFont="1" applyBorder="1" applyAlignment="1">
      <alignment horizontal="left"/>
    </xf>
    <xf numFmtId="0" fontId="0" fillId="0" borderId="0" xfId="6" applyFont="1" applyBorder="1" applyAlignment="1">
      <alignment horizontal="left" vertical="center" wrapText="1"/>
    </xf>
    <xf numFmtId="0" fontId="16" fillId="0" borderId="0" xfId="0" applyFont="1" applyBorder="1"/>
    <xf numFmtId="0" fontId="0" fillId="0" borderId="0" xfId="0" applyNumberFormat="1" applyFont="1" applyBorder="1" applyAlignment="1">
      <alignment horizontal="center"/>
    </xf>
    <xf numFmtId="0" fontId="0" fillId="0" borderId="0" xfId="0" applyNumberFormat="1" applyFont="1" applyBorder="1" applyAlignment="1">
      <alignment horizontal="left"/>
    </xf>
    <xf numFmtId="0" fontId="0" fillId="0" borderId="0" xfId="0" applyFont="1" applyBorder="1" applyAlignment="1">
      <alignment horizontal="center" vertical="center"/>
    </xf>
    <xf numFmtId="0" fontId="0" fillId="3" borderId="0" xfId="0" applyNumberFormat="1" applyFont="1" applyFill="1" applyBorder="1" applyAlignment="1">
      <alignment horizontal="left" wrapText="1"/>
    </xf>
    <xf numFmtId="0" fontId="0" fillId="3" borderId="0" xfId="0" applyNumberFormat="1" applyFont="1" applyFill="1" applyBorder="1"/>
    <xf numFmtId="9" fontId="0" fillId="0" borderId="0" xfId="0" applyNumberFormat="1" applyFont="1" applyBorder="1"/>
    <xf numFmtId="4" fontId="0" fillId="0" borderId="0" xfId="7" applyNumberFormat="1" applyFont="1" applyBorder="1" applyAlignment="1">
      <alignment horizontal="center"/>
    </xf>
    <xf numFmtId="0" fontId="0" fillId="0" borderId="0" xfId="0" applyFont="1" applyFill="1" applyBorder="1"/>
    <xf numFmtId="0" fontId="0" fillId="3" borderId="0" xfId="0" applyFont="1" applyFill="1" applyBorder="1" applyAlignment="1">
      <alignment horizontal="center"/>
    </xf>
    <xf numFmtId="0" fontId="17" fillId="4" borderId="0" xfId="0" applyFont="1" applyFill="1" applyBorder="1" applyAlignment="1">
      <alignment vertical="center" wrapText="1"/>
    </xf>
    <xf numFmtId="10" fontId="0" fillId="0" borderId="0" xfId="0" applyNumberFormat="1" applyFont="1" applyBorder="1" applyAlignment="1">
      <alignment horizontal="center"/>
    </xf>
    <xf numFmtId="0" fontId="0" fillId="0" borderId="0" xfId="0" applyFont="1" applyBorder="1" applyAlignment="1">
      <alignment wrapText="1"/>
    </xf>
    <xf numFmtId="0" fontId="0" fillId="0" borderId="0" xfId="0" applyNumberFormat="1" applyFont="1" applyBorder="1" applyAlignment="1">
      <alignment horizontal="center" wrapText="1"/>
    </xf>
    <xf numFmtId="0" fontId="0" fillId="0" borderId="0" xfId="0" applyNumberFormat="1" applyFont="1" applyFill="1" applyBorder="1" applyAlignment="1">
      <alignment horizontal="left"/>
    </xf>
    <xf numFmtId="0" fontId="16" fillId="0" borderId="0" xfId="0" applyFont="1" applyAlignment="1">
      <alignment wrapText="1"/>
    </xf>
    <xf numFmtId="10" fontId="0" fillId="0" borderId="0" xfId="0" applyNumberFormat="1" applyFont="1" applyBorder="1" applyAlignment="1">
      <alignment horizontal="center" wrapText="1"/>
    </xf>
    <xf numFmtId="0" fontId="16" fillId="0" borderId="0" xfId="0" applyFont="1" applyBorder="1" applyAlignment="1">
      <alignment horizontal="center" vertical="center"/>
    </xf>
    <xf numFmtId="0" fontId="0" fillId="0" borderId="0" xfId="0" applyFont="1" applyAlignment="1">
      <alignment vertical="center"/>
    </xf>
    <xf numFmtId="0" fontId="0" fillId="0" borderId="0" xfId="0" applyFont="1" applyBorder="1" applyAlignment="1">
      <alignment horizontal="center"/>
    </xf>
    <xf numFmtId="0" fontId="16" fillId="0" borderId="0" xfId="0" applyFont="1" applyBorder="1" applyAlignment="1">
      <alignment horizontal="center" vertical="center" wrapText="1"/>
    </xf>
    <xf numFmtId="0" fontId="0" fillId="0" borderId="0" xfId="6" applyFont="1" applyFill="1" applyBorder="1" applyAlignment="1">
      <alignment horizontal="center"/>
    </xf>
    <xf numFmtId="0" fontId="0" fillId="0" borderId="0" xfId="6" applyNumberFormat="1" applyFont="1" applyBorder="1" applyAlignment="1">
      <alignment horizontal="center"/>
    </xf>
    <xf numFmtId="9" fontId="0" fillId="0" borderId="0" xfId="0" applyNumberFormat="1" applyFont="1" applyBorder="1" applyAlignment="1">
      <alignment horizontal="center"/>
    </xf>
    <xf numFmtId="9" fontId="0" fillId="0" borderId="0" xfId="6" applyNumberFormat="1" applyFont="1" applyBorder="1" applyAlignment="1">
      <alignment horizontal="center"/>
    </xf>
    <xf numFmtId="9" fontId="0" fillId="0" borderId="0" xfId="7" applyNumberFormat="1" applyFont="1" applyBorder="1" applyAlignment="1">
      <alignment horizontal="center"/>
    </xf>
    <xf numFmtId="0" fontId="0" fillId="0" borderId="0" xfId="6" applyFont="1" applyBorder="1" applyAlignment="1">
      <alignment horizontal="center" vertical="center" wrapText="1"/>
    </xf>
    <xf numFmtId="0" fontId="16" fillId="0" borderId="0" xfId="6" applyFont="1" applyBorder="1" applyAlignment="1">
      <alignment horizontal="center"/>
    </xf>
    <xf numFmtId="9" fontId="16" fillId="0" borderId="0" xfId="6" applyNumberFormat="1" applyFont="1" applyBorder="1" applyAlignment="1">
      <alignment horizontal="center"/>
    </xf>
    <xf numFmtId="0" fontId="17" fillId="4" borderId="0" xfId="0" applyFont="1" applyFill="1" applyBorder="1" applyAlignment="1">
      <alignment horizontal="center" vertical="center" wrapText="1"/>
    </xf>
    <xf numFmtId="0" fontId="0" fillId="0" borderId="0" xfId="0" applyFont="1"/>
    <xf numFmtId="0" fontId="0" fillId="0" borderId="0" xfId="6" applyFont="1" applyBorder="1" applyAlignment="1">
      <alignment horizontal="center"/>
    </xf>
    <xf numFmtId="9" fontId="0" fillId="0" borderId="0" xfId="7" applyFont="1" applyBorder="1" applyAlignment="1">
      <alignment horizontal="center"/>
    </xf>
    <xf numFmtId="9" fontId="0" fillId="0" borderId="0" xfId="6" applyNumberFormat="1" applyFont="1" applyBorder="1" applyAlignment="1">
      <alignment horizontal="center" vertical="center" wrapText="1"/>
    </xf>
    <xf numFmtId="0" fontId="0" fillId="0" borderId="0" xfId="0" applyNumberFormat="1" applyFont="1" applyBorder="1" applyAlignment="1">
      <alignment horizontal="left" wrapText="1"/>
    </xf>
    <xf numFmtId="0" fontId="16" fillId="0" borderId="0" xfId="0" applyFont="1" applyAlignment="1">
      <alignment horizontal="center"/>
    </xf>
    <xf numFmtId="0" fontId="0" fillId="0" borderId="0" xfId="0" applyNumberFormat="1" applyFont="1" applyBorder="1" applyAlignment="1">
      <alignment wrapText="1"/>
    </xf>
    <xf numFmtId="0" fontId="0" fillId="0" borderId="0" xfId="0" applyNumberFormat="1" applyFont="1" applyFill="1" applyBorder="1" applyAlignment="1">
      <alignment horizontal="center"/>
    </xf>
    <xf numFmtId="0" fontId="0" fillId="0" borderId="0" xfId="0" applyNumberFormat="1" applyFont="1" applyBorder="1" applyAlignment="1"/>
    <xf numFmtId="0" fontId="0" fillId="0" borderId="0" xfId="0" applyFont="1" applyBorder="1" applyAlignment="1"/>
    <xf numFmtId="0" fontId="16" fillId="0" borderId="0" xfId="0" applyFont="1" applyFill="1" applyBorder="1" applyAlignment="1">
      <alignment horizontal="center" vertical="center"/>
    </xf>
    <xf numFmtId="0" fontId="16" fillId="0" borderId="0" xfId="0" applyFont="1" applyBorder="1" applyAlignment="1">
      <alignment wrapText="1"/>
    </xf>
    <xf numFmtId="0" fontId="0" fillId="0" borderId="0" xfId="0" applyFont="1" applyBorder="1" applyAlignment="1">
      <alignment horizontal="left" wrapText="1"/>
    </xf>
    <xf numFmtId="0" fontId="0" fillId="0" borderId="0" xfId="6" applyNumberFormat="1" applyFont="1" applyBorder="1" applyAlignment="1">
      <alignment horizontal="center" wrapText="1"/>
    </xf>
    <xf numFmtId="0" fontId="0" fillId="0" borderId="0" xfId="0" applyFont="1" applyFill="1" applyBorder="1" applyAlignment="1">
      <alignment horizontal="center" vertical="center"/>
    </xf>
    <xf numFmtId="0" fontId="0" fillId="3" borderId="0" xfId="0" applyNumberFormat="1" applyFont="1" applyFill="1" applyBorder="1" applyAlignment="1">
      <alignment horizontal="center"/>
    </xf>
    <xf numFmtId="9" fontId="0" fillId="3" borderId="0" xfId="0" applyNumberFormat="1" applyFont="1" applyFill="1" applyBorder="1" applyAlignment="1">
      <alignment horizontal="center"/>
    </xf>
    <xf numFmtId="0" fontId="0" fillId="3" borderId="0" xfId="0" applyFont="1" applyFill="1" applyBorder="1" applyAlignment="1">
      <alignment horizontal="center" vertical="center"/>
    </xf>
    <xf numFmtId="0" fontId="0" fillId="3" borderId="0" xfId="0" applyNumberFormat="1" applyFont="1" applyFill="1" applyBorder="1" applyAlignment="1">
      <alignment horizontal="center" vertical="center"/>
    </xf>
    <xf numFmtId="0" fontId="0" fillId="0" borderId="0" xfId="0" applyNumberFormat="1" applyFont="1" applyBorder="1" applyAlignment="1">
      <alignment horizontal="center" vertical="center"/>
    </xf>
    <xf numFmtId="0" fontId="0" fillId="0" borderId="0" xfId="0" applyNumberFormat="1" applyFont="1" applyBorder="1" applyAlignment="1">
      <alignment horizontal="left" vertical="center"/>
    </xf>
    <xf numFmtId="0" fontId="16" fillId="0" borderId="0" xfId="0" applyFont="1" applyAlignment="1">
      <alignment vertical="center" wrapText="1"/>
    </xf>
    <xf numFmtId="0" fontId="0" fillId="0" borderId="0" xfId="0" applyFont="1" applyAlignment="1">
      <alignment horizontal="center" vertical="center"/>
    </xf>
    <xf numFmtId="0" fontId="16" fillId="0" borderId="0" xfId="6" applyFont="1" applyBorder="1" applyAlignment="1">
      <alignment horizontal="center" vertical="center"/>
    </xf>
    <xf numFmtId="0" fontId="16" fillId="0" borderId="0" xfId="0" applyFont="1" applyAlignment="1">
      <alignment horizontal="center" vertical="center"/>
    </xf>
    <xf numFmtId="9" fontId="16" fillId="0" borderId="0" xfId="6" applyNumberFormat="1" applyFont="1" applyBorder="1" applyAlignment="1">
      <alignment horizontal="center" vertical="center"/>
    </xf>
    <xf numFmtId="0" fontId="0" fillId="0" borderId="0" xfId="0" applyNumberFormat="1" applyFont="1" applyFill="1" applyBorder="1" applyAlignment="1">
      <alignment horizontal="center" vertical="center"/>
    </xf>
    <xf numFmtId="9" fontId="0" fillId="0" borderId="0" xfId="16" applyNumberFormat="1" applyFont="1" applyBorder="1" applyAlignment="1">
      <alignment horizontal="center"/>
    </xf>
    <xf numFmtId="9" fontId="0" fillId="0" borderId="0" xfId="16" applyFont="1" applyBorder="1" applyAlignment="1">
      <alignment horizontal="center" vertical="center"/>
    </xf>
    <xf numFmtId="10" fontId="0" fillId="0" borderId="0" xfId="0" applyNumberFormat="1" applyFont="1" applyBorder="1" applyAlignment="1">
      <alignment horizontal="center" vertical="center" wrapText="1"/>
    </xf>
    <xf numFmtId="9" fontId="0" fillId="3" borderId="0" xfId="16" applyFont="1" applyFill="1" applyBorder="1" applyAlignment="1">
      <alignment horizontal="center" vertical="center" wrapText="1"/>
    </xf>
    <xf numFmtId="10" fontId="0" fillId="0" borderId="0" xfId="0" applyNumberFormat="1" applyFont="1" applyBorder="1" applyAlignment="1">
      <alignment horizontal="center" vertical="center"/>
    </xf>
    <xf numFmtId="10" fontId="0" fillId="0" borderId="0" xfId="16" applyNumberFormat="1" applyFont="1" applyBorder="1"/>
    <xf numFmtId="9" fontId="0" fillId="0" borderId="0" xfId="7" applyFont="1" applyBorder="1" applyAlignment="1">
      <alignment horizontal="center" vertical="center"/>
    </xf>
    <xf numFmtId="9" fontId="0" fillId="0" borderId="0" xfId="0" applyNumberFormat="1" applyFont="1" applyAlignment="1">
      <alignment horizontal="center"/>
    </xf>
    <xf numFmtId="0" fontId="0" fillId="0" borderId="0" xfId="0" applyFont="1" applyAlignment="1">
      <alignment horizontal="center" wrapText="1"/>
    </xf>
    <xf numFmtId="0" fontId="16" fillId="0" borderId="0" xfId="0" applyFont="1" applyAlignment="1">
      <alignment horizontal="center" vertical="center" wrapText="1"/>
    </xf>
    <xf numFmtId="3" fontId="0" fillId="0" borderId="0" xfId="6" applyNumberFormat="1" applyFont="1" applyBorder="1" applyAlignment="1">
      <alignment horizontal="center" vertical="center"/>
    </xf>
    <xf numFmtId="10" fontId="0" fillId="0" borderId="0" xfId="0" applyNumberFormat="1" applyFont="1"/>
    <xf numFmtId="9" fontId="0" fillId="0" borderId="0" xfId="0" applyNumberFormat="1" applyFont="1"/>
    <xf numFmtId="0" fontId="16" fillId="0" borderId="0" xfId="0" applyFont="1" applyFill="1" applyBorder="1" applyAlignment="1">
      <alignment horizontal="center"/>
    </xf>
    <xf numFmtId="0" fontId="0" fillId="3" borderId="0" xfId="0" applyFont="1" applyFill="1" applyAlignment="1">
      <alignment horizontal="left"/>
    </xf>
    <xf numFmtId="0" fontId="16" fillId="0" borderId="0" xfId="0" applyFont="1" applyAlignment="1">
      <alignment horizontal="center" wrapText="1"/>
    </xf>
    <xf numFmtId="0" fontId="0" fillId="0" borderId="0" xfId="0" applyFont="1" applyAlignment="1">
      <alignment horizontal="left" vertical="center"/>
    </xf>
    <xf numFmtId="0" fontId="19" fillId="4" borderId="0" xfId="0" applyFont="1" applyFill="1" applyBorder="1" applyAlignment="1">
      <alignment horizontal="center" vertical="center" wrapText="1"/>
    </xf>
    <xf numFmtId="0" fontId="17" fillId="6" borderId="0" xfId="0" applyFont="1" applyFill="1" applyBorder="1" applyAlignment="1">
      <alignment horizontal="center" wrapText="1"/>
    </xf>
    <xf numFmtId="0" fontId="17" fillId="6" borderId="0" xfId="0" applyFont="1" applyFill="1" applyBorder="1" applyAlignment="1">
      <alignment horizontal="center" vertical="center" wrapText="1"/>
    </xf>
    <xf numFmtId="0" fontId="0" fillId="3" borderId="0" xfId="0" applyFont="1" applyFill="1" applyAlignment="1">
      <alignment horizontal="center" wrapText="1"/>
    </xf>
    <xf numFmtId="0" fontId="21" fillId="5" borderId="0" xfId="0" applyNumberFormat="1" applyFont="1" applyFill="1" applyBorder="1" applyAlignment="1">
      <alignment horizontal="center" vertical="center" wrapText="1"/>
    </xf>
    <xf numFmtId="0" fontId="21" fillId="5" borderId="0" xfId="6" applyFont="1" applyFill="1" applyBorder="1" applyAlignment="1">
      <alignment horizontal="center"/>
    </xf>
    <xf numFmtId="10" fontId="21" fillId="5" borderId="0" xfId="16" applyNumberFormat="1" applyFont="1" applyFill="1" applyBorder="1" applyAlignment="1">
      <alignment horizontal="center"/>
    </xf>
    <xf numFmtId="0" fontId="21" fillId="5" borderId="0" xfId="6" applyFont="1" applyFill="1" applyBorder="1" applyAlignment="1">
      <alignment horizontal="center" vertical="center"/>
    </xf>
    <xf numFmtId="10" fontId="21" fillId="5" borderId="0" xfId="16" applyNumberFormat="1" applyFont="1" applyFill="1" applyBorder="1" applyAlignment="1">
      <alignment horizontal="center" vertical="center"/>
    </xf>
    <xf numFmtId="0" fontId="21" fillId="0" borderId="0" xfId="6" applyFont="1" applyFill="1" applyBorder="1" applyAlignment="1">
      <alignment horizontal="center" vertical="center"/>
    </xf>
    <xf numFmtId="3" fontId="19" fillId="4" borderId="0" xfId="0" applyNumberFormat="1" applyFont="1" applyFill="1" applyBorder="1" applyAlignment="1">
      <alignment horizontal="center" vertical="center" wrapText="1"/>
    </xf>
    <xf numFmtId="3" fontId="16" fillId="0" borderId="0" xfId="0" applyNumberFormat="1" applyFont="1" applyAlignment="1">
      <alignment horizontal="center"/>
    </xf>
    <xf numFmtId="3" fontId="17" fillId="0" borderId="0" xfId="0" applyNumberFormat="1" applyFont="1" applyFill="1" applyBorder="1" applyAlignment="1">
      <alignment horizontal="center" vertical="center" wrapText="1"/>
    </xf>
    <xf numFmtId="3" fontId="21" fillId="0" borderId="0" xfId="6" applyNumberFormat="1" applyFont="1" applyFill="1" applyBorder="1" applyAlignment="1">
      <alignment horizontal="center" vertical="center"/>
    </xf>
    <xf numFmtId="9" fontId="0" fillId="5" borderId="0" xfId="7" applyFont="1" applyFill="1" applyBorder="1" applyAlignment="1">
      <alignment horizontal="center"/>
    </xf>
    <xf numFmtId="9" fontId="16" fillId="5" borderId="0" xfId="0" applyNumberFormat="1" applyFont="1" applyFill="1" applyBorder="1" applyAlignment="1">
      <alignment horizontal="center"/>
    </xf>
    <xf numFmtId="0" fontId="16" fillId="0" borderId="0" xfId="0" applyFont="1" applyBorder="1" applyAlignment="1">
      <alignment horizontal="right"/>
    </xf>
    <xf numFmtId="0" fontId="0" fillId="0" borderId="0" xfId="0" applyFont="1" applyAlignment="1">
      <alignment horizontal="right" wrapText="1"/>
    </xf>
    <xf numFmtId="0" fontId="0" fillId="0" borderId="0" xfId="0" applyFont="1" applyAlignment="1">
      <alignment horizontal="right"/>
    </xf>
    <xf numFmtId="0" fontId="16" fillId="0" borderId="0" xfId="0" applyFont="1" applyAlignment="1">
      <alignment horizontal="right"/>
    </xf>
    <xf numFmtId="0" fontId="0" fillId="5" borderId="0" xfId="0" applyFont="1" applyFill="1"/>
    <xf numFmtId="0" fontId="22" fillId="5" borderId="0" xfId="0" applyFont="1" applyFill="1" applyAlignment="1">
      <alignment horizontal="center"/>
    </xf>
    <xf numFmtId="0" fontId="17" fillId="4" borderId="0" xfId="0" applyFont="1" applyFill="1" applyBorder="1" applyAlignment="1">
      <alignment horizontal="left" vertical="center"/>
    </xf>
    <xf numFmtId="0" fontId="0" fillId="0" borderId="0" xfId="0" applyFont="1" applyBorder="1" applyAlignment="1">
      <alignment horizontal="right"/>
    </xf>
    <xf numFmtId="0" fontId="0" fillId="0" borderId="0" xfId="0" applyNumberFormat="1" applyFont="1" applyFill="1" applyBorder="1" applyAlignment="1">
      <alignment horizontal="right"/>
    </xf>
    <xf numFmtId="0" fontId="0" fillId="0" borderId="0" xfId="0" applyNumberFormat="1" applyFont="1" applyBorder="1" applyAlignment="1">
      <alignment horizontal="right"/>
    </xf>
    <xf numFmtId="0" fontId="16" fillId="0" borderId="0" xfId="6" applyFont="1" applyBorder="1" applyAlignment="1">
      <alignment horizontal="right"/>
    </xf>
    <xf numFmtId="9" fontId="16" fillId="5" borderId="0" xfId="7" applyNumberFormat="1" applyFont="1" applyFill="1" applyBorder="1" applyAlignment="1">
      <alignment horizontal="center"/>
    </xf>
    <xf numFmtId="0" fontId="16" fillId="9" borderId="0" xfId="0" applyFont="1" applyFill="1" applyAlignment="1">
      <alignment horizontal="center"/>
    </xf>
    <xf numFmtId="0" fontId="16" fillId="9" borderId="0" xfId="6" applyFont="1" applyFill="1" applyBorder="1" applyAlignment="1">
      <alignment horizontal="center"/>
    </xf>
    <xf numFmtId="0" fontId="16" fillId="5" borderId="0" xfId="0" applyFont="1" applyFill="1" applyAlignment="1">
      <alignment horizontal="center"/>
    </xf>
    <xf numFmtId="0" fontId="0" fillId="5" borderId="0" xfId="0" applyFont="1" applyFill="1" applyBorder="1"/>
    <xf numFmtId="0" fontId="23" fillId="9" borderId="0" xfId="0" applyFont="1" applyFill="1" applyAlignment="1">
      <alignment horizontal="center" vertical="center"/>
    </xf>
    <xf numFmtId="0" fontId="23" fillId="9" borderId="0" xfId="0" applyNumberFormat="1" applyFont="1" applyFill="1" applyBorder="1" applyAlignment="1">
      <alignment horizontal="center" vertical="center" wrapText="1"/>
    </xf>
    <xf numFmtId="0" fontId="23" fillId="9" borderId="0" xfId="6" applyFont="1" applyFill="1" applyBorder="1" applyAlignment="1">
      <alignment horizontal="center"/>
    </xf>
    <xf numFmtId="0" fontId="23" fillId="9" borderId="0" xfId="0" applyFont="1" applyFill="1" applyAlignment="1">
      <alignment horizontal="center"/>
    </xf>
    <xf numFmtId="0" fontId="20" fillId="0" borderId="0" xfId="0" applyFont="1" applyFill="1"/>
    <xf numFmtId="0" fontId="23" fillId="0" borderId="0" xfId="6" applyFont="1" applyFill="1" applyBorder="1" applyAlignment="1">
      <alignment horizontal="center"/>
    </xf>
    <xf numFmtId="0" fontId="21" fillId="5" borderId="0" xfId="0" applyFont="1" applyFill="1" applyAlignment="1">
      <alignment horizontal="center"/>
    </xf>
    <xf numFmtId="9" fontId="16" fillId="5" borderId="0" xfId="0" applyNumberFormat="1" applyFont="1" applyFill="1" applyAlignment="1">
      <alignment horizontal="center"/>
    </xf>
    <xf numFmtId="9" fontId="0" fillId="5" borderId="0" xfId="0" applyNumberFormat="1" applyFont="1" applyFill="1" applyAlignment="1">
      <alignment horizontal="center"/>
    </xf>
    <xf numFmtId="0" fontId="22" fillId="5" borderId="0" xfId="0" applyFont="1" applyFill="1" applyBorder="1"/>
    <xf numFmtId="0" fontId="21" fillId="5" borderId="0" xfId="0" applyFont="1" applyFill="1" applyBorder="1" applyAlignment="1">
      <alignment horizontal="center"/>
    </xf>
    <xf numFmtId="0" fontId="0" fillId="0" borderId="0" xfId="0" applyFont="1" applyFill="1" applyBorder="1" applyAlignment="1">
      <alignment horizontal="right"/>
    </xf>
    <xf numFmtId="0" fontId="0" fillId="0" borderId="0" xfId="0" applyFont="1" applyBorder="1" applyAlignment="1">
      <alignment horizontal="right" vertical="center"/>
    </xf>
    <xf numFmtId="0" fontId="17" fillId="4" borderId="0" xfId="0" applyFont="1" applyFill="1" applyBorder="1" applyAlignment="1">
      <alignment horizontal="right" vertical="center" wrapText="1"/>
    </xf>
    <xf numFmtId="0" fontId="16" fillId="0" borderId="0" xfId="0" applyFont="1" applyAlignment="1">
      <alignment horizontal="right" vertical="center" wrapText="1"/>
    </xf>
    <xf numFmtId="9" fontId="0" fillId="0" borderId="0" xfId="6" applyNumberFormat="1" applyFont="1" applyBorder="1" applyAlignment="1">
      <alignment horizontal="right" vertical="center" wrapText="1"/>
    </xf>
    <xf numFmtId="0" fontId="0" fillId="0" borderId="0" xfId="6" applyFont="1" applyBorder="1" applyAlignment="1">
      <alignment horizontal="right" vertical="center" wrapText="1"/>
    </xf>
    <xf numFmtId="0" fontId="21" fillId="5" borderId="0" xfId="0" applyFont="1" applyFill="1" applyBorder="1" applyAlignment="1">
      <alignment horizontal="right"/>
    </xf>
    <xf numFmtId="0" fontId="21" fillId="5" borderId="0" xfId="0" applyFont="1" applyFill="1" applyAlignment="1">
      <alignment horizontal="right"/>
    </xf>
    <xf numFmtId="0" fontId="21" fillId="5" borderId="0" xfId="6" applyFont="1" applyFill="1" applyBorder="1" applyAlignment="1">
      <alignment horizontal="right"/>
    </xf>
    <xf numFmtId="9" fontId="23" fillId="9" borderId="0" xfId="0" applyNumberFormat="1" applyFont="1" applyFill="1" applyAlignment="1">
      <alignment horizontal="center"/>
    </xf>
    <xf numFmtId="0" fontId="20" fillId="9" borderId="0" xfId="0" applyFont="1" applyFill="1" applyBorder="1"/>
    <xf numFmtId="9" fontId="20" fillId="9" borderId="0" xfId="0" applyNumberFormat="1" applyFont="1" applyFill="1" applyAlignment="1">
      <alignment horizontal="center"/>
    </xf>
    <xf numFmtId="0" fontId="23" fillId="9" borderId="0" xfId="0" applyFont="1" applyFill="1" applyBorder="1" applyAlignment="1">
      <alignment horizontal="center"/>
    </xf>
    <xf numFmtId="0" fontId="0" fillId="10" borderId="0" xfId="0" applyFont="1" applyFill="1" applyAlignment="1">
      <alignment horizontal="right" wrapText="1"/>
    </xf>
    <xf numFmtId="10" fontId="0" fillId="0" borderId="0" xfId="0" applyNumberFormat="1" applyFont="1" applyAlignment="1">
      <alignment horizontal="center"/>
    </xf>
    <xf numFmtId="0" fontId="16" fillId="0" borderId="0" xfId="0" applyFont="1" applyAlignment="1">
      <alignment horizontal="left"/>
    </xf>
    <xf numFmtId="0" fontId="24" fillId="0" borderId="0" xfId="0" applyFont="1" applyBorder="1"/>
    <xf numFmtId="0" fontId="16" fillId="0" borderId="0" xfId="0" applyFont="1" applyBorder="1" applyAlignment="1">
      <alignment horizontal="left"/>
    </xf>
    <xf numFmtId="9" fontId="22" fillId="5" borderId="0" xfId="7" applyFont="1" applyFill="1" applyBorder="1" applyAlignment="1">
      <alignment horizontal="center"/>
    </xf>
    <xf numFmtId="9" fontId="16" fillId="0" borderId="0" xfId="0" applyNumberFormat="1" applyFont="1" applyBorder="1" applyAlignment="1">
      <alignment horizontal="left"/>
    </xf>
    <xf numFmtId="0" fontId="0" fillId="10" borderId="0" xfId="0" applyFont="1" applyFill="1" applyAlignment="1">
      <alignment horizontal="center"/>
    </xf>
    <xf numFmtId="9" fontId="0" fillId="10" borderId="0" xfId="0" applyNumberFormat="1" applyFont="1" applyFill="1" applyAlignment="1">
      <alignment horizontal="center"/>
    </xf>
    <xf numFmtId="0" fontId="0" fillId="0" borderId="0" xfId="0" applyFont="1" applyFill="1" applyBorder="1" applyAlignment="1">
      <alignment horizontal="right" vertical="center"/>
    </xf>
    <xf numFmtId="0" fontId="21" fillId="5" borderId="0" xfId="0" applyFont="1" applyFill="1" applyBorder="1" applyAlignment="1">
      <alignment horizontal="center" vertical="center" wrapText="1"/>
    </xf>
    <xf numFmtId="0" fontId="22" fillId="5" borderId="0" xfId="0" applyFont="1" applyFill="1"/>
    <xf numFmtId="0" fontId="16" fillId="0" borderId="0" xfId="0" applyFont="1" applyAlignment="1">
      <alignment vertical="center"/>
    </xf>
    <xf numFmtId="0" fontId="21" fillId="12" borderId="0" xfId="0" applyFont="1" applyFill="1" applyBorder="1" applyAlignment="1">
      <alignment horizontal="center" vertical="center" wrapText="1"/>
    </xf>
    <xf numFmtId="0" fontId="22" fillId="5" borderId="0" xfId="0" applyFont="1" applyFill="1" applyAlignment="1">
      <alignment horizontal="center" vertical="center"/>
    </xf>
    <xf numFmtId="0" fontId="22" fillId="5" borderId="0" xfId="0" applyFont="1" applyFill="1" applyBorder="1" applyAlignment="1">
      <alignment horizontal="center"/>
    </xf>
    <xf numFmtId="0" fontId="21" fillId="5" borderId="0" xfId="6" applyFont="1" applyFill="1" applyBorder="1" applyAlignment="1">
      <alignment horizontal="right" vertical="center"/>
    </xf>
    <xf numFmtId="0" fontId="21" fillId="5" borderId="0" xfId="0" applyFont="1" applyFill="1" applyAlignment="1">
      <alignment horizontal="left"/>
    </xf>
    <xf numFmtId="9" fontId="0" fillId="10" borderId="0" xfId="7" applyFont="1" applyFill="1" applyBorder="1" applyAlignment="1">
      <alignment horizontal="center"/>
    </xf>
    <xf numFmtId="0" fontId="0" fillId="10" borderId="0" xfId="6" applyFont="1" applyFill="1" applyBorder="1" applyAlignment="1">
      <alignment horizontal="center"/>
    </xf>
    <xf numFmtId="0" fontId="0" fillId="3" borderId="0" xfId="0" applyFont="1" applyFill="1" applyAlignment="1">
      <alignment horizontal="right"/>
    </xf>
    <xf numFmtId="0" fontId="0" fillId="10" borderId="0" xfId="0" applyFont="1" applyFill="1" applyAlignment="1">
      <alignment horizontal="right"/>
    </xf>
    <xf numFmtId="0" fontId="21" fillId="14" borderId="0" xfId="0" applyFont="1" applyFill="1" applyBorder="1" applyAlignment="1">
      <alignment horizontal="center" vertical="center" wrapText="1"/>
    </xf>
    <xf numFmtId="0" fontId="22" fillId="13" borderId="0" xfId="0" applyFont="1" applyFill="1" applyBorder="1" applyAlignment="1">
      <alignment horizontal="center" vertical="center"/>
    </xf>
    <xf numFmtId="0" fontId="21" fillId="13" borderId="0" xfId="0" applyFont="1" applyFill="1" applyAlignment="1">
      <alignment horizontal="center"/>
    </xf>
    <xf numFmtId="0" fontId="21" fillId="0" borderId="0" xfId="0" applyFont="1" applyFill="1" applyAlignment="1">
      <alignment horizontal="center" vertical="center" wrapText="1"/>
    </xf>
    <xf numFmtId="0" fontId="0" fillId="0" borderId="0" xfId="0" applyFont="1" applyFill="1"/>
    <xf numFmtId="0" fontId="0" fillId="0" borderId="0" xfId="0" applyFont="1" applyFill="1" applyAlignment="1">
      <alignment horizontal="left"/>
    </xf>
    <xf numFmtId="0" fontId="0" fillId="0" borderId="0" xfId="6" applyFont="1" applyFill="1" applyBorder="1" applyAlignment="1">
      <alignment horizontal="center" vertical="center" wrapText="1"/>
    </xf>
    <xf numFmtId="0" fontId="23" fillId="0" borderId="0" xfId="0" applyFont="1" applyFill="1" applyAlignment="1">
      <alignment horizontal="center"/>
    </xf>
    <xf numFmtId="9" fontId="16" fillId="0" borderId="0" xfId="6" applyNumberFormat="1" applyFont="1" applyFill="1" applyBorder="1" applyAlignment="1">
      <alignment horizontal="center"/>
    </xf>
    <xf numFmtId="0" fontId="0" fillId="0" borderId="0" xfId="0" applyFont="1" applyFill="1" applyBorder="1" applyAlignment="1">
      <alignment horizontal="left"/>
    </xf>
    <xf numFmtId="0" fontId="0" fillId="0" borderId="0" xfId="6" applyFont="1" applyFill="1" applyBorder="1" applyAlignment="1">
      <alignment horizontal="left"/>
    </xf>
    <xf numFmtId="0" fontId="0" fillId="0" borderId="0" xfId="0" applyNumberFormat="1" applyFont="1" applyFill="1" applyBorder="1" applyAlignment="1">
      <alignment horizontal="center" vertical="center" wrapText="1"/>
    </xf>
    <xf numFmtId="10" fontId="0" fillId="0" borderId="0" xfId="0" applyNumberFormat="1" applyFont="1" applyFill="1" applyBorder="1" applyAlignment="1">
      <alignment horizontal="center" vertical="center" wrapText="1"/>
    </xf>
    <xf numFmtId="0" fontId="0" fillId="0" borderId="0" xfId="0" applyNumberFormat="1" applyFont="1" applyFill="1" applyBorder="1" applyAlignment="1">
      <alignment horizontal="left" wrapText="1"/>
    </xf>
    <xf numFmtId="9" fontId="0" fillId="0" borderId="0" xfId="0" applyNumberFormat="1" applyFont="1" applyFill="1" applyBorder="1" applyAlignment="1">
      <alignment horizontal="center"/>
    </xf>
    <xf numFmtId="0" fontId="16" fillId="0" borderId="0" xfId="0" applyFont="1"/>
    <xf numFmtId="0" fontId="16" fillId="0" borderId="0" xfId="0" applyFont="1" applyBorder="1" applyAlignment="1">
      <alignment horizontal="center"/>
    </xf>
    <xf numFmtId="9" fontId="0" fillId="0" borderId="0" xfId="6" applyNumberFormat="1" applyFont="1" applyBorder="1" applyAlignment="1">
      <alignment horizontal="center" vertical="center"/>
    </xf>
    <xf numFmtId="9" fontId="0" fillId="0" borderId="0" xfId="7" applyNumberFormat="1" applyFont="1" applyBorder="1" applyAlignment="1">
      <alignment horizontal="center" vertical="center"/>
    </xf>
    <xf numFmtId="9" fontId="0" fillId="0" borderId="0" xfId="0" applyNumberFormat="1" applyFont="1" applyAlignment="1">
      <alignment horizontal="center" vertical="center"/>
    </xf>
    <xf numFmtId="0" fontId="16" fillId="0" borderId="0" xfId="6" applyFont="1" applyBorder="1" applyAlignment="1">
      <alignment horizontal="center" vertical="center" wrapText="1"/>
    </xf>
    <xf numFmtId="9" fontId="16" fillId="5" borderId="0" xfId="6" applyNumberFormat="1" applyFont="1" applyFill="1" applyBorder="1" applyAlignment="1">
      <alignment horizontal="center"/>
    </xf>
    <xf numFmtId="9" fontId="16" fillId="5" borderId="0" xfId="6" applyNumberFormat="1" applyFont="1" applyFill="1" applyBorder="1" applyAlignment="1">
      <alignment horizontal="center" vertical="center"/>
    </xf>
    <xf numFmtId="0" fontId="0" fillId="10" borderId="0" xfId="0" applyFont="1" applyFill="1" applyBorder="1" applyAlignment="1">
      <alignment horizontal="right"/>
    </xf>
    <xf numFmtId="9" fontId="0" fillId="0" borderId="0" xfId="6" applyNumberFormat="1" applyFont="1" applyFill="1" applyBorder="1" applyAlignment="1">
      <alignment horizontal="right" vertical="center" wrapText="1"/>
    </xf>
    <xf numFmtId="0" fontId="0" fillId="3" borderId="0" xfId="0" applyFont="1" applyFill="1" applyBorder="1" applyAlignment="1">
      <alignment horizontal="right"/>
    </xf>
    <xf numFmtId="0" fontId="0" fillId="0" borderId="0" xfId="6" applyFont="1" applyBorder="1" applyAlignment="1">
      <alignment horizontal="right"/>
    </xf>
    <xf numFmtId="0" fontId="21" fillId="5" borderId="0" xfId="0" applyFont="1" applyFill="1" applyBorder="1" applyAlignment="1">
      <alignment horizontal="right" vertical="center"/>
    </xf>
    <xf numFmtId="0" fontId="22" fillId="5" borderId="0" xfId="0" applyFont="1" applyFill="1" applyAlignment="1">
      <alignment horizontal="right"/>
    </xf>
    <xf numFmtId="0" fontId="21" fillId="5" borderId="0" xfId="0" applyFont="1" applyFill="1" applyAlignment="1">
      <alignment horizontal="right" vertical="center"/>
    </xf>
    <xf numFmtId="0" fontId="21" fillId="12" borderId="0" xfId="0" applyFont="1" applyFill="1" applyBorder="1" applyAlignment="1">
      <alignment horizontal="right" vertical="center" wrapText="1"/>
    </xf>
    <xf numFmtId="0" fontId="19" fillId="4" borderId="0" xfId="0" applyFont="1" applyFill="1" applyBorder="1" applyAlignment="1">
      <alignment horizontal="right" vertical="center" wrapText="1"/>
    </xf>
    <xf numFmtId="0" fontId="16" fillId="0" borderId="0" xfId="0" applyFont="1" applyBorder="1" applyAlignment="1">
      <alignment horizontal="right" vertical="center"/>
    </xf>
    <xf numFmtId="0" fontId="27" fillId="0" borderId="0" xfId="61" applyAlignment="1">
      <alignment horizontal="center" vertical="center"/>
    </xf>
    <xf numFmtId="0" fontId="27" fillId="0" borderId="0" xfId="61"/>
    <xf numFmtId="0" fontId="24" fillId="0" borderId="0" xfId="61" applyFont="1" applyAlignment="1">
      <alignment horizontal="center" vertical="center"/>
    </xf>
    <xf numFmtId="0" fontId="27" fillId="15" borderId="0" xfId="61" applyFill="1" applyAlignment="1">
      <alignment horizontal="center" vertical="center"/>
    </xf>
    <xf numFmtId="0" fontId="27" fillId="0" borderId="0" xfId="61" applyAlignment="1">
      <alignment horizontal="center" vertical="center" wrapText="1"/>
    </xf>
    <xf numFmtId="0" fontId="16" fillId="0" borderId="0" xfId="0" applyNumberFormat="1" applyFont="1" applyBorder="1"/>
    <xf numFmtId="0" fontId="0" fillId="0" borderId="0" xfId="0" applyFont="1" applyBorder="1" applyAlignment="1">
      <alignment horizontal="left" vertical="center"/>
    </xf>
    <xf numFmtId="0" fontId="29" fillId="0" borderId="0" xfId="0" applyFont="1" applyAlignment="1">
      <alignment horizontal="center" vertical="center" wrapText="1"/>
    </xf>
    <xf numFmtId="0" fontId="30" fillId="0" borderId="0" xfId="0" applyFont="1" applyAlignment="1">
      <alignment horizontal="center" vertical="center" wrapText="1"/>
    </xf>
    <xf numFmtId="0" fontId="30" fillId="3" borderId="0" xfId="0" applyNumberFormat="1" applyFont="1" applyFill="1" applyAlignment="1">
      <alignment horizontal="center" vertical="center" wrapText="1"/>
    </xf>
    <xf numFmtId="0" fontId="30" fillId="0" borderId="0" xfId="0" applyFont="1" applyFill="1" applyAlignment="1">
      <alignment horizontal="center" vertical="center" wrapText="1"/>
    </xf>
    <xf numFmtId="0" fontId="30" fillId="0" borderId="0" xfId="0" applyFont="1" applyBorder="1" applyAlignment="1">
      <alignment horizontal="center" vertical="center" wrapText="1"/>
    </xf>
    <xf numFmtId="0" fontId="30" fillId="0" borderId="0" xfId="0" applyFont="1" applyFill="1" applyBorder="1" applyAlignment="1">
      <alignment horizontal="center" vertical="center" wrapText="1"/>
    </xf>
    <xf numFmtId="0" fontId="35" fillId="0" borderId="0" xfId="0" applyFont="1" applyAlignment="1">
      <alignment horizontal="center" vertical="center" wrapText="1"/>
    </xf>
    <xf numFmtId="0" fontId="30" fillId="4" borderId="0" xfId="0" applyFont="1" applyFill="1" applyAlignment="1">
      <alignment horizontal="center" vertical="center" wrapText="1"/>
    </xf>
    <xf numFmtId="0" fontId="30" fillId="2" borderId="0" xfId="0" applyFont="1" applyFill="1" applyAlignment="1">
      <alignment horizontal="center" vertical="center" wrapText="1"/>
    </xf>
    <xf numFmtId="0" fontId="30" fillId="3" borderId="0" xfId="0" applyFont="1" applyFill="1" applyAlignment="1">
      <alignment horizontal="center" vertical="center" wrapText="1"/>
    </xf>
    <xf numFmtId="10" fontId="30" fillId="3" borderId="0" xfId="0" applyNumberFormat="1" applyFont="1" applyFill="1" applyAlignment="1">
      <alignment horizontal="center" vertical="center" wrapText="1"/>
    </xf>
    <xf numFmtId="9" fontId="30" fillId="3" borderId="0" xfId="0" applyNumberFormat="1" applyFont="1" applyFill="1" applyAlignment="1">
      <alignment horizontal="center" vertical="center" wrapText="1"/>
    </xf>
    <xf numFmtId="0" fontId="30" fillId="3" borderId="0" xfId="0" quotePrefix="1" applyNumberFormat="1" applyFont="1" applyFill="1" applyAlignment="1">
      <alignment horizontal="center" vertical="center" wrapText="1"/>
    </xf>
    <xf numFmtId="0" fontId="21" fillId="13" borderId="0" xfId="6" applyFont="1" applyFill="1" applyBorder="1" applyAlignment="1">
      <alignment horizontal="center" vertical="center" wrapText="1"/>
    </xf>
    <xf numFmtId="0" fontId="0" fillId="9" borderId="0" xfId="0" applyFont="1" applyFill="1" applyBorder="1" applyAlignment="1">
      <alignment horizontal="left" vertical="center"/>
    </xf>
    <xf numFmtId="0" fontId="0" fillId="9" borderId="0" xfId="0" applyFont="1" applyFill="1" applyBorder="1" applyAlignment="1">
      <alignment horizontal="left"/>
    </xf>
    <xf numFmtId="0" fontId="0" fillId="9" borderId="0" xfId="0" applyFont="1" applyFill="1" applyBorder="1" applyAlignment="1">
      <alignment horizontal="center" vertical="center"/>
    </xf>
    <xf numFmtId="0" fontId="0" fillId="9" borderId="0" xfId="0" applyFont="1" applyFill="1" applyBorder="1"/>
    <xf numFmtId="0" fontId="0" fillId="0" borderId="0" xfId="0" applyFont="1" applyBorder="1" applyAlignment="1">
      <alignment vertical="center"/>
    </xf>
    <xf numFmtId="0" fontId="0" fillId="9" borderId="0" xfId="0" applyFont="1" applyFill="1" applyBorder="1" applyAlignment="1">
      <alignment horizontal="center"/>
    </xf>
    <xf numFmtId="0" fontId="0" fillId="9" borderId="0" xfId="0" applyNumberFormat="1" applyFont="1" applyFill="1" applyBorder="1" applyAlignment="1">
      <alignment horizontal="center" vertical="center"/>
    </xf>
    <xf numFmtId="0" fontId="0" fillId="9" borderId="0" xfId="0" applyFont="1" applyFill="1" applyAlignment="1">
      <alignment horizontal="center"/>
    </xf>
    <xf numFmtId="0" fontId="0" fillId="9" borderId="0" xfId="0" applyFont="1" applyFill="1"/>
    <xf numFmtId="0" fontId="0" fillId="3" borderId="0" xfId="0" applyFont="1" applyFill="1" applyBorder="1"/>
    <xf numFmtId="1" fontId="0" fillId="10" borderId="0" xfId="7" applyNumberFormat="1" applyFont="1" applyFill="1" applyBorder="1" applyAlignment="1">
      <alignment horizontal="center"/>
    </xf>
    <xf numFmtId="0" fontId="0" fillId="9" borderId="0" xfId="0" applyNumberFormat="1" applyFont="1" applyFill="1" applyBorder="1" applyAlignment="1">
      <alignment horizontal="center"/>
    </xf>
    <xf numFmtId="0" fontId="0" fillId="9" borderId="0" xfId="0" applyNumberFormat="1" applyFont="1" applyFill="1" applyBorder="1" applyAlignment="1">
      <alignment horizontal="left"/>
    </xf>
    <xf numFmtId="9" fontId="0" fillId="9" borderId="0" xfId="16" applyFont="1" applyFill="1" applyBorder="1" applyAlignment="1">
      <alignment horizontal="center"/>
    </xf>
    <xf numFmtId="0" fontId="21" fillId="3" borderId="0" xfId="6" applyFont="1" applyFill="1" applyBorder="1" applyAlignment="1">
      <alignment horizontal="center" vertical="center"/>
    </xf>
    <xf numFmtId="9" fontId="0" fillId="3" borderId="0" xfId="7" applyFont="1" applyFill="1" applyBorder="1" applyAlignment="1">
      <alignment horizontal="center"/>
    </xf>
    <xf numFmtId="0" fontId="16" fillId="3" borderId="0" xfId="0" applyFont="1" applyFill="1" applyAlignment="1">
      <alignment horizontal="right"/>
    </xf>
    <xf numFmtId="0" fontId="0" fillId="0" borderId="0" xfId="0" applyNumberFormat="1" applyFont="1" applyBorder="1" applyAlignment="1">
      <alignment horizontal="right" vertical="center"/>
    </xf>
    <xf numFmtId="0" fontId="21" fillId="13" borderId="0" xfId="0" applyFont="1" applyFill="1" applyBorder="1" applyAlignment="1">
      <alignment horizontal="right"/>
    </xf>
    <xf numFmtId="0" fontId="21" fillId="13" borderId="0" xfId="6" applyFont="1" applyFill="1" applyBorder="1" applyAlignment="1">
      <alignment horizontal="center"/>
    </xf>
    <xf numFmtId="0" fontId="16" fillId="0" borderId="0" xfId="0" applyFont="1" applyAlignment="1"/>
    <xf numFmtId="0" fontId="21" fillId="13" borderId="0" xfId="6" applyFont="1" applyFill="1" applyBorder="1" applyAlignment="1">
      <alignment horizontal="right"/>
    </xf>
    <xf numFmtId="1" fontId="21" fillId="13" borderId="0" xfId="6" applyNumberFormat="1" applyFont="1" applyFill="1" applyBorder="1" applyAlignment="1">
      <alignment horizontal="center"/>
    </xf>
    <xf numFmtId="0" fontId="21" fillId="13" borderId="0" xfId="0" applyFont="1" applyFill="1" applyAlignment="1">
      <alignment horizontal="right"/>
    </xf>
    <xf numFmtId="10" fontId="21" fillId="13" borderId="0" xfId="0" applyNumberFormat="1" applyFont="1" applyFill="1" applyAlignment="1">
      <alignment horizontal="center"/>
    </xf>
    <xf numFmtId="0" fontId="30" fillId="0" borderId="0" xfId="60" applyFont="1" applyFill="1" applyAlignment="1">
      <alignment horizontal="center" vertical="center" wrapText="1"/>
    </xf>
    <xf numFmtId="3" fontId="21" fillId="5" borderId="0" xfId="6" applyNumberFormat="1" applyFont="1" applyFill="1" applyBorder="1" applyAlignment="1">
      <alignment horizontal="center" vertical="center"/>
    </xf>
    <xf numFmtId="0" fontId="0" fillId="9" borderId="0" xfId="0" applyFont="1" applyFill="1" applyAlignment="1">
      <alignment horizontal="center" wrapText="1"/>
    </xf>
    <xf numFmtId="0" fontId="0" fillId="9" borderId="0" xfId="0" applyNumberFormat="1" applyFont="1" applyFill="1" applyBorder="1"/>
    <xf numFmtId="9" fontId="0" fillId="9" borderId="0" xfId="16" applyFont="1" applyFill="1" applyAlignment="1">
      <alignment horizontal="center"/>
    </xf>
    <xf numFmtId="0" fontId="21" fillId="6" borderId="0" xfId="0" applyFont="1" applyFill="1" applyBorder="1" applyAlignment="1">
      <alignment horizontal="center" vertical="center" wrapText="1"/>
    </xf>
    <xf numFmtId="1" fontId="0" fillId="10" borderId="0" xfId="0" applyNumberFormat="1" applyFont="1" applyFill="1" applyAlignment="1">
      <alignment horizontal="center"/>
    </xf>
    <xf numFmtId="1" fontId="0" fillId="0" borderId="0" xfId="0" applyNumberFormat="1" applyFont="1" applyAlignment="1">
      <alignment horizontal="center"/>
    </xf>
    <xf numFmtId="0" fontId="0" fillId="3" borderId="0" xfId="16" applyNumberFormat="1" applyFont="1" applyFill="1" applyBorder="1" applyAlignment="1">
      <alignment horizontal="center"/>
    </xf>
    <xf numFmtId="9" fontId="0" fillId="0" borderId="0" xfId="6" applyNumberFormat="1" applyFont="1"/>
    <xf numFmtId="0" fontId="0" fillId="0" borderId="0" xfId="0" applyFont="1" applyFill="1" applyAlignment="1">
      <alignment horizontal="right"/>
    </xf>
    <xf numFmtId="1" fontId="0" fillId="0" borderId="0" xfId="7" applyNumberFormat="1" applyFont="1" applyBorder="1" applyAlignment="1">
      <alignment horizontal="center"/>
    </xf>
    <xf numFmtId="0" fontId="0" fillId="3" borderId="0" xfId="6" applyNumberFormat="1" applyFont="1" applyFill="1" applyBorder="1" applyAlignment="1">
      <alignment horizontal="center"/>
    </xf>
    <xf numFmtId="9" fontId="0" fillId="3" borderId="0" xfId="16" applyFont="1" applyFill="1" applyBorder="1" applyAlignment="1">
      <alignment horizontal="center"/>
    </xf>
    <xf numFmtId="0" fontId="0" fillId="3" borderId="0" xfId="6" applyNumberFormat="1" applyFont="1" applyFill="1" applyBorder="1" applyAlignment="1">
      <alignment horizontal="center" vertical="center" wrapText="1"/>
    </xf>
    <xf numFmtId="0" fontId="0" fillId="3" borderId="0" xfId="6" applyNumberFormat="1" applyFont="1" applyFill="1" applyBorder="1" applyAlignment="1">
      <alignment horizontal="center" wrapText="1"/>
    </xf>
    <xf numFmtId="9" fontId="0" fillId="3" borderId="0" xfId="6" applyNumberFormat="1" applyFont="1" applyFill="1" applyBorder="1" applyAlignment="1">
      <alignment horizontal="center"/>
    </xf>
    <xf numFmtId="3" fontId="0" fillId="0" borderId="0" xfId="0" applyNumberFormat="1" applyFont="1" applyAlignment="1">
      <alignment horizontal="center"/>
    </xf>
    <xf numFmtId="3" fontId="0" fillId="0" borderId="2" xfId="0" applyNumberFormat="1" applyFont="1" applyBorder="1" applyAlignment="1">
      <alignment horizontal="center"/>
    </xf>
    <xf numFmtId="0" fontId="0" fillId="9" borderId="0" xfId="0" applyFont="1" applyFill="1" applyAlignment="1">
      <alignment horizontal="left"/>
    </xf>
    <xf numFmtId="0" fontId="0" fillId="0" borderId="0" xfId="0" applyFont="1" applyFill="1" applyAlignment="1">
      <alignment vertical="center"/>
    </xf>
    <xf numFmtId="0" fontId="17" fillId="4" borderId="0" xfId="6" applyFont="1" applyFill="1" applyBorder="1" applyAlignment="1">
      <alignment horizontal="center" vertical="center" wrapText="1"/>
    </xf>
    <xf numFmtId="0" fontId="0" fillId="9" borderId="0" xfId="16" applyNumberFormat="1" applyFont="1" applyFill="1" applyBorder="1" applyAlignment="1">
      <alignment horizontal="left" vertical="center"/>
    </xf>
    <xf numFmtId="0" fontId="0" fillId="0" borderId="0" xfId="6" applyFont="1" applyAlignment="1">
      <alignment wrapText="1"/>
    </xf>
    <xf numFmtId="0" fontId="20" fillId="3" borderId="0" xfId="33" applyNumberFormat="1" applyFont="1" applyFill="1" applyAlignment="1">
      <alignment horizontal="center" vertical="center" wrapText="1"/>
    </xf>
    <xf numFmtId="0" fontId="20" fillId="3" borderId="0" xfId="6" applyNumberFormat="1" applyFont="1" applyFill="1" applyAlignment="1">
      <alignment horizontal="center" vertical="center" wrapText="1"/>
    </xf>
    <xf numFmtId="0" fontId="20" fillId="0" borderId="0" xfId="33" applyNumberFormat="1" applyFont="1" applyFill="1" applyAlignment="1">
      <alignment horizontal="center" vertical="center" wrapText="1"/>
    </xf>
    <xf numFmtId="0" fontId="20" fillId="0" borderId="0" xfId="6" applyNumberFormat="1" applyFont="1" applyFill="1" applyAlignment="1">
      <alignment horizontal="center" vertical="center" wrapText="1"/>
    </xf>
    <xf numFmtId="9" fontId="20" fillId="3" borderId="0" xfId="33" applyNumberFormat="1" applyFont="1" applyFill="1" applyAlignment="1">
      <alignment horizontal="center" vertical="center" wrapText="1"/>
    </xf>
    <xf numFmtId="9" fontId="20" fillId="3" borderId="0" xfId="6" applyNumberFormat="1" applyFont="1" applyFill="1" applyAlignment="1">
      <alignment horizontal="center" vertical="center" wrapText="1"/>
    </xf>
    <xf numFmtId="9" fontId="20" fillId="3" borderId="0" xfId="16" applyFont="1" applyFill="1" applyAlignment="1">
      <alignment horizontal="center" vertical="center" wrapText="1"/>
    </xf>
    <xf numFmtId="10" fontId="20" fillId="3" borderId="0" xfId="33" applyNumberFormat="1" applyFont="1" applyFill="1" applyAlignment="1">
      <alignment horizontal="center" vertical="center" wrapText="1"/>
    </xf>
    <xf numFmtId="9" fontId="20" fillId="0" borderId="0" xfId="6" applyNumberFormat="1" applyFont="1" applyFill="1" applyAlignment="1">
      <alignment horizontal="center" vertical="center" wrapText="1"/>
    </xf>
    <xf numFmtId="10" fontId="20" fillId="3" borderId="0" xfId="29" applyNumberFormat="1" applyFont="1" applyFill="1" applyAlignment="1">
      <alignment horizontal="center" vertical="center" wrapText="1"/>
    </xf>
    <xf numFmtId="10" fontId="20" fillId="3" borderId="0" xfId="24" applyNumberFormat="1" applyFont="1" applyFill="1" applyBorder="1" applyAlignment="1">
      <alignment horizontal="center" vertical="center" wrapText="1"/>
    </xf>
    <xf numFmtId="10" fontId="23" fillId="0" borderId="0" xfId="24" applyNumberFormat="1" applyFont="1" applyFill="1" applyBorder="1" applyAlignment="1">
      <alignment horizontal="center" vertical="center" wrapText="1"/>
    </xf>
    <xf numFmtId="10" fontId="23" fillId="3" borderId="0" xfId="24" applyNumberFormat="1" applyFont="1" applyFill="1" applyBorder="1" applyAlignment="1">
      <alignment horizontal="center" vertical="center" wrapText="1"/>
    </xf>
    <xf numFmtId="10" fontId="23" fillId="3" borderId="0" xfId="29" applyNumberFormat="1" applyFont="1" applyFill="1" applyAlignment="1">
      <alignment horizontal="center" vertical="center" wrapText="1"/>
    </xf>
    <xf numFmtId="10" fontId="29" fillId="0" borderId="0" xfId="0" applyNumberFormat="1" applyFont="1" applyAlignment="1">
      <alignment horizontal="center" vertical="center" wrapText="1"/>
    </xf>
    <xf numFmtId="9" fontId="29" fillId="0" borderId="0" xfId="0" applyNumberFormat="1" applyFont="1" applyAlignment="1">
      <alignment horizontal="center" vertical="center" wrapText="1"/>
    </xf>
    <xf numFmtId="0" fontId="32" fillId="2" borderId="0" xfId="0" applyFont="1" applyFill="1" applyAlignment="1">
      <alignment horizontal="center" vertical="center" wrapText="1"/>
    </xf>
    <xf numFmtId="0" fontId="30" fillId="3" borderId="0" xfId="57" applyFont="1" applyFill="1" applyAlignment="1">
      <alignment horizontal="center" vertical="center" wrapText="1"/>
    </xf>
    <xf numFmtId="0" fontId="3" fillId="0" borderId="0" xfId="61" applyFont="1" applyAlignment="1">
      <alignment horizontal="center" vertical="center"/>
    </xf>
    <xf numFmtId="0" fontId="16" fillId="0" borderId="0" xfId="61" applyFont="1" applyAlignment="1">
      <alignment horizontal="center" vertical="center"/>
    </xf>
    <xf numFmtId="0" fontId="30" fillId="0" borderId="0" xfId="61" applyFont="1" applyFill="1" applyBorder="1" applyAlignment="1">
      <alignment horizontal="center" vertical="center" wrapText="1"/>
    </xf>
    <xf numFmtId="0" fontId="30" fillId="0" borderId="0" xfId="61" applyFont="1" applyAlignment="1">
      <alignment horizontal="center" vertical="center" wrapText="1"/>
    </xf>
    <xf numFmtId="0" fontId="0" fillId="9" borderId="0" xfId="16" applyNumberFormat="1" applyFont="1" applyFill="1" applyBorder="1" applyAlignment="1">
      <alignment horizontal="center" vertical="center"/>
    </xf>
    <xf numFmtId="0" fontId="0" fillId="9" borderId="0" xfId="16" applyNumberFormat="1" applyFont="1" applyFill="1" applyBorder="1" applyAlignment="1">
      <alignment horizontal="center"/>
    </xf>
    <xf numFmtId="0" fontId="27" fillId="9" borderId="0" xfId="81" applyFont="1" applyFill="1" applyBorder="1" applyAlignment="1">
      <alignment vertical="center"/>
    </xf>
    <xf numFmtId="0" fontId="0" fillId="9" borderId="0" xfId="0" applyFont="1" applyFill="1" applyBorder="1" applyAlignment="1">
      <alignment vertical="center"/>
    </xf>
    <xf numFmtId="0" fontId="0" fillId="9" borderId="0" xfId="0" applyFont="1" applyFill="1" applyBorder="1" applyAlignment="1"/>
    <xf numFmtId="0" fontId="0" fillId="3" borderId="0" xfId="0" applyNumberFormat="1" applyFont="1" applyFill="1" applyBorder="1" applyAlignment="1">
      <alignment horizontal="center" wrapText="1"/>
    </xf>
    <xf numFmtId="0" fontId="27" fillId="3" borderId="0" xfId="81" applyFont="1" applyFill="1" applyBorder="1" applyAlignment="1">
      <alignment horizontal="right" vertical="center"/>
    </xf>
    <xf numFmtId="0" fontId="14" fillId="3" borderId="0" xfId="6" applyFill="1" applyAlignment="1">
      <alignment horizontal="right"/>
    </xf>
    <xf numFmtId="0" fontId="3" fillId="3" borderId="0" xfId="6" applyFont="1" applyFill="1" applyBorder="1" applyAlignment="1">
      <alignment horizontal="right"/>
    </xf>
    <xf numFmtId="0" fontId="0" fillId="3" borderId="0" xfId="0" applyFont="1" applyFill="1" applyBorder="1" applyAlignment="1">
      <alignment horizontal="right" vertical="center"/>
    </xf>
    <xf numFmtId="9" fontId="0" fillId="3" borderId="0" xfId="6" applyNumberFormat="1" applyFont="1" applyFill="1" applyBorder="1" applyAlignment="1">
      <alignment horizontal="center" wrapText="1"/>
    </xf>
    <xf numFmtId="1" fontId="21" fillId="5" borderId="0" xfId="6" applyNumberFormat="1" applyFont="1" applyFill="1" applyBorder="1" applyAlignment="1">
      <alignment horizontal="center" vertical="center"/>
    </xf>
    <xf numFmtId="10" fontId="0" fillId="9" borderId="0" xfId="16" applyNumberFormat="1" applyFont="1" applyFill="1" applyBorder="1" applyAlignment="1">
      <alignment horizontal="center"/>
    </xf>
    <xf numFmtId="0" fontId="0" fillId="9" borderId="0" xfId="0" applyFont="1" applyFill="1" applyAlignment="1">
      <alignment horizontal="right"/>
    </xf>
    <xf numFmtId="0" fontId="0" fillId="3" borderId="0" xfId="0" applyNumberFormat="1" applyFont="1" applyFill="1" applyBorder="1" applyAlignment="1">
      <alignment horizontal="right"/>
    </xf>
    <xf numFmtId="0" fontId="0" fillId="3" borderId="0" xfId="6" applyFont="1" applyFill="1" applyBorder="1" applyAlignment="1">
      <alignment horizontal="center"/>
    </xf>
    <xf numFmtId="0" fontId="0" fillId="9" borderId="0" xfId="6" applyNumberFormat="1" applyFont="1" applyFill="1" applyBorder="1" applyAlignment="1">
      <alignment horizontal="center"/>
    </xf>
    <xf numFmtId="0" fontId="0" fillId="3" borderId="0" xfId="0" applyFont="1" applyFill="1" applyAlignment="1">
      <alignment horizontal="right" wrapText="1"/>
    </xf>
    <xf numFmtId="9" fontId="0" fillId="0" borderId="0" xfId="16" applyFont="1"/>
    <xf numFmtId="1" fontId="0" fillId="0" borderId="0" xfId="0" applyNumberFormat="1" applyFont="1" applyBorder="1" applyAlignment="1">
      <alignment horizontal="center"/>
    </xf>
    <xf numFmtId="1" fontId="20" fillId="3" borderId="0" xfId="16" applyNumberFormat="1" applyFont="1" applyFill="1" applyAlignment="1">
      <alignment horizontal="center" vertical="center" wrapText="1"/>
    </xf>
    <xf numFmtId="1" fontId="20" fillId="3" borderId="0" xfId="6" applyNumberFormat="1" applyFont="1" applyFill="1" applyAlignment="1">
      <alignment horizontal="center" vertical="center" wrapText="1"/>
    </xf>
    <xf numFmtId="1" fontId="0" fillId="0" borderId="0" xfId="0" applyNumberFormat="1" applyFont="1" applyFill="1" applyBorder="1" applyAlignment="1">
      <alignment horizontal="center"/>
    </xf>
    <xf numFmtId="0" fontId="28" fillId="2" borderId="0" xfId="82" applyFont="1" applyFill="1" applyBorder="1" applyAlignment="1">
      <alignment horizontal="center" vertical="center" wrapText="1"/>
    </xf>
    <xf numFmtId="0" fontId="31" fillId="2" borderId="0" xfId="82" applyFont="1" applyFill="1" applyBorder="1" applyAlignment="1">
      <alignment horizontal="center" vertical="center" wrapText="1"/>
    </xf>
    <xf numFmtId="0" fontId="32" fillId="5" borderId="0" xfId="83" applyFont="1" applyFill="1" applyBorder="1" applyAlignment="1">
      <alignment horizontal="center" vertical="center" wrapText="1"/>
    </xf>
    <xf numFmtId="0" fontId="32" fillId="2" borderId="0" xfId="82" applyFont="1" applyFill="1" applyBorder="1" applyAlignment="1">
      <alignment horizontal="center" vertical="center" wrapText="1"/>
    </xf>
    <xf numFmtId="0" fontId="15" fillId="2" borderId="0" xfId="82" applyFont="1" applyFill="1" applyBorder="1" applyAlignment="1">
      <alignment horizontal="center" vertical="center" wrapText="1"/>
    </xf>
    <xf numFmtId="0" fontId="29" fillId="0" borderId="0" xfId="0" applyFont="1" applyBorder="1" applyAlignment="1">
      <alignment horizontal="center" vertical="center" wrapText="1"/>
    </xf>
    <xf numFmtId="0" fontId="28" fillId="2" borderId="2" xfId="82" applyFont="1" applyFill="1" applyBorder="1" applyAlignment="1">
      <alignment horizontal="center" vertical="center" wrapText="1"/>
    </xf>
    <xf numFmtId="0" fontId="32" fillId="2" borderId="2" xfId="82" applyFont="1" applyFill="1" applyBorder="1" applyAlignment="1">
      <alignment horizontal="center" vertical="center" wrapText="1"/>
    </xf>
    <xf numFmtId="0" fontId="29" fillId="3" borderId="0" xfId="82" applyFont="1" applyFill="1" applyAlignment="1">
      <alignment horizontal="center" vertical="center" wrapText="1"/>
    </xf>
    <xf numFmtId="0" fontId="33" fillId="4" borderId="0" xfId="0" applyFont="1" applyFill="1" applyBorder="1" applyAlignment="1">
      <alignment horizontal="center" vertical="center" wrapText="1"/>
    </xf>
    <xf numFmtId="0" fontId="30" fillId="0" borderId="0" xfId="82" applyFont="1" applyFill="1" applyAlignment="1">
      <alignment horizontal="center" vertical="center" wrapText="1"/>
    </xf>
    <xf numFmtId="0" fontId="31" fillId="0" borderId="0" xfId="82" applyFont="1" applyFill="1" applyAlignment="1">
      <alignment horizontal="center" vertical="center" wrapText="1"/>
    </xf>
    <xf numFmtId="0" fontId="29" fillId="3" borderId="0" xfId="82" applyFont="1" applyFill="1" applyBorder="1" applyAlignment="1">
      <alignment horizontal="center" vertical="center" wrapText="1"/>
    </xf>
    <xf numFmtId="0" fontId="34" fillId="0" borderId="0" xfId="82" applyFont="1" applyFill="1" applyBorder="1" applyAlignment="1">
      <alignment horizontal="center" vertical="center" wrapText="1"/>
    </xf>
    <xf numFmtId="0" fontId="30" fillId="0" borderId="0" xfId="82" applyFont="1" applyFill="1" applyBorder="1" applyAlignment="1">
      <alignment horizontal="center" vertical="center" wrapText="1"/>
    </xf>
    <xf numFmtId="0" fontId="29" fillId="2" borderId="0" xfId="0" applyFont="1" applyFill="1" applyAlignment="1">
      <alignment horizontal="center" vertical="center" wrapText="1"/>
    </xf>
    <xf numFmtId="0" fontId="32" fillId="2" borderId="0" xfId="83" applyFont="1" applyFill="1" applyBorder="1" applyAlignment="1">
      <alignment horizontal="center" vertical="center" wrapText="1"/>
    </xf>
    <xf numFmtId="0" fontId="29" fillId="3" borderId="0" xfId="0" applyFont="1" applyFill="1" applyAlignment="1">
      <alignment horizontal="center" vertical="center" wrapText="1"/>
    </xf>
    <xf numFmtId="0" fontId="33" fillId="0" borderId="0" xfId="0" applyFont="1" applyFill="1" applyBorder="1" applyAlignment="1">
      <alignment horizontal="center" vertical="center" wrapText="1"/>
    </xf>
    <xf numFmtId="0" fontId="30" fillId="3" borderId="0" xfId="82" applyNumberFormat="1" applyFont="1" applyFill="1" applyAlignment="1">
      <alignment horizontal="center" vertical="center" wrapText="1"/>
    </xf>
    <xf numFmtId="0" fontId="33" fillId="7" borderId="0" xfId="0" applyFont="1" applyFill="1" applyBorder="1" applyAlignment="1">
      <alignment horizontal="center" vertical="center" wrapText="1"/>
    </xf>
    <xf numFmtId="0" fontId="32" fillId="8" borderId="0" xfId="83" applyFont="1" applyFill="1" applyBorder="1" applyAlignment="1">
      <alignment horizontal="center" vertical="center" wrapText="1"/>
    </xf>
    <xf numFmtId="0" fontId="30" fillId="3" borderId="0" xfId="84" applyNumberFormat="1" applyFont="1" applyFill="1" applyAlignment="1">
      <alignment horizontal="center" vertical="center" wrapText="1"/>
    </xf>
    <xf numFmtId="0" fontId="28" fillId="8" borderId="0" xfId="0" applyNumberFormat="1" applyFont="1" applyFill="1" applyAlignment="1">
      <alignment horizontal="center" vertical="center" wrapText="1"/>
    </xf>
    <xf numFmtId="0" fontId="30" fillId="3" borderId="0" xfId="82" applyNumberFormat="1" applyFont="1" applyFill="1" applyBorder="1" applyAlignment="1">
      <alignment horizontal="center" vertical="center" wrapText="1"/>
    </xf>
    <xf numFmtId="0" fontId="28" fillId="8" borderId="0" xfId="82" applyNumberFormat="1" applyFont="1" applyFill="1" applyAlignment="1">
      <alignment horizontal="center" vertical="center" wrapText="1"/>
    </xf>
    <xf numFmtId="0" fontId="28" fillId="6" borderId="0" xfId="0" applyNumberFormat="1" applyFont="1" applyFill="1" applyAlignment="1">
      <alignment horizontal="center" vertical="center" wrapText="1"/>
    </xf>
    <xf numFmtId="9" fontId="32" fillId="5" borderId="0" xfId="83" applyNumberFormat="1" applyFont="1" applyFill="1" applyBorder="1" applyAlignment="1">
      <alignment horizontal="center" vertical="center" wrapText="1"/>
    </xf>
    <xf numFmtId="10" fontId="30" fillId="3" borderId="0" xfId="82" applyNumberFormat="1" applyFont="1" applyFill="1" applyBorder="1" applyAlignment="1">
      <alignment horizontal="center" vertical="center" wrapText="1"/>
    </xf>
    <xf numFmtId="10" fontId="30" fillId="3" borderId="0" xfId="82" applyNumberFormat="1" applyFont="1" applyFill="1" applyAlignment="1">
      <alignment horizontal="center" vertical="center" wrapText="1"/>
    </xf>
    <xf numFmtId="0" fontId="30" fillId="8" borderId="0" xfId="82" applyNumberFormat="1" applyFont="1" applyFill="1" applyAlignment="1">
      <alignment horizontal="center" vertical="center" wrapText="1"/>
    </xf>
    <xf numFmtId="9" fontId="30" fillId="3" borderId="0" xfId="82" applyNumberFormat="1" applyFont="1" applyFill="1" applyAlignment="1">
      <alignment horizontal="center" vertical="center" wrapText="1"/>
    </xf>
    <xf numFmtId="0" fontId="28" fillId="3" borderId="0" xfId="82" applyNumberFormat="1" applyFont="1" applyFill="1" applyAlignment="1">
      <alignment horizontal="center" vertical="center" wrapText="1"/>
    </xf>
    <xf numFmtId="0" fontId="28" fillId="7" borderId="0" xfId="0" applyNumberFormat="1" applyFont="1" applyFill="1" applyAlignment="1">
      <alignment horizontal="center" vertical="center" wrapText="1"/>
    </xf>
    <xf numFmtId="0" fontId="28" fillId="0" borderId="0" xfId="0" applyNumberFormat="1" applyFont="1" applyFill="1" applyAlignment="1">
      <alignment horizontal="center" vertical="center" wrapText="1"/>
    </xf>
    <xf numFmtId="0" fontId="28" fillId="0" borderId="0" xfId="82" applyNumberFormat="1" applyFont="1" applyFill="1" applyAlignment="1">
      <alignment horizontal="center" vertical="center" wrapText="1"/>
    </xf>
    <xf numFmtId="0" fontId="28" fillId="3" borderId="0" xfId="0" applyNumberFormat="1" applyFont="1" applyFill="1" applyAlignment="1">
      <alignment horizontal="center" vertical="center" wrapText="1"/>
    </xf>
    <xf numFmtId="0" fontId="31" fillId="0" borderId="0" xfId="82" applyFont="1" applyFill="1" applyBorder="1" applyAlignment="1">
      <alignment horizontal="center" vertical="center" wrapText="1"/>
    </xf>
    <xf numFmtId="0" fontId="31" fillId="0" borderId="0" xfId="83" applyFont="1" applyFill="1" applyAlignment="1">
      <alignment horizontal="center" vertical="center" wrapText="1"/>
    </xf>
    <xf numFmtId="0" fontId="30" fillId="3" borderId="0" xfId="82" applyFont="1" applyFill="1" applyAlignment="1">
      <alignment horizontal="center" vertical="center" wrapText="1"/>
    </xf>
    <xf numFmtId="0" fontId="34" fillId="3" borderId="0" xfId="83" applyFont="1" applyFill="1" applyAlignment="1">
      <alignment horizontal="center" vertical="center" wrapText="1"/>
    </xf>
    <xf numFmtId="0" fontId="34" fillId="3" borderId="0" xfId="82" applyFont="1" applyFill="1" applyBorder="1" applyAlignment="1">
      <alignment horizontal="center" vertical="center" wrapText="1"/>
    </xf>
    <xf numFmtId="0" fontId="29" fillId="0" borderId="0" xfId="82" applyFont="1" applyFill="1" applyAlignment="1">
      <alignment horizontal="center" vertical="center" wrapText="1"/>
    </xf>
    <xf numFmtId="0" fontId="0" fillId="9" borderId="0" xfId="0" applyFont="1" applyFill="1" applyBorder="1" applyAlignment="1">
      <alignment horizontal="right" vertical="center"/>
    </xf>
    <xf numFmtId="0" fontId="0" fillId="9" borderId="0" xfId="0" applyNumberFormat="1" applyFont="1" applyFill="1" applyBorder="1" applyAlignment="1">
      <alignment horizontal="left" vertical="center" wrapText="1"/>
    </xf>
    <xf numFmtId="10" fontId="20" fillId="9" borderId="0" xfId="29" applyNumberFormat="1" applyFont="1" applyFill="1" applyAlignment="1">
      <alignment horizontal="left" vertical="center" wrapText="1"/>
    </xf>
    <xf numFmtId="0" fontId="0" fillId="9" borderId="0" xfId="0" applyNumberFormat="1" applyFont="1" applyFill="1" applyBorder="1" applyAlignment="1">
      <alignment horizontal="left" vertical="center"/>
    </xf>
    <xf numFmtId="0" fontId="0" fillId="9" borderId="0" xfId="0" applyFont="1" applyFill="1" applyAlignment="1"/>
    <xf numFmtId="9" fontId="0" fillId="3" borderId="0" xfId="16" applyFont="1" applyFill="1"/>
    <xf numFmtId="0" fontId="21" fillId="3" borderId="0" xfId="6" applyFont="1" applyFill="1" applyBorder="1" applyAlignment="1">
      <alignment horizontal="right" vertical="center"/>
    </xf>
    <xf numFmtId="0" fontId="0" fillId="9" borderId="0" xfId="0" applyNumberFormat="1" applyFont="1" applyFill="1" applyBorder="1" applyAlignment="1">
      <alignment vertical="center" wrapText="1"/>
    </xf>
    <xf numFmtId="0" fontId="0" fillId="9" borderId="0" xfId="0" applyFont="1" applyFill="1" applyBorder="1" applyAlignment="1">
      <alignment horizontal="right"/>
    </xf>
    <xf numFmtId="0" fontId="0" fillId="9" borderId="0" xfId="0" applyFont="1" applyFill="1" applyAlignment="1">
      <alignment horizontal="right" wrapText="1"/>
    </xf>
    <xf numFmtId="0" fontId="0" fillId="3" borderId="0" xfId="0" applyNumberFormat="1" applyFont="1" applyFill="1" applyBorder="1" applyAlignment="1">
      <alignment horizontal="left"/>
    </xf>
    <xf numFmtId="0" fontId="0" fillId="3" borderId="0" xfId="6" applyNumberFormat="1" applyFont="1" applyFill="1" applyBorder="1" applyAlignment="1">
      <alignment horizontal="left"/>
    </xf>
    <xf numFmtId="0" fontId="0" fillId="9" borderId="0" xfId="16" applyNumberFormat="1" applyFont="1" applyFill="1" applyBorder="1" applyAlignment="1">
      <alignment horizontal="left"/>
    </xf>
    <xf numFmtId="9" fontId="0" fillId="0" borderId="0" xfId="0" applyNumberFormat="1" applyAlignment="1">
      <alignment horizontal="center"/>
    </xf>
    <xf numFmtId="0" fontId="21" fillId="9" borderId="0" xfId="0" applyFont="1" applyFill="1" applyAlignment="1">
      <alignment horizontal="center"/>
    </xf>
    <xf numFmtId="14" fontId="21" fillId="9" borderId="0" xfId="6" applyNumberFormat="1" applyFont="1" applyFill="1" applyBorder="1" applyAlignment="1">
      <alignment horizontal="center"/>
    </xf>
    <xf numFmtId="9" fontId="0" fillId="0" borderId="0" xfId="16" applyFont="1" applyBorder="1" applyAlignment="1">
      <alignment horizontal="center"/>
    </xf>
    <xf numFmtId="9" fontId="0" fillId="0" borderId="0" xfId="16" applyFont="1" applyAlignment="1">
      <alignment horizontal="center"/>
    </xf>
    <xf numFmtId="0" fontId="0" fillId="10" borderId="0" xfId="0" applyFont="1" applyFill="1" applyAlignment="1">
      <alignment horizontal="center" wrapText="1"/>
    </xf>
    <xf numFmtId="0" fontId="0" fillId="3" borderId="0" xfId="6" applyNumberFormat="1" applyFont="1" applyFill="1" applyBorder="1" applyAlignment="1">
      <alignment horizontal="left" wrapText="1"/>
    </xf>
    <xf numFmtId="0" fontId="0" fillId="16" borderId="0" xfId="6" applyNumberFormat="1" applyFont="1" applyFill="1" applyBorder="1" applyAlignment="1">
      <alignment horizontal="left"/>
    </xf>
    <xf numFmtId="9" fontId="0" fillId="3" borderId="0" xfId="6" applyNumberFormat="1" applyFont="1" applyFill="1" applyBorder="1" applyAlignment="1">
      <alignment horizontal="left"/>
    </xf>
    <xf numFmtId="0" fontId="21" fillId="17" borderId="0" xfId="0" applyFont="1" applyFill="1" applyBorder="1" applyAlignment="1">
      <alignment horizontal="center"/>
    </xf>
    <xf numFmtId="9" fontId="27" fillId="0" borderId="0" xfId="6" applyNumberFormat="1" applyFont="1" applyBorder="1" applyAlignment="1">
      <alignment horizontal="center" vertical="center" wrapText="1"/>
    </xf>
    <xf numFmtId="9" fontId="3" fillId="0" borderId="0" xfId="7" applyFont="1" applyAlignment="1">
      <alignment horizontal="center"/>
    </xf>
    <xf numFmtId="9" fontId="3" fillId="0" borderId="0" xfId="7" applyFont="1" applyBorder="1" applyAlignment="1">
      <alignment horizontal="center"/>
    </xf>
    <xf numFmtId="9" fontId="27" fillId="0" borderId="0" xfId="7" applyFont="1" applyBorder="1" applyAlignment="1">
      <alignment horizontal="center"/>
    </xf>
    <xf numFmtId="0" fontId="27" fillId="0" borderId="0" xfId="6" applyFont="1" applyBorder="1" applyAlignment="1">
      <alignment horizontal="center" vertical="center" wrapText="1"/>
    </xf>
    <xf numFmtId="9" fontId="27" fillId="0" borderId="0" xfId="6" applyNumberFormat="1" applyFont="1" applyBorder="1" applyAlignment="1">
      <alignment horizontal="right" vertical="center" wrapText="1"/>
    </xf>
    <xf numFmtId="9" fontId="0" fillId="0" borderId="0" xfId="7" applyFont="1" applyAlignment="1">
      <alignment horizontal="center"/>
    </xf>
    <xf numFmtId="9" fontId="0" fillId="0" borderId="0" xfId="7" applyNumberFormat="1" applyFont="1" applyAlignment="1">
      <alignment horizontal="center" wrapText="1"/>
    </xf>
    <xf numFmtId="9" fontId="27" fillId="0" borderId="0" xfId="6" applyNumberFormat="1" applyFont="1" applyFill="1" applyBorder="1" applyAlignment="1">
      <alignment horizontal="right" vertical="center" wrapText="1"/>
    </xf>
    <xf numFmtId="0" fontId="16" fillId="0" borderId="0" xfId="6" applyFont="1" applyFill="1" applyBorder="1" applyAlignment="1">
      <alignment horizontal="center" vertical="center" wrapText="1"/>
    </xf>
    <xf numFmtId="9" fontId="0" fillId="0" borderId="0" xfId="7" applyFont="1" applyAlignment="1">
      <alignment horizontal="center" wrapText="1"/>
    </xf>
    <xf numFmtId="0" fontId="0" fillId="0" borderId="0" xfId="0" applyAlignment="1">
      <alignment horizontal="center"/>
    </xf>
    <xf numFmtId="0" fontId="21" fillId="9" borderId="0" xfId="0" applyFont="1" applyFill="1"/>
    <xf numFmtId="0" fontId="17" fillId="0" borderId="0" xfId="0" applyFont="1" applyFill="1" applyAlignment="1">
      <alignment horizontal="left" vertical="center" readingOrder="1"/>
    </xf>
    <xf numFmtId="0" fontId="0" fillId="0" borderId="0" xfId="0" applyFill="1"/>
    <xf numFmtId="0" fontId="21" fillId="0" borderId="0" xfId="0" applyFont="1" applyFill="1" applyAlignment="1">
      <alignment horizontal="center"/>
    </xf>
    <xf numFmtId="14" fontId="21" fillId="0" borderId="0" xfId="6" applyNumberFormat="1" applyFont="1" applyFill="1" applyBorder="1" applyAlignment="1">
      <alignment horizontal="center"/>
    </xf>
    <xf numFmtId="0" fontId="21" fillId="0" borderId="0" xfId="6" applyFont="1" applyFill="1" applyBorder="1" applyAlignment="1">
      <alignment horizontal="center"/>
    </xf>
    <xf numFmtId="0" fontId="0" fillId="0" borderId="0" xfId="0" applyFont="1" applyFill="1" applyAlignment="1">
      <alignment horizontal="center" wrapText="1"/>
    </xf>
    <xf numFmtId="9" fontId="0" fillId="0" borderId="0" xfId="16" applyFont="1" applyFill="1" applyBorder="1" applyAlignment="1">
      <alignment horizontal="center"/>
    </xf>
    <xf numFmtId="9" fontId="0" fillId="0" borderId="0" xfId="16" applyFont="1" applyFill="1" applyAlignment="1">
      <alignment horizontal="center"/>
    </xf>
    <xf numFmtId="9" fontId="0" fillId="0" borderId="0" xfId="0" applyNumberFormat="1" applyFill="1" applyAlignment="1">
      <alignment horizontal="center"/>
    </xf>
    <xf numFmtId="0" fontId="27" fillId="0" borderId="0" xfId="81" applyFont="1" applyBorder="1" applyAlignment="1">
      <alignment horizontal="right" vertical="center"/>
    </xf>
    <xf numFmtId="0" fontId="27" fillId="0" borderId="0" xfId="81" applyFont="1" applyFill="1" applyBorder="1" applyAlignment="1">
      <alignment horizontal="right" vertical="center"/>
    </xf>
    <xf numFmtId="9" fontId="3" fillId="0" borderId="0" xfId="7" applyNumberFormat="1" applyFont="1" applyBorder="1" applyAlignment="1">
      <alignment horizontal="center"/>
    </xf>
    <xf numFmtId="9" fontId="1" fillId="0" borderId="0" xfId="16" applyFont="1" applyAlignment="1">
      <alignment horizontal="center" wrapText="1"/>
    </xf>
    <xf numFmtId="0" fontId="0" fillId="0" borderId="0" xfId="0" applyAlignment="1">
      <alignment horizontal="right"/>
    </xf>
    <xf numFmtId="9" fontId="14" fillId="0" borderId="0" xfId="6" applyNumberFormat="1" applyAlignment="1">
      <alignment horizontal="center"/>
    </xf>
    <xf numFmtId="0" fontId="27" fillId="0" borderId="0" xfId="81" applyFont="1" applyFill="1" applyBorder="1" applyAlignment="1">
      <alignment horizontal="right"/>
    </xf>
    <xf numFmtId="0" fontId="27" fillId="0" borderId="0" xfId="81" applyFont="1" applyBorder="1" applyAlignment="1">
      <alignment horizontal="right"/>
    </xf>
    <xf numFmtId="0" fontId="0" fillId="18" borderId="0" xfId="0" applyFill="1" applyAlignment="1">
      <alignment horizontal="center"/>
    </xf>
    <xf numFmtId="17" fontId="21" fillId="0" borderId="0" xfId="6" applyNumberFormat="1" applyFont="1" applyFill="1" applyBorder="1" applyAlignment="1">
      <alignment horizontal="center" vertical="center"/>
    </xf>
    <xf numFmtId="16" fontId="21" fillId="0" borderId="0" xfId="6" applyNumberFormat="1" applyFont="1" applyFill="1" applyBorder="1" applyAlignment="1">
      <alignment horizontal="center" vertical="center"/>
    </xf>
    <xf numFmtId="9" fontId="16" fillId="0" borderId="0" xfId="6" applyNumberFormat="1" applyFont="1" applyFill="1" applyBorder="1" applyAlignment="1">
      <alignment horizontal="center" vertical="center" wrapText="1"/>
    </xf>
    <xf numFmtId="9" fontId="0" fillId="0" borderId="0" xfId="7" applyNumberFormat="1" applyFont="1" applyFill="1" applyBorder="1" applyAlignment="1">
      <alignment horizontal="center" vertical="center"/>
    </xf>
    <xf numFmtId="9" fontId="0" fillId="0" borderId="0" xfId="6" applyNumberFormat="1" applyFont="1" applyFill="1" applyBorder="1" applyAlignment="1">
      <alignment horizontal="center" vertical="center"/>
    </xf>
    <xf numFmtId="9" fontId="0" fillId="0" borderId="0" xfId="0" applyNumberFormat="1" applyFont="1" applyFill="1" applyAlignment="1">
      <alignment horizontal="center" vertical="center"/>
    </xf>
    <xf numFmtId="0" fontId="16" fillId="0" borderId="0" xfId="0" applyFont="1" applyFill="1"/>
    <xf numFmtId="0" fontId="21" fillId="0" borderId="0" xfId="0" applyFont="1" applyFill="1" applyBorder="1" applyAlignment="1">
      <alignment horizontal="center"/>
    </xf>
    <xf numFmtId="0" fontId="17" fillId="11" borderId="0" xfId="0" applyFont="1" applyFill="1" applyBorder="1" applyAlignment="1">
      <alignment horizontal="center" vertical="center"/>
    </xf>
    <xf numFmtId="0" fontId="16" fillId="9" borderId="0" xfId="0" applyFont="1" applyFill="1" applyBorder="1" applyAlignment="1">
      <alignment horizontal="center" vertical="center"/>
    </xf>
    <xf numFmtId="0" fontId="20" fillId="0" borderId="0" xfId="0" applyFont="1" applyAlignment="1">
      <alignment horizontal="center" wrapText="1"/>
    </xf>
    <xf numFmtId="14" fontId="21" fillId="9" borderId="0" xfId="6" applyNumberFormat="1" applyFont="1" applyFill="1" applyBorder="1" applyAlignment="1">
      <alignment horizontal="center"/>
    </xf>
    <xf numFmtId="14" fontId="21" fillId="2" borderId="0" xfId="6" applyNumberFormat="1" applyFont="1" applyFill="1" applyBorder="1" applyAlignment="1">
      <alignment horizontal="center"/>
    </xf>
    <xf numFmtId="0" fontId="16" fillId="6" borderId="0" xfId="0" quotePrefix="1" applyFont="1" applyFill="1" applyBorder="1" applyAlignment="1">
      <alignment horizontal="center" vertical="center" wrapText="1"/>
    </xf>
    <xf numFmtId="14" fontId="21" fillId="9" borderId="0" xfId="6" applyNumberFormat="1" applyFont="1" applyFill="1" applyBorder="1" applyAlignment="1">
      <alignment horizontal="right"/>
    </xf>
  </cellXfs>
  <cellStyles count="85">
    <cellStyle name="Currency 2" xfId="9" xr:uid="{00000000-0005-0000-0000-000001000000}"/>
    <cellStyle name="Currency 2 2" xfId="62" xr:uid="{00000000-0005-0000-0000-000002000000}"/>
    <cellStyle name="Currency 3" xfId="84" xr:uid="{176470C5-9793-46DE-85FA-155A9E515AB8}"/>
    <cellStyle name="Followed Hyperlink" xfId="19" builtinId="9" hidden="1"/>
    <cellStyle name="Followed Hyperlink" xfId="21" builtinId="9" hidden="1"/>
    <cellStyle name="Followed Hyperlink" xfId="23"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Hyperlink" xfId="18" builtinId="8" hidden="1"/>
    <cellStyle name="Hyperlink" xfId="20" builtinId="8" hidden="1"/>
    <cellStyle name="Hyperlink" xfId="22"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Normal" xfId="0" builtinId="0"/>
    <cellStyle name="Normal 2" xfId="1" xr:uid="{00000000-0005-0000-0000-00001C000000}"/>
    <cellStyle name="Normal 2 10" xfId="82" xr:uid="{44A812EF-D779-4DBF-BF5D-733891534C55}"/>
    <cellStyle name="Normal 2 2" xfId="2" xr:uid="{00000000-0005-0000-0000-00001D000000}"/>
    <cellStyle name="Normal 2 2 2" xfId="5" xr:uid="{00000000-0005-0000-0000-00001E000000}"/>
    <cellStyle name="Normal 2 2 2 2" xfId="14" xr:uid="{00000000-0005-0000-0000-00001F000000}"/>
    <cellStyle name="Normal 2 2 2 2 2" xfId="33" xr:uid="{00000000-0005-0000-0000-000020000000}"/>
    <cellStyle name="Normal 2 2 2 2 2 2" xfId="57" xr:uid="{00000000-0005-0000-0000-000021000000}"/>
    <cellStyle name="Normal 2 2 2 2 3" xfId="45" xr:uid="{00000000-0005-0000-0000-000022000000}"/>
    <cellStyle name="Normal 2 2 2 3" xfId="27" xr:uid="{00000000-0005-0000-0000-000023000000}"/>
    <cellStyle name="Normal 2 2 2 3 2" xfId="51" xr:uid="{00000000-0005-0000-0000-000024000000}"/>
    <cellStyle name="Normal 2 2 2 4" xfId="39" xr:uid="{00000000-0005-0000-0000-000025000000}"/>
    <cellStyle name="Normal 2 2 3" xfId="12" xr:uid="{00000000-0005-0000-0000-000026000000}"/>
    <cellStyle name="Normal 2 2 3 2" xfId="31" xr:uid="{00000000-0005-0000-0000-000027000000}"/>
    <cellStyle name="Normal 2 2 3 2 2" xfId="55" xr:uid="{00000000-0005-0000-0000-000028000000}"/>
    <cellStyle name="Normal 2 2 3 3" xfId="43" xr:uid="{00000000-0005-0000-0000-000029000000}"/>
    <cellStyle name="Normal 2 2 4" xfId="17" xr:uid="{00000000-0005-0000-0000-00002A000000}"/>
    <cellStyle name="Normal 2 2 4 2" xfId="35" xr:uid="{00000000-0005-0000-0000-00002B000000}"/>
    <cellStyle name="Normal 2 2 4 2 2" xfId="59" xr:uid="{00000000-0005-0000-0000-00002C000000}"/>
    <cellStyle name="Normal 2 2 4 3" xfId="47" xr:uid="{00000000-0005-0000-0000-00002D000000}"/>
    <cellStyle name="Normal 2 2 5" xfId="25" xr:uid="{00000000-0005-0000-0000-00002E000000}"/>
    <cellStyle name="Normal 2 2 5 2" xfId="49" xr:uid="{00000000-0005-0000-0000-00002F000000}"/>
    <cellStyle name="Normal 2 2 6" xfId="37" xr:uid="{00000000-0005-0000-0000-000030000000}"/>
    <cellStyle name="Normal 2 3" xfId="4" xr:uid="{00000000-0005-0000-0000-000031000000}"/>
    <cellStyle name="Normal 2 3 2" xfId="13" xr:uid="{00000000-0005-0000-0000-000032000000}"/>
    <cellStyle name="Normal 2 3 2 2" xfId="32" xr:uid="{00000000-0005-0000-0000-000033000000}"/>
    <cellStyle name="Normal 2 3 2 2 2" xfId="56" xr:uid="{00000000-0005-0000-0000-000034000000}"/>
    <cellStyle name="Normal 2 3 2 3" xfId="44" xr:uid="{00000000-0005-0000-0000-000035000000}"/>
    <cellStyle name="Normal 2 3 3" xfId="26" xr:uid="{00000000-0005-0000-0000-000036000000}"/>
    <cellStyle name="Normal 2 3 3 2" xfId="50" xr:uid="{00000000-0005-0000-0000-000037000000}"/>
    <cellStyle name="Normal 2 3 4" xfId="38" xr:uid="{00000000-0005-0000-0000-000038000000}"/>
    <cellStyle name="Normal 2 4" xfId="8" xr:uid="{00000000-0005-0000-0000-000039000000}"/>
    <cellStyle name="Normal 2 4 2" xfId="15" xr:uid="{00000000-0005-0000-0000-00003A000000}"/>
    <cellStyle name="Normal 2 4 2 2" xfId="34" xr:uid="{00000000-0005-0000-0000-00003B000000}"/>
    <cellStyle name="Normal 2 4 2 2 2" xfId="58" xr:uid="{00000000-0005-0000-0000-00003C000000}"/>
    <cellStyle name="Normal 2 4 2 3" xfId="46" xr:uid="{00000000-0005-0000-0000-00003D000000}"/>
    <cellStyle name="Normal 2 4 3" xfId="28" xr:uid="{00000000-0005-0000-0000-00003E000000}"/>
    <cellStyle name="Normal 2 4 3 2" xfId="52" xr:uid="{00000000-0005-0000-0000-00003F000000}"/>
    <cellStyle name="Normal 2 4 4" xfId="40" xr:uid="{00000000-0005-0000-0000-000040000000}"/>
    <cellStyle name="Normal 2 5" xfId="10" xr:uid="{00000000-0005-0000-0000-000041000000}"/>
    <cellStyle name="Normal 2 5 2" xfId="29" xr:uid="{00000000-0005-0000-0000-000042000000}"/>
    <cellStyle name="Normal 2 5 2 2" xfId="53" xr:uid="{00000000-0005-0000-0000-000043000000}"/>
    <cellStyle name="Normal 2 5 3" xfId="41" xr:uid="{00000000-0005-0000-0000-000044000000}"/>
    <cellStyle name="Normal 2 6" xfId="11" xr:uid="{00000000-0005-0000-0000-000045000000}"/>
    <cellStyle name="Normal 2 6 2" xfId="30" xr:uid="{00000000-0005-0000-0000-000046000000}"/>
    <cellStyle name="Normal 2 6 2 2" xfId="54" xr:uid="{00000000-0005-0000-0000-000047000000}"/>
    <cellStyle name="Normal 2 6 3" xfId="42" xr:uid="{00000000-0005-0000-0000-000048000000}"/>
    <cellStyle name="Normal 2 7" xfId="24" xr:uid="{00000000-0005-0000-0000-000049000000}"/>
    <cellStyle name="Normal 2 7 2" xfId="48" xr:uid="{00000000-0005-0000-0000-00004A000000}"/>
    <cellStyle name="Normal 2 8" xfId="36" xr:uid="{00000000-0005-0000-0000-00004B000000}"/>
    <cellStyle name="Normal 2 9" xfId="60" xr:uid="{00000000-0005-0000-0000-00004C000000}"/>
    <cellStyle name="Normal 2 9 2" xfId="83" xr:uid="{1B594CD2-C326-4DF1-940D-26B7DA84049F}"/>
    <cellStyle name="Normal 3" xfId="6" xr:uid="{00000000-0005-0000-0000-00004D000000}"/>
    <cellStyle name="Normal 3 2" xfId="61" xr:uid="{00000000-0005-0000-0000-00004E000000}"/>
    <cellStyle name="Normal 4" xfId="81" xr:uid="{0A782EB0-6DC6-4273-A60C-DFC21EF141BD}"/>
    <cellStyle name="Percent" xfId="16" builtinId="5"/>
    <cellStyle name="Percent 2" xfId="7" xr:uid="{00000000-0005-0000-0000-000050000000}"/>
    <cellStyle name="Total" xfId="3" builtinId="25" customBuiltin="1"/>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color rgb="FFE4760A"/>
      <color rgb="FF00B050"/>
      <color rgb="FF954AAA"/>
      <color rgb="FF7030A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u="none" strike="noStrike" baseline="0">
                <a:effectLst/>
              </a:rPr>
              <a:t>Are the traditional auto part retailers/suppliers offering bigger discounts July-Sept vs. last quarter? (Franchised Chains vs. Independent)</a:t>
            </a:r>
            <a:endParaRPr lang="en-US" sz="1400">
              <a:solidFill>
                <a:sysClr val="windowText" lastClr="000000"/>
              </a:solidFill>
              <a:effectLst/>
            </a:endParaRPr>
          </a:p>
        </c:rich>
      </c:tx>
      <c:overlay val="0"/>
      <c:spPr>
        <a:noFill/>
        <a:ln>
          <a:noFill/>
        </a:ln>
        <a:effectLst/>
      </c:spPr>
    </c:title>
    <c:autoTitleDeleted val="0"/>
    <c:plotArea>
      <c:layout/>
      <c:barChart>
        <c:barDir val="bar"/>
        <c:grouping val="stacked"/>
        <c:varyColors val="0"/>
        <c:ser>
          <c:idx val="0"/>
          <c:order val="0"/>
          <c:tx>
            <c:strRef>
              <c:f>'Independent vs Chain'!$C$17</c:f>
              <c:strCache>
                <c:ptCount val="1"/>
                <c:pt idx="0">
                  <c:v>Independent</c:v>
                </c:pt>
              </c:strCache>
            </c:strRef>
          </c:tx>
          <c:spPr>
            <a:solidFill>
              <a:srgbClr val="002060"/>
            </a:solidFill>
            <a:ln>
              <a:no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FB-4F1F-A8AA-0B82B2FA47F7}"/>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'Independent vs Chain'!$B$18:$B$21</c:f>
              <c:strCache>
                <c:ptCount val="4"/>
                <c:pt idx="0">
                  <c:v>Bigger Discounts</c:v>
                </c:pt>
                <c:pt idx="1">
                  <c:v>Same as last quarter</c:v>
                </c:pt>
                <c:pt idx="2">
                  <c:v>No discounting at all</c:v>
                </c:pt>
                <c:pt idx="3">
                  <c:v>Smaller Discounts</c:v>
                </c:pt>
              </c:strCache>
            </c:strRef>
          </c:cat>
          <c:val>
            <c:numRef>
              <c:f>'Independent vs Chain'!$C$18:$C$21</c:f>
              <c:numCache>
                <c:formatCode>General</c:formatCode>
                <c:ptCount val="4"/>
                <c:pt idx="0">
                  <c:v>3</c:v>
                </c:pt>
                <c:pt idx="1">
                  <c:v>45</c:v>
                </c:pt>
                <c:pt idx="2">
                  <c:v>5</c:v>
                </c:pt>
                <c:pt idx="3">
                  <c:v>4</c:v>
                </c:pt>
              </c:numCache>
            </c:numRef>
          </c:val>
          <c:extLst>
            <c:ext xmlns:c16="http://schemas.microsoft.com/office/drawing/2014/chart" uri="{C3380CC4-5D6E-409C-BE32-E72D297353CC}">
              <c16:uniqueId val="{00000006-25FB-4F1F-A8AA-0B82B2FA47F7}"/>
            </c:ext>
          </c:extLst>
        </c:ser>
        <c:ser>
          <c:idx val="1"/>
          <c:order val="1"/>
          <c:tx>
            <c:strRef>
              <c:f>'Independent vs Chain'!$E$17</c:f>
              <c:strCache>
                <c:ptCount val="1"/>
                <c:pt idx="0">
                  <c:v>Chain</c:v>
                </c:pt>
              </c:strCache>
            </c:strRef>
          </c:tx>
          <c:spPr>
            <a:solidFill>
              <a:srgbClr val="00B050"/>
            </a:solidFill>
            <a:ln>
              <a:noFill/>
            </a:ln>
            <a:effectLst/>
          </c:spPr>
          <c:invertIfNegative val="0"/>
          <c:dPt>
            <c:idx val="0"/>
            <c:invertIfNegative val="0"/>
            <c:bubble3D val="0"/>
            <c:extLst>
              <c:ext xmlns:c16="http://schemas.microsoft.com/office/drawing/2014/chart" uri="{C3380CC4-5D6E-409C-BE32-E72D297353CC}">
                <c16:uniqueId val="{00000008-25FB-4F1F-A8AA-0B82B2FA47F7}"/>
              </c:ext>
            </c:extLst>
          </c:dPt>
          <c:dPt>
            <c:idx val="1"/>
            <c:invertIfNegative val="0"/>
            <c:bubble3D val="0"/>
            <c:extLst>
              <c:ext xmlns:c16="http://schemas.microsoft.com/office/drawing/2014/chart" uri="{C3380CC4-5D6E-409C-BE32-E72D297353CC}">
                <c16:uniqueId val="{00000009-25FB-4F1F-A8AA-0B82B2FA47F7}"/>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5FB-4F1F-A8AA-0B82B2FA47F7}"/>
                </c:ext>
              </c:extLst>
            </c:dLbl>
            <c:dLbl>
              <c:idx val="2"/>
              <c:delete val="1"/>
              <c:extLst>
                <c:ext xmlns:c15="http://schemas.microsoft.com/office/drawing/2012/chart" uri="{CE6537A1-D6FC-4f65-9D91-7224C49458BB}"/>
                <c:ext xmlns:c16="http://schemas.microsoft.com/office/drawing/2014/chart" uri="{C3380CC4-5D6E-409C-BE32-E72D297353CC}">
                  <c16:uniqueId val="{0000000C-25FB-4F1F-A8AA-0B82B2FA47F7}"/>
                </c:ext>
              </c:extLst>
            </c:dLbl>
            <c:dLbl>
              <c:idx val="3"/>
              <c:delete val="1"/>
              <c:extLst>
                <c:ext xmlns:c15="http://schemas.microsoft.com/office/drawing/2012/chart" uri="{CE6537A1-D6FC-4f65-9D91-7224C49458BB}"/>
                <c:ext xmlns:c16="http://schemas.microsoft.com/office/drawing/2014/chart" uri="{C3380CC4-5D6E-409C-BE32-E72D297353CC}">
                  <c16:uniqueId val="{00000003-FD7D-4832-B07B-11E972496C00}"/>
                </c:ext>
              </c:extLst>
            </c:dLbl>
            <c:dLbl>
              <c:idx val="6"/>
              <c:delete val="1"/>
              <c:extLst>
                <c:ext xmlns:c15="http://schemas.microsoft.com/office/drawing/2012/chart" uri="{CE6537A1-D6FC-4f65-9D91-7224C49458BB}"/>
                <c:ext xmlns:c16="http://schemas.microsoft.com/office/drawing/2014/chart" uri="{C3380CC4-5D6E-409C-BE32-E72D297353CC}">
                  <c16:uniqueId val="{0000000A-25FB-4F1F-A8AA-0B82B2FA47F7}"/>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'Independent vs Chain'!$B$18:$B$21</c:f>
              <c:strCache>
                <c:ptCount val="4"/>
                <c:pt idx="0">
                  <c:v>Bigger Discounts</c:v>
                </c:pt>
                <c:pt idx="1">
                  <c:v>Same as last quarter</c:v>
                </c:pt>
                <c:pt idx="2">
                  <c:v>No discounting at all</c:v>
                </c:pt>
                <c:pt idx="3">
                  <c:v>Smaller Discounts</c:v>
                </c:pt>
              </c:strCache>
            </c:strRef>
          </c:cat>
          <c:val>
            <c:numRef>
              <c:f>'Independent vs Chain'!$E$18:$E$21</c:f>
              <c:numCache>
                <c:formatCode>General</c:formatCode>
                <c:ptCount val="4"/>
                <c:pt idx="0">
                  <c:v>2</c:v>
                </c:pt>
                <c:pt idx="1">
                  <c:v>27</c:v>
                </c:pt>
                <c:pt idx="2">
                  <c:v>0</c:v>
                </c:pt>
                <c:pt idx="3">
                  <c:v>0</c:v>
                </c:pt>
              </c:numCache>
            </c:numRef>
          </c:val>
          <c:extLst>
            <c:ext xmlns:c16="http://schemas.microsoft.com/office/drawing/2014/chart" uri="{C3380CC4-5D6E-409C-BE32-E72D297353CC}">
              <c16:uniqueId val="{0000000B-25FB-4F1F-A8AA-0B82B2FA47F7}"/>
            </c:ext>
          </c:extLst>
        </c:ser>
        <c:dLbls>
          <c:dLblPos val="ctr"/>
          <c:showLegendKey val="0"/>
          <c:showVal val="1"/>
          <c:showCatName val="0"/>
          <c:showSerName val="0"/>
          <c:showPercent val="0"/>
          <c:showBubbleSize val="0"/>
        </c:dLbls>
        <c:gapWidth val="150"/>
        <c:overlap val="100"/>
        <c:axId val="2084802104"/>
        <c:axId val="2083741384"/>
      </c:barChart>
      <c:catAx>
        <c:axId val="20848021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83741384"/>
        <c:crosses val="autoZero"/>
        <c:auto val="1"/>
        <c:lblAlgn val="ctr"/>
        <c:lblOffset val="100"/>
        <c:noMultiLvlLbl val="0"/>
      </c:catAx>
      <c:valAx>
        <c:axId val="2083741384"/>
        <c:scaling>
          <c:orientation val="minMax"/>
        </c:scaling>
        <c:delete val="1"/>
        <c:axPos val="t"/>
        <c:numFmt formatCode="General" sourceLinked="1"/>
        <c:majorTickMark val="none"/>
        <c:minorTickMark val="none"/>
        <c:tickLblPos val="nextTo"/>
        <c:crossAx val="208480210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u="none" strike="noStrike" baseline="0">
                <a:effectLst/>
              </a:rPr>
              <a:t>Overall, what ONE auto supplier are you using LESS vs. a year ago?</a:t>
            </a:r>
            <a:endParaRPr lang="en-US" sz="1400">
              <a:solidFill>
                <a:sysClr val="windowText" lastClr="000000"/>
              </a:solidFill>
              <a:effectLst/>
            </a:endParaRPr>
          </a:p>
        </c:rich>
      </c:tx>
      <c:overlay val="0"/>
      <c:spPr>
        <a:noFill/>
        <a:ln>
          <a:noFill/>
        </a:ln>
        <a:effectLst/>
      </c:spPr>
    </c:title>
    <c:autoTitleDeleted val="0"/>
    <c:plotArea>
      <c:layout>
        <c:manualLayout>
          <c:layoutTarget val="inner"/>
          <c:xMode val="edge"/>
          <c:yMode val="edge"/>
          <c:x val="0.19774584187517699"/>
          <c:y val="0.114196284280607"/>
          <c:w val="0.784265908816701"/>
          <c:h val="0.81959652390120896"/>
        </c:manualLayout>
      </c:layout>
      <c:barChart>
        <c:barDir val="bar"/>
        <c:grouping val="stacked"/>
        <c:varyColors val="0"/>
        <c:ser>
          <c:idx val="0"/>
          <c:order val="0"/>
          <c:tx>
            <c:strRef>
              <c:f>'Independent vs Chain'!$C$244</c:f>
              <c:strCache>
                <c:ptCount val="1"/>
                <c:pt idx="0">
                  <c:v>Independent</c:v>
                </c:pt>
              </c:strCache>
            </c:strRef>
          </c:tx>
          <c:spPr>
            <a:solidFill>
              <a:srgbClr val="002060"/>
            </a:solidFill>
            <a:ln>
              <a:no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731-4C9A-AE24-E53E94A5FC99}"/>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'Independent vs Chain'!$B$245:$B$254</c:f>
              <c:strCache>
                <c:ptCount val="10"/>
                <c:pt idx="0">
                  <c:v>NAPA</c:v>
                </c:pt>
                <c:pt idx="1">
                  <c:v>O'Reilly (First Call)</c:v>
                </c:pt>
                <c:pt idx="2">
                  <c:v>Advance Auto Parts</c:v>
                </c:pt>
                <c:pt idx="3">
                  <c:v>AutoZone</c:v>
                </c:pt>
                <c:pt idx="4">
                  <c:v>WorldPac</c:v>
                </c:pt>
                <c:pt idx="5">
                  <c:v>Carquest</c:v>
                </c:pt>
                <c:pt idx="6">
                  <c:v>Amazon Auto Online</c:v>
                </c:pt>
                <c:pt idx="7">
                  <c:v>Other</c:v>
                </c:pt>
                <c:pt idx="8">
                  <c:v>eBay</c:v>
                </c:pt>
                <c:pt idx="9">
                  <c:v>None</c:v>
                </c:pt>
              </c:strCache>
            </c:strRef>
          </c:cat>
          <c:val>
            <c:numRef>
              <c:f>'Independent vs Chain'!$C$245:$C$254</c:f>
              <c:numCache>
                <c:formatCode>General</c:formatCode>
                <c:ptCount val="10"/>
                <c:pt idx="0">
                  <c:v>4</c:v>
                </c:pt>
                <c:pt idx="1">
                  <c:v>5</c:v>
                </c:pt>
                <c:pt idx="2">
                  <c:v>4</c:v>
                </c:pt>
                <c:pt idx="3">
                  <c:v>2</c:v>
                </c:pt>
                <c:pt idx="4">
                  <c:v>1</c:v>
                </c:pt>
                <c:pt idx="5">
                  <c:v>0</c:v>
                </c:pt>
                <c:pt idx="6">
                  <c:v>0</c:v>
                </c:pt>
                <c:pt idx="7">
                  <c:v>8</c:v>
                </c:pt>
                <c:pt idx="8">
                  <c:v>0</c:v>
                </c:pt>
                <c:pt idx="9">
                  <c:v>33</c:v>
                </c:pt>
              </c:numCache>
            </c:numRef>
          </c:val>
          <c:extLst>
            <c:ext xmlns:c16="http://schemas.microsoft.com/office/drawing/2014/chart" uri="{C3380CC4-5D6E-409C-BE32-E72D297353CC}">
              <c16:uniqueId val="{0000000E-B731-4C9A-AE24-E53E94A5FC99}"/>
            </c:ext>
          </c:extLst>
        </c:ser>
        <c:ser>
          <c:idx val="1"/>
          <c:order val="1"/>
          <c:tx>
            <c:strRef>
              <c:f>'Independent vs Chain'!$E$244</c:f>
              <c:strCache>
                <c:ptCount val="1"/>
                <c:pt idx="0">
                  <c:v>Chain</c:v>
                </c:pt>
              </c:strCache>
            </c:strRef>
          </c:tx>
          <c:spPr>
            <a:solidFill>
              <a:srgbClr val="00B050"/>
            </a:solidFill>
            <a:ln>
              <a:noFill/>
            </a:ln>
            <a:effectLst/>
          </c:spPr>
          <c:invertIfNegative val="0"/>
          <c:dPt>
            <c:idx val="0"/>
            <c:invertIfNegative val="0"/>
            <c:bubble3D val="0"/>
            <c:extLst>
              <c:ext xmlns:c16="http://schemas.microsoft.com/office/drawing/2014/chart" uri="{C3380CC4-5D6E-409C-BE32-E72D297353CC}">
                <c16:uniqueId val="{00000011-B731-4C9A-AE24-E53E94A5FC99}"/>
              </c:ext>
            </c:extLst>
          </c:dPt>
          <c:dPt>
            <c:idx val="1"/>
            <c:invertIfNegative val="0"/>
            <c:bubble3D val="0"/>
            <c:extLst>
              <c:ext xmlns:c16="http://schemas.microsoft.com/office/drawing/2014/chart" uri="{C3380CC4-5D6E-409C-BE32-E72D297353CC}">
                <c16:uniqueId val="{00000013-B731-4C9A-AE24-E53E94A5FC99}"/>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731-4C9A-AE24-E53E94A5FC99}"/>
                </c:ext>
              </c:extLst>
            </c:dLbl>
            <c:dLbl>
              <c:idx val="4"/>
              <c:delete val="1"/>
              <c:extLst>
                <c:ext xmlns:c15="http://schemas.microsoft.com/office/drawing/2012/chart" uri="{CE6537A1-D6FC-4f65-9D91-7224C49458BB}"/>
                <c:ext xmlns:c16="http://schemas.microsoft.com/office/drawing/2014/chart" uri="{C3380CC4-5D6E-409C-BE32-E72D297353CC}">
                  <c16:uniqueId val="{00000017-B731-4C9A-AE24-E53E94A5FC99}"/>
                </c:ext>
              </c:extLst>
            </c:dLbl>
            <c:dLbl>
              <c:idx val="5"/>
              <c:delete val="1"/>
              <c:extLst>
                <c:ext xmlns:c15="http://schemas.microsoft.com/office/drawing/2012/chart" uri="{CE6537A1-D6FC-4f65-9D91-7224C49458BB}"/>
                <c:ext xmlns:c16="http://schemas.microsoft.com/office/drawing/2014/chart" uri="{C3380CC4-5D6E-409C-BE32-E72D297353CC}">
                  <c16:uniqueId val="{00000002-6C24-4C84-9279-F460CF3F07C9}"/>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731-4C9A-AE24-E53E94A5FC99}"/>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'Independent vs Chain'!$B$245:$B$254</c:f>
              <c:strCache>
                <c:ptCount val="10"/>
                <c:pt idx="0">
                  <c:v>NAPA</c:v>
                </c:pt>
                <c:pt idx="1">
                  <c:v>O'Reilly (First Call)</c:v>
                </c:pt>
                <c:pt idx="2">
                  <c:v>Advance Auto Parts</c:v>
                </c:pt>
                <c:pt idx="3">
                  <c:v>AutoZone</c:v>
                </c:pt>
                <c:pt idx="4">
                  <c:v>WorldPac</c:v>
                </c:pt>
                <c:pt idx="5">
                  <c:v>Carquest</c:v>
                </c:pt>
                <c:pt idx="6">
                  <c:v>Amazon Auto Online</c:v>
                </c:pt>
                <c:pt idx="7">
                  <c:v>Other</c:v>
                </c:pt>
                <c:pt idx="8">
                  <c:v>eBay</c:v>
                </c:pt>
                <c:pt idx="9">
                  <c:v>None</c:v>
                </c:pt>
              </c:strCache>
            </c:strRef>
          </c:cat>
          <c:val>
            <c:numRef>
              <c:f>'Independent vs Chain'!$E$245:$E$254</c:f>
              <c:numCache>
                <c:formatCode>General</c:formatCode>
                <c:ptCount val="10"/>
                <c:pt idx="0">
                  <c:v>2</c:v>
                </c:pt>
                <c:pt idx="1">
                  <c:v>3</c:v>
                </c:pt>
                <c:pt idx="2">
                  <c:v>5</c:v>
                </c:pt>
                <c:pt idx="3">
                  <c:v>3</c:v>
                </c:pt>
                <c:pt idx="4">
                  <c:v>0</c:v>
                </c:pt>
                <c:pt idx="5">
                  <c:v>0</c:v>
                </c:pt>
                <c:pt idx="6">
                  <c:v>0</c:v>
                </c:pt>
                <c:pt idx="7">
                  <c:v>10</c:v>
                </c:pt>
                <c:pt idx="8">
                  <c:v>0</c:v>
                </c:pt>
                <c:pt idx="9">
                  <c:v>6</c:v>
                </c:pt>
              </c:numCache>
            </c:numRef>
          </c:val>
          <c:extLst>
            <c:ext xmlns:c16="http://schemas.microsoft.com/office/drawing/2014/chart" uri="{C3380CC4-5D6E-409C-BE32-E72D297353CC}">
              <c16:uniqueId val="{00000015-B731-4C9A-AE24-E53E94A5FC99}"/>
            </c:ext>
          </c:extLst>
        </c:ser>
        <c:dLbls>
          <c:dLblPos val="ctr"/>
          <c:showLegendKey val="0"/>
          <c:showVal val="1"/>
          <c:showCatName val="0"/>
          <c:showSerName val="0"/>
          <c:showPercent val="0"/>
          <c:showBubbleSize val="0"/>
        </c:dLbls>
        <c:gapWidth val="150"/>
        <c:overlap val="100"/>
        <c:axId val="2091156296"/>
        <c:axId val="2091152712"/>
      </c:barChart>
      <c:catAx>
        <c:axId val="20911562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1152712"/>
        <c:crosses val="autoZero"/>
        <c:auto val="1"/>
        <c:lblAlgn val="ctr"/>
        <c:lblOffset val="100"/>
        <c:noMultiLvlLbl val="0"/>
      </c:catAx>
      <c:valAx>
        <c:axId val="2091152712"/>
        <c:scaling>
          <c:orientation val="minMax"/>
        </c:scaling>
        <c:delete val="1"/>
        <c:axPos val="t"/>
        <c:numFmt formatCode="General" sourceLinked="1"/>
        <c:majorTickMark val="none"/>
        <c:minorTickMark val="none"/>
        <c:tickLblPos val="nextTo"/>
        <c:crossAx val="2091156296"/>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If discounting, which retailers/suppliers (% of users that</a:t>
            </a:r>
            <a:r>
              <a:rPr lang="en-US" b="1" baseline="0">
                <a:solidFill>
                  <a:sysClr val="windowText" lastClr="000000"/>
                </a:solidFill>
              </a:rPr>
              <a:t> mentioned</a:t>
            </a:r>
            <a:r>
              <a:rPr lang="en-US" b="1">
                <a:solidFill>
                  <a:sysClr val="windowText" lastClr="000000"/>
                </a:solidFill>
              </a:rPr>
              <a:t>)?</a:t>
            </a:r>
          </a:p>
        </c:rich>
      </c:tx>
      <c:overlay val="0"/>
      <c:spPr>
        <a:noFill/>
        <a:ln>
          <a:noFill/>
        </a:ln>
        <a:effectLst/>
      </c:spPr>
    </c:title>
    <c:autoTitleDeleted val="0"/>
    <c:plotArea>
      <c:layout>
        <c:manualLayout>
          <c:layoutTarget val="inner"/>
          <c:xMode val="edge"/>
          <c:yMode val="edge"/>
          <c:x val="4.3016854988617098E-2"/>
          <c:y val="0.12545906366426399"/>
          <c:w val="0.94743407339334595"/>
          <c:h val="0.71995217943239398"/>
        </c:manualLayout>
      </c:layout>
      <c:barChart>
        <c:barDir val="col"/>
        <c:grouping val="clustered"/>
        <c:varyColors val="0"/>
        <c:ser>
          <c:idx val="0"/>
          <c:order val="0"/>
          <c:spPr>
            <a:solidFill>
              <a:srgbClr val="00206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5EFF-4CB7-8240-CB86E16B6236}"/>
              </c:ext>
            </c:extLst>
          </c:dPt>
          <c:dPt>
            <c:idx val="1"/>
            <c:invertIfNegative val="0"/>
            <c:bubble3D val="0"/>
            <c:spPr>
              <a:solidFill>
                <a:srgbClr val="E4760A"/>
              </a:solidFill>
              <a:ln>
                <a:noFill/>
              </a:ln>
              <a:effectLst/>
            </c:spPr>
            <c:extLst>
              <c:ext xmlns:c16="http://schemas.microsoft.com/office/drawing/2014/chart" uri="{C3380CC4-5D6E-409C-BE32-E72D297353CC}">
                <c16:uniqueId val="{00000003-5EFF-4CB7-8240-CB86E16B6236}"/>
              </c:ext>
            </c:extLst>
          </c:dPt>
          <c:dPt>
            <c:idx val="2"/>
            <c:invertIfNegative val="0"/>
            <c:bubble3D val="0"/>
            <c:spPr>
              <a:solidFill>
                <a:srgbClr val="7030A0"/>
              </a:solidFill>
              <a:ln>
                <a:noFill/>
              </a:ln>
              <a:effectLst/>
            </c:spPr>
            <c:extLst>
              <c:ext xmlns:c16="http://schemas.microsoft.com/office/drawing/2014/chart" uri="{C3380CC4-5D6E-409C-BE32-E72D297353CC}">
                <c16:uniqueId val="{00000005-5EFF-4CB7-8240-CB86E16B6236}"/>
              </c:ext>
            </c:extLst>
          </c:dPt>
          <c:dPt>
            <c:idx val="3"/>
            <c:invertIfNegative val="0"/>
            <c:bubble3D val="0"/>
            <c:spPr>
              <a:solidFill>
                <a:srgbClr val="00B0F0"/>
              </a:solidFill>
              <a:ln>
                <a:noFill/>
              </a:ln>
              <a:effectLst/>
            </c:spPr>
            <c:extLst>
              <c:ext xmlns:c16="http://schemas.microsoft.com/office/drawing/2014/chart" uri="{C3380CC4-5D6E-409C-BE32-E72D297353CC}">
                <c16:uniqueId val="{00000007-5EFF-4CB7-8240-CB86E16B6236}"/>
              </c:ext>
            </c:extLst>
          </c:dPt>
          <c:dPt>
            <c:idx val="4"/>
            <c:invertIfNegative val="0"/>
            <c:bubble3D val="0"/>
            <c:extLst>
              <c:ext xmlns:c16="http://schemas.microsoft.com/office/drawing/2014/chart" uri="{C3380CC4-5D6E-409C-BE32-E72D297353CC}">
                <c16:uniqueId val="{00000009-5EFF-4CB7-8240-CB86E16B6236}"/>
              </c:ext>
            </c:extLst>
          </c:dPt>
          <c:dPt>
            <c:idx val="5"/>
            <c:invertIfNegative val="0"/>
            <c:bubble3D val="0"/>
            <c:spPr>
              <a:solidFill>
                <a:srgbClr val="FF00FF"/>
              </a:solidFill>
              <a:ln>
                <a:noFill/>
              </a:ln>
              <a:effectLst/>
            </c:spPr>
            <c:extLst>
              <c:ext xmlns:c16="http://schemas.microsoft.com/office/drawing/2014/chart" uri="{C3380CC4-5D6E-409C-BE32-E72D297353CC}">
                <c16:uniqueId val="{0000000B-5EFF-4CB7-8240-CB86E16B6236}"/>
              </c:ext>
            </c:extLst>
          </c:dPt>
          <c:dPt>
            <c:idx val="6"/>
            <c:invertIfNegative val="0"/>
            <c:bubble3D val="0"/>
            <c:spPr>
              <a:solidFill>
                <a:srgbClr val="F92BD2"/>
              </a:solidFill>
              <a:ln>
                <a:noFill/>
              </a:ln>
              <a:effectLst/>
            </c:spPr>
            <c:extLst>
              <c:ext xmlns:c16="http://schemas.microsoft.com/office/drawing/2014/chart" uri="{C3380CC4-5D6E-409C-BE32-E72D297353CC}">
                <c16:uniqueId val="{0000000D-5EFF-4CB7-8240-CB86E16B6236}"/>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Discounting'!$O$7:$O$12</c:f>
              <c:strCache>
                <c:ptCount val="6"/>
                <c:pt idx="0">
                  <c:v>O'Reilly (First Call)</c:v>
                </c:pt>
                <c:pt idx="1">
                  <c:v>NAPA Auto</c:v>
                </c:pt>
                <c:pt idx="2">
                  <c:v>AutoZone</c:v>
                </c:pt>
                <c:pt idx="3">
                  <c:v>Advance Auto Parts</c:v>
                </c:pt>
                <c:pt idx="4">
                  <c:v>Carquest</c:v>
                </c:pt>
                <c:pt idx="5">
                  <c:v>Other (Factory, Local Dealers, etc.)</c:v>
                </c:pt>
              </c:strCache>
            </c:strRef>
          </c:cat>
          <c:val>
            <c:numRef>
              <c:f>'1. Discounting'!$P$7:$P$12</c:f>
              <c:numCache>
                <c:formatCode>0%</c:formatCode>
                <c:ptCount val="6"/>
                <c:pt idx="0">
                  <c:v>0.40425531914893614</c:v>
                </c:pt>
                <c:pt idx="1">
                  <c:v>0.24324324324324326</c:v>
                </c:pt>
                <c:pt idx="2">
                  <c:v>0.21951219512195122</c:v>
                </c:pt>
                <c:pt idx="3">
                  <c:v>0.2</c:v>
                </c:pt>
                <c:pt idx="4">
                  <c:v>0.14285714285714285</c:v>
                </c:pt>
                <c:pt idx="5">
                  <c:v>7.8947368421052627E-2</c:v>
                </c:pt>
              </c:numCache>
            </c:numRef>
          </c:val>
          <c:extLst>
            <c:ext xmlns:c16="http://schemas.microsoft.com/office/drawing/2014/chart" uri="{C3380CC4-5D6E-409C-BE32-E72D297353CC}">
              <c16:uniqueId val="{00000010-5EFF-4CB7-8240-CB86E16B6236}"/>
            </c:ext>
          </c:extLst>
        </c:ser>
        <c:dLbls>
          <c:showLegendKey val="0"/>
          <c:showVal val="0"/>
          <c:showCatName val="0"/>
          <c:showSerName val="0"/>
          <c:showPercent val="0"/>
          <c:showBubbleSize val="0"/>
        </c:dLbls>
        <c:gapWidth val="219"/>
        <c:axId val="2091080072"/>
        <c:axId val="2091076520"/>
      </c:barChart>
      <c:catAx>
        <c:axId val="209108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2091076520"/>
        <c:crosses val="autoZero"/>
        <c:auto val="1"/>
        <c:lblAlgn val="ctr"/>
        <c:lblOffset val="100"/>
        <c:noMultiLvlLbl val="0"/>
      </c:catAx>
      <c:valAx>
        <c:axId val="2091076520"/>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10800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Are the traditional auto part retailers/suppliers offering bigger discounts July-Sept vs. last quarter? </a:t>
            </a:r>
          </a:p>
        </c:rich>
      </c:tx>
      <c:overlay val="0"/>
      <c:spPr>
        <a:noFill/>
        <a:ln>
          <a:noFill/>
        </a:ln>
        <a:effectLst/>
      </c:spPr>
    </c:title>
    <c:autoTitleDeleted val="0"/>
    <c:plotArea>
      <c:layout>
        <c:manualLayout>
          <c:layoutTarget val="inner"/>
          <c:xMode val="edge"/>
          <c:yMode val="edge"/>
          <c:x val="4.3016854988617098E-2"/>
          <c:y val="0.16257258302543501"/>
          <c:w val="0.94743407339334595"/>
          <c:h val="0.68283884498379599"/>
        </c:manualLayout>
      </c:layout>
      <c:barChart>
        <c:barDir val="col"/>
        <c:grouping val="clustered"/>
        <c:varyColors val="0"/>
        <c:ser>
          <c:idx val="0"/>
          <c:order val="0"/>
          <c:spPr>
            <a:solidFill>
              <a:srgbClr val="002060"/>
            </a:solidFill>
            <a:ln>
              <a:noFill/>
            </a:ln>
            <a:effectLst/>
          </c:spPr>
          <c:invertIfNegative val="0"/>
          <c:dPt>
            <c:idx val="0"/>
            <c:invertIfNegative val="0"/>
            <c:bubble3D val="0"/>
            <c:extLst>
              <c:ext xmlns:c16="http://schemas.microsoft.com/office/drawing/2014/chart" uri="{C3380CC4-5D6E-409C-BE32-E72D297353CC}">
                <c16:uniqueId val="{00000000-BDE4-4AD0-9F8F-111D8FB55A7C}"/>
              </c:ext>
            </c:extLst>
          </c:dPt>
          <c:dPt>
            <c:idx val="1"/>
            <c:invertIfNegative val="0"/>
            <c:bubble3D val="0"/>
            <c:spPr>
              <a:solidFill>
                <a:srgbClr val="00B050"/>
              </a:solidFill>
              <a:ln>
                <a:noFill/>
              </a:ln>
              <a:effectLst/>
            </c:spPr>
            <c:extLst>
              <c:ext xmlns:c16="http://schemas.microsoft.com/office/drawing/2014/chart" uri="{C3380CC4-5D6E-409C-BE32-E72D297353CC}">
                <c16:uniqueId val="{00000002-BDE4-4AD0-9F8F-111D8FB55A7C}"/>
              </c:ext>
            </c:extLst>
          </c:dPt>
          <c:dPt>
            <c:idx val="2"/>
            <c:invertIfNegative val="0"/>
            <c:bubble3D val="0"/>
            <c:spPr>
              <a:solidFill>
                <a:srgbClr val="E4760A"/>
              </a:solidFill>
              <a:ln>
                <a:noFill/>
              </a:ln>
              <a:effectLst/>
            </c:spPr>
            <c:extLst>
              <c:ext xmlns:c16="http://schemas.microsoft.com/office/drawing/2014/chart" uri="{C3380CC4-5D6E-409C-BE32-E72D297353CC}">
                <c16:uniqueId val="{00000004-BDE4-4AD0-9F8F-111D8FB55A7C}"/>
              </c:ext>
            </c:extLst>
          </c:dPt>
          <c:dPt>
            <c:idx val="3"/>
            <c:invertIfNegative val="0"/>
            <c:bubble3D val="0"/>
            <c:spPr>
              <a:solidFill>
                <a:srgbClr val="7030A0"/>
              </a:solidFill>
              <a:ln>
                <a:noFill/>
              </a:ln>
              <a:effectLst/>
            </c:spPr>
            <c:extLst>
              <c:ext xmlns:c16="http://schemas.microsoft.com/office/drawing/2014/chart" uri="{C3380CC4-5D6E-409C-BE32-E72D297353CC}">
                <c16:uniqueId val="{00000006-BDE4-4AD0-9F8F-111D8FB55A7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Discounting'!$C$7:$C$10</c:f>
              <c:strCache>
                <c:ptCount val="4"/>
                <c:pt idx="0">
                  <c:v>Bigger Discounts</c:v>
                </c:pt>
                <c:pt idx="1">
                  <c:v>Same as last quarter</c:v>
                </c:pt>
                <c:pt idx="2">
                  <c:v>No discounting at all</c:v>
                </c:pt>
                <c:pt idx="3">
                  <c:v>Smaller Discounts</c:v>
                </c:pt>
              </c:strCache>
            </c:strRef>
          </c:cat>
          <c:val>
            <c:numRef>
              <c:f>'1. Discounting'!$D$7:$D$10</c:f>
              <c:numCache>
                <c:formatCode>0%</c:formatCode>
                <c:ptCount val="4"/>
                <c:pt idx="0">
                  <c:v>5.8139534883720929E-2</c:v>
                </c:pt>
                <c:pt idx="1">
                  <c:v>0.83720930232558144</c:v>
                </c:pt>
                <c:pt idx="2">
                  <c:v>5.8139534883720929E-2</c:v>
                </c:pt>
                <c:pt idx="3">
                  <c:v>4.6511627906976744E-2</c:v>
                </c:pt>
              </c:numCache>
            </c:numRef>
          </c:val>
          <c:extLst>
            <c:ext xmlns:c16="http://schemas.microsoft.com/office/drawing/2014/chart" uri="{C3380CC4-5D6E-409C-BE32-E72D297353CC}">
              <c16:uniqueId val="{0000000D-BDE4-4AD0-9F8F-111D8FB55A7C}"/>
            </c:ext>
          </c:extLst>
        </c:ser>
        <c:dLbls>
          <c:showLegendKey val="0"/>
          <c:showVal val="0"/>
          <c:showCatName val="0"/>
          <c:showSerName val="0"/>
          <c:showPercent val="0"/>
          <c:showBubbleSize val="0"/>
        </c:dLbls>
        <c:gapWidth val="219"/>
        <c:axId val="2093623352"/>
        <c:axId val="2093626856"/>
      </c:barChart>
      <c:catAx>
        <c:axId val="2093623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2093626856"/>
        <c:crosses val="autoZero"/>
        <c:auto val="1"/>
        <c:lblAlgn val="ctr"/>
        <c:lblOffset val="100"/>
        <c:noMultiLvlLbl val="0"/>
      </c:catAx>
      <c:valAx>
        <c:axId val="2093626856"/>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3623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i="0" u="none" strike="noStrike" baseline="0">
                <a:effectLst/>
              </a:rPr>
              <a:t>Excluding tires, what was the overall business trend </a:t>
            </a:r>
            <a:r>
              <a:rPr lang="en-US" b="1">
                <a:solidFill>
                  <a:sysClr val="windowText" lastClr="000000"/>
                </a:solidFill>
              </a:rPr>
              <a:t>Apr-Jun  vs last year?</a:t>
            </a:r>
          </a:p>
        </c:rich>
      </c:tx>
      <c:overlay val="0"/>
      <c:spPr>
        <a:noFill/>
        <a:ln>
          <a:noFill/>
        </a:ln>
        <a:effectLst/>
      </c:spPr>
    </c:title>
    <c:autoTitleDeleted val="0"/>
    <c:plotArea>
      <c:layout/>
      <c:barChart>
        <c:barDir val="col"/>
        <c:grouping val="clustered"/>
        <c:varyColors val="0"/>
        <c:ser>
          <c:idx val="0"/>
          <c:order val="0"/>
          <c:spPr>
            <a:solidFill>
              <a:srgbClr val="002060"/>
            </a:solidFill>
            <a:ln>
              <a:noFill/>
            </a:ln>
            <a:effectLst/>
          </c:spPr>
          <c:invertIfNegative val="0"/>
          <c:dPt>
            <c:idx val="0"/>
            <c:invertIfNegative val="0"/>
            <c:bubble3D val="0"/>
            <c:extLst>
              <c:ext xmlns:c16="http://schemas.microsoft.com/office/drawing/2014/chart" uri="{C3380CC4-5D6E-409C-BE32-E72D297353CC}">
                <c16:uniqueId val="{00000001-8690-4521-B2C6-6328E9B4AC1E}"/>
              </c:ext>
            </c:extLst>
          </c:dPt>
          <c:dPt>
            <c:idx val="1"/>
            <c:invertIfNegative val="0"/>
            <c:bubble3D val="0"/>
            <c:spPr>
              <a:solidFill>
                <a:srgbClr val="00B050"/>
              </a:solidFill>
              <a:ln>
                <a:noFill/>
              </a:ln>
              <a:effectLst/>
            </c:spPr>
            <c:extLst>
              <c:ext xmlns:c16="http://schemas.microsoft.com/office/drawing/2014/chart" uri="{C3380CC4-5D6E-409C-BE32-E72D297353CC}">
                <c16:uniqueId val="{00000003-8690-4521-B2C6-6328E9B4AC1E}"/>
              </c:ext>
            </c:extLst>
          </c:dPt>
          <c:dPt>
            <c:idx val="2"/>
            <c:invertIfNegative val="0"/>
            <c:bubble3D val="0"/>
            <c:spPr>
              <a:solidFill>
                <a:srgbClr val="E4760A"/>
              </a:solidFill>
              <a:ln>
                <a:noFill/>
              </a:ln>
              <a:effectLst/>
            </c:spPr>
            <c:extLst>
              <c:ext xmlns:c16="http://schemas.microsoft.com/office/drawing/2014/chart" uri="{C3380CC4-5D6E-409C-BE32-E72D297353CC}">
                <c16:uniqueId val="{00000005-8690-4521-B2C6-6328E9B4AC1E}"/>
              </c:ext>
            </c:extLst>
          </c:dPt>
          <c:dPt>
            <c:idx val="3"/>
            <c:invertIfNegative val="0"/>
            <c:bubble3D val="0"/>
            <c:spPr>
              <a:solidFill>
                <a:srgbClr val="7030A0"/>
              </a:solidFill>
              <a:ln>
                <a:noFill/>
              </a:ln>
              <a:effectLst/>
            </c:spPr>
            <c:extLst>
              <c:ext xmlns:c16="http://schemas.microsoft.com/office/drawing/2014/chart" uri="{C3380CC4-5D6E-409C-BE32-E72D297353CC}">
                <c16:uniqueId val="{00000007-8690-4521-B2C6-6328E9B4AC1E}"/>
              </c:ext>
            </c:extLst>
          </c:dPt>
          <c:dPt>
            <c:idx val="4"/>
            <c:invertIfNegative val="0"/>
            <c:bubble3D val="0"/>
            <c:spPr>
              <a:solidFill>
                <a:srgbClr val="00B0F0"/>
              </a:solidFill>
              <a:ln>
                <a:noFill/>
              </a:ln>
              <a:effectLst/>
            </c:spPr>
            <c:extLst>
              <c:ext xmlns:c16="http://schemas.microsoft.com/office/drawing/2014/chart" uri="{C3380CC4-5D6E-409C-BE32-E72D297353CC}">
                <c16:uniqueId val="{00000009-8690-4521-B2C6-6328E9B4AC1E}"/>
              </c:ext>
            </c:extLst>
          </c:dPt>
          <c:dPt>
            <c:idx val="5"/>
            <c:invertIfNegative val="0"/>
            <c:bubble3D val="0"/>
            <c:spPr>
              <a:solidFill>
                <a:srgbClr val="FFFF00"/>
              </a:solidFill>
              <a:ln>
                <a:noFill/>
              </a:ln>
              <a:effectLst/>
            </c:spPr>
            <c:extLst>
              <c:ext xmlns:c16="http://schemas.microsoft.com/office/drawing/2014/chart" uri="{C3380CC4-5D6E-409C-BE32-E72D297353CC}">
                <c16:uniqueId val="{0000000F-4A4D-448F-8809-9CB2D20FD8E3}"/>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Sales Trends'!$C$6:$C$11</c:f>
              <c:strCache>
                <c:ptCount val="6"/>
                <c:pt idx="0">
                  <c:v>Up 10%+</c:v>
                </c:pt>
                <c:pt idx="1">
                  <c:v>Up 5-9%</c:v>
                </c:pt>
                <c:pt idx="2">
                  <c:v>Up 1-5%</c:v>
                </c:pt>
                <c:pt idx="3">
                  <c:v>Down 1-5%</c:v>
                </c:pt>
                <c:pt idx="4">
                  <c:v>Down 5-9%</c:v>
                </c:pt>
                <c:pt idx="5">
                  <c:v>Down 10%+</c:v>
                </c:pt>
              </c:strCache>
            </c:strRef>
          </c:cat>
          <c:val>
            <c:numRef>
              <c:f>'2. Sales Trends'!$D$6:$D$11</c:f>
              <c:numCache>
                <c:formatCode>0%</c:formatCode>
                <c:ptCount val="6"/>
                <c:pt idx="0">
                  <c:v>0.12941176470588237</c:v>
                </c:pt>
                <c:pt idx="1">
                  <c:v>0.22352941176470589</c:v>
                </c:pt>
                <c:pt idx="2">
                  <c:v>0.45882352941176469</c:v>
                </c:pt>
                <c:pt idx="3">
                  <c:v>0.12941176470588237</c:v>
                </c:pt>
                <c:pt idx="4">
                  <c:v>2.3529411764705882E-2</c:v>
                </c:pt>
                <c:pt idx="5">
                  <c:v>3.5294117647058823E-2</c:v>
                </c:pt>
              </c:numCache>
            </c:numRef>
          </c:val>
          <c:extLst>
            <c:ext xmlns:c16="http://schemas.microsoft.com/office/drawing/2014/chart" uri="{C3380CC4-5D6E-409C-BE32-E72D297353CC}">
              <c16:uniqueId val="{0000000A-8690-4521-B2C6-6328E9B4AC1E}"/>
            </c:ext>
          </c:extLst>
        </c:ser>
        <c:dLbls>
          <c:showLegendKey val="0"/>
          <c:showVal val="0"/>
          <c:showCatName val="0"/>
          <c:showSerName val="0"/>
          <c:showPercent val="0"/>
          <c:showBubbleSize val="0"/>
        </c:dLbls>
        <c:gapWidth val="219"/>
        <c:axId val="2090962984"/>
        <c:axId val="2090959480"/>
      </c:barChart>
      <c:catAx>
        <c:axId val="2090962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2090959480"/>
        <c:crosses val="autoZero"/>
        <c:auto val="1"/>
        <c:lblAlgn val="ctr"/>
        <c:lblOffset val="100"/>
        <c:noMultiLvlLbl val="0"/>
      </c:catAx>
      <c:valAx>
        <c:axId val="2090959480"/>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09629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Excluding tires, what</a:t>
            </a:r>
            <a:r>
              <a:rPr lang="en-US" b="1" baseline="0">
                <a:solidFill>
                  <a:sysClr val="windowText" lastClr="000000"/>
                </a:solidFill>
              </a:rPr>
              <a:t> was the overall business trend </a:t>
            </a:r>
            <a:r>
              <a:rPr lang="en-US" b="1">
                <a:solidFill>
                  <a:sysClr val="windowText" lastClr="000000"/>
                </a:solidFill>
              </a:rPr>
              <a:t>Jul-Sep vs</a:t>
            </a:r>
            <a:r>
              <a:rPr lang="en-US" b="1" baseline="0">
                <a:solidFill>
                  <a:sysClr val="windowText" lastClr="000000"/>
                </a:solidFill>
              </a:rPr>
              <a:t> last year</a:t>
            </a:r>
            <a:r>
              <a:rPr lang="en-US" b="1">
                <a:solidFill>
                  <a:sysClr val="windowText" lastClr="000000"/>
                </a:solidFill>
              </a:rPr>
              <a:t>?</a:t>
            </a:r>
          </a:p>
        </c:rich>
      </c:tx>
      <c:overlay val="0"/>
      <c:spPr>
        <a:noFill/>
        <a:ln>
          <a:noFill/>
        </a:ln>
        <a:effectLst/>
      </c:spPr>
    </c:title>
    <c:autoTitleDeleted val="0"/>
    <c:plotArea>
      <c:layout/>
      <c:barChart>
        <c:barDir val="col"/>
        <c:grouping val="clustered"/>
        <c:varyColors val="0"/>
        <c:ser>
          <c:idx val="0"/>
          <c:order val="0"/>
          <c:spPr>
            <a:solidFill>
              <a:srgbClr val="002060"/>
            </a:solidFill>
            <a:ln>
              <a:noFill/>
            </a:ln>
            <a:effectLst/>
          </c:spPr>
          <c:invertIfNegative val="0"/>
          <c:dPt>
            <c:idx val="0"/>
            <c:invertIfNegative val="0"/>
            <c:bubble3D val="0"/>
            <c:extLst>
              <c:ext xmlns:c16="http://schemas.microsoft.com/office/drawing/2014/chart" uri="{C3380CC4-5D6E-409C-BE32-E72D297353CC}">
                <c16:uniqueId val="{0000000E-A2EF-4025-9082-D0AEBD2ED0C9}"/>
              </c:ext>
            </c:extLst>
          </c:dPt>
          <c:dPt>
            <c:idx val="1"/>
            <c:invertIfNegative val="0"/>
            <c:bubble3D val="0"/>
            <c:spPr>
              <a:solidFill>
                <a:srgbClr val="00B050"/>
              </a:solidFill>
              <a:ln>
                <a:noFill/>
              </a:ln>
              <a:effectLst/>
            </c:spPr>
            <c:extLst>
              <c:ext xmlns:c16="http://schemas.microsoft.com/office/drawing/2014/chart" uri="{C3380CC4-5D6E-409C-BE32-E72D297353CC}">
                <c16:uniqueId val="{00000010-A2EF-4025-9082-D0AEBD2ED0C9}"/>
              </c:ext>
            </c:extLst>
          </c:dPt>
          <c:dPt>
            <c:idx val="2"/>
            <c:invertIfNegative val="0"/>
            <c:bubble3D val="0"/>
            <c:spPr>
              <a:solidFill>
                <a:srgbClr val="E4760A"/>
              </a:solidFill>
              <a:ln>
                <a:noFill/>
              </a:ln>
              <a:effectLst/>
            </c:spPr>
            <c:extLst>
              <c:ext xmlns:c16="http://schemas.microsoft.com/office/drawing/2014/chart" uri="{C3380CC4-5D6E-409C-BE32-E72D297353CC}">
                <c16:uniqueId val="{00000012-A2EF-4025-9082-D0AEBD2ED0C9}"/>
              </c:ext>
            </c:extLst>
          </c:dPt>
          <c:dPt>
            <c:idx val="3"/>
            <c:invertIfNegative val="0"/>
            <c:bubble3D val="0"/>
            <c:spPr>
              <a:solidFill>
                <a:srgbClr val="7030A0"/>
              </a:solidFill>
              <a:ln>
                <a:noFill/>
              </a:ln>
              <a:effectLst/>
            </c:spPr>
            <c:extLst>
              <c:ext xmlns:c16="http://schemas.microsoft.com/office/drawing/2014/chart" uri="{C3380CC4-5D6E-409C-BE32-E72D297353CC}">
                <c16:uniqueId val="{00000014-A2EF-4025-9082-D0AEBD2ED0C9}"/>
              </c:ext>
            </c:extLst>
          </c:dPt>
          <c:dPt>
            <c:idx val="4"/>
            <c:invertIfNegative val="0"/>
            <c:bubble3D val="0"/>
            <c:spPr>
              <a:solidFill>
                <a:srgbClr val="00B0F0"/>
              </a:solidFill>
              <a:ln>
                <a:noFill/>
              </a:ln>
              <a:effectLst/>
            </c:spPr>
            <c:extLst>
              <c:ext xmlns:c16="http://schemas.microsoft.com/office/drawing/2014/chart" uri="{C3380CC4-5D6E-409C-BE32-E72D297353CC}">
                <c16:uniqueId val="{00000016-A2EF-4025-9082-D0AEBD2ED0C9}"/>
              </c:ext>
            </c:extLst>
          </c:dPt>
          <c:dPt>
            <c:idx val="5"/>
            <c:invertIfNegative val="0"/>
            <c:bubble3D val="0"/>
            <c:spPr>
              <a:solidFill>
                <a:srgbClr val="FFFF00"/>
              </a:solidFill>
              <a:ln>
                <a:noFill/>
              </a:ln>
              <a:effectLst/>
            </c:spPr>
            <c:extLst>
              <c:ext xmlns:c16="http://schemas.microsoft.com/office/drawing/2014/chart" uri="{C3380CC4-5D6E-409C-BE32-E72D297353CC}">
                <c16:uniqueId val="{00000018-A2EF-4025-9082-D0AEBD2ED0C9}"/>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Sales Trends'!$AB$6:$AB$11</c:f>
              <c:strCache>
                <c:ptCount val="6"/>
                <c:pt idx="0">
                  <c:v>Up 10%+</c:v>
                </c:pt>
                <c:pt idx="1">
                  <c:v>Up 5-9%</c:v>
                </c:pt>
                <c:pt idx="2">
                  <c:v>Up 1-5%</c:v>
                </c:pt>
                <c:pt idx="3">
                  <c:v>Down 1-5%</c:v>
                </c:pt>
                <c:pt idx="4">
                  <c:v>Down 5-9%</c:v>
                </c:pt>
                <c:pt idx="5">
                  <c:v>Down 10%+</c:v>
                </c:pt>
              </c:strCache>
            </c:strRef>
          </c:cat>
          <c:val>
            <c:numRef>
              <c:f>'2. Sales Trends'!$AC$6:$AC$11</c:f>
              <c:numCache>
                <c:formatCode>0%</c:formatCode>
                <c:ptCount val="6"/>
                <c:pt idx="0">
                  <c:v>0.10588235294117647</c:v>
                </c:pt>
                <c:pt idx="1">
                  <c:v>0.23529411764705882</c:v>
                </c:pt>
                <c:pt idx="2">
                  <c:v>0.44705882352941179</c:v>
                </c:pt>
                <c:pt idx="3">
                  <c:v>0.10588235294117647</c:v>
                </c:pt>
                <c:pt idx="4">
                  <c:v>4.7058823529411764E-2</c:v>
                </c:pt>
                <c:pt idx="5">
                  <c:v>5.8823529411764705E-2</c:v>
                </c:pt>
              </c:numCache>
            </c:numRef>
          </c:val>
          <c:extLst>
            <c:ext xmlns:c16="http://schemas.microsoft.com/office/drawing/2014/chart" uri="{C3380CC4-5D6E-409C-BE32-E72D297353CC}">
              <c16:uniqueId val="{00000019-A2EF-4025-9082-D0AEBD2ED0C9}"/>
            </c:ext>
          </c:extLst>
        </c:ser>
        <c:dLbls>
          <c:showLegendKey val="0"/>
          <c:showVal val="0"/>
          <c:showCatName val="0"/>
          <c:showSerName val="0"/>
          <c:showPercent val="0"/>
          <c:showBubbleSize val="0"/>
        </c:dLbls>
        <c:gapWidth val="219"/>
        <c:axId val="2090911816"/>
        <c:axId val="2090908312"/>
      </c:barChart>
      <c:catAx>
        <c:axId val="2090911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2090908312"/>
        <c:crosses val="autoZero"/>
        <c:auto val="1"/>
        <c:lblAlgn val="ctr"/>
        <c:lblOffset val="100"/>
        <c:noMultiLvlLbl val="0"/>
      </c:catAx>
      <c:valAx>
        <c:axId val="2090908312"/>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0911816"/>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Excluding tires, who do you order parts from on a % basis? (Average % of orders)</a:t>
            </a:r>
          </a:p>
        </c:rich>
      </c:tx>
      <c:overlay val="0"/>
      <c:spPr>
        <a:noFill/>
        <a:ln>
          <a:noFill/>
        </a:ln>
        <a:effectLst/>
      </c:spPr>
    </c:title>
    <c:autoTitleDeleted val="0"/>
    <c:plotArea>
      <c:layout/>
      <c:barChart>
        <c:barDir val="col"/>
        <c:grouping val="clustered"/>
        <c:varyColors val="0"/>
        <c:ser>
          <c:idx val="0"/>
          <c:order val="0"/>
          <c:spPr>
            <a:solidFill>
              <a:srgbClr val="002060"/>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10-CF52-4119-874D-569646EFF637}"/>
              </c:ext>
            </c:extLst>
          </c:dPt>
          <c:dPt>
            <c:idx val="2"/>
            <c:invertIfNegative val="0"/>
            <c:bubble3D val="0"/>
            <c:spPr>
              <a:solidFill>
                <a:srgbClr val="E4760A"/>
              </a:solidFill>
              <a:ln>
                <a:noFill/>
              </a:ln>
              <a:effectLst/>
            </c:spPr>
            <c:extLst>
              <c:ext xmlns:c16="http://schemas.microsoft.com/office/drawing/2014/chart" uri="{C3380CC4-5D6E-409C-BE32-E72D297353CC}">
                <c16:uniqueId val="{00000012-CF52-4119-874D-569646EFF637}"/>
              </c:ext>
            </c:extLst>
          </c:dPt>
          <c:dPt>
            <c:idx val="3"/>
            <c:invertIfNegative val="0"/>
            <c:bubble3D val="0"/>
            <c:spPr>
              <a:solidFill>
                <a:srgbClr val="954AAA"/>
              </a:solidFill>
              <a:ln>
                <a:noFill/>
              </a:ln>
              <a:effectLst/>
            </c:spPr>
            <c:extLst>
              <c:ext xmlns:c16="http://schemas.microsoft.com/office/drawing/2014/chart" uri="{C3380CC4-5D6E-409C-BE32-E72D297353CC}">
                <c16:uniqueId val="{00000014-CF52-4119-874D-569646EFF637}"/>
              </c:ext>
            </c:extLst>
          </c:dPt>
          <c:dPt>
            <c:idx val="4"/>
            <c:invertIfNegative val="0"/>
            <c:bubble3D val="0"/>
            <c:spPr>
              <a:solidFill>
                <a:srgbClr val="00B0F0"/>
              </a:solidFill>
              <a:ln>
                <a:noFill/>
              </a:ln>
              <a:effectLst/>
            </c:spPr>
            <c:extLst>
              <c:ext xmlns:c16="http://schemas.microsoft.com/office/drawing/2014/chart" uri="{C3380CC4-5D6E-409C-BE32-E72D297353CC}">
                <c16:uniqueId val="{00000016-CF52-4119-874D-569646EFF637}"/>
              </c:ext>
            </c:extLst>
          </c:dPt>
          <c:dPt>
            <c:idx val="5"/>
            <c:invertIfNegative val="0"/>
            <c:bubble3D val="0"/>
            <c:spPr>
              <a:solidFill>
                <a:srgbClr val="FFFF00"/>
              </a:solidFill>
              <a:ln>
                <a:noFill/>
              </a:ln>
              <a:effectLst/>
            </c:spPr>
            <c:extLst>
              <c:ext xmlns:c16="http://schemas.microsoft.com/office/drawing/2014/chart" uri="{C3380CC4-5D6E-409C-BE32-E72D297353CC}">
                <c16:uniqueId val="{00000018-CF52-4119-874D-569646EFF637}"/>
              </c:ext>
            </c:extLst>
          </c:dPt>
          <c:dPt>
            <c:idx val="6"/>
            <c:invertIfNegative val="0"/>
            <c:bubble3D val="0"/>
            <c:spPr>
              <a:solidFill>
                <a:srgbClr val="FF00FF"/>
              </a:solidFill>
              <a:ln>
                <a:noFill/>
              </a:ln>
              <a:effectLst/>
            </c:spPr>
            <c:extLst>
              <c:ext xmlns:c16="http://schemas.microsoft.com/office/drawing/2014/chart" uri="{C3380CC4-5D6E-409C-BE32-E72D297353CC}">
                <c16:uniqueId val="{0000001A-CF52-4119-874D-569646EFF637}"/>
              </c:ext>
            </c:extLst>
          </c:dPt>
          <c:dPt>
            <c:idx val="7"/>
            <c:invertIfNegative val="0"/>
            <c:bubble3D val="0"/>
            <c:spPr>
              <a:solidFill>
                <a:srgbClr val="0070C0"/>
              </a:solidFill>
              <a:ln>
                <a:noFill/>
              </a:ln>
              <a:effectLst/>
            </c:spPr>
            <c:extLst>
              <c:ext xmlns:c16="http://schemas.microsoft.com/office/drawing/2014/chart" uri="{C3380CC4-5D6E-409C-BE32-E72D297353CC}">
                <c16:uniqueId val="{0000001C-CF52-4119-874D-569646EFF637}"/>
              </c:ext>
            </c:extLst>
          </c:dPt>
          <c:dPt>
            <c:idx val="8"/>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1E-CF52-4119-874D-569646EFF637}"/>
              </c:ext>
            </c:extLst>
          </c:dPt>
          <c:dPt>
            <c:idx val="9"/>
            <c:invertIfNegative val="0"/>
            <c:bubble3D val="0"/>
            <c:spPr>
              <a:solidFill>
                <a:srgbClr val="FF0000"/>
              </a:solidFill>
              <a:ln>
                <a:noFill/>
              </a:ln>
              <a:effectLst/>
            </c:spPr>
            <c:extLst>
              <c:ext xmlns:c16="http://schemas.microsoft.com/office/drawing/2014/chart" uri="{C3380CC4-5D6E-409C-BE32-E72D297353CC}">
                <c16:uniqueId val="{00000020-CF52-4119-874D-569646EFF637}"/>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Suppliers'!$D$6:$D$15</c:f>
              <c:strCache>
                <c:ptCount val="10"/>
                <c:pt idx="0">
                  <c:v>Other (Factory, Local Dealers, etc.)</c:v>
                </c:pt>
                <c:pt idx="1">
                  <c:v>O'Reilly (First Call)</c:v>
                </c:pt>
                <c:pt idx="2">
                  <c:v>Amazon Auto Online</c:v>
                </c:pt>
                <c:pt idx="3">
                  <c:v>AutoZone</c:v>
                </c:pt>
                <c:pt idx="4">
                  <c:v>NAPA Auto</c:v>
                </c:pt>
                <c:pt idx="5">
                  <c:v>WorldPac</c:v>
                </c:pt>
                <c:pt idx="6">
                  <c:v>eBay</c:v>
                </c:pt>
                <c:pt idx="7">
                  <c:v>Advance Auto Parts</c:v>
                </c:pt>
                <c:pt idx="8">
                  <c:v>Rock Auto</c:v>
                </c:pt>
                <c:pt idx="9">
                  <c:v>Carquest</c:v>
                </c:pt>
              </c:strCache>
            </c:strRef>
          </c:cat>
          <c:val>
            <c:numRef>
              <c:f>'3. Suppliers'!$E$6:$E$15</c:f>
              <c:numCache>
                <c:formatCode>0%</c:formatCode>
                <c:ptCount val="10"/>
                <c:pt idx="0">
                  <c:v>0.45026315789473703</c:v>
                </c:pt>
                <c:pt idx="1">
                  <c:v>0.2395744680851063</c:v>
                </c:pt>
                <c:pt idx="2">
                  <c:v>3.7692307692307699E-2</c:v>
                </c:pt>
                <c:pt idx="3">
                  <c:v>0.27463414634146338</c:v>
                </c:pt>
                <c:pt idx="4">
                  <c:v>0.23000000000000004</c:v>
                </c:pt>
                <c:pt idx="5">
                  <c:v>0.29190476190476194</c:v>
                </c:pt>
                <c:pt idx="6">
                  <c:v>3.2105263157894741E-2</c:v>
                </c:pt>
                <c:pt idx="7">
                  <c:v>0.29057142857142859</c:v>
                </c:pt>
                <c:pt idx="8">
                  <c:v>0.14000000000000001</c:v>
                </c:pt>
                <c:pt idx="9">
                  <c:v>0.22142857142857147</c:v>
                </c:pt>
              </c:numCache>
            </c:numRef>
          </c:val>
          <c:extLst>
            <c:ext xmlns:c16="http://schemas.microsoft.com/office/drawing/2014/chart" uri="{C3380CC4-5D6E-409C-BE32-E72D297353CC}">
              <c16:uniqueId val="{00000029-CF52-4119-874D-569646EFF637}"/>
            </c:ext>
          </c:extLst>
        </c:ser>
        <c:dLbls>
          <c:dLblPos val="inEnd"/>
          <c:showLegendKey val="0"/>
          <c:showVal val="1"/>
          <c:showCatName val="0"/>
          <c:showSerName val="0"/>
          <c:showPercent val="0"/>
          <c:showBubbleSize val="0"/>
        </c:dLbls>
        <c:gapWidth val="219"/>
        <c:overlap val="-27"/>
        <c:axId val="2093635480"/>
        <c:axId val="2093653848"/>
      </c:barChart>
      <c:catAx>
        <c:axId val="2093635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3653848"/>
        <c:crosses val="autoZero"/>
        <c:auto val="1"/>
        <c:lblAlgn val="ctr"/>
        <c:lblOffset val="100"/>
        <c:noMultiLvlLbl val="0"/>
      </c:catAx>
      <c:valAx>
        <c:axId val="20936538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3635480"/>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Has your number one supplier changed over the past 12 months?</a:t>
            </a:r>
          </a:p>
        </c:rich>
      </c:tx>
      <c:overlay val="0"/>
      <c:spPr>
        <a:noFill/>
        <a:ln>
          <a:noFill/>
        </a:ln>
        <a:effectLst/>
      </c:spPr>
    </c:title>
    <c:autoTitleDeleted val="0"/>
    <c:plotArea>
      <c:layout>
        <c:manualLayout>
          <c:layoutTarget val="inner"/>
          <c:xMode val="edge"/>
          <c:yMode val="edge"/>
          <c:x val="7.3365802784585696E-2"/>
          <c:y val="0.13768827429563599"/>
          <c:w val="0.91250616189532596"/>
          <c:h val="0.68465366052728804"/>
        </c:manualLayout>
      </c:layout>
      <c:pieChart>
        <c:varyColors val="1"/>
        <c:ser>
          <c:idx val="0"/>
          <c:order val="0"/>
          <c:dPt>
            <c:idx val="0"/>
            <c:bubble3D val="0"/>
            <c:spPr>
              <a:solidFill>
                <a:srgbClr val="002060"/>
              </a:solidFill>
              <a:ln>
                <a:noFill/>
              </a:ln>
              <a:effectLst/>
            </c:spPr>
            <c:extLst>
              <c:ext xmlns:c16="http://schemas.microsoft.com/office/drawing/2014/chart" uri="{C3380CC4-5D6E-409C-BE32-E72D297353CC}">
                <c16:uniqueId val="{00000001-2F5E-49E8-979E-5C698FA2FC31}"/>
              </c:ext>
            </c:extLst>
          </c:dPt>
          <c:dPt>
            <c:idx val="1"/>
            <c:bubble3D val="0"/>
            <c:spPr>
              <a:solidFill>
                <a:srgbClr val="FF0000"/>
              </a:solidFill>
              <a:ln>
                <a:noFill/>
              </a:ln>
              <a:effectLst/>
            </c:spPr>
            <c:extLst>
              <c:ext xmlns:c16="http://schemas.microsoft.com/office/drawing/2014/chart" uri="{C3380CC4-5D6E-409C-BE32-E72D297353CC}">
                <c16:uniqueId val="{00000003-2F5E-49E8-979E-5C698FA2FC31}"/>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extLst>
          </c:dLbls>
          <c:cat>
            <c:strRef>
              <c:f>'3. Suppliers'!$AH$6:$AH$7</c:f>
              <c:strCache>
                <c:ptCount val="2"/>
                <c:pt idx="0">
                  <c:v>Yes</c:v>
                </c:pt>
                <c:pt idx="1">
                  <c:v>No</c:v>
                </c:pt>
              </c:strCache>
            </c:strRef>
          </c:cat>
          <c:val>
            <c:numRef>
              <c:f>'3. Suppliers'!$AI$6:$AI$7</c:f>
              <c:numCache>
                <c:formatCode>0%</c:formatCode>
                <c:ptCount val="2"/>
                <c:pt idx="0">
                  <c:v>0.15116279069767441</c:v>
                </c:pt>
                <c:pt idx="1">
                  <c:v>0.84883720930232553</c:v>
                </c:pt>
              </c:numCache>
            </c:numRef>
          </c:val>
          <c:extLst>
            <c:ext xmlns:c16="http://schemas.microsoft.com/office/drawing/2014/chart" uri="{C3380CC4-5D6E-409C-BE32-E72D297353CC}">
              <c16:uniqueId val="{0000000E-2F5E-49E8-979E-5C698FA2FC31}"/>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31398882519504601"/>
          <c:y val="0.859860585608617"/>
          <c:w val="0.40880911105335899"/>
          <c:h val="0.13263967004124499"/>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3c. If YES, why?</a:t>
            </a:r>
          </a:p>
        </c:rich>
      </c:tx>
      <c:overlay val="0"/>
      <c:spPr>
        <a:no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660C-44CC-B147-FC11EFC60CED}"/>
              </c:ext>
            </c:extLst>
          </c:dPt>
          <c:dPt>
            <c:idx val="1"/>
            <c:invertIfNegative val="0"/>
            <c:bubble3D val="0"/>
            <c:spPr>
              <a:solidFill>
                <a:srgbClr val="002060"/>
              </a:solidFill>
              <a:ln>
                <a:noFill/>
              </a:ln>
              <a:effectLst/>
            </c:spPr>
            <c:extLst>
              <c:ext xmlns:c16="http://schemas.microsoft.com/office/drawing/2014/chart" uri="{C3380CC4-5D6E-409C-BE32-E72D297353CC}">
                <c16:uniqueId val="{00000003-660C-44CC-B147-FC11EFC60CED}"/>
              </c:ext>
            </c:extLst>
          </c:dPt>
          <c:dPt>
            <c:idx val="2"/>
            <c:invertIfNegative val="0"/>
            <c:bubble3D val="0"/>
            <c:spPr>
              <a:solidFill>
                <a:srgbClr val="00B0F0"/>
              </a:solidFill>
              <a:ln>
                <a:noFill/>
              </a:ln>
              <a:effectLst/>
            </c:spPr>
            <c:extLst>
              <c:ext xmlns:c16="http://schemas.microsoft.com/office/drawing/2014/chart" uri="{C3380CC4-5D6E-409C-BE32-E72D297353CC}">
                <c16:uniqueId val="{00000005-660C-44CC-B147-FC11EFC60CED}"/>
              </c:ext>
            </c:extLst>
          </c:dPt>
          <c:dPt>
            <c:idx val="3"/>
            <c:invertIfNegative val="0"/>
            <c:bubble3D val="0"/>
            <c:spPr>
              <a:solidFill>
                <a:srgbClr val="E4760A"/>
              </a:solidFill>
              <a:ln>
                <a:noFill/>
              </a:ln>
              <a:effectLst/>
            </c:spPr>
            <c:extLst>
              <c:ext xmlns:c16="http://schemas.microsoft.com/office/drawing/2014/chart" uri="{C3380CC4-5D6E-409C-BE32-E72D297353CC}">
                <c16:uniqueId val="{00000007-660C-44CC-B147-FC11EFC60CED}"/>
              </c:ext>
            </c:extLst>
          </c:dPt>
          <c:dPt>
            <c:idx val="4"/>
            <c:invertIfNegative val="0"/>
            <c:bubble3D val="0"/>
            <c:spPr>
              <a:solidFill>
                <a:srgbClr val="FFFF00"/>
              </a:solidFill>
              <a:ln>
                <a:noFill/>
              </a:ln>
              <a:effectLst/>
            </c:spPr>
            <c:extLst>
              <c:ext xmlns:c16="http://schemas.microsoft.com/office/drawing/2014/chart" uri="{C3380CC4-5D6E-409C-BE32-E72D297353CC}">
                <c16:uniqueId val="{00000009-660C-44CC-B147-FC11EFC60CE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Suppliers'!$AW$6:$AW$10</c:f>
              <c:strCache>
                <c:ptCount val="5"/>
                <c:pt idx="0">
                  <c:v>Availability/Selection</c:v>
                </c:pt>
                <c:pt idx="1">
                  <c:v>Best Prices</c:v>
                </c:pt>
                <c:pt idx="2">
                  <c:v>Convenience</c:v>
                </c:pt>
                <c:pt idx="3">
                  <c:v>Customer Service</c:v>
                </c:pt>
                <c:pt idx="4">
                  <c:v>Quality</c:v>
                </c:pt>
              </c:strCache>
            </c:strRef>
          </c:cat>
          <c:val>
            <c:numRef>
              <c:f>'3. Suppliers'!$AX$6:$AX$10</c:f>
              <c:numCache>
                <c:formatCode>0%</c:formatCode>
                <c:ptCount val="5"/>
                <c:pt idx="0">
                  <c:v>0.29166666666666669</c:v>
                </c:pt>
                <c:pt idx="1">
                  <c:v>0.29166666666666669</c:v>
                </c:pt>
                <c:pt idx="2">
                  <c:v>0.125</c:v>
                </c:pt>
                <c:pt idx="3">
                  <c:v>8.3333333333333329E-2</c:v>
                </c:pt>
                <c:pt idx="4">
                  <c:v>8.3333333333333329E-2</c:v>
                </c:pt>
              </c:numCache>
            </c:numRef>
          </c:val>
          <c:extLst>
            <c:ext xmlns:c16="http://schemas.microsoft.com/office/drawing/2014/chart" uri="{C3380CC4-5D6E-409C-BE32-E72D297353CC}">
              <c16:uniqueId val="{0000000E-660C-44CC-B147-FC11EFC60CED}"/>
            </c:ext>
          </c:extLst>
        </c:ser>
        <c:dLbls>
          <c:showLegendKey val="0"/>
          <c:showVal val="0"/>
          <c:showCatName val="0"/>
          <c:showSerName val="0"/>
          <c:showPercent val="0"/>
          <c:showBubbleSize val="0"/>
        </c:dLbls>
        <c:gapWidth val="219"/>
        <c:overlap val="-27"/>
        <c:axId val="2094567736"/>
        <c:axId val="2094571224"/>
      </c:barChart>
      <c:catAx>
        <c:axId val="2094567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2094571224"/>
        <c:crosses val="autoZero"/>
        <c:auto val="1"/>
        <c:lblAlgn val="ctr"/>
        <c:lblOffset val="100"/>
        <c:noMultiLvlLbl val="0"/>
      </c:catAx>
      <c:valAx>
        <c:axId val="2094571224"/>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45677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Why do you order parts from your number one supplier?</a:t>
            </a:r>
          </a:p>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(All</a:t>
            </a:r>
            <a:r>
              <a:rPr lang="en-US" b="1" baseline="0">
                <a:solidFill>
                  <a:sysClr val="windowText" lastClr="000000"/>
                </a:solidFill>
              </a:rPr>
              <a:t> Respondents)</a:t>
            </a:r>
            <a:r>
              <a:rPr lang="en-US" b="1">
                <a:solidFill>
                  <a:sysClr val="windowText" lastClr="000000"/>
                </a:solidFill>
              </a:rPr>
              <a:t>  </a:t>
            </a:r>
          </a:p>
        </c:rich>
      </c:tx>
      <c:overlay val="0"/>
      <c:spPr>
        <a:noFill/>
        <a:ln>
          <a:noFill/>
        </a:ln>
        <a:effectLst/>
      </c:spPr>
    </c:title>
    <c:autoTitleDeleted val="0"/>
    <c:plotArea>
      <c:layout/>
      <c:barChart>
        <c:barDir val="col"/>
        <c:grouping val="clustered"/>
        <c:varyColors val="0"/>
        <c:ser>
          <c:idx val="0"/>
          <c:order val="0"/>
          <c:spPr>
            <a:solidFill>
              <a:srgbClr val="00206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E-79C9-4D47-8F93-B53CE94C0CCB}"/>
              </c:ext>
            </c:extLst>
          </c:dPt>
          <c:dPt>
            <c:idx val="1"/>
            <c:invertIfNegative val="0"/>
            <c:bubble3D val="0"/>
            <c:extLst>
              <c:ext xmlns:c16="http://schemas.microsoft.com/office/drawing/2014/chart" uri="{C3380CC4-5D6E-409C-BE32-E72D297353CC}">
                <c16:uniqueId val="{00000003-153A-414A-BA1B-93CB5DE449A0}"/>
              </c:ext>
            </c:extLst>
          </c:dPt>
          <c:dPt>
            <c:idx val="2"/>
            <c:invertIfNegative val="0"/>
            <c:bubble3D val="0"/>
            <c:spPr>
              <a:solidFill>
                <a:srgbClr val="954AAA"/>
              </a:solidFill>
              <a:ln>
                <a:noFill/>
              </a:ln>
              <a:effectLst/>
            </c:spPr>
            <c:extLst>
              <c:ext xmlns:c16="http://schemas.microsoft.com/office/drawing/2014/chart" uri="{C3380CC4-5D6E-409C-BE32-E72D297353CC}">
                <c16:uniqueId val="{00000005-153A-414A-BA1B-93CB5DE449A0}"/>
              </c:ext>
            </c:extLst>
          </c:dPt>
          <c:dPt>
            <c:idx val="3"/>
            <c:invertIfNegative val="0"/>
            <c:bubble3D val="0"/>
            <c:spPr>
              <a:solidFill>
                <a:srgbClr val="E4760A"/>
              </a:solidFill>
              <a:ln>
                <a:noFill/>
              </a:ln>
              <a:effectLst/>
            </c:spPr>
            <c:extLst>
              <c:ext xmlns:c16="http://schemas.microsoft.com/office/drawing/2014/chart" uri="{C3380CC4-5D6E-409C-BE32-E72D297353CC}">
                <c16:uniqueId val="{00000007-153A-414A-BA1B-93CB5DE449A0}"/>
              </c:ext>
            </c:extLst>
          </c:dPt>
          <c:dPt>
            <c:idx val="4"/>
            <c:invertIfNegative val="0"/>
            <c:bubble3D val="0"/>
            <c:spPr>
              <a:solidFill>
                <a:srgbClr val="00B0F0"/>
              </a:solidFill>
              <a:ln>
                <a:noFill/>
              </a:ln>
              <a:effectLst/>
            </c:spPr>
            <c:extLst>
              <c:ext xmlns:c16="http://schemas.microsoft.com/office/drawing/2014/chart" uri="{C3380CC4-5D6E-409C-BE32-E72D297353CC}">
                <c16:uniqueId val="{00000009-153A-414A-BA1B-93CB5DE449A0}"/>
              </c:ext>
            </c:extLst>
          </c:dPt>
          <c:dPt>
            <c:idx val="5"/>
            <c:invertIfNegative val="0"/>
            <c:bubble3D val="0"/>
            <c:spPr>
              <a:solidFill>
                <a:srgbClr val="FF00FF"/>
              </a:solidFill>
              <a:ln>
                <a:noFill/>
              </a:ln>
              <a:effectLst/>
            </c:spPr>
            <c:extLst>
              <c:ext xmlns:c16="http://schemas.microsoft.com/office/drawing/2014/chart" uri="{C3380CC4-5D6E-409C-BE32-E72D297353CC}">
                <c16:uniqueId val="{0000000B-153A-414A-BA1B-93CB5DE449A0}"/>
              </c:ext>
            </c:extLst>
          </c:dPt>
          <c:dPt>
            <c:idx val="6"/>
            <c:invertIfNegative val="0"/>
            <c:bubble3D val="0"/>
            <c:spPr>
              <a:solidFill>
                <a:srgbClr val="0070C0"/>
              </a:solidFill>
              <a:ln>
                <a:noFill/>
              </a:ln>
              <a:effectLst/>
            </c:spPr>
            <c:extLst>
              <c:ext xmlns:c16="http://schemas.microsoft.com/office/drawing/2014/chart" uri="{C3380CC4-5D6E-409C-BE32-E72D297353CC}">
                <c16:uniqueId val="{0000000D-153A-414A-BA1B-93CB5DE449A0}"/>
              </c:ext>
            </c:extLst>
          </c:dPt>
          <c:dPt>
            <c:idx val="7"/>
            <c:invertIfNegative val="0"/>
            <c:bubble3D val="0"/>
            <c:spPr>
              <a:solidFill>
                <a:srgbClr val="FFFF00"/>
              </a:solidFill>
              <a:ln>
                <a:noFill/>
              </a:ln>
              <a:effectLst/>
            </c:spPr>
            <c:extLst>
              <c:ext xmlns:c16="http://schemas.microsoft.com/office/drawing/2014/chart" uri="{C3380CC4-5D6E-409C-BE32-E72D297353CC}">
                <c16:uniqueId val="{0000000F-153A-414A-BA1B-93CB5DE449A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Suppliers'!$V$6:$V$13</c:f>
              <c:strCache>
                <c:ptCount val="8"/>
                <c:pt idx="0">
                  <c:v>Delivery Speed</c:v>
                </c:pt>
                <c:pt idx="1">
                  <c:v>Best prices</c:v>
                </c:pt>
                <c:pt idx="2">
                  <c:v>Customer Service</c:v>
                </c:pt>
                <c:pt idx="3">
                  <c:v>Availability/Selection</c:v>
                </c:pt>
                <c:pt idx="4">
                  <c:v>Convenience</c:v>
                </c:pt>
                <c:pt idx="5">
                  <c:v>NAPA Care Center</c:v>
                </c:pt>
                <c:pt idx="6">
                  <c:v>Quality</c:v>
                </c:pt>
                <c:pt idx="7">
                  <c:v>Reliable</c:v>
                </c:pt>
              </c:strCache>
            </c:strRef>
          </c:cat>
          <c:val>
            <c:numRef>
              <c:f>'3. Suppliers'!$W$6:$W$13</c:f>
              <c:numCache>
                <c:formatCode>0%</c:formatCode>
                <c:ptCount val="8"/>
                <c:pt idx="0">
                  <c:v>0.38372093023255816</c:v>
                </c:pt>
                <c:pt idx="1">
                  <c:v>0.46511627906976744</c:v>
                </c:pt>
                <c:pt idx="2">
                  <c:v>0.20930232558139536</c:v>
                </c:pt>
                <c:pt idx="3">
                  <c:v>0.32558139534883723</c:v>
                </c:pt>
                <c:pt idx="4">
                  <c:v>0.19767441860465115</c:v>
                </c:pt>
                <c:pt idx="5">
                  <c:v>9.3023255813953487E-2</c:v>
                </c:pt>
                <c:pt idx="6">
                  <c:v>0.16279069767441862</c:v>
                </c:pt>
                <c:pt idx="7">
                  <c:v>4.6511627906976744E-2</c:v>
                </c:pt>
              </c:numCache>
            </c:numRef>
          </c:val>
          <c:extLst>
            <c:ext xmlns:c16="http://schemas.microsoft.com/office/drawing/2014/chart" uri="{C3380CC4-5D6E-409C-BE32-E72D297353CC}">
              <c16:uniqueId val="{00000014-153A-414A-BA1B-93CB5DE449A0}"/>
            </c:ext>
          </c:extLst>
        </c:ser>
        <c:dLbls>
          <c:dLblPos val="inEnd"/>
          <c:showLegendKey val="0"/>
          <c:showVal val="1"/>
          <c:showCatName val="0"/>
          <c:showSerName val="0"/>
          <c:showPercent val="0"/>
          <c:showBubbleSize val="0"/>
        </c:dLbls>
        <c:gapWidth val="219"/>
        <c:overlap val="-27"/>
        <c:axId val="2094660984"/>
        <c:axId val="2094677448"/>
      </c:barChart>
      <c:catAx>
        <c:axId val="2094660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4677448"/>
        <c:crosses val="autoZero"/>
        <c:auto val="1"/>
        <c:lblAlgn val="ctr"/>
        <c:lblOffset val="100"/>
        <c:noMultiLvlLbl val="0"/>
      </c:catAx>
      <c:valAx>
        <c:axId val="20946774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4660984"/>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Excluding tires, who do you order parts from on a % basis? (% tha</a:t>
            </a:r>
            <a:r>
              <a:rPr lang="en-US" b="1" baseline="0">
                <a:solidFill>
                  <a:sysClr val="windowText" lastClr="000000"/>
                </a:solidFill>
              </a:rPr>
              <a:t>t use</a:t>
            </a:r>
            <a:r>
              <a:rPr lang="en-US" b="1">
                <a:solidFill>
                  <a:sysClr val="windowText" lastClr="000000"/>
                </a:solidFill>
              </a:rPr>
              <a:t>)</a:t>
            </a:r>
          </a:p>
        </c:rich>
      </c:tx>
      <c:overlay val="0"/>
      <c:spPr>
        <a:noFill/>
        <a:ln>
          <a:noFill/>
        </a:ln>
        <a:effectLst/>
      </c:spPr>
    </c:title>
    <c:autoTitleDeleted val="0"/>
    <c:plotArea>
      <c:layout/>
      <c:barChart>
        <c:barDir val="col"/>
        <c:grouping val="clustered"/>
        <c:varyColors val="0"/>
        <c:ser>
          <c:idx val="0"/>
          <c:order val="0"/>
          <c:spPr>
            <a:solidFill>
              <a:srgbClr val="002060"/>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1-ADA7-7444-8346-4A5C850FE2A7}"/>
              </c:ext>
            </c:extLst>
          </c:dPt>
          <c:dPt>
            <c:idx val="2"/>
            <c:invertIfNegative val="0"/>
            <c:bubble3D val="0"/>
            <c:spPr>
              <a:solidFill>
                <a:srgbClr val="E4760A"/>
              </a:solidFill>
              <a:ln>
                <a:noFill/>
              </a:ln>
              <a:effectLst/>
            </c:spPr>
            <c:extLst>
              <c:ext xmlns:c16="http://schemas.microsoft.com/office/drawing/2014/chart" uri="{C3380CC4-5D6E-409C-BE32-E72D297353CC}">
                <c16:uniqueId val="{00000003-ADA7-7444-8346-4A5C850FE2A7}"/>
              </c:ext>
            </c:extLst>
          </c:dPt>
          <c:dPt>
            <c:idx val="3"/>
            <c:invertIfNegative val="0"/>
            <c:bubble3D val="0"/>
            <c:spPr>
              <a:solidFill>
                <a:srgbClr val="954AAA"/>
              </a:solidFill>
              <a:ln>
                <a:noFill/>
              </a:ln>
              <a:effectLst/>
            </c:spPr>
            <c:extLst>
              <c:ext xmlns:c16="http://schemas.microsoft.com/office/drawing/2014/chart" uri="{C3380CC4-5D6E-409C-BE32-E72D297353CC}">
                <c16:uniqueId val="{00000005-ADA7-7444-8346-4A5C850FE2A7}"/>
              </c:ext>
            </c:extLst>
          </c:dPt>
          <c:dPt>
            <c:idx val="4"/>
            <c:invertIfNegative val="0"/>
            <c:bubble3D val="0"/>
            <c:spPr>
              <a:solidFill>
                <a:srgbClr val="00B0F0"/>
              </a:solidFill>
              <a:ln>
                <a:noFill/>
              </a:ln>
              <a:effectLst/>
            </c:spPr>
            <c:extLst>
              <c:ext xmlns:c16="http://schemas.microsoft.com/office/drawing/2014/chart" uri="{C3380CC4-5D6E-409C-BE32-E72D297353CC}">
                <c16:uniqueId val="{00000007-ADA7-7444-8346-4A5C850FE2A7}"/>
              </c:ext>
            </c:extLst>
          </c:dPt>
          <c:dPt>
            <c:idx val="5"/>
            <c:invertIfNegative val="0"/>
            <c:bubble3D val="0"/>
            <c:spPr>
              <a:solidFill>
                <a:srgbClr val="FFFF00"/>
              </a:solidFill>
              <a:ln>
                <a:noFill/>
              </a:ln>
              <a:effectLst/>
            </c:spPr>
            <c:extLst>
              <c:ext xmlns:c16="http://schemas.microsoft.com/office/drawing/2014/chart" uri="{C3380CC4-5D6E-409C-BE32-E72D297353CC}">
                <c16:uniqueId val="{00000009-ADA7-7444-8346-4A5C850FE2A7}"/>
              </c:ext>
            </c:extLst>
          </c:dPt>
          <c:dPt>
            <c:idx val="6"/>
            <c:invertIfNegative val="0"/>
            <c:bubble3D val="0"/>
            <c:spPr>
              <a:solidFill>
                <a:srgbClr val="FF00FF"/>
              </a:solidFill>
              <a:ln>
                <a:noFill/>
              </a:ln>
              <a:effectLst/>
            </c:spPr>
            <c:extLst>
              <c:ext xmlns:c16="http://schemas.microsoft.com/office/drawing/2014/chart" uri="{C3380CC4-5D6E-409C-BE32-E72D297353CC}">
                <c16:uniqueId val="{0000000B-ADA7-7444-8346-4A5C850FE2A7}"/>
              </c:ext>
            </c:extLst>
          </c:dPt>
          <c:dPt>
            <c:idx val="7"/>
            <c:invertIfNegative val="0"/>
            <c:bubble3D val="0"/>
            <c:spPr>
              <a:solidFill>
                <a:srgbClr val="0070C0"/>
              </a:solidFill>
              <a:ln>
                <a:noFill/>
              </a:ln>
              <a:effectLst/>
            </c:spPr>
            <c:extLst>
              <c:ext xmlns:c16="http://schemas.microsoft.com/office/drawing/2014/chart" uri="{C3380CC4-5D6E-409C-BE32-E72D297353CC}">
                <c16:uniqueId val="{0000000D-ADA7-7444-8346-4A5C850FE2A7}"/>
              </c:ext>
            </c:extLst>
          </c:dPt>
          <c:dPt>
            <c:idx val="8"/>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F-ADA7-7444-8346-4A5C850FE2A7}"/>
              </c:ext>
            </c:extLst>
          </c:dPt>
          <c:dPt>
            <c:idx val="9"/>
            <c:invertIfNegative val="0"/>
            <c:bubble3D val="0"/>
            <c:spPr>
              <a:solidFill>
                <a:srgbClr val="FF0000"/>
              </a:solidFill>
              <a:ln>
                <a:noFill/>
              </a:ln>
              <a:effectLst/>
            </c:spPr>
            <c:extLst>
              <c:ext xmlns:c16="http://schemas.microsoft.com/office/drawing/2014/chart" uri="{C3380CC4-5D6E-409C-BE32-E72D297353CC}">
                <c16:uniqueId val="{00000011-ADA7-7444-8346-4A5C850FE2A7}"/>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Suppliers'!$D$25:$D$34</c:f>
              <c:strCache>
                <c:ptCount val="10"/>
                <c:pt idx="0">
                  <c:v>Other (Factory, Local Dealers, etc.)</c:v>
                </c:pt>
                <c:pt idx="1">
                  <c:v>O'Reilly (First Call)</c:v>
                </c:pt>
                <c:pt idx="2">
                  <c:v>NAPA Auto</c:v>
                </c:pt>
                <c:pt idx="3">
                  <c:v>AutoZone</c:v>
                </c:pt>
                <c:pt idx="4">
                  <c:v>Advance Auto Parts</c:v>
                </c:pt>
                <c:pt idx="5">
                  <c:v>Amazon Auto Online</c:v>
                </c:pt>
                <c:pt idx="6">
                  <c:v>WorldPac</c:v>
                </c:pt>
                <c:pt idx="7">
                  <c:v>Rock Auto</c:v>
                </c:pt>
                <c:pt idx="8">
                  <c:v>eBay</c:v>
                </c:pt>
                <c:pt idx="9">
                  <c:v>Carquest</c:v>
                </c:pt>
              </c:strCache>
            </c:strRef>
          </c:cat>
          <c:val>
            <c:numRef>
              <c:f>'3. Suppliers'!$F$25:$F$34</c:f>
              <c:numCache>
                <c:formatCode>0%</c:formatCode>
                <c:ptCount val="10"/>
                <c:pt idx="0">
                  <c:v>0.88372093023255816</c:v>
                </c:pt>
                <c:pt idx="1">
                  <c:v>0.54651162790697672</c:v>
                </c:pt>
                <c:pt idx="2">
                  <c:v>0.43023255813953487</c:v>
                </c:pt>
                <c:pt idx="3">
                  <c:v>0.47674418604651164</c:v>
                </c:pt>
                <c:pt idx="4">
                  <c:v>0.40697674418604651</c:v>
                </c:pt>
                <c:pt idx="5">
                  <c:v>0.30232558139534882</c:v>
                </c:pt>
                <c:pt idx="6">
                  <c:v>0.2441860465116279</c:v>
                </c:pt>
                <c:pt idx="7">
                  <c:v>0.11627906976744186</c:v>
                </c:pt>
                <c:pt idx="8">
                  <c:v>0.22093023255813954</c:v>
                </c:pt>
                <c:pt idx="9">
                  <c:v>8.1395348837209308E-2</c:v>
                </c:pt>
              </c:numCache>
            </c:numRef>
          </c:val>
          <c:extLst>
            <c:ext xmlns:c16="http://schemas.microsoft.com/office/drawing/2014/chart" uri="{C3380CC4-5D6E-409C-BE32-E72D297353CC}">
              <c16:uniqueId val="{00000012-ADA7-7444-8346-4A5C850FE2A7}"/>
            </c:ext>
          </c:extLst>
        </c:ser>
        <c:ser>
          <c:idx val="1"/>
          <c:order val="1"/>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Suppliers'!$B$5</c:f>
              <c:strCache>
                <c:ptCount val="1"/>
                <c:pt idx="0">
                  <c:v>Rank % Orders</c:v>
                </c:pt>
              </c:strCache>
            </c:strRef>
          </c:cat>
          <c:val>
            <c:numRef>
              <c:f>'3. Suppliers'!$C$5</c:f>
              <c:numCache>
                <c:formatCode>General</c:formatCode>
                <c:ptCount val="1"/>
                <c:pt idx="0">
                  <c:v>0</c:v>
                </c:pt>
              </c:numCache>
            </c:numRef>
          </c:val>
          <c:extLst>
            <c:ext xmlns:c16="http://schemas.microsoft.com/office/drawing/2014/chart" uri="{C3380CC4-5D6E-409C-BE32-E72D297353CC}">
              <c16:uniqueId val="{00000012-3591-4048-86D7-9EDE692CE260}"/>
            </c:ext>
          </c:extLst>
        </c:ser>
        <c:dLbls>
          <c:dLblPos val="inEnd"/>
          <c:showLegendKey val="0"/>
          <c:showVal val="1"/>
          <c:showCatName val="0"/>
          <c:showSerName val="0"/>
          <c:showPercent val="0"/>
          <c:showBubbleSize val="0"/>
        </c:dLbls>
        <c:gapWidth val="219"/>
        <c:overlap val="-27"/>
        <c:axId val="2093635480"/>
        <c:axId val="2093653848"/>
      </c:barChart>
      <c:catAx>
        <c:axId val="2093635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3653848"/>
        <c:crosses val="autoZero"/>
        <c:auto val="1"/>
        <c:lblAlgn val="ctr"/>
        <c:lblOffset val="100"/>
        <c:noMultiLvlLbl val="0"/>
      </c:catAx>
      <c:valAx>
        <c:axId val="20936538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3635480"/>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u="none" strike="noStrike" baseline="0">
                <a:effectLst/>
              </a:rPr>
              <a:t>Excluding tires, what was the overall business trend vs. last same time period last year? (Apr-Jun)</a:t>
            </a:r>
            <a:endParaRPr lang="en-US" sz="1400">
              <a:solidFill>
                <a:sysClr val="windowText" lastClr="000000"/>
              </a:solidFill>
              <a:effectLst/>
            </a:endParaRPr>
          </a:p>
        </c:rich>
      </c:tx>
      <c:overlay val="0"/>
      <c:spPr>
        <a:noFill/>
        <a:ln>
          <a:noFill/>
        </a:ln>
        <a:effectLst/>
      </c:spPr>
    </c:title>
    <c:autoTitleDeleted val="0"/>
    <c:plotArea>
      <c:layout>
        <c:manualLayout>
          <c:layoutTarget val="inner"/>
          <c:xMode val="edge"/>
          <c:yMode val="edge"/>
          <c:x val="0.156119201428777"/>
          <c:y val="0.21109088750476701"/>
          <c:w val="0.82146993149846603"/>
          <c:h val="0.673960254222287"/>
        </c:manualLayout>
      </c:layout>
      <c:barChart>
        <c:barDir val="bar"/>
        <c:grouping val="stacked"/>
        <c:varyColors val="0"/>
        <c:ser>
          <c:idx val="0"/>
          <c:order val="0"/>
          <c:tx>
            <c:strRef>
              <c:f>'Independent vs Chain'!$C$55</c:f>
              <c:strCache>
                <c:ptCount val="1"/>
                <c:pt idx="0">
                  <c:v>Independent</c:v>
                </c:pt>
              </c:strCache>
            </c:strRef>
          </c:tx>
          <c:spPr>
            <a:solidFill>
              <a:srgbClr val="002060"/>
            </a:solidFill>
            <a:ln>
              <a:no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F1-409F-A068-465A53B778CD}"/>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'Independent vs Chain'!$B$56:$B$61</c15:sqref>
                  </c15:fullRef>
                </c:ext>
              </c:extLst>
              <c:f>('Independent vs Chain'!$B$56:$B$59,'Independent vs Chain'!$B$61)</c:f>
              <c:strCache>
                <c:ptCount val="5"/>
                <c:pt idx="0">
                  <c:v>Up 10%+</c:v>
                </c:pt>
                <c:pt idx="1">
                  <c:v>Up 5-9%</c:v>
                </c:pt>
                <c:pt idx="2">
                  <c:v>Up 1-5%</c:v>
                </c:pt>
                <c:pt idx="3">
                  <c:v>Down 1-5%</c:v>
                </c:pt>
                <c:pt idx="4">
                  <c:v>Down 10%+</c:v>
                </c:pt>
              </c:strCache>
            </c:strRef>
          </c:cat>
          <c:val>
            <c:numRef>
              <c:extLst>
                <c:ext xmlns:c15="http://schemas.microsoft.com/office/drawing/2012/chart" uri="{02D57815-91ED-43cb-92C2-25804820EDAC}">
                  <c15:fullRef>
                    <c15:sqref>'Independent vs Chain'!$C$56:$C$61</c15:sqref>
                  </c15:fullRef>
                </c:ext>
              </c:extLst>
              <c:f>('Independent vs Chain'!$C$56:$C$59,'Independent vs Chain'!$C$61)</c:f>
              <c:numCache>
                <c:formatCode>General</c:formatCode>
                <c:ptCount val="5"/>
                <c:pt idx="0">
                  <c:v>10</c:v>
                </c:pt>
                <c:pt idx="1">
                  <c:v>13</c:v>
                </c:pt>
                <c:pt idx="2">
                  <c:v>23</c:v>
                </c:pt>
                <c:pt idx="3">
                  <c:v>9</c:v>
                </c:pt>
                <c:pt idx="4">
                  <c:v>1</c:v>
                </c:pt>
              </c:numCache>
            </c:numRef>
          </c:val>
          <c:extLst>
            <c:ext xmlns:c16="http://schemas.microsoft.com/office/drawing/2014/chart" uri="{C3380CC4-5D6E-409C-BE32-E72D297353CC}">
              <c16:uniqueId val="{00000006-87F1-409F-A068-465A53B778CD}"/>
            </c:ext>
          </c:extLst>
        </c:ser>
        <c:ser>
          <c:idx val="1"/>
          <c:order val="1"/>
          <c:tx>
            <c:strRef>
              <c:f>'Independent vs Chain'!$E$55</c:f>
              <c:strCache>
                <c:ptCount val="1"/>
                <c:pt idx="0">
                  <c:v>Chain</c:v>
                </c:pt>
              </c:strCache>
            </c:strRef>
          </c:tx>
          <c:spPr>
            <a:solidFill>
              <a:srgbClr val="00B050"/>
            </a:solidFill>
            <a:ln>
              <a:noFill/>
            </a:ln>
            <a:effectLst/>
          </c:spPr>
          <c:invertIfNegative val="0"/>
          <c:dPt>
            <c:idx val="0"/>
            <c:invertIfNegative val="0"/>
            <c:bubble3D val="0"/>
            <c:extLst>
              <c:ext xmlns:c16="http://schemas.microsoft.com/office/drawing/2014/chart" uri="{C3380CC4-5D6E-409C-BE32-E72D297353CC}">
                <c16:uniqueId val="{00000008-87F1-409F-A068-465A53B778CD}"/>
              </c:ext>
            </c:extLst>
          </c:dPt>
          <c:dPt>
            <c:idx val="1"/>
            <c:invertIfNegative val="0"/>
            <c:bubble3D val="0"/>
            <c:extLst>
              <c:ext xmlns:c16="http://schemas.microsoft.com/office/drawing/2014/chart" uri="{C3380CC4-5D6E-409C-BE32-E72D297353CC}">
                <c16:uniqueId val="{00000009-87F1-409F-A068-465A53B778CD}"/>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F1-409F-A068-465A53B778CD}"/>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AE-4DF1-95AA-7935F55B6EC5}"/>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F1-409F-A068-465A53B778CD}"/>
                </c:ext>
              </c:extLst>
            </c:dLbl>
            <c:dLbl>
              <c:idx val="5"/>
              <c:delete val="1"/>
              <c:extLst>
                <c:ext xmlns:c15="http://schemas.microsoft.com/office/drawing/2012/chart" uri="{CE6537A1-D6FC-4f65-9D91-7224C49458BB}"/>
                <c:ext xmlns:c16="http://schemas.microsoft.com/office/drawing/2014/chart" uri="{C3380CC4-5D6E-409C-BE32-E72D297353CC}">
                  <c16:uniqueId val="{0000000A-87F1-409F-A068-465A53B778CD}"/>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'Independent vs Chain'!$B$56:$B$61</c15:sqref>
                  </c15:fullRef>
                </c:ext>
              </c:extLst>
              <c:f>('Independent vs Chain'!$B$56:$B$59,'Independent vs Chain'!$B$61)</c:f>
              <c:strCache>
                <c:ptCount val="5"/>
                <c:pt idx="0">
                  <c:v>Up 10%+</c:v>
                </c:pt>
                <c:pt idx="1">
                  <c:v>Up 5-9%</c:v>
                </c:pt>
                <c:pt idx="2">
                  <c:v>Up 1-5%</c:v>
                </c:pt>
                <c:pt idx="3">
                  <c:v>Down 1-5%</c:v>
                </c:pt>
                <c:pt idx="4">
                  <c:v>Down 10%+</c:v>
                </c:pt>
              </c:strCache>
            </c:strRef>
          </c:cat>
          <c:val>
            <c:numRef>
              <c:extLst>
                <c:ext xmlns:c15="http://schemas.microsoft.com/office/drawing/2012/chart" uri="{02D57815-91ED-43cb-92C2-25804820EDAC}">
                  <c15:fullRef>
                    <c15:sqref>'Independent vs Chain'!$E$56:$E$61</c15:sqref>
                  </c15:fullRef>
                </c:ext>
              </c:extLst>
              <c:f>('Independent vs Chain'!$E$56:$E$59,'Independent vs Chain'!$E$61)</c:f>
              <c:numCache>
                <c:formatCode>General</c:formatCode>
                <c:ptCount val="5"/>
                <c:pt idx="0">
                  <c:v>1</c:v>
                </c:pt>
                <c:pt idx="1">
                  <c:v>6</c:v>
                </c:pt>
                <c:pt idx="2">
                  <c:v>16</c:v>
                </c:pt>
                <c:pt idx="3">
                  <c:v>2</c:v>
                </c:pt>
                <c:pt idx="4">
                  <c:v>2</c:v>
                </c:pt>
              </c:numCache>
            </c:numRef>
          </c:val>
          <c:extLst>
            <c:ext xmlns:c16="http://schemas.microsoft.com/office/drawing/2014/chart" uri="{C3380CC4-5D6E-409C-BE32-E72D297353CC}">
              <c16:uniqueId val="{0000000B-87F1-409F-A068-465A53B778CD}"/>
            </c:ext>
          </c:extLst>
        </c:ser>
        <c:dLbls>
          <c:dLblPos val="ctr"/>
          <c:showLegendKey val="0"/>
          <c:showVal val="1"/>
          <c:showCatName val="0"/>
          <c:showSerName val="0"/>
          <c:showPercent val="0"/>
          <c:showBubbleSize val="0"/>
        </c:dLbls>
        <c:gapWidth val="150"/>
        <c:overlap val="100"/>
        <c:axId val="2093282424"/>
        <c:axId val="2093286040"/>
      </c:barChart>
      <c:catAx>
        <c:axId val="20932824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3286040"/>
        <c:crosses val="autoZero"/>
        <c:auto val="1"/>
        <c:lblAlgn val="ctr"/>
        <c:lblOffset val="100"/>
        <c:noMultiLvlLbl val="0"/>
      </c:catAx>
      <c:valAx>
        <c:axId val="2093286040"/>
        <c:scaling>
          <c:orientation val="minMax"/>
        </c:scaling>
        <c:delete val="1"/>
        <c:axPos val="t"/>
        <c:numFmt formatCode="General" sourceLinked="1"/>
        <c:majorTickMark val="none"/>
        <c:minorTickMark val="none"/>
        <c:tickLblPos val="nextTo"/>
        <c:crossAx val="209328242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baseline="0">
                <a:solidFill>
                  <a:sysClr val="windowText" lastClr="000000"/>
                </a:solidFill>
                <a:effectLst/>
              </a:rPr>
              <a:t>Overall, what ONE auto supplier are you using MORE vs. a year ago?</a:t>
            </a:r>
          </a:p>
        </c:rich>
      </c:tx>
      <c:overlay val="0"/>
      <c:spPr>
        <a:noFill/>
        <a:ln>
          <a:noFill/>
        </a:ln>
        <a:effectLst/>
      </c:spPr>
    </c:title>
    <c:autoTitleDeleted val="0"/>
    <c:plotArea>
      <c:layout/>
      <c:barChart>
        <c:barDir val="col"/>
        <c:grouping val="clustered"/>
        <c:varyColors val="0"/>
        <c:ser>
          <c:idx val="0"/>
          <c:order val="0"/>
          <c:spPr>
            <a:solidFill>
              <a:schemeClr val="accent6"/>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2A3E-4D18-AD12-5AE5A6730D84}"/>
              </c:ext>
            </c:extLst>
          </c:dPt>
          <c:dPt>
            <c:idx val="1"/>
            <c:invertIfNegative val="0"/>
            <c:bubble3D val="0"/>
            <c:spPr>
              <a:solidFill>
                <a:srgbClr val="00B050"/>
              </a:solidFill>
              <a:ln>
                <a:noFill/>
              </a:ln>
              <a:effectLst/>
            </c:spPr>
            <c:extLst>
              <c:ext xmlns:c16="http://schemas.microsoft.com/office/drawing/2014/chart" uri="{C3380CC4-5D6E-409C-BE32-E72D297353CC}">
                <c16:uniqueId val="{00000003-2A3E-4D18-AD12-5AE5A6730D84}"/>
              </c:ext>
            </c:extLst>
          </c:dPt>
          <c:dPt>
            <c:idx val="2"/>
            <c:invertIfNegative val="0"/>
            <c:bubble3D val="0"/>
            <c:spPr>
              <a:solidFill>
                <a:srgbClr val="E4760A"/>
              </a:solidFill>
              <a:ln>
                <a:noFill/>
              </a:ln>
              <a:effectLst/>
            </c:spPr>
            <c:extLst>
              <c:ext xmlns:c16="http://schemas.microsoft.com/office/drawing/2014/chart" uri="{C3380CC4-5D6E-409C-BE32-E72D297353CC}">
                <c16:uniqueId val="{00000005-2A3E-4D18-AD12-5AE5A6730D84}"/>
              </c:ext>
            </c:extLst>
          </c:dPt>
          <c:dPt>
            <c:idx val="3"/>
            <c:invertIfNegative val="0"/>
            <c:bubble3D val="0"/>
            <c:spPr>
              <a:solidFill>
                <a:srgbClr val="7030A0"/>
              </a:solidFill>
              <a:ln>
                <a:noFill/>
              </a:ln>
              <a:effectLst/>
            </c:spPr>
            <c:extLst>
              <c:ext xmlns:c16="http://schemas.microsoft.com/office/drawing/2014/chart" uri="{C3380CC4-5D6E-409C-BE32-E72D297353CC}">
                <c16:uniqueId val="{00000007-2A3E-4D18-AD12-5AE5A6730D84}"/>
              </c:ext>
            </c:extLst>
          </c:dPt>
          <c:dPt>
            <c:idx val="4"/>
            <c:invertIfNegative val="0"/>
            <c:bubble3D val="0"/>
            <c:spPr>
              <a:solidFill>
                <a:srgbClr val="00B0F0"/>
              </a:solidFill>
              <a:ln>
                <a:noFill/>
              </a:ln>
              <a:effectLst/>
            </c:spPr>
            <c:extLst>
              <c:ext xmlns:c16="http://schemas.microsoft.com/office/drawing/2014/chart" uri="{C3380CC4-5D6E-409C-BE32-E72D297353CC}">
                <c16:uniqueId val="{00000009-2A3E-4D18-AD12-5AE5A6730D84}"/>
              </c:ext>
            </c:extLst>
          </c:dPt>
          <c:dPt>
            <c:idx val="5"/>
            <c:invertIfNegative val="0"/>
            <c:bubble3D val="0"/>
            <c:spPr>
              <a:solidFill>
                <a:srgbClr val="FFFF00"/>
              </a:solidFill>
              <a:ln>
                <a:noFill/>
              </a:ln>
              <a:effectLst/>
            </c:spPr>
            <c:extLst>
              <c:ext xmlns:c16="http://schemas.microsoft.com/office/drawing/2014/chart" uri="{C3380CC4-5D6E-409C-BE32-E72D297353CC}">
                <c16:uniqueId val="{0000000A-2CDF-4AB6-A8EE-024E0CB86D98}"/>
              </c:ext>
            </c:extLst>
          </c:dPt>
          <c:dPt>
            <c:idx val="6"/>
            <c:invertIfNegative val="0"/>
            <c:bubble3D val="0"/>
            <c:spPr>
              <a:solidFill>
                <a:srgbClr val="FF00FF"/>
              </a:solidFill>
              <a:ln>
                <a:noFill/>
              </a:ln>
              <a:effectLst/>
            </c:spPr>
            <c:extLst>
              <c:ext xmlns:c16="http://schemas.microsoft.com/office/drawing/2014/chart" uri="{C3380CC4-5D6E-409C-BE32-E72D297353CC}">
                <c16:uniqueId val="{00000013-C0C1-4D45-8F88-56C1E19EBD99}"/>
              </c:ext>
            </c:extLst>
          </c:dPt>
          <c:dPt>
            <c:idx val="7"/>
            <c:invertIfNegative val="0"/>
            <c:bubble3D val="0"/>
            <c:spPr>
              <a:solidFill>
                <a:srgbClr val="0070C0"/>
              </a:solidFill>
              <a:ln>
                <a:noFill/>
              </a:ln>
              <a:effectLst/>
            </c:spPr>
            <c:extLst>
              <c:ext xmlns:c16="http://schemas.microsoft.com/office/drawing/2014/chart" uri="{C3380CC4-5D6E-409C-BE32-E72D297353CC}">
                <c16:uniqueId val="{00000017-C0C1-4D45-8F88-56C1E19EBD99}"/>
              </c:ext>
            </c:extLst>
          </c:dPt>
          <c:dPt>
            <c:idx val="9"/>
            <c:invertIfNegative val="0"/>
            <c:bubble3D val="0"/>
            <c:spPr>
              <a:solidFill>
                <a:srgbClr val="FF0000"/>
              </a:solidFill>
              <a:ln>
                <a:noFill/>
              </a:ln>
              <a:effectLst/>
            </c:spPr>
            <c:extLst>
              <c:ext xmlns:c16="http://schemas.microsoft.com/office/drawing/2014/chart" uri="{C3380CC4-5D6E-409C-BE32-E72D297353CC}">
                <c16:uniqueId val="{0000000B-2CDF-4AB6-A8EE-024E0CB86D98}"/>
              </c:ext>
            </c:extLst>
          </c:dPt>
          <c:dPt>
            <c:idx val="10"/>
            <c:invertIfNegative val="0"/>
            <c:bubble3D val="0"/>
            <c:spPr>
              <a:solidFill>
                <a:schemeClr val="accent2">
                  <a:lumMod val="20000"/>
                  <a:lumOff val="80000"/>
                </a:schemeClr>
              </a:solidFill>
              <a:ln>
                <a:noFill/>
              </a:ln>
              <a:effectLst/>
            </c:spPr>
            <c:extLst>
              <c:ext xmlns:c16="http://schemas.microsoft.com/office/drawing/2014/chart" uri="{C3380CC4-5D6E-409C-BE32-E72D297353CC}">
                <c16:uniqueId val="{00000012-61A6-4681-B87A-9ADF82CF694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Suppliers Using More'!$C$5:$C$15</c:f>
              <c:strCache>
                <c:ptCount val="11"/>
                <c:pt idx="0">
                  <c:v>None</c:v>
                </c:pt>
                <c:pt idx="1">
                  <c:v>O'Reilly (First Call)</c:v>
                </c:pt>
                <c:pt idx="2">
                  <c:v>AutoZone</c:v>
                </c:pt>
                <c:pt idx="3">
                  <c:v>Advance Auto Parts</c:v>
                </c:pt>
                <c:pt idx="4">
                  <c:v>WorldPac</c:v>
                </c:pt>
                <c:pt idx="5">
                  <c:v>NAPA</c:v>
                </c:pt>
                <c:pt idx="6">
                  <c:v>Carquest</c:v>
                </c:pt>
                <c:pt idx="7">
                  <c:v>Amazon Auto Online</c:v>
                </c:pt>
                <c:pt idx="8">
                  <c:v>eBay</c:v>
                </c:pt>
                <c:pt idx="9">
                  <c:v>Dealers</c:v>
                </c:pt>
                <c:pt idx="10">
                  <c:v>Other</c:v>
                </c:pt>
              </c:strCache>
            </c:strRef>
          </c:cat>
          <c:val>
            <c:numRef>
              <c:f>'4. Suppliers Using More'!$D$5:$D$15</c:f>
              <c:numCache>
                <c:formatCode>0%</c:formatCode>
                <c:ptCount val="11"/>
                <c:pt idx="0">
                  <c:v>0.41860465116279072</c:v>
                </c:pt>
                <c:pt idx="1">
                  <c:v>0.1744186046511628</c:v>
                </c:pt>
                <c:pt idx="2">
                  <c:v>0.11627906976744186</c:v>
                </c:pt>
                <c:pt idx="3">
                  <c:v>8.1395348837209308E-2</c:v>
                </c:pt>
                <c:pt idx="4">
                  <c:v>3.4883720930232558E-2</c:v>
                </c:pt>
                <c:pt idx="5">
                  <c:v>2.3255813953488372E-2</c:v>
                </c:pt>
                <c:pt idx="6">
                  <c:v>1.1627906976744186E-2</c:v>
                </c:pt>
                <c:pt idx="7">
                  <c:v>0</c:v>
                </c:pt>
                <c:pt idx="8">
                  <c:v>0</c:v>
                </c:pt>
                <c:pt idx="9">
                  <c:v>0</c:v>
                </c:pt>
                <c:pt idx="10">
                  <c:v>0.13953488372093023</c:v>
                </c:pt>
              </c:numCache>
            </c:numRef>
          </c:val>
          <c:extLst>
            <c:ext xmlns:c16="http://schemas.microsoft.com/office/drawing/2014/chart" uri="{C3380CC4-5D6E-409C-BE32-E72D297353CC}">
              <c16:uniqueId val="{0000000A-2A3E-4D18-AD12-5AE5A6730D84}"/>
            </c:ext>
          </c:extLst>
        </c:ser>
        <c:dLbls>
          <c:showLegendKey val="0"/>
          <c:showVal val="0"/>
          <c:showCatName val="0"/>
          <c:showSerName val="0"/>
          <c:showPercent val="0"/>
          <c:showBubbleSize val="0"/>
        </c:dLbls>
        <c:gapWidth val="219"/>
        <c:overlap val="-27"/>
        <c:axId val="2093764600"/>
        <c:axId val="2093768024"/>
      </c:barChart>
      <c:catAx>
        <c:axId val="2093764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2093768024"/>
        <c:crosses val="autoZero"/>
        <c:auto val="1"/>
        <c:lblAlgn val="ctr"/>
        <c:lblOffset val="100"/>
        <c:noMultiLvlLbl val="0"/>
      </c:catAx>
      <c:valAx>
        <c:axId val="2093768024"/>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3764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baseline="0">
                <a:solidFill>
                  <a:sysClr val="windowText" lastClr="000000"/>
                </a:solidFill>
                <a:effectLst/>
              </a:rPr>
              <a:t>If other, List</a:t>
            </a:r>
          </a:p>
        </c:rich>
      </c:tx>
      <c:overlay val="0"/>
      <c:spPr>
        <a:noFill/>
        <a:ln>
          <a:noFill/>
        </a:ln>
        <a:effectLst/>
      </c:spPr>
    </c:title>
    <c:autoTitleDeleted val="0"/>
    <c:plotArea>
      <c:layout/>
      <c:barChart>
        <c:barDir val="col"/>
        <c:grouping val="clustered"/>
        <c:varyColors val="0"/>
        <c:ser>
          <c:idx val="0"/>
          <c:order val="0"/>
          <c:spPr>
            <a:solidFill>
              <a:schemeClr val="accent6"/>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93BB-46D7-9A85-784425E9AA02}"/>
              </c:ext>
            </c:extLst>
          </c:dPt>
          <c:dPt>
            <c:idx val="1"/>
            <c:invertIfNegative val="0"/>
            <c:bubble3D val="0"/>
            <c:spPr>
              <a:solidFill>
                <a:srgbClr val="00B050"/>
              </a:solidFill>
              <a:ln>
                <a:noFill/>
              </a:ln>
              <a:effectLst/>
            </c:spPr>
            <c:extLst>
              <c:ext xmlns:c16="http://schemas.microsoft.com/office/drawing/2014/chart" uri="{C3380CC4-5D6E-409C-BE32-E72D297353CC}">
                <c16:uniqueId val="{00000003-93BB-46D7-9A85-784425E9AA02}"/>
              </c:ext>
            </c:extLst>
          </c:dPt>
          <c:dPt>
            <c:idx val="2"/>
            <c:invertIfNegative val="0"/>
            <c:bubble3D val="0"/>
            <c:spPr>
              <a:solidFill>
                <a:srgbClr val="E4760A"/>
              </a:solidFill>
              <a:ln>
                <a:noFill/>
              </a:ln>
              <a:effectLst/>
            </c:spPr>
            <c:extLst>
              <c:ext xmlns:c16="http://schemas.microsoft.com/office/drawing/2014/chart" uri="{C3380CC4-5D6E-409C-BE32-E72D297353CC}">
                <c16:uniqueId val="{00000005-93BB-46D7-9A85-784425E9AA02}"/>
              </c:ext>
            </c:extLst>
          </c:dPt>
          <c:dPt>
            <c:idx val="3"/>
            <c:invertIfNegative val="0"/>
            <c:bubble3D val="0"/>
            <c:spPr>
              <a:solidFill>
                <a:srgbClr val="7030A0"/>
              </a:solidFill>
              <a:ln>
                <a:noFill/>
              </a:ln>
              <a:effectLst/>
            </c:spPr>
            <c:extLst>
              <c:ext xmlns:c16="http://schemas.microsoft.com/office/drawing/2014/chart" uri="{C3380CC4-5D6E-409C-BE32-E72D297353CC}">
                <c16:uniqueId val="{00000007-93BB-46D7-9A85-784425E9AA02}"/>
              </c:ext>
            </c:extLst>
          </c:dPt>
          <c:dPt>
            <c:idx val="4"/>
            <c:invertIfNegative val="0"/>
            <c:bubble3D val="0"/>
            <c:spPr>
              <a:solidFill>
                <a:srgbClr val="00B0F0"/>
              </a:solidFill>
              <a:ln>
                <a:noFill/>
              </a:ln>
              <a:effectLst/>
            </c:spPr>
            <c:extLst>
              <c:ext xmlns:c16="http://schemas.microsoft.com/office/drawing/2014/chart" uri="{C3380CC4-5D6E-409C-BE32-E72D297353CC}">
                <c16:uniqueId val="{00000009-93BB-46D7-9A85-784425E9AA02}"/>
              </c:ext>
            </c:extLst>
          </c:dPt>
          <c:dPt>
            <c:idx val="5"/>
            <c:invertIfNegative val="0"/>
            <c:bubble3D val="0"/>
            <c:spPr>
              <a:solidFill>
                <a:srgbClr val="FFFF00"/>
              </a:solidFill>
              <a:ln>
                <a:noFill/>
              </a:ln>
              <a:effectLst/>
            </c:spPr>
            <c:extLst>
              <c:ext xmlns:c16="http://schemas.microsoft.com/office/drawing/2014/chart" uri="{C3380CC4-5D6E-409C-BE32-E72D297353CC}">
                <c16:uniqueId val="{0000000A-8A9A-44F1-8148-75DFEE88F906}"/>
              </c:ext>
            </c:extLst>
          </c:dPt>
          <c:dPt>
            <c:idx val="6"/>
            <c:invertIfNegative val="0"/>
            <c:bubble3D val="0"/>
            <c:spPr>
              <a:solidFill>
                <a:srgbClr val="FF00FF"/>
              </a:solidFill>
              <a:ln>
                <a:solidFill>
                  <a:srgbClr val="FF00FF"/>
                </a:solidFill>
              </a:ln>
              <a:effectLst/>
            </c:spPr>
            <c:extLst>
              <c:ext xmlns:c16="http://schemas.microsoft.com/office/drawing/2014/chart" uri="{C3380CC4-5D6E-409C-BE32-E72D297353CC}">
                <c16:uniqueId val="{0000000B-8A9A-44F1-8148-75DFEE88F906}"/>
              </c:ext>
            </c:extLst>
          </c:dPt>
          <c:dPt>
            <c:idx val="7"/>
            <c:invertIfNegative val="0"/>
            <c:bubble3D val="0"/>
            <c:spPr>
              <a:solidFill>
                <a:srgbClr val="0070C0"/>
              </a:solidFill>
              <a:ln>
                <a:noFill/>
              </a:ln>
              <a:effectLst/>
            </c:spPr>
            <c:extLst>
              <c:ext xmlns:c16="http://schemas.microsoft.com/office/drawing/2014/chart" uri="{C3380CC4-5D6E-409C-BE32-E72D297353CC}">
                <c16:uniqueId val="{0000000F-8A9A-44F1-8148-75DFEE88F906}"/>
              </c:ext>
            </c:extLst>
          </c:dPt>
          <c:dPt>
            <c:idx val="8"/>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16-8A9A-44F1-8148-75DFEE88F906}"/>
              </c:ext>
            </c:extLst>
          </c:dPt>
          <c:dPt>
            <c:idx val="9"/>
            <c:invertIfNegative val="0"/>
            <c:bubble3D val="0"/>
            <c:spPr>
              <a:solidFill>
                <a:srgbClr val="FF0000"/>
              </a:solidFill>
              <a:ln>
                <a:noFill/>
              </a:ln>
              <a:effectLst/>
            </c:spPr>
            <c:extLst>
              <c:ext xmlns:c16="http://schemas.microsoft.com/office/drawing/2014/chart" uri="{C3380CC4-5D6E-409C-BE32-E72D297353CC}">
                <c16:uniqueId val="{0000001A-8A9A-44F1-8148-75DFEE88F906}"/>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Suppliers Using More'!$K$5:$K$8</c:f>
              <c:strCache>
                <c:ptCount val="4"/>
                <c:pt idx="0">
                  <c:v>Our inventory</c:v>
                </c:pt>
                <c:pt idx="1">
                  <c:v>FMP</c:v>
                </c:pt>
                <c:pt idx="2">
                  <c:v>IMC Warehouse</c:v>
                </c:pt>
                <c:pt idx="3">
                  <c:v>ASAP  </c:v>
                </c:pt>
              </c:strCache>
            </c:strRef>
          </c:cat>
          <c:val>
            <c:numRef>
              <c:f>'4. Suppliers Using More'!$L$5:$L$8</c:f>
              <c:numCache>
                <c:formatCode>0%</c:formatCode>
                <c:ptCount val="4"/>
                <c:pt idx="0">
                  <c:v>0.33333333333333331</c:v>
                </c:pt>
                <c:pt idx="1">
                  <c:v>0.25</c:v>
                </c:pt>
                <c:pt idx="2">
                  <c:v>8.3333333333333329E-2</c:v>
                </c:pt>
                <c:pt idx="3">
                  <c:v>8.3333333333333329E-2</c:v>
                </c:pt>
              </c:numCache>
            </c:numRef>
          </c:val>
          <c:extLst>
            <c:ext xmlns:c16="http://schemas.microsoft.com/office/drawing/2014/chart" uri="{C3380CC4-5D6E-409C-BE32-E72D297353CC}">
              <c16:uniqueId val="{0000000A-93BB-46D7-9A85-784425E9AA02}"/>
            </c:ext>
          </c:extLst>
        </c:ser>
        <c:dLbls>
          <c:showLegendKey val="0"/>
          <c:showVal val="0"/>
          <c:showCatName val="0"/>
          <c:showSerName val="0"/>
          <c:showPercent val="0"/>
          <c:showBubbleSize val="0"/>
        </c:dLbls>
        <c:gapWidth val="219"/>
        <c:overlap val="-27"/>
        <c:axId val="2093827768"/>
        <c:axId val="2093831192"/>
      </c:barChart>
      <c:catAx>
        <c:axId val="2093827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2093831192"/>
        <c:crosses val="autoZero"/>
        <c:auto val="1"/>
        <c:lblAlgn val="ctr"/>
        <c:lblOffset val="100"/>
        <c:noMultiLvlLbl val="0"/>
      </c:catAx>
      <c:valAx>
        <c:axId val="2093831192"/>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38277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baseline="0">
                <a:solidFill>
                  <a:sysClr val="windowText" lastClr="000000"/>
                </a:solidFill>
                <a:effectLst/>
              </a:rPr>
              <a:t>Why are you using this supplier more?</a:t>
            </a:r>
          </a:p>
        </c:rich>
      </c:tx>
      <c:overlay val="0"/>
      <c:spPr>
        <a:noFill/>
        <a:ln>
          <a:noFill/>
        </a:ln>
        <a:effectLst/>
      </c:spPr>
    </c:title>
    <c:autoTitleDeleted val="0"/>
    <c:plotArea>
      <c:layout/>
      <c:barChart>
        <c:barDir val="col"/>
        <c:grouping val="clustered"/>
        <c:varyColors val="0"/>
        <c:ser>
          <c:idx val="0"/>
          <c:order val="0"/>
          <c:spPr>
            <a:solidFill>
              <a:schemeClr val="accent6"/>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FE64-4AEE-B376-04AD37F9165B}"/>
              </c:ext>
            </c:extLst>
          </c:dPt>
          <c:dPt>
            <c:idx val="1"/>
            <c:invertIfNegative val="0"/>
            <c:bubble3D val="0"/>
            <c:spPr>
              <a:solidFill>
                <a:srgbClr val="954AAA"/>
              </a:solidFill>
              <a:ln>
                <a:noFill/>
              </a:ln>
              <a:effectLst/>
            </c:spPr>
            <c:extLst>
              <c:ext xmlns:c16="http://schemas.microsoft.com/office/drawing/2014/chart" uri="{C3380CC4-5D6E-409C-BE32-E72D297353CC}">
                <c16:uniqueId val="{00000003-FE64-4AEE-B376-04AD37F9165B}"/>
              </c:ext>
            </c:extLst>
          </c:dPt>
          <c:dPt>
            <c:idx val="2"/>
            <c:invertIfNegative val="0"/>
            <c:bubble3D val="0"/>
            <c:spPr>
              <a:solidFill>
                <a:srgbClr val="FFFF00"/>
              </a:solidFill>
              <a:ln>
                <a:noFill/>
              </a:ln>
              <a:effectLst/>
            </c:spPr>
            <c:extLst>
              <c:ext xmlns:c16="http://schemas.microsoft.com/office/drawing/2014/chart" uri="{C3380CC4-5D6E-409C-BE32-E72D297353CC}">
                <c16:uniqueId val="{00000005-FE64-4AEE-B376-04AD37F9165B}"/>
              </c:ext>
            </c:extLst>
          </c:dPt>
          <c:dPt>
            <c:idx val="3"/>
            <c:invertIfNegative val="0"/>
            <c:bubble3D val="0"/>
            <c:spPr>
              <a:solidFill>
                <a:srgbClr val="002060"/>
              </a:solidFill>
              <a:ln>
                <a:noFill/>
              </a:ln>
              <a:effectLst/>
            </c:spPr>
            <c:extLst>
              <c:ext xmlns:c16="http://schemas.microsoft.com/office/drawing/2014/chart" uri="{C3380CC4-5D6E-409C-BE32-E72D297353CC}">
                <c16:uniqueId val="{00000007-FE64-4AEE-B376-04AD37F9165B}"/>
              </c:ext>
            </c:extLst>
          </c:dPt>
          <c:dPt>
            <c:idx val="4"/>
            <c:invertIfNegative val="0"/>
            <c:bubble3D val="0"/>
            <c:spPr>
              <a:solidFill>
                <a:srgbClr val="E4760A"/>
              </a:solidFill>
              <a:ln>
                <a:noFill/>
              </a:ln>
              <a:effectLst/>
            </c:spPr>
            <c:extLst>
              <c:ext xmlns:c16="http://schemas.microsoft.com/office/drawing/2014/chart" uri="{C3380CC4-5D6E-409C-BE32-E72D297353CC}">
                <c16:uniqueId val="{00000009-FE64-4AEE-B376-04AD37F9165B}"/>
              </c:ext>
            </c:extLst>
          </c:dPt>
          <c:dPt>
            <c:idx val="5"/>
            <c:invertIfNegative val="0"/>
            <c:bubble3D val="0"/>
            <c:spPr>
              <a:solidFill>
                <a:srgbClr val="00B0F0"/>
              </a:solidFill>
              <a:ln>
                <a:noFill/>
              </a:ln>
              <a:effectLst/>
            </c:spPr>
            <c:extLst>
              <c:ext xmlns:c16="http://schemas.microsoft.com/office/drawing/2014/chart" uri="{C3380CC4-5D6E-409C-BE32-E72D297353CC}">
                <c16:uniqueId val="{0000000B-FE64-4AEE-B376-04AD37F9165B}"/>
              </c:ext>
            </c:extLst>
          </c:dPt>
          <c:dPt>
            <c:idx val="6"/>
            <c:invertIfNegative val="0"/>
            <c:bubble3D val="0"/>
            <c:spPr>
              <a:solidFill>
                <a:srgbClr val="FF00FF"/>
              </a:solidFill>
              <a:ln>
                <a:noFill/>
              </a:ln>
              <a:effectLst/>
            </c:spPr>
            <c:extLst>
              <c:ext xmlns:c16="http://schemas.microsoft.com/office/drawing/2014/chart" uri="{C3380CC4-5D6E-409C-BE32-E72D297353CC}">
                <c16:uniqueId val="{0000000F-4CBF-41EF-B0CC-95A5A67FC1C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 Suppliers Using More'!$V$5:$V$12</c15:sqref>
                  </c15:fullRef>
                </c:ext>
              </c:extLst>
              <c:f>('4. Suppliers Using More'!$V$5:$V$10,'4. Suppliers Using More'!$V$12)</c:f>
              <c:strCache>
                <c:ptCount val="7"/>
                <c:pt idx="0">
                  <c:v>Best Prices</c:v>
                </c:pt>
                <c:pt idx="1">
                  <c:v>Best Service</c:v>
                </c:pt>
                <c:pt idx="2">
                  <c:v>Convenience</c:v>
                </c:pt>
                <c:pt idx="3">
                  <c:v>Availability/Selection</c:v>
                </c:pt>
                <c:pt idx="4">
                  <c:v>Delivery</c:v>
                </c:pt>
                <c:pt idx="5">
                  <c:v>Quality</c:v>
                </c:pt>
                <c:pt idx="6">
                  <c:v>Other</c:v>
                </c:pt>
              </c:strCache>
            </c:strRef>
          </c:cat>
          <c:val>
            <c:numRef>
              <c:extLst>
                <c:ext xmlns:c15="http://schemas.microsoft.com/office/drawing/2012/chart" uri="{02D57815-91ED-43cb-92C2-25804820EDAC}">
                  <c15:fullRef>
                    <c15:sqref>'4. Suppliers Using More'!$W$5:$W$12</c15:sqref>
                  </c15:fullRef>
                </c:ext>
              </c:extLst>
              <c:f>('4. Suppliers Using More'!$W$5:$W$10,'4. Suppliers Using More'!$W$12)</c:f>
              <c:numCache>
                <c:formatCode>0%</c:formatCode>
                <c:ptCount val="7"/>
                <c:pt idx="0">
                  <c:v>0.27710843373493976</c:v>
                </c:pt>
                <c:pt idx="1">
                  <c:v>0.10843373493975904</c:v>
                </c:pt>
                <c:pt idx="2">
                  <c:v>0.12048192771084337</c:v>
                </c:pt>
                <c:pt idx="3">
                  <c:v>0.21686746987951808</c:v>
                </c:pt>
                <c:pt idx="4">
                  <c:v>9.6385542168674704E-2</c:v>
                </c:pt>
                <c:pt idx="5">
                  <c:v>0.12048192771084337</c:v>
                </c:pt>
                <c:pt idx="6">
                  <c:v>4.8192771084337352E-2</c:v>
                </c:pt>
              </c:numCache>
            </c:numRef>
          </c:val>
          <c:extLst>
            <c:ext xmlns:c16="http://schemas.microsoft.com/office/drawing/2014/chart" uri="{C3380CC4-5D6E-409C-BE32-E72D297353CC}">
              <c16:uniqueId val="{0000000C-FE64-4AEE-B376-04AD37F9165B}"/>
            </c:ext>
          </c:extLst>
        </c:ser>
        <c:dLbls>
          <c:showLegendKey val="0"/>
          <c:showVal val="0"/>
          <c:showCatName val="0"/>
          <c:showSerName val="0"/>
          <c:showPercent val="0"/>
          <c:showBubbleSize val="0"/>
        </c:dLbls>
        <c:gapWidth val="219"/>
        <c:overlap val="-27"/>
        <c:axId val="2093881672"/>
        <c:axId val="2093885176"/>
      </c:barChart>
      <c:catAx>
        <c:axId val="2093881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2093885176"/>
        <c:crosses val="autoZero"/>
        <c:auto val="1"/>
        <c:lblAlgn val="ctr"/>
        <c:lblOffset val="100"/>
        <c:noMultiLvlLbl val="0"/>
      </c:catAx>
      <c:valAx>
        <c:axId val="2093885176"/>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38816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u="none" strike="noStrike" baseline="0">
                <a:effectLst/>
              </a:rPr>
              <a:t>4b. Of the suppliers you use, relative to last year, are there any with significantly BETTER performance in the following categories?</a:t>
            </a:r>
            <a:endParaRPr lang="en-US" sz="1400">
              <a:solidFill>
                <a:sysClr val="windowText" lastClr="000000"/>
              </a:solidFill>
              <a:effectLst/>
            </a:endParaRPr>
          </a:p>
        </c:rich>
      </c:tx>
      <c:overlay val="0"/>
      <c:spPr>
        <a:noFill/>
        <a:ln>
          <a:noFill/>
        </a:ln>
        <a:effectLst/>
      </c:spPr>
    </c:title>
    <c:autoTitleDeleted val="0"/>
    <c:plotArea>
      <c:layout>
        <c:manualLayout>
          <c:layoutTarget val="inner"/>
          <c:xMode val="edge"/>
          <c:yMode val="edge"/>
          <c:x val="0.18714601960361801"/>
          <c:y val="0.17954024134185401"/>
          <c:w val="0.79506422902503004"/>
          <c:h val="0.73263302256053497"/>
        </c:manualLayout>
      </c:layout>
      <c:barChart>
        <c:barDir val="bar"/>
        <c:grouping val="stacked"/>
        <c:varyColors val="0"/>
        <c:ser>
          <c:idx val="0"/>
          <c:order val="0"/>
          <c:tx>
            <c:strRef>
              <c:f>'4. Suppliers Using More'!$AH$5</c:f>
              <c:strCache>
                <c:ptCount val="1"/>
                <c:pt idx="0">
                  <c:v>Product availability</c:v>
                </c:pt>
              </c:strCache>
            </c:strRef>
          </c:tx>
          <c:spPr>
            <a:solidFill>
              <a:srgbClr val="002060"/>
            </a:solidFill>
            <a:ln>
              <a:no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2C-4864-ABF8-28DE623A4D84}"/>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Suppliers Using More'!$AI$4:$AP$4</c:f>
              <c:strCache>
                <c:ptCount val="8"/>
                <c:pt idx="0">
                  <c:v>Napa Auto</c:v>
                </c:pt>
                <c:pt idx="1">
                  <c:v>O'Reilly (First Call)</c:v>
                </c:pt>
                <c:pt idx="2">
                  <c:v>AutoZone</c:v>
                </c:pt>
                <c:pt idx="3">
                  <c:v>Advance Auto Parts</c:v>
                </c:pt>
                <c:pt idx="4">
                  <c:v>Local Suppliers</c:v>
                </c:pt>
                <c:pt idx="5">
                  <c:v>Worldpac</c:v>
                </c:pt>
                <c:pt idx="6">
                  <c:v>Other</c:v>
                </c:pt>
                <c:pt idx="7">
                  <c:v>Number</c:v>
                </c:pt>
              </c:strCache>
            </c:strRef>
          </c:cat>
          <c:val>
            <c:numRef>
              <c:f>'4. Suppliers Using More'!$AI$5:$AP$5</c:f>
              <c:numCache>
                <c:formatCode>#,##0</c:formatCode>
                <c:ptCount val="8"/>
                <c:pt idx="0">
                  <c:v>2</c:v>
                </c:pt>
                <c:pt idx="1">
                  <c:v>8</c:v>
                </c:pt>
                <c:pt idx="2">
                  <c:v>11</c:v>
                </c:pt>
                <c:pt idx="3">
                  <c:v>3</c:v>
                </c:pt>
                <c:pt idx="4">
                  <c:v>3</c:v>
                </c:pt>
                <c:pt idx="5">
                  <c:v>5</c:v>
                </c:pt>
                <c:pt idx="6">
                  <c:v>14</c:v>
                </c:pt>
                <c:pt idx="7" formatCode="0">
                  <c:v>46</c:v>
                </c:pt>
              </c:numCache>
            </c:numRef>
          </c:val>
          <c:extLst>
            <c:ext xmlns:c16="http://schemas.microsoft.com/office/drawing/2014/chart" uri="{C3380CC4-5D6E-409C-BE32-E72D297353CC}">
              <c16:uniqueId val="{00000001-FE2C-4864-ABF8-28DE623A4D84}"/>
            </c:ext>
          </c:extLst>
        </c:ser>
        <c:ser>
          <c:idx val="1"/>
          <c:order val="1"/>
          <c:tx>
            <c:strRef>
              <c:f>'4. Suppliers Using More'!$AH$6</c:f>
              <c:strCache>
                <c:ptCount val="1"/>
                <c:pt idx="0">
                  <c:v>Delivery speeds</c:v>
                </c:pt>
              </c:strCache>
            </c:strRef>
          </c:tx>
          <c:spPr>
            <a:solidFill>
              <a:srgbClr val="00B050"/>
            </a:solidFill>
            <a:ln>
              <a:noFill/>
            </a:ln>
            <a:effectLst/>
          </c:spPr>
          <c:invertIfNegative val="0"/>
          <c:dPt>
            <c:idx val="0"/>
            <c:invertIfNegative val="0"/>
            <c:bubble3D val="0"/>
            <c:extLst>
              <c:ext xmlns:c16="http://schemas.microsoft.com/office/drawing/2014/chart" uri="{C3380CC4-5D6E-409C-BE32-E72D297353CC}">
                <c16:uniqueId val="{00000002-FE2C-4864-ABF8-28DE623A4D84}"/>
              </c:ext>
            </c:extLst>
          </c:dPt>
          <c:dPt>
            <c:idx val="1"/>
            <c:invertIfNegative val="0"/>
            <c:bubble3D val="0"/>
            <c:extLst>
              <c:ext xmlns:c16="http://schemas.microsoft.com/office/drawing/2014/chart" uri="{C3380CC4-5D6E-409C-BE32-E72D297353CC}">
                <c16:uniqueId val="{00000003-FE2C-4864-ABF8-28DE623A4D84}"/>
              </c:ext>
            </c:extLst>
          </c:dPt>
          <c:dLbls>
            <c:spPr>
              <a:noFill/>
              <a:ln>
                <a:noFill/>
              </a:ln>
              <a:effectLst/>
            </c:spPr>
            <c:txPr>
              <a:bodyPr wrap="square" lIns="38100" tIns="19050" rIns="38100" bIns="19050" anchor="ctr">
                <a:spAutoFit/>
              </a:bodyPr>
              <a:lstStyle/>
              <a:p>
                <a:pPr>
                  <a:defRPr sz="12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Suppliers Using More'!$AI$4:$AP$4</c:f>
              <c:strCache>
                <c:ptCount val="8"/>
                <c:pt idx="0">
                  <c:v>Napa Auto</c:v>
                </c:pt>
                <c:pt idx="1">
                  <c:v>O'Reilly (First Call)</c:v>
                </c:pt>
                <c:pt idx="2">
                  <c:v>AutoZone</c:v>
                </c:pt>
                <c:pt idx="3">
                  <c:v>Advance Auto Parts</c:v>
                </c:pt>
                <c:pt idx="4">
                  <c:v>Local Suppliers</c:v>
                </c:pt>
                <c:pt idx="5">
                  <c:v>Worldpac</c:v>
                </c:pt>
                <c:pt idx="6">
                  <c:v>Other</c:v>
                </c:pt>
                <c:pt idx="7">
                  <c:v>Number</c:v>
                </c:pt>
              </c:strCache>
            </c:strRef>
          </c:cat>
          <c:val>
            <c:numRef>
              <c:f>'4. Suppliers Using More'!$AI$6:$AP$6</c:f>
              <c:numCache>
                <c:formatCode>#,##0</c:formatCode>
                <c:ptCount val="8"/>
                <c:pt idx="0">
                  <c:v>1</c:v>
                </c:pt>
                <c:pt idx="1">
                  <c:v>10</c:v>
                </c:pt>
                <c:pt idx="2">
                  <c:v>6</c:v>
                </c:pt>
                <c:pt idx="3">
                  <c:v>3</c:v>
                </c:pt>
                <c:pt idx="4">
                  <c:v>3</c:v>
                </c:pt>
                <c:pt idx="5">
                  <c:v>3</c:v>
                </c:pt>
                <c:pt idx="6">
                  <c:v>15</c:v>
                </c:pt>
                <c:pt idx="7" formatCode="0">
                  <c:v>41</c:v>
                </c:pt>
              </c:numCache>
            </c:numRef>
          </c:val>
          <c:extLst>
            <c:ext xmlns:c16="http://schemas.microsoft.com/office/drawing/2014/chart" uri="{C3380CC4-5D6E-409C-BE32-E72D297353CC}">
              <c16:uniqueId val="{00000004-FE2C-4864-ABF8-28DE623A4D84}"/>
            </c:ext>
          </c:extLst>
        </c:ser>
        <c:ser>
          <c:idx val="2"/>
          <c:order val="2"/>
          <c:tx>
            <c:strRef>
              <c:f>'4. Suppliers Using More'!$AH$7</c:f>
              <c:strCache>
                <c:ptCount val="1"/>
                <c:pt idx="0">
                  <c:v>Customer service</c:v>
                </c:pt>
              </c:strCache>
            </c:strRef>
          </c:tx>
          <c:spPr>
            <a:solidFill>
              <a:srgbClr val="E4760A"/>
            </a:solidFill>
            <a:ln>
              <a:no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2C-4864-ABF8-28DE623A4D84}"/>
                </c:ext>
              </c:extLst>
            </c:dLbl>
            <c:dLbl>
              <c:idx val="4"/>
              <c:delete val="1"/>
              <c:extLst>
                <c:ext xmlns:c15="http://schemas.microsoft.com/office/drawing/2012/chart" uri="{CE6537A1-D6FC-4f65-9D91-7224C49458BB}"/>
                <c:ext xmlns:c16="http://schemas.microsoft.com/office/drawing/2014/chart" uri="{C3380CC4-5D6E-409C-BE32-E72D297353CC}">
                  <c16:uniqueId val="{00000006-FE2C-4864-ABF8-28DE623A4D84}"/>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 Suppliers Using More'!$AI$4:$AP$4</c:f>
              <c:strCache>
                <c:ptCount val="8"/>
                <c:pt idx="0">
                  <c:v>Napa Auto</c:v>
                </c:pt>
                <c:pt idx="1">
                  <c:v>O'Reilly (First Call)</c:v>
                </c:pt>
                <c:pt idx="2">
                  <c:v>AutoZone</c:v>
                </c:pt>
                <c:pt idx="3">
                  <c:v>Advance Auto Parts</c:v>
                </c:pt>
                <c:pt idx="4">
                  <c:v>Local Suppliers</c:v>
                </c:pt>
                <c:pt idx="5">
                  <c:v>Worldpac</c:v>
                </c:pt>
                <c:pt idx="6">
                  <c:v>Other</c:v>
                </c:pt>
                <c:pt idx="7">
                  <c:v>Number</c:v>
                </c:pt>
              </c:strCache>
            </c:strRef>
          </c:cat>
          <c:val>
            <c:numRef>
              <c:f>'4. Suppliers Using More'!$AI$7:$AP$7</c:f>
              <c:numCache>
                <c:formatCode>#,##0</c:formatCode>
                <c:ptCount val="8"/>
                <c:pt idx="0">
                  <c:v>2</c:v>
                </c:pt>
                <c:pt idx="1">
                  <c:v>4</c:v>
                </c:pt>
                <c:pt idx="2">
                  <c:v>2</c:v>
                </c:pt>
                <c:pt idx="3">
                  <c:v>2</c:v>
                </c:pt>
                <c:pt idx="4">
                  <c:v>3</c:v>
                </c:pt>
                <c:pt idx="5">
                  <c:v>2</c:v>
                </c:pt>
                <c:pt idx="6">
                  <c:v>10</c:v>
                </c:pt>
                <c:pt idx="7" formatCode="0">
                  <c:v>25</c:v>
                </c:pt>
              </c:numCache>
            </c:numRef>
          </c:val>
          <c:extLst>
            <c:ext xmlns:c16="http://schemas.microsoft.com/office/drawing/2014/chart" uri="{C3380CC4-5D6E-409C-BE32-E72D297353CC}">
              <c16:uniqueId val="{00000007-FE2C-4864-ABF8-28DE623A4D84}"/>
            </c:ext>
          </c:extLst>
        </c:ser>
        <c:dLbls>
          <c:dLblPos val="ctr"/>
          <c:showLegendKey val="0"/>
          <c:showVal val="1"/>
          <c:showCatName val="0"/>
          <c:showSerName val="0"/>
          <c:showPercent val="0"/>
          <c:showBubbleSize val="0"/>
        </c:dLbls>
        <c:gapWidth val="150"/>
        <c:overlap val="100"/>
        <c:axId val="2093949368"/>
        <c:axId val="2093953048"/>
      </c:barChart>
      <c:catAx>
        <c:axId val="20939493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3953048"/>
        <c:crosses val="autoZero"/>
        <c:auto val="1"/>
        <c:lblAlgn val="ctr"/>
        <c:lblOffset val="100"/>
        <c:noMultiLvlLbl val="0"/>
      </c:catAx>
      <c:valAx>
        <c:axId val="2093953048"/>
        <c:scaling>
          <c:orientation val="minMax"/>
        </c:scaling>
        <c:delete val="1"/>
        <c:axPos val="t"/>
        <c:numFmt formatCode="#,##0" sourceLinked="1"/>
        <c:majorTickMark val="none"/>
        <c:minorTickMark val="none"/>
        <c:tickLblPos val="nextTo"/>
        <c:crossAx val="2093949368"/>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baseline="0">
                <a:solidFill>
                  <a:sysClr val="windowText" lastClr="000000"/>
                </a:solidFill>
                <a:effectLst/>
              </a:rPr>
              <a:t>5. Overall, what ONE auto supplier are you using LESS vs. a year ago?</a:t>
            </a:r>
          </a:p>
        </c:rich>
      </c:tx>
      <c:layout>
        <c:manualLayout>
          <c:xMode val="edge"/>
          <c:yMode val="edge"/>
          <c:x val="0.11869728754867501"/>
          <c:y val="2.45853507445511E-2"/>
        </c:manualLayout>
      </c:layout>
      <c:overlay val="0"/>
      <c:spPr>
        <a:noFill/>
        <a:ln>
          <a:noFill/>
        </a:ln>
        <a:effectLst/>
      </c:spPr>
    </c:title>
    <c:autoTitleDeleted val="0"/>
    <c:plotArea>
      <c:layout/>
      <c:barChart>
        <c:barDir val="col"/>
        <c:grouping val="clustered"/>
        <c:varyColors val="0"/>
        <c:ser>
          <c:idx val="0"/>
          <c:order val="0"/>
          <c:spPr>
            <a:solidFill>
              <a:schemeClr val="accent6"/>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6E3B-4791-B9B9-8C6BC44DBE8F}"/>
              </c:ext>
            </c:extLst>
          </c:dPt>
          <c:dPt>
            <c:idx val="1"/>
            <c:invertIfNegative val="0"/>
            <c:bubble3D val="0"/>
            <c:spPr>
              <a:solidFill>
                <a:srgbClr val="00B050"/>
              </a:solidFill>
              <a:ln>
                <a:noFill/>
              </a:ln>
              <a:effectLst/>
            </c:spPr>
            <c:extLst>
              <c:ext xmlns:c16="http://schemas.microsoft.com/office/drawing/2014/chart" uri="{C3380CC4-5D6E-409C-BE32-E72D297353CC}">
                <c16:uniqueId val="{00000003-6E3B-4791-B9B9-8C6BC44DBE8F}"/>
              </c:ext>
            </c:extLst>
          </c:dPt>
          <c:dPt>
            <c:idx val="2"/>
            <c:invertIfNegative val="0"/>
            <c:bubble3D val="0"/>
            <c:spPr>
              <a:solidFill>
                <a:srgbClr val="E4760A"/>
              </a:solidFill>
              <a:ln>
                <a:noFill/>
              </a:ln>
              <a:effectLst/>
            </c:spPr>
            <c:extLst>
              <c:ext xmlns:c16="http://schemas.microsoft.com/office/drawing/2014/chart" uri="{C3380CC4-5D6E-409C-BE32-E72D297353CC}">
                <c16:uniqueId val="{00000005-6E3B-4791-B9B9-8C6BC44DBE8F}"/>
              </c:ext>
            </c:extLst>
          </c:dPt>
          <c:dPt>
            <c:idx val="3"/>
            <c:invertIfNegative val="0"/>
            <c:bubble3D val="0"/>
            <c:spPr>
              <a:solidFill>
                <a:srgbClr val="7030A0"/>
              </a:solidFill>
              <a:ln>
                <a:noFill/>
              </a:ln>
              <a:effectLst/>
            </c:spPr>
            <c:extLst>
              <c:ext xmlns:c16="http://schemas.microsoft.com/office/drawing/2014/chart" uri="{C3380CC4-5D6E-409C-BE32-E72D297353CC}">
                <c16:uniqueId val="{00000007-6E3B-4791-B9B9-8C6BC44DBE8F}"/>
              </c:ext>
            </c:extLst>
          </c:dPt>
          <c:dPt>
            <c:idx val="4"/>
            <c:invertIfNegative val="0"/>
            <c:bubble3D val="0"/>
            <c:spPr>
              <a:solidFill>
                <a:srgbClr val="00B0F0"/>
              </a:solidFill>
              <a:ln>
                <a:noFill/>
              </a:ln>
              <a:effectLst/>
            </c:spPr>
            <c:extLst>
              <c:ext xmlns:c16="http://schemas.microsoft.com/office/drawing/2014/chart" uri="{C3380CC4-5D6E-409C-BE32-E72D297353CC}">
                <c16:uniqueId val="{00000009-6E3B-4791-B9B9-8C6BC44DBE8F}"/>
              </c:ext>
            </c:extLst>
          </c:dPt>
          <c:dPt>
            <c:idx val="5"/>
            <c:invertIfNegative val="0"/>
            <c:bubble3D val="0"/>
            <c:spPr>
              <a:solidFill>
                <a:srgbClr val="FFFF00"/>
              </a:solidFill>
              <a:ln>
                <a:noFill/>
              </a:ln>
              <a:effectLst/>
            </c:spPr>
            <c:extLst>
              <c:ext xmlns:c16="http://schemas.microsoft.com/office/drawing/2014/chart" uri="{C3380CC4-5D6E-409C-BE32-E72D297353CC}">
                <c16:uniqueId val="{0000000B-6E3B-4791-B9B9-8C6BC44DBE8F}"/>
              </c:ext>
            </c:extLst>
          </c:dPt>
          <c:dPt>
            <c:idx val="8"/>
            <c:invertIfNegative val="0"/>
            <c:bubble3D val="0"/>
            <c:spPr>
              <a:solidFill>
                <a:srgbClr val="00FF00"/>
              </a:solidFill>
              <a:ln>
                <a:noFill/>
              </a:ln>
              <a:effectLst/>
            </c:spPr>
            <c:extLst>
              <c:ext xmlns:c16="http://schemas.microsoft.com/office/drawing/2014/chart" uri="{C3380CC4-5D6E-409C-BE32-E72D297353CC}">
                <c16:uniqueId val="{00000011-C912-42C3-A54F-4DCA3CAC7F59}"/>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 Suppliers Using Less'!$C$5:$C$13</c:f>
              <c:strCache>
                <c:ptCount val="9"/>
                <c:pt idx="0">
                  <c:v>Advance Auto Parts</c:v>
                </c:pt>
                <c:pt idx="1">
                  <c:v>O'Reilly (First Call)</c:v>
                </c:pt>
                <c:pt idx="2">
                  <c:v>NAPA</c:v>
                </c:pt>
                <c:pt idx="3">
                  <c:v>AutoZone</c:v>
                </c:pt>
                <c:pt idx="4">
                  <c:v>WorldPac</c:v>
                </c:pt>
                <c:pt idx="5">
                  <c:v>Dealers</c:v>
                </c:pt>
                <c:pt idx="6">
                  <c:v>Carquest</c:v>
                </c:pt>
                <c:pt idx="7">
                  <c:v>Amazon Auto Online</c:v>
                </c:pt>
                <c:pt idx="8">
                  <c:v>Other</c:v>
                </c:pt>
              </c:strCache>
            </c:strRef>
          </c:cat>
          <c:val>
            <c:numRef>
              <c:f>'5. Suppliers Using Less'!$D$5:$D$13</c:f>
              <c:numCache>
                <c:formatCode>0%</c:formatCode>
                <c:ptCount val="9"/>
                <c:pt idx="0">
                  <c:v>0.10465116279069768</c:v>
                </c:pt>
                <c:pt idx="1">
                  <c:v>9.3023255813953487E-2</c:v>
                </c:pt>
                <c:pt idx="2">
                  <c:v>6.9767441860465115E-2</c:v>
                </c:pt>
                <c:pt idx="3">
                  <c:v>5.8139534883720929E-2</c:v>
                </c:pt>
                <c:pt idx="4">
                  <c:v>1.1627906976744186E-2</c:v>
                </c:pt>
                <c:pt idx="5">
                  <c:v>0</c:v>
                </c:pt>
                <c:pt idx="6">
                  <c:v>0</c:v>
                </c:pt>
                <c:pt idx="7">
                  <c:v>0</c:v>
                </c:pt>
                <c:pt idx="8">
                  <c:v>0.20930232558139536</c:v>
                </c:pt>
              </c:numCache>
            </c:numRef>
          </c:val>
          <c:extLst>
            <c:ext xmlns:c16="http://schemas.microsoft.com/office/drawing/2014/chart" uri="{C3380CC4-5D6E-409C-BE32-E72D297353CC}">
              <c16:uniqueId val="{0000000E-6E3B-4791-B9B9-8C6BC44DBE8F}"/>
            </c:ext>
          </c:extLst>
        </c:ser>
        <c:dLbls>
          <c:showLegendKey val="0"/>
          <c:showVal val="0"/>
          <c:showCatName val="0"/>
          <c:showSerName val="0"/>
          <c:showPercent val="0"/>
          <c:showBubbleSize val="0"/>
        </c:dLbls>
        <c:gapWidth val="219"/>
        <c:overlap val="-27"/>
        <c:axId val="2090791224"/>
        <c:axId val="2090794808"/>
      </c:barChart>
      <c:catAx>
        <c:axId val="2090791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2090794808"/>
        <c:crosses val="autoZero"/>
        <c:auto val="1"/>
        <c:lblAlgn val="ctr"/>
        <c:lblOffset val="100"/>
        <c:noMultiLvlLbl val="0"/>
      </c:catAx>
      <c:valAx>
        <c:axId val="2090794808"/>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0791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baseline="0">
                <a:solidFill>
                  <a:sysClr val="windowText" lastClr="000000"/>
                </a:solidFill>
                <a:effectLst/>
              </a:rPr>
              <a:t>Why are you using this supplier less?</a:t>
            </a:r>
          </a:p>
        </c:rich>
      </c:tx>
      <c:overlay val="0"/>
      <c:spPr>
        <a:noFill/>
        <a:ln>
          <a:noFill/>
        </a:ln>
        <a:effectLst/>
      </c:spPr>
    </c:title>
    <c:autoTitleDeleted val="0"/>
    <c:plotArea>
      <c:layout/>
      <c:barChart>
        <c:barDir val="col"/>
        <c:grouping val="clustered"/>
        <c:varyColors val="0"/>
        <c:ser>
          <c:idx val="0"/>
          <c:order val="0"/>
          <c:spPr>
            <a:solidFill>
              <a:schemeClr val="accent6"/>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1-983A-4361-965D-96A171AF9CE2}"/>
              </c:ext>
            </c:extLst>
          </c:dPt>
          <c:dPt>
            <c:idx val="1"/>
            <c:invertIfNegative val="0"/>
            <c:bubble3D val="0"/>
            <c:spPr>
              <a:solidFill>
                <a:srgbClr val="00B0F0"/>
              </a:solidFill>
              <a:ln>
                <a:noFill/>
              </a:ln>
              <a:effectLst/>
            </c:spPr>
            <c:extLst>
              <c:ext xmlns:c16="http://schemas.microsoft.com/office/drawing/2014/chart" uri="{C3380CC4-5D6E-409C-BE32-E72D297353CC}">
                <c16:uniqueId val="{00000003-983A-4361-965D-96A171AF9CE2}"/>
              </c:ext>
            </c:extLst>
          </c:dPt>
          <c:dPt>
            <c:idx val="2"/>
            <c:invertIfNegative val="0"/>
            <c:bubble3D val="0"/>
            <c:spPr>
              <a:solidFill>
                <a:srgbClr val="E4760A"/>
              </a:solidFill>
              <a:ln>
                <a:noFill/>
              </a:ln>
              <a:effectLst/>
            </c:spPr>
            <c:extLst>
              <c:ext xmlns:c16="http://schemas.microsoft.com/office/drawing/2014/chart" uri="{C3380CC4-5D6E-409C-BE32-E72D297353CC}">
                <c16:uniqueId val="{00000005-983A-4361-965D-96A171AF9CE2}"/>
              </c:ext>
            </c:extLst>
          </c:dPt>
          <c:dPt>
            <c:idx val="3"/>
            <c:invertIfNegative val="0"/>
            <c:bubble3D val="0"/>
            <c:spPr>
              <a:solidFill>
                <a:srgbClr val="002060"/>
              </a:solidFill>
              <a:ln>
                <a:noFill/>
              </a:ln>
              <a:effectLst/>
            </c:spPr>
            <c:extLst>
              <c:ext xmlns:c16="http://schemas.microsoft.com/office/drawing/2014/chart" uri="{C3380CC4-5D6E-409C-BE32-E72D297353CC}">
                <c16:uniqueId val="{00000007-983A-4361-965D-96A171AF9CE2}"/>
              </c:ext>
            </c:extLst>
          </c:dPt>
          <c:dPt>
            <c:idx val="4"/>
            <c:invertIfNegative val="0"/>
            <c:bubble3D val="0"/>
            <c:spPr>
              <a:solidFill>
                <a:srgbClr val="7030A0"/>
              </a:solidFill>
              <a:ln>
                <a:noFill/>
              </a:ln>
              <a:effectLst/>
            </c:spPr>
            <c:extLst>
              <c:ext xmlns:c16="http://schemas.microsoft.com/office/drawing/2014/chart" uri="{C3380CC4-5D6E-409C-BE32-E72D297353CC}">
                <c16:uniqueId val="{00000009-983A-4361-965D-96A171AF9CE2}"/>
              </c:ext>
            </c:extLst>
          </c:dPt>
          <c:dPt>
            <c:idx val="5"/>
            <c:invertIfNegative val="0"/>
            <c:bubble3D val="0"/>
            <c:spPr>
              <a:solidFill>
                <a:srgbClr val="FFFF00"/>
              </a:solidFill>
              <a:ln>
                <a:noFill/>
              </a:ln>
              <a:effectLst/>
            </c:spPr>
            <c:extLst>
              <c:ext xmlns:c16="http://schemas.microsoft.com/office/drawing/2014/chart" uri="{C3380CC4-5D6E-409C-BE32-E72D297353CC}">
                <c16:uniqueId val="{0000000D-61F3-46D5-9E19-A64D91412688}"/>
              </c:ext>
            </c:extLst>
          </c:dPt>
          <c:dPt>
            <c:idx val="6"/>
            <c:invertIfNegative val="0"/>
            <c:bubble3D val="0"/>
            <c:spPr>
              <a:solidFill>
                <a:srgbClr val="FF00FF"/>
              </a:solidFill>
              <a:ln>
                <a:noFill/>
              </a:ln>
              <a:effectLst/>
            </c:spPr>
            <c:extLst>
              <c:ext xmlns:c16="http://schemas.microsoft.com/office/drawing/2014/chart" uri="{C3380CC4-5D6E-409C-BE32-E72D297353CC}">
                <c16:uniqueId val="{00000011-61F3-46D5-9E19-A64D9141268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 Suppliers Using Less'!$R$5:$R$11</c:f>
              <c:strCache>
                <c:ptCount val="7"/>
                <c:pt idx="0">
                  <c:v>Expensive</c:v>
                </c:pt>
                <c:pt idx="1">
                  <c:v>Bad Quality</c:v>
                </c:pt>
                <c:pt idx="2">
                  <c:v>Availability</c:v>
                </c:pt>
                <c:pt idx="3">
                  <c:v>Delivery issues</c:v>
                </c:pt>
                <c:pt idx="4">
                  <c:v>Bad Customer Service</c:v>
                </c:pt>
                <c:pt idx="5">
                  <c:v>Not convenient</c:v>
                </c:pt>
                <c:pt idx="6">
                  <c:v>Other</c:v>
                </c:pt>
              </c:strCache>
            </c:strRef>
          </c:cat>
          <c:val>
            <c:numRef>
              <c:f>'5. Suppliers Using Less'!$S$5:$S$11</c:f>
              <c:numCache>
                <c:formatCode>0%</c:formatCode>
                <c:ptCount val="7"/>
                <c:pt idx="0">
                  <c:v>0.24074074074074073</c:v>
                </c:pt>
                <c:pt idx="1">
                  <c:v>0.14814814814814814</c:v>
                </c:pt>
                <c:pt idx="2">
                  <c:v>0.12962962962962962</c:v>
                </c:pt>
                <c:pt idx="3">
                  <c:v>0.1111111111111111</c:v>
                </c:pt>
                <c:pt idx="4">
                  <c:v>9.2592592592592587E-2</c:v>
                </c:pt>
                <c:pt idx="5">
                  <c:v>5.5555555555555552E-2</c:v>
                </c:pt>
                <c:pt idx="6">
                  <c:v>0.22222222222222221</c:v>
                </c:pt>
              </c:numCache>
            </c:numRef>
          </c:val>
          <c:extLst>
            <c:ext xmlns:c16="http://schemas.microsoft.com/office/drawing/2014/chart" uri="{C3380CC4-5D6E-409C-BE32-E72D297353CC}">
              <c16:uniqueId val="{0000000E-983A-4361-965D-96A171AF9CE2}"/>
            </c:ext>
          </c:extLst>
        </c:ser>
        <c:dLbls>
          <c:showLegendKey val="0"/>
          <c:showVal val="0"/>
          <c:showCatName val="0"/>
          <c:showSerName val="0"/>
          <c:showPercent val="0"/>
          <c:showBubbleSize val="0"/>
        </c:dLbls>
        <c:gapWidth val="219"/>
        <c:overlap val="-27"/>
        <c:axId val="2090400728"/>
        <c:axId val="2090149368"/>
      </c:barChart>
      <c:catAx>
        <c:axId val="2090400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2090149368"/>
        <c:crosses val="autoZero"/>
        <c:auto val="1"/>
        <c:lblAlgn val="ctr"/>
        <c:lblOffset val="100"/>
        <c:noMultiLvlLbl val="0"/>
      </c:catAx>
      <c:valAx>
        <c:axId val="2090149368"/>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0400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u="none" strike="noStrike" baseline="0">
                <a:effectLst/>
              </a:rPr>
              <a:t> Of the suppliers you use, relative to last year, are there any with significantly WORSE performance in the following categories?</a:t>
            </a:r>
            <a:endParaRPr lang="en-US" sz="1400">
              <a:solidFill>
                <a:sysClr val="windowText" lastClr="000000"/>
              </a:solidFill>
              <a:effectLst/>
            </a:endParaRPr>
          </a:p>
        </c:rich>
      </c:tx>
      <c:overlay val="0"/>
      <c:spPr>
        <a:noFill/>
        <a:ln>
          <a:noFill/>
        </a:ln>
        <a:effectLst/>
      </c:spPr>
    </c:title>
    <c:autoTitleDeleted val="0"/>
    <c:plotArea>
      <c:layout>
        <c:manualLayout>
          <c:layoutTarget val="inner"/>
          <c:xMode val="edge"/>
          <c:yMode val="edge"/>
          <c:x val="0.16478076022674201"/>
          <c:y val="0.20180021614945201"/>
          <c:w val="0.80297317207990704"/>
          <c:h val="0.70316675760423097"/>
        </c:manualLayout>
      </c:layout>
      <c:barChart>
        <c:barDir val="bar"/>
        <c:grouping val="stacked"/>
        <c:varyColors val="0"/>
        <c:ser>
          <c:idx val="0"/>
          <c:order val="0"/>
          <c:tx>
            <c:strRef>
              <c:f>'5. Suppliers Using Less'!$AG$5</c:f>
              <c:strCache>
                <c:ptCount val="1"/>
                <c:pt idx="0">
                  <c:v>Product availability</c:v>
                </c:pt>
              </c:strCache>
            </c:strRef>
          </c:tx>
          <c:spPr>
            <a:solidFill>
              <a:srgbClr val="002060"/>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E25C-0845-A1A4-F55B168D1881}"/>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92-483A-B74B-816AB2758368}"/>
                </c:ext>
              </c:extLst>
            </c:dLbl>
            <c:dLbl>
              <c:idx val="4"/>
              <c:delete val="1"/>
              <c:extLst>
                <c:ext xmlns:c15="http://schemas.microsoft.com/office/drawing/2012/chart" uri="{CE6537A1-D6FC-4f65-9D91-7224C49458BB}"/>
                <c:ext xmlns:c16="http://schemas.microsoft.com/office/drawing/2014/chart" uri="{C3380CC4-5D6E-409C-BE32-E72D297353CC}">
                  <c16:uniqueId val="{00000003-E25C-0845-A1A4-F55B168D1881}"/>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'5. Suppliers Using Less'!$AH$4:$AN$4</c15:sqref>
                  </c15:fullRef>
                </c:ext>
              </c:extLst>
              <c:f>('5. Suppliers Using Less'!$AH$4:$AK$4,'5. Suppliers Using Less'!$AM$4:$AN$4)</c:f>
              <c:strCache>
                <c:ptCount val="6"/>
                <c:pt idx="0">
                  <c:v>Napa Auto</c:v>
                </c:pt>
                <c:pt idx="1">
                  <c:v>O'Reilly (First Call)</c:v>
                </c:pt>
                <c:pt idx="2">
                  <c:v>AutoZone</c:v>
                </c:pt>
                <c:pt idx="3">
                  <c:v>Advance Auto Parts</c:v>
                </c:pt>
                <c:pt idx="4">
                  <c:v>WorldPac</c:v>
                </c:pt>
                <c:pt idx="5">
                  <c:v>Other</c:v>
                </c:pt>
              </c:strCache>
            </c:strRef>
          </c:cat>
          <c:val>
            <c:numRef>
              <c:extLst>
                <c:ext xmlns:c15="http://schemas.microsoft.com/office/drawing/2012/chart" uri="{02D57815-91ED-43cb-92C2-25804820EDAC}">
                  <c15:fullRef>
                    <c15:sqref>'5. Suppliers Using Less'!$AH$5:$AN$5</c15:sqref>
                  </c15:fullRef>
                </c:ext>
              </c:extLst>
              <c:f>('5. Suppliers Using Less'!$AH$5:$AK$5,'5. Suppliers Using Less'!$AM$5:$AN$5)</c:f>
              <c:numCache>
                <c:formatCode>#,##0</c:formatCode>
                <c:ptCount val="6"/>
                <c:pt idx="0">
                  <c:v>0</c:v>
                </c:pt>
                <c:pt idx="1">
                  <c:v>1</c:v>
                </c:pt>
                <c:pt idx="2">
                  <c:v>1</c:v>
                </c:pt>
                <c:pt idx="3">
                  <c:v>3</c:v>
                </c:pt>
                <c:pt idx="4">
                  <c:v>0</c:v>
                </c:pt>
                <c:pt idx="5">
                  <c:v>9</c:v>
                </c:pt>
              </c:numCache>
            </c:numRef>
          </c:val>
          <c:extLst>
            <c:ext xmlns:c16="http://schemas.microsoft.com/office/drawing/2014/chart" uri="{C3380CC4-5D6E-409C-BE32-E72D297353CC}">
              <c16:uniqueId val="{00000026-FD49-4BC7-AF83-C0134E2E33E0}"/>
            </c:ext>
          </c:extLst>
        </c:ser>
        <c:ser>
          <c:idx val="1"/>
          <c:order val="1"/>
          <c:tx>
            <c:strRef>
              <c:f>'5. Suppliers Using Less'!$AG$6</c:f>
              <c:strCache>
                <c:ptCount val="1"/>
                <c:pt idx="0">
                  <c:v>Delivery speeds</c:v>
                </c:pt>
              </c:strCache>
            </c:strRef>
          </c:tx>
          <c:spPr>
            <a:solidFill>
              <a:srgbClr val="00B050"/>
            </a:solidFill>
            <a:ln>
              <a:noFill/>
            </a:ln>
            <a:effectLst/>
          </c:spPr>
          <c:invertIfNegative val="0"/>
          <c:dPt>
            <c:idx val="0"/>
            <c:invertIfNegative val="0"/>
            <c:bubble3D val="0"/>
            <c:extLst>
              <c:ext xmlns:c16="http://schemas.microsoft.com/office/drawing/2014/chart" uri="{C3380CC4-5D6E-409C-BE32-E72D297353CC}">
                <c16:uniqueId val="{00000028-FD49-4BC7-AF83-C0134E2E33E0}"/>
              </c:ext>
            </c:extLst>
          </c:dPt>
          <c:dPt>
            <c:idx val="1"/>
            <c:invertIfNegative val="0"/>
            <c:bubble3D val="0"/>
            <c:extLst>
              <c:ext xmlns:c16="http://schemas.microsoft.com/office/drawing/2014/chart" uri="{C3380CC4-5D6E-409C-BE32-E72D297353CC}">
                <c16:uniqueId val="{00000029-FD49-4BC7-AF83-C0134E2E33E0}"/>
              </c:ext>
            </c:extLst>
          </c:dPt>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01-48BC-A95E-F6EC2C45F3C9}"/>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92-483A-B74B-816AB2758368}"/>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'5. Suppliers Using Less'!$AH$4:$AN$4</c15:sqref>
                  </c15:fullRef>
                </c:ext>
              </c:extLst>
              <c:f>('5. Suppliers Using Less'!$AH$4:$AK$4,'5. Suppliers Using Less'!$AM$4:$AN$4)</c:f>
              <c:strCache>
                <c:ptCount val="6"/>
                <c:pt idx="0">
                  <c:v>Napa Auto</c:v>
                </c:pt>
                <c:pt idx="1">
                  <c:v>O'Reilly (First Call)</c:v>
                </c:pt>
                <c:pt idx="2">
                  <c:v>AutoZone</c:v>
                </c:pt>
                <c:pt idx="3">
                  <c:v>Advance Auto Parts</c:v>
                </c:pt>
                <c:pt idx="4">
                  <c:v>WorldPac</c:v>
                </c:pt>
                <c:pt idx="5">
                  <c:v>Other</c:v>
                </c:pt>
              </c:strCache>
            </c:strRef>
          </c:cat>
          <c:val>
            <c:numRef>
              <c:extLst>
                <c:ext xmlns:c15="http://schemas.microsoft.com/office/drawing/2012/chart" uri="{02D57815-91ED-43cb-92C2-25804820EDAC}">
                  <c15:fullRef>
                    <c15:sqref>'5. Suppliers Using Less'!$AH$6:$AN$6</c15:sqref>
                  </c15:fullRef>
                </c:ext>
              </c:extLst>
              <c:f>('5. Suppliers Using Less'!$AH$6:$AK$6,'5. Suppliers Using Less'!$AM$6:$AN$6)</c:f>
              <c:numCache>
                <c:formatCode>#,##0</c:formatCode>
                <c:ptCount val="6"/>
                <c:pt idx="0">
                  <c:v>5</c:v>
                </c:pt>
                <c:pt idx="1">
                  <c:v>3</c:v>
                </c:pt>
                <c:pt idx="2">
                  <c:v>4</c:v>
                </c:pt>
                <c:pt idx="3">
                  <c:v>3</c:v>
                </c:pt>
                <c:pt idx="4">
                  <c:v>3</c:v>
                </c:pt>
                <c:pt idx="5">
                  <c:v>3</c:v>
                </c:pt>
              </c:numCache>
            </c:numRef>
          </c:val>
          <c:extLst>
            <c:ext xmlns:c15="http://schemas.microsoft.com/office/drawing/2012/chart" uri="{02D57815-91ED-43cb-92C2-25804820EDAC}">
              <c15:categoryFilterExceptions>
                <c15:categoryFilterException>
                  <c15:sqref>'5. Suppliers Using Less'!$AL$6</c15:sqref>
                  <c15:dLbl>
                    <c:idx val="3"/>
                    <c:delete val="1"/>
                    <c:extLst>
                      <c:ext uri="{CE6537A1-D6FC-4f65-9D91-7224C49458BB}"/>
                      <c:ext xmlns:c16="http://schemas.microsoft.com/office/drawing/2014/chart" uri="{C3380CC4-5D6E-409C-BE32-E72D297353CC}">
                        <c16:uniqueId val="{00000002-9F39-4DC4-BB3E-28224AD27393}"/>
                      </c:ext>
                    </c:extLst>
                  </c15:dLbl>
                </c15:categoryFilterException>
              </c15:categoryFilterExceptions>
            </c:ext>
            <c:ext xmlns:c16="http://schemas.microsoft.com/office/drawing/2014/chart" uri="{C3380CC4-5D6E-409C-BE32-E72D297353CC}">
              <c16:uniqueId val="{0000002C-FD49-4BC7-AF83-C0134E2E33E0}"/>
            </c:ext>
          </c:extLst>
        </c:ser>
        <c:ser>
          <c:idx val="2"/>
          <c:order val="2"/>
          <c:tx>
            <c:strRef>
              <c:f>'5. Suppliers Using Less'!$AG$7</c:f>
              <c:strCache>
                <c:ptCount val="1"/>
                <c:pt idx="0">
                  <c:v>Customer service</c:v>
                </c:pt>
              </c:strCache>
            </c:strRef>
          </c:tx>
          <c:spPr>
            <a:solidFill>
              <a:srgbClr val="E4760A"/>
            </a:solidFill>
            <a:ln>
              <a:noFill/>
            </a:ln>
            <a:effectLst/>
          </c:spPr>
          <c:invertIfNegative val="0"/>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01-48BC-A95E-F6EC2C45F3C9}"/>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92-483A-B74B-816AB2758368}"/>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'5. Suppliers Using Less'!$AH$4:$AN$4</c15:sqref>
                  </c15:fullRef>
                </c:ext>
              </c:extLst>
              <c:f>('5. Suppliers Using Less'!$AH$4:$AK$4,'5. Suppliers Using Less'!$AM$4:$AN$4)</c:f>
              <c:strCache>
                <c:ptCount val="6"/>
                <c:pt idx="0">
                  <c:v>Napa Auto</c:v>
                </c:pt>
                <c:pt idx="1">
                  <c:v>O'Reilly (First Call)</c:v>
                </c:pt>
                <c:pt idx="2">
                  <c:v>AutoZone</c:v>
                </c:pt>
                <c:pt idx="3">
                  <c:v>Advance Auto Parts</c:v>
                </c:pt>
                <c:pt idx="4">
                  <c:v>WorldPac</c:v>
                </c:pt>
                <c:pt idx="5">
                  <c:v>Other</c:v>
                </c:pt>
              </c:strCache>
            </c:strRef>
          </c:cat>
          <c:val>
            <c:numRef>
              <c:extLst>
                <c:ext xmlns:c15="http://schemas.microsoft.com/office/drawing/2012/chart" uri="{02D57815-91ED-43cb-92C2-25804820EDAC}">
                  <c15:fullRef>
                    <c15:sqref>'5. Suppliers Using Less'!$AH$7:$AN$7</c15:sqref>
                  </c15:fullRef>
                </c:ext>
              </c:extLst>
              <c:f>('5. Suppliers Using Less'!$AH$7:$AK$7,'5. Suppliers Using Less'!$AM$7:$AN$7)</c:f>
              <c:numCache>
                <c:formatCode>#,##0</c:formatCode>
                <c:ptCount val="6"/>
                <c:pt idx="0">
                  <c:v>2</c:v>
                </c:pt>
                <c:pt idx="1">
                  <c:v>4</c:v>
                </c:pt>
                <c:pt idx="2">
                  <c:v>5</c:v>
                </c:pt>
                <c:pt idx="3">
                  <c:v>1</c:v>
                </c:pt>
                <c:pt idx="4">
                  <c:v>1</c:v>
                </c:pt>
                <c:pt idx="5">
                  <c:v>5</c:v>
                </c:pt>
              </c:numCache>
            </c:numRef>
          </c:val>
          <c:extLst>
            <c:ext xmlns:c15="http://schemas.microsoft.com/office/drawing/2012/chart" uri="{02D57815-91ED-43cb-92C2-25804820EDAC}">
              <c15:categoryFilterExceptions>
                <c15:categoryFilterException>
                  <c15:sqref>'5. Suppliers Using Less'!$AL$7</c15:sqref>
                  <c15:dLbl>
                    <c:idx val="3"/>
                    <c:delete val="1"/>
                    <c:extLst>
                      <c:ext uri="{CE6537A1-D6FC-4f65-9D91-7224C49458BB}"/>
                      <c:ext xmlns:c16="http://schemas.microsoft.com/office/drawing/2014/chart" uri="{C3380CC4-5D6E-409C-BE32-E72D297353CC}">
                        <c16:uniqueId val="{00000003-9F39-4DC4-BB3E-28224AD27393}"/>
                      </c:ext>
                    </c:extLst>
                  </c15:dLbl>
                </c15:categoryFilterException>
              </c15:categoryFilterExceptions>
            </c:ext>
            <c:ext xmlns:c16="http://schemas.microsoft.com/office/drawing/2014/chart" uri="{C3380CC4-5D6E-409C-BE32-E72D297353CC}">
              <c16:uniqueId val="{0000002D-FD49-4BC7-AF83-C0134E2E33E0}"/>
            </c:ext>
          </c:extLst>
        </c:ser>
        <c:dLbls>
          <c:dLblPos val="ctr"/>
          <c:showLegendKey val="0"/>
          <c:showVal val="1"/>
          <c:showCatName val="0"/>
          <c:showSerName val="0"/>
          <c:showPercent val="0"/>
          <c:showBubbleSize val="0"/>
        </c:dLbls>
        <c:gapWidth val="150"/>
        <c:overlap val="100"/>
        <c:axId val="2092444088"/>
        <c:axId val="2092447768"/>
      </c:barChart>
      <c:catAx>
        <c:axId val="20924440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2447768"/>
        <c:crosses val="autoZero"/>
        <c:auto val="1"/>
        <c:lblAlgn val="ctr"/>
        <c:lblOffset val="100"/>
        <c:noMultiLvlLbl val="0"/>
      </c:catAx>
      <c:valAx>
        <c:axId val="2092447768"/>
        <c:scaling>
          <c:orientation val="minMax"/>
        </c:scaling>
        <c:delete val="1"/>
        <c:axPos val="t"/>
        <c:numFmt formatCode="#,##0" sourceLinked="1"/>
        <c:majorTickMark val="none"/>
        <c:minorTickMark val="none"/>
        <c:tickLblPos val="nextTo"/>
        <c:crossAx val="2092444088"/>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baseline="0">
                <a:solidFill>
                  <a:sysClr val="windowText" lastClr="000000"/>
                </a:solidFill>
                <a:effectLst/>
              </a:rPr>
              <a:t>If other, List</a:t>
            </a:r>
          </a:p>
        </c:rich>
      </c:tx>
      <c:layout>
        <c:manualLayout>
          <c:xMode val="edge"/>
          <c:yMode val="edge"/>
          <c:x val="0.43497632375716599"/>
          <c:y val="1.5155050653277199E-2"/>
        </c:manualLayout>
      </c:layout>
      <c:overlay val="0"/>
      <c:spPr>
        <a:noFill/>
        <a:ln>
          <a:noFill/>
        </a:ln>
        <a:effectLst/>
      </c:spPr>
    </c:title>
    <c:autoTitleDeleted val="0"/>
    <c:plotArea>
      <c:layout/>
      <c:barChart>
        <c:barDir val="col"/>
        <c:grouping val="clustered"/>
        <c:varyColors val="0"/>
        <c:ser>
          <c:idx val="0"/>
          <c:order val="0"/>
          <c:spPr>
            <a:solidFill>
              <a:schemeClr val="accent6"/>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AFE5-4E78-884E-8A315EFF43D7}"/>
              </c:ext>
            </c:extLst>
          </c:dPt>
          <c:dPt>
            <c:idx val="1"/>
            <c:invertIfNegative val="0"/>
            <c:bubble3D val="0"/>
            <c:spPr>
              <a:solidFill>
                <a:srgbClr val="00B050"/>
              </a:solidFill>
              <a:ln>
                <a:noFill/>
              </a:ln>
              <a:effectLst/>
            </c:spPr>
            <c:extLst>
              <c:ext xmlns:c16="http://schemas.microsoft.com/office/drawing/2014/chart" uri="{C3380CC4-5D6E-409C-BE32-E72D297353CC}">
                <c16:uniqueId val="{00000003-AFE5-4E78-884E-8A315EFF43D7}"/>
              </c:ext>
            </c:extLst>
          </c:dPt>
          <c:dPt>
            <c:idx val="2"/>
            <c:invertIfNegative val="0"/>
            <c:bubble3D val="0"/>
            <c:spPr>
              <a:solidFill>
                <a:srgbClr val="E4760A"/>
              </a:solidFill>
              <a:ln>
                <a:noFill/>
              </a:ln>
              <a:effectLst/>
            </c:spPr>
            <c:extLst>
              <c:ext xmlns:c16="http://schemas.microsoft.com/office/drawing/2014/chart" uri="{C3380CC4-5D6E-409C-BE32-E72D297353CC}">
                <c16:uniqueId val="{00000005-AFE5-4E78-884E-8A315EFF43D7}"/>
              </c:ext>
            </c:extLst>
          </c:dPt>
          <c:dPt>
            <c:idx val="3"/>
            <c:invertIfNegative val="0"/>
            <c:bubble3D val="0"/>
            <c:spPr>
              <a:solidFill>
                <a:srgbClr val="7030A0"/>
              </a:solidFill>
              <a:ln>
                <a:noFill/>
              </a:ln>
              <a:effectLst/>
            </c:spPr>
            <c:extLst>
              <c:ext xmlns:c16="http://schemas.microsoft.com/office/drawing/2014/chart" uri="{C3380CC4-5D6E-409C-BE32-E72D297353CC}">
                <c16:uniqueId val="{00000007-AFE5-4E78-884E-8A315EFF43D7}"/>
              </c:ext>
            </c:extLst>
          </c:dPt>
          <c:dPt>
            <c:idx val="4"/>
            <c:invertIfNegative val="0"/>
            <c:bubble3D val="0"/>
            <c:spPr>
              <a:solidFill>
                <a:srgbClr val="00B0F0"/>
              </a:solidFill>
              <a:ln>
                <a:noFill/>
              </a:ln>
              <a:effectLst/>
            </c:spPr>
            <c:extLst>
              <c:ext xmlns:c16="http://schemas.microsoft.com/office/drawing/2014/chart" uri="{C3380CC4-5D6E-409C-BE32-E72D297353CC}">
                <c16:uniqueId val="{00000009-AFE5-4E78-884E-8A315EFF43D7}"/>
              </c:ext>
            </c:extLst>
          </c:dPt>
          <c:dPt>
            <c:idx val="5"/>
            <c:invertIfNegative val="0"/>
            <c:bubble3D val="0"/>
            <c:spPr>
              <a:solidFill>
                <a:srgbClr val="FFFF00"/>
              </a:solidFill>
              <a:ln>
                <a:noFill/>
              </a:ln>
              <a:effectLst/>
            </c:spPr>
            <c:extLst>
              <c:ext xmlns:c16="http://schemas.microsoft.com/office/drawing/2014/chart" uri="{C3380CC4-5D6E-409C-BE32-E72D297353CC}">
                <c16:uniqueId val="{0000000B-AFE5-4E78-884E-8A315EFF43D7}"/>
              </c:ext>
            </c:extLst>
          </c:dPt>
          <c:dPt>
            <c:idx val="6"/>
            <c:invertIfNegative val="0"/>
            <c:bubble3D val="0"/>
            <c:spPr>
              <a:solidFill>
                <a:srgbClr val="FF00FF"/>
              </a:solidFill>
              <a:ln>
                <a:noFill/>
              </a:ln>
              <a:effectLst/>
            </c:spPr>
            <c:extLst>
              <c:ext xmlns:c16="http://schemas.microsoft.com/office/drawing/2014/chart" uri="{C3380CC4-5D6E-409C-BE32-E72D297353CC}">
                <c16:uniqueId val="{0000000E-FE56-4DBA-BB27-B8BB8583FCD3}"/>
              </c:ext>
            </c:extLst>
          </c:dPt>
          <c:dPt>
            <c:idx val="7"/>
            <c:invertIfNegative val="0"/>
            <c:bubble3D val="0"/>
            <c:spPr>
              <a:solidFill>
                <a:srgbClr val="0070C0"/>
              </a:solidFill>
              <a:ln>
                <a:noFill/>
              </a:ln>
              <a:effectLst/>
            </c:spPr>
            <c:extLst>
              <c:ext xmlns:c16="http://schemas.microsoft.com/office/drawing/2014/chart" uri="{C3380CC4-5D6E-409C-BE32-E72D297353CC}">
                <c16:uniqueId val="{00000012-FE56-4DBA-BB27-B8BB8583FCD3}"/>
              </c:ext>
            </c:extLst>
          </c:dPt>
          <c:dPt>
            <c:idx val="8"/>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17-FE56-4DBA-BB27-B8BB8583FCD3}"/>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 Suppliers Using Less'!$J$5:$J$7</c:f>
              <c:strCache>
                <c:ptCount val="3"/>
                <c:pt idx="0">
                  <c:v>Our Warehouse</c:v>
                </c:pt>
                <c:pt idx="1">
                  <c:v>Independent parts warehouse</c:v>
                </c:pt>
                <c:pt idx="2">
                  <c:v>Wagner and Walker</c:v>
                </c:pt>
              </c:strCache>
            </c:strRef>
          </c:cat>
          <c:val>
            <c:numRef>
              <c:f>'5. Suppliers Using Less'!$K$5:$K$7</c:f>
              <c:numCache>
                <c:formatCode>0%</c:formatCode>
                <c:ptCount val="3"/>
                <c:pt idx="0">
                  <c:v>0.22727272727272727</c:v>
                </c:pt>
                <c:pt idx="1">
                  <c:v>9.0909090909090912E-2</c:v>
                </c:pt>
                <c:pt idx="2">
                  <c:v>9.0909090909090912E-2</c:v>
                </c:pt>
              </c:numCache>
            </c:numRef>
          </c:val>
          <c:extLst>
            <c:ext xmlns:c16="http://schemas.microsoft.com/office/drawing/2014/chart" uri="{C3380CC4-5D6E-409C-BE32-E72D297353CC}">
              <c16:uniqueId val="{0000000C-AFE5-4E78-884E-8A315EFF43D7}"/>
            </c:ext>
          </c:extLst>
        </c:ser>
        <c:dLbls>
          <c:showLegendKey val="0"/>
          <c:showVal val="0"/>
          <c:showCatName val="0"/>
          <c:showSerName val="0"/>
          <c:showPercent val="0"/>
          <c:showBubbleSize val="0"/>
        </c:dLbls>
        <c:gapWidth val="219"/>
        <c:overlap val="-27"/>
        <c:axId val="2089866856"/>
        <c:axId val="2094819720"/>
      </c:barChart>
      <c:catAx>
        <c:axId val="2089866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2094819720"/>
        <c:crosses val="autoZero"/>
        <c:auto val="1"/>
        <c:lblAlgn val="ctr"/>
        <c:lblOffset val="100"/>
        <c:noMultiLvlLbl val="0"/>
      </c:catAx>
      <c:valAx>
        <c:axId val="2094819720"/>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89866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u="none" strike="noStrike" baseline="0">
                <a:solidFill>
                  <a:sysClr val="windowText" lastClr="000000"/>
                </a:solidFill>
                <a:effectLst/>
              </a:rPr>
              <a:t>Which suppliers are you using More/Less?</a:t>
            </a:r>
            <a:r>
              <a:rPr lang="en-US" sz="1400" b="0" i="0" u="none" strike="noStrike" baseline="0">
                <a:solidFill>
                  <a:sysClr val="windowText" lastClr="000000"/>
                </a:solidFill>
              </a:rPr>
              <a:t> </a:t>
            </a:r>
            <a:endParaRPr lang="en-US">
              <a:solidFill>
                <a:sysClr val="windowText" lastClr="000000"/>
              </a:solidFill>
            </a:endParaRPr>
          </a:p>
        </c:rich>
      </c:tx>
      <c:overlay val="0"/>
      <c:spPr>
        <a:noFill/>
        <a:ln>
          <a:noFill/>
        </a:ln>
        <a:effectLst/>
      </c:spPr>
    </c:title>
    <c:autoTitleDeleted val="0"/>
    <c:plotArea>
      <c:layout>
        <c:manualLayout>
          <c:layoutTarget val="inner"/>
          <c:xMode val="edge"/>
          <c:yMode val="edge"/>
          <c:x val="0.18892247820658101"/>
          <c:y val="0.13312897320971201"/>
          <c:w val="0.77097022780848401"/>
          <c:h val="0.70441277348206099"/>
        </c:manualLayout>
      </c:layout>
      <c:barChart>
        <c:barDir val="bar"/>
        <c:grouping val="stacked"/>
        <c:varyColors val="0"/>
        <c:ser>
          <c:idx val="0"/>
          <c:order val="0"/>
          <c:tx>
            <c:strRef>
              <c:f>'Suppliers More v Less'!$D$5</c:f>
              <c:strCache>
                <c:ptCount val="1"/>
                <c:pt idx="0">
                  <c:v>Using More</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'Suppliers More v Less'!$C$6:$C$12</c:f>
              <c:strCache>
                <c:ptCount val="7"/>
                <c:pt idx="0">
                  <c:v>NAPA</c:v>
                </c:pt>
                <c:pt idx="1">
                  <c:v>O'Reilly (First Call)</c:v>
                </c:pt>
                <c:pt idx="2">
                  <c:v>Advance Auto Parts</c:v>
                </c:pt>
                <c:pt idx="3">
                  <c:v>AutoZone</c:v>
                </c:pt>
                <c:pt idx="4">
                  <c:v>WorldPac</c:v>
                </c:pt>
                <c:pt idx="5">
                  <c:v>Carquest</c:v>
                </c:pt>
                <c:pt idx="6">
                  <c:v>Other</c:v>
                </c:pt>
              </c:strCache>
            </c:strRef>
          </c:cat>
          <c:val>
            <c:numRef>
              <c:f>'Suppliers More v Less'!$D$6:$D$12</c:f>
              <c:numCache>
                <c:formatCode>General</c:formatCode>
                <c:ptCount val="7"/>
                <c:pt idx="0">
                  <c:v>2</c:v>
                </c:pt>
                <c:pt idx="1">
                  <c:v>15</c:v>
                </c:pt>
                <c:pt idx="2">
                  <c:v>7</c:v>
                </c:pt>
                <c:pt idx="3">
                  <c:v>10</c:v>
                </c:pt>
                <c:pt idx="4">
                  <c:v>3</c:v>
                </c:pt>
                <c:pt idx="5">
                  <c:v>1</c:v>
                </c:pt>
                <c:pt idx="6">
                  <c:v>12</c:v>
                </c:pt>
              </c:numCache>
            </c:numRef>
          </c:val>
          <c:extLst>
            <c:ext xmlns:c16="http://schemas.microsoft.com/office/drawing/2014/chart" uri="{C3380CC4-5D6E-409C-BE32-E72D297353CC}">
              <c16:uniqueId val="{00000000-618C-431A-9C4D-F60BFE08D0B2}"/>
            </c:ext>
          </c:extLst>
        </c:ser>
        <c:ser>
          <c:idx val="1"/>
          <c:order val="1"/>
          <c:tx>
            <c:strRef>
              <c:f>'Suppliers More v Less'!$E$5</c:f>
              <c:strCache>
                <c:ptCount val="1"/>
                <c:pt idx="0">
                  <c:v>Using Less</c:v>
                </c:pt>
              </c:strCache>
            </c:strRef>
          </c:tx>
          <c:spPr>
            <a:solidFill>
              <a:srgbClr val="FF0000"/>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1-C88D-4766-A548-6BD9F5E53D15}"/>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A8-4257-BCBE-3C1BA33C2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'Suppliers More v Less'!$C$6:$C$12</c:f>
              <c:strCache>
                <c:ptCount val="7"/>
                <c:pt idx="0">
                  <c:v>NAPA</c:v>
                </c:pt>
                <c:pt idx="1">
                  <c:v>O'Reilly (First Call)</c:v>
                </c:pt>
                <c:pt idx="2">
                  <c:v>Advance Auto Parts</c:v>
                </c:pt>
                <c:pt idx="3">
                  <c:v>AutoZone</c:v>
                </c:pt>
                <c:pt idx="4">
                  <c:v>WorldPac</c:v>
                </c:pt>
                <c:pt idx="5">
                  <c:v>Carquest</c:v>
                </c:pt>
                <c:pt idx="6">
                  <c:v>Other</c:v>
                </c:pt>
              </c:strCache>
            </c:strRef>
          </c:cat>
          <c:val>
            <c:numRef>
              <c:f>'Suppliers More v Less'!$E$6:$E$12</c:f>
              <c:numCache>
                <c:formatCode>General</c:formatCode>
                <c:ptCount val="7"/>
                <c:pt idx="0">
                  <c:v>-6</c:v>
                </c:pt>
                <c:pt idx="1">
                  <c:v>-8</c:v>
                </c:pt>
                <c:pt idx="2">
                  <c:v>-9</c:v>
                </c:pt>
                <c:pt idx="3">
                  <c:v>-5</c:v>
                </c:pt>
                <c:pt idx="4">
                  <c:v>-1</c:v>
                </c:pt>
                <c:pt idx="5">
                  <c:v>0</c:v>
                </c:pt>
                <c:pt idx="6" formatCode="0">
                  <c:v>-18</c:v>
                </c:pt>
              </c:numCache>
            </c:numRef>
          </c:val>
          <c:extLst>
            <c:ext xmlns:c16="http://schemas.microsoft.com/office/drawing/2014/chart" uri="{C3380CC4-5D6E-409C-BE32-E72D297353CC}">
              <c16:uniqueId val="{00000001-618C-431A-9C4D-F60BFE08D0B2}"/>
            </c:ext>
          </c:extLst>
        </c:ser>
        <c:dLbls>
          <c:dLblPos val="ctr"/>
          <c:showLegendKey val="0"/>
          <c:showVal val="1"/>
          <c:showCatName val="0"/>
          <c:showSerName val="0"/>
          <c:showPercent val="0"/>
          <c:showBubbleSize val="0"/>
        </c:dLbls>
        <c:gapWidth val="150"/>
        <c:overlap val="100"/>
        <c:axId val="2092530520"/>
        <c:axId val="2092534136"/>
      </c:barChart>
      <c:catAx>
        <c:axId val="209253052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2092534136"/>
        <c:crosses val="autoZero"/>
        <c:auto val="1"/>
        <c:lblAlgn val="ctr"/>
        <c:lblOffset val="100"/>
        <c:noMultiLvlLbl val="0"/>
      </c:catAx>
      <c:valAx>
        <c:axId val="2092534136"/>
        <c:scaling>
          <c:orientation val="minMax"/>
        </c:scaling>
        <c:delete val="1"/>
        <c:axPos val="t"/>
        <c:numFmt formatCode="General" sourceLinked="1"/>
        <c:majorTickMark val="none"/>
        <c:minorTickMark val="none"/>
        <c:tickLblPos val="nextTo"/>
        <c:crossAx val="2092530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baseline="0">
                <a:effectLst/>
              </a:rPr>
              <a:t> Are there any suppliers with significantly BETTER/WORSE performance in the following categories?</a:t>
            </a:r>
            <a:endParaRPr lang="en-US" sz="1400">
              <a:effectLst/>
            </a:endParaRPr>
          </a:p>
        </c:rich>
      </c:tx>
      <c:overlay val="0"/>
      <c:spPr>
        <a:noFill/>
        <a:ln>
          <a:noFill/>
        </a:ln>
        <a:effectLst/>
      </c:spPr>
    </c:title>
    <c:autoTitleDeleted val="0"/>
    <c:plotArea>
      <c:layout>
        <c:manualLayout>
          <c:layoutTarget val="inner"/>
          <c:xMode val="edge"/>
          <c:yMode val="edge"/>
          <c:x val="0.15587954013054101"/>
          <c:y val="0.10818666306536701"/>
          <c:w val="0.76522594820812595"/>
          <c:h val="0.63952954424554598"/>
        </c:manualLayout>
      </c:layout>
      <c:barChart>
        <c:barDir val="bar"/>
        <c:grouping val="stacked"/>
        <c:varyColors val="0"/>
        <c:ser>
          <c:idx val="0"/>
          <c:order val="0"/>
          <c:tx>
            <c:strRef>
              <c:f>'Suppliers More v Less'!$S$28</c:f>
              <c:strCache>
                <c:ptCount val="1"/>
                <c:pt idx="0">
                  <c:v>Product availability</c:v>
                </c:pt>
              </c:strCache>
            </c:strRef>
          </c:tx>
          <c:spPr>
            <a:solidFill>
              <a:srgbClr val="002060"/>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10-49B1-8E2F-164130B9CE2C}"/>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'Suppliers More v Less'!$T$27:$Z$27</c15:sqref>
                  </c15:fullRef>
                </c:ext>
              </c:extLst>
              <c:f>'Suppliers More v Less'!$T$27:$X$27</c:f>
              <c:strCache>
                <c:ptCount val="5"/>
                <c:pt idx="0">
                  <c:v>NAPA</c:v>
                </c:pt>
                <c:pt idx="1">
                  <c:v>O'Reilly</c:v>
                </c:pt>
                <c:pt idx="2">
                  <c:v>AutoZone</c:v>
                </c:pt>
                <c:pt idx="3">
                  <c:v>Advance Auto Parts</c:v>
                </c:pt>
                <c:pt idx="4">
                  <c:v>Local Suppliers</c:v>
                </c:pt>
              </c:strCache>
            </c:strRef>
          </c:cat>
          <c:val>
            <c:numRef>
              <c:extLst>
                <c:ext xmlns:c15="http://schemas.microsoft.com/office/drawing/2012/chart" uri="{02D57815-91ED-43cb-92C2-25804820EDAC}">
                  <c15:fullRef>
                    <c15:sqref>'Suppliers More v Less'!$T$28:$Z$28</c15:sqref>
                  </c15:fullRef>
                </c:ext>
              </c:extLst>
              <c:f>'Suppliers More v Less'!$T$28:$X$28</c:f>
              <c:numCache>
                <c:formatCode>#,##0</c:formatCode>
                <c:ptCount val="5"/>
                <c:pt idx="0">
                  <c:v>2</c:v>
                </c:pt>
                <c:pt idx="1">
                  <c:v>8</c:v>
                </c:pt>
                <c:pt idx="2">
                  <c:v>11</c:v>
                </c:pt>
                <c:pt idx="3">
                  <c:v>3</c:v>
                </c:pt>
                <c:pt idx="4">
                  <c:v>3</c:v>
                </c:pt>
              </c:numCache>
            </c:numRef>
          </c:val>
          <c:extLst>
            <c:ext xmlns:c16="http://schemas.microsoft.com/office/drawing/2014/chart" uri="{C3380CC4-5D6E-409C-BE32-E72D297353CC}">
              <c16:uniqueId val="{00000009-8E10-49B1-8E2F-164130B9CE2C}"/>
            </c:ext>
          </c:extLst>
        </c:ser>
        <c:ser>
          <c:idx val="1"/>
          <c:order val="1"/>
          <c:tx>
            <c:strRef>
              <c:f>'Suppliers More v Less'!$S$29</c:f>
              <c:strCache>
                <c:ptCount val="1"/>
                <c:pt idx="0">
                  <c:v>Delivery speeds</c:v>
                </c:pt>
              </c:strCache>
            </c:strRef>
          </c:tx>
          <c:spPr>
            <a:solidFill>
              <a:srgbClr val="00B050"/>
            </a:solidFill>
            <a:ln>
              <a:noFill/>
            </a:ln>
            <a:effectLst/>
          </c:spPr>
          <c:invertIfNegative val="0"/>
          <c:dPt>
            <c:idx val="0"/>
            <c:invertIfNegative val="0"/>
            <c:bubble3D val="0"/>
            <c:extLst>
              <c:ext xmlns:c16="http://schemas.microsoft.com/office/drawing/2014/chart" uri="{C3380CC4-5D6E-409C-BE32-E72D297353CC}">
                <c16:uniqueId val="{0000000B-8E10-49B1-8E2F-164130B9CE2C}"/>
              </c:ext>
            </c:extLst>
          </c:dPt>
          <c:dPt>
            <c:idx val="1"/>
            <c:invertIfNegative val="0"/>
            <c:bubble3D val="0"/>
            <c:extLst>
              <c:ext xmlns:c16="http://schemas.microsoft.com/office/drawing/2014/chart" uri="{C3380CC4-5D6E-409C-BE32-E72D297353CC}">
                <c16:uniqueId val="{0000000C-8E10-49B1-8E2F-164130B9CE2C}"/>
              </c:ext>
            </c:extLst>
          </c:dPt>
          <c:dLbls>
            <c:spPr>
              <a:noFill/>
              <a:ln>
                <a:noFill/>
              </a:ln>
              <a:effectLst/>
            </c:spPr>
            <c:txPr>
              <a:bodyPr wrap="square" lIns="38100" tIns="19050" rIns="38100" bIns="19050" anchor="ctr">
                <a:spAutoFit/>
              </a:bodyPr>
              <a:lstStyle/>
              <a:p>
                <a:pPr>
                  <a:defRPr sz="12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'Suppliers More v Less'!$T$27:$Z$27</c15:sqref>
                  </c15:fullRef>
                </c:ext>
              </c:extLst>
              <c:f>'Suppliers More v Less'!$T$27:$X$27</c:f>
              <c:strCache>
                <c:ptCount val="5"/>
                <c:pt idx="0">
                  <c:v>NAPA</c:v>
                </c:pt>
                <c:pt idx="1">
                  <c:v>O'Reilly</c:v>
                </c:pt>
                <c:pt idx="2">
                  <c:v>AutoZone</c:v>
                </c:pt>
                <c:pt idx="3">
                  <c:v>Advance Auto Parts</c:v>
                </c:pt>
                <c:pt idx="4">
                  <c:v>Local Suppliers</c:v>
                </c:pt>
              </c:strCache>
            </c:strRef>
          </c:cat>
          <c:val>
            <c:numRef>
              <c:extLst>
                <c:ext xmlns:c15="http://schemas.microsoft.com/office/drawing/2012/chart" uri="{02D57815-91ED-43cb-92C2-25804820EDAC}">
                  <c15:fullRef>
                    <c15:sqref>'Suppliers More v Less'!$T$29:$Z$29</c15:sqref>
                  </c15:fullRef>
                </c:ext>
              </c:extLst>
              <c:f>'Suppliers More v Less'!$T$29:$X$29</c:f>
              <c:numCache>
                <c:formatCode>#,##0</c:formatCode>
                <c:ptCount val="5"/>
                <c:pt idx="0">
                  <c:v>1</c:v>
                </c:pt>
                <c:pt idx="1">
                  <c:v>10</c:v>
                </c:pt>
                <c:pt idx="2">
                  <c:v>6</c:v>
                </c:pt>
                <c:pt idx="3">
                  <c:v>3</c:v>
                </c:pt>
                <c:pt idx="4">
                  <c:v>3</c:v>
                </c:pt>
              </c:numCache>
            </c:numRef>
          </c:val>
          <c:extLst>
            <c:ext xmlns:c16="http://schemas.microsoft.com/office/drawing/2014/chart" uri="{C3380CC4-5D6E-409C-BE32-E72D297353CC}">
              <c16:uniqueId val="{0000000E-8E10-49B1-8E2F-164130B9CE2C}"/>
            </c:ext>
          </c:extLst>
        </c:ser>
        <c:ser>
          <c:idx val="2"/>
          <c:order val="2"/>
          <c:tx>
            <c:strRef>
              <c:f>'Suppliers More v Less'!$S$30</c:f>
              <c:strCache>
                <c:ptCount val="1"/>
                <c:pt idx="0">
                  <c:v>Customer service</c:v>
                </c:pt>
              </c:strCache>
            </c:strRef>
          </c:tx>
          <c:spPr>
            <a:solidFill>
              <a:srgbClr val="E4760A"/>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E10-49B1-8E2F-164130B9CE2C}"/>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'Suppliers More v Less'!$T$27:$Z$27</c15:sqref>
                  </c15:fullRef>
                </c:ext>
              </c:extLst>
              <c:f>'Suppliers More v Less'!$T$27:$X$27</c:f>
              <c:strCache>
                <c:ptCount val="5"/>
                <c:pt idx="0">
                  <c:v>NAPA</c:v>
                </c:pt>
                <c:pt idx="1">
                  <c:v>O'Reilly</c:v>
                </c:pt>
                <c:pt idx="2">
                  <c:v>AutoZone</c:v>
                </c:pt>
                <c:pt idx="3">
                  <c:v>Advance Auto Parts</c:v>
                </c:pt>
                <c:pt idx="4">
                  <c:v>Local Suppliers</c:v>
                </c:pt>
              </c:strCache>
            </c:strRef>
          </c:cat>
          <c:val>
            <c:numRef>
              <c:extLst>
                <c:ext xmlns:c15="http://schemas.microsoft.com/office/drawing/2012/chart" uri="{02D57815-91ED-43cb-92C2-25804820EDAC}">
                  <c15:fullRef>
                    <c15:sqref>'Suppliers More v Less'!$T$30:$Z$30</c15:sqref>
                  </c15:fullRef>
                </c:ext>
              </c:extLst>
              <c:f>'Suppliers More v Less'!$T$30:$X$30</c:f>
              <c:numCache>
                <c:formatCode>#,##0</c:formatCode>
                <c:ptCount val="5"/>
                <c:pt idx="0">
                  <c:v>2</c:v>
                </c:pt>
                <c:pt idx="1">
                  <c:v>4</c:v>
                </c:pt>
                <c:pt idx="2">
                  <c:v>2</c:v>
                </c:pt>
                <c:pt idx="3">
                  <c:v>2</c:v>
                </c:pt>
                <c:pt idx="4">
                  <c:v>3</c:v>
                </c:pt>
              </c:numCache>
            </c:numRef>
          </c:val>
          <c:extLst>
            <c:ext xmlns:c16="http://schemas.microsoft.com/office/drawing/2014/chart" uri="{C3380CC4-5D6E-409C-BE32-E72D297353CC}">
              <c16:uniqueId val="{00000011-8E10-49B1-8E2F-164130B9CE2C}"/>
            </c:ext>
          </c:extLst>
        </c:ser>
        <c:ser>
          <c:idx val="4"/>
          <c:order val="3"/>
          <c:tx>
            <c:strRef>
              <c:f>'Suppliers More v Less'!$S$34</c:f>
              <c:strCache>
                <c:ptCount val="1"/>
                <c:pt idx="0">
                  <c:v>Product availability</c:v>
                </c:pt>
              </c:strCache>
            </c:strRef>
          </c:tx>
          <c:spPr>
            <a:solidFill>
              <a:srgbClr val="002060"/>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39E9-634A-A243-B32127653AA1}"/>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E10-49B1-8E2F-164130B9CE2C}"/>
                </c:ext>
              </c:extLst>
            </c:dLbl>
            <c:dLbl>
              <c:idx val="4"/>
              <c:delete val="1"/>
              <c:extLst>
                <c:ext xmlns:c15="http://schemas.microsoft.com/office/drawing/2012/chart" uri="{CE6537A1-D6FC-4f65-9D91-7224C49458BB}"/>
                <c:ext xmlns:c16="http://schemas.microsoft.com/office/drawing/2014/chart" uri="{C3380CC4-5D6E-409C-BE32-E72D297353CC}">
                  <c16:uniqueId val="{00000004-513D-4314-B3FC-62B41FC16D74}"/>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'Suppliers More v Less'!$T$27:$Z$27</c15:sqref>
                  </c15:fullRef>
                </c:ext>
              </c:extLst>
              <c:f>'Suppliers More v Less'!$T$27:$X$27</c:f>
              <c:strCache>
                <c:ptCount val="5"/>
                <c:pt idx="0">
                  <c:v>NAPA</c:v>
                </c:pt>
                <c:pt idx="1">
                  <c:v>O'Reilly</c:v>
                </c:pt>
                <c:pt idx="2">
                  <c:v>AutoZone</c:v>
                </c:pt>
                <c:pt idx="3">
                  <c:v>Advance Auto Parts</c:v>
                </c:pt>
                <c:pt idx="4">
                  <c:v>Local Suppliers</c:v>
                </c:pt>
              </c:strCache>
            </c:strRef>
          </c:cat>
          <c:val>
            <c:numRef>
              <c:extLst>
                <c:ext xmlns:c15="http://schemas.microsoft.com/office/drawing/2012/chart" uri="{02D57815-91ED-43cb-92C2-25804820EDAC}">
                  <c15:fullRef>
                    <c15:sqref>'Suppliers More v Less'!$T$34:$Z$34</c15:sqref>
                  </c15:fullRef>
                </c:ext>
              </c:extLst>
              <c:f>'Suppliers More v Less'!$T$34:$X$34</c:f>
              <c:numCache>
                <c:formatCode>#,##0</c:formatCode>
                <c:ptCount val="5"/>
                <c:pt idx="0">
                  <c:v>0</c:v>
                </c:pt>
                <c:pt idx="1">
                  <c:v>-1</c:v>
                </c:pt>
                <c:pt idx="2">
                  <c:v>-1</c:v>
                </c:pt>
                <c:pt idx="3">
                  <c:v>-3</c:v>
                </c:pt>
                <c:pt idx="4">
                  <c:v>0</c:v>
                </c:pt>
              </c:numCache>
            </c:numRef>
          </c:val>
          <c:extLst>
            <c:ext xmlns:c16="http://schemas.microsoft.com/office/drawing/2014/chart" uri="{C3380CC4-5D6E-409C-BE32-E72D297353CC}">
              <c16:uniqueId val="{00000013-8E10-49B1-8E2F-164130B9CE2C}"/>
            </c:ext>
          </c:extLst>
        </c:ser>
        <c:ser>
          <c:idx val="5"/>
          <c:order val="4"/>
          <c:tx>
            <c:strRef>
              <c:f>'Suppliers More v Less'!$S$35</c:f>
              <c:strCache>
                <c:ptCount val="1"/>
                <c:pt idx="0">
                  <c:v>Delivery speeds</c:v>
                </c:pt>
              </c:strCache>
            </c:strRef>
          </c:tx>
          <c:spPr>
            <a:solidFill>
              <a:srgbClr val="00B050"/>
            </a:solidFill>
          </c:spPr>
          <c:invertIfNegative val="0"/>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3D-4314-B3FC-62B41FC16D74}"/>
                </c:ext>
              </c:extLst>
            </c:dLbl>
            <c:dLbl>
              <c:idx val="4"/>
              <c:delete val="1"/>
              <c:extLst>
                <c:ext xmlns:c15="http://schemas.microsoft.com/office/drawing/2012/chart" uri="{CE6537A1-D6FC-4f65-9D91-7224C49458BB}"/>
                <c:ext xmlns:c16="http://schemas.microsoft.com/office/drawing/2014/chart" uri="{C3380CC4-5D6E-409C-BE32-E72D297353CC}">
                  <c16:uniqueId val="{00000003-042C-4C3F-BDE1-57873ADCA140}"/>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'Suppliers More v Less'!$T$27:$Z$27</c15:sqref>
                  </c15:fullRef>
                </c:ext>
              </c:extLst>
              <c:f>'Suppliers More v Less'!$T$27:$X$27</c:f>
              <c:strCache>
                <c:ptCount val="5"/>
                <c:pt idx="0">
                  <c:v>NAPA</c:v>
                </c:pt>
                <c:pt idx="1">
                  <c:v>O'Reilly</c:v>
                </c:pt>
                <c:pt idx="2">
                  <c:v>AutoZone</c:v>
                </c:pt>
                <c:pt idx="3">
                  <c:v>Advance Auto Parts</c:v>
                </c:pt>
                <c:pt idx="4">
                  <c:v>Local Suppliers</c:v>
                </c:pt>
              </c:strCache>
            </c:strRef>
          </c:cat>
          <c:val>
            <c:numRef>
              <c:extLst>
                <c:ext xmlns:c15="http://schemas.microsoft.com/office/drawing/2012/chart" uri="{02D57815-91ED-43cb-92C2-25804820EDAC}">
                  <c15:fullRef>
                    <c15:sqref>'Suppliers More v Less'!$T$35:$Z$35</c15:sqref>
                  </c15:fullRef>
                </c:ext>
              </c:extLst>
              <c:f>'Suppliers More v Less'!$T$35:$X$35</c:f>
              <c:numCache>
                <c:formatCode>#,##0</c:formatCode>
                <c:ptCount val="5"/>
                <c:pt idx="0">
                  <c:v>-5</c:v>
                </c:pt>
                <c:pt idx="1">
                  <c:v>-3</c:v>
                </c:pt>
                <c:pt idx="2">
                  <c:v>-4</c:v>
                </c:pt>
                <c:pt idx="3">
                  <c:v>-3</c:v>
                </c:pt>
                <c:pt idx="4">
                  <c:v>0</c:v>
                </c:pt>
              </c:numCache>
            </c:numRef>
          </c:val>
          <c:extLst>
            <c:ext xmlns:c16="http://schemas.microsoft.com/office/drawing/2014/chart" uri="{C3380CC4-5D6E-409C-BE32-E72D297353CC}">
              <c16:uniqueId val="{00000014-8E10-49B1-8E2F-164130B9CE2C}"/>
            </c:ext>
          </c:extLst>
        </c:ser>
        <c:ser>
          <c:idx val="6"/>
          <c:order val="5"/>
          <c:tx>
            <c:strRef>
              <c:f>'Suppliers More v Less'!$S$36</c:f>
              <c:strCache>
                <c:ptCount val="1"/>
                <c:pt idx="0">
                  <c:v>Customer service</c:v>
                </c:pt>
              </c:strCache>
            </c:strRef>
          </c:tx>
          <c:spPr>
            <a:solidFill>
              <a:srgbClr val="E4760A"/>
            </a:solidFill>
          </c:spPr>
          <c:invertIfNegative val="0"/>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3D-4314-B3FC-62B41FC16D74}"/>
                </c:ext>
              </c:extLst>
            </c:dLbl>
            <c:dLbl>
              <c:idx val="4"/>
              <c:delete val="1"/>
              <c:extLst>
                <c:ext xmlns:c15="http://schemas.microsoft.com/office/drawing/2012/chart" uri="{CE6537A1-D6FC-4f65-9D91-7224C49458BB}"/>
                <c:ext xmlns:c16="http://schemas.microsoft.com/office/drawing/2014/chart" uri="{C3380CC4-5D6E-409C-BE32-E72D297353CC}">
                  <c16:uniqueId val="{00000002-042C-4C3F-BDE1-57873ADCA140}"/>
                </c:ext>
              </c:extLst>
            </c:dLbl>
            <c:spPr>
              <a:noFill/>
              <a:ln>
                <a:noFill/>
              </a:ln>
              <a:effectLst/>
            </c:spPr>
            <c:txPr>
              <a:bodyPr wrap="square" lIns="38100" tIns="19050" rIns="38100" bIns="19050" anchor="ctr">
                <a:spAutoFit/>
              </a:bodyPr>
              <a:lstStyle/>
              <a:p>
                <a:pPr>
                  <a:defRPr sz="12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'Suppliers More v Less'!$T$27:$Z$27</c15:sqref>
                  </c15:fullRef>
                </c:ext>
              </c:extLst>
              <c:f>'Suppliers More v Less'!$T$27:$X$27</c:f>
              <c:strCache>
                <c:ptCount val="5"/>
                <c:pt idx="0">
                  <c:v>NAPA</c:v>
                </c:pt>
                <c:pt idx="1">
                  <c:v>O'Reilly</c:v>
                </c:pt>
                <c:pt idx="2">
                  <c:v>AutoZone</c:v>
                </c:pt>
                <c:pt idx="3">
                  <c:v>Advance Auto Parts</c:v>
                </c:pt>
                <c:pt idx="4">
                  <c:v>Local Suppliers</c:v>
                </c:pt>
              </c:strCache>
            </c:strRef>
          </c:cat>
          <c:val>
            <c:numRef>
              <c:extLst>
                <c:ext xmlns:c15="http://schemas.microsoft.com/office/drawing/2012/chart" uri="{02D57815-91ED-43cb-92C2-25804820EDAC}">
                  <c15:fullRef>
                    <c15:sqref>'Suppliers More v Less'!$T$36:$Z$36</c15:sqref>
                  </c15:fullRef>
                </c:ext>
              </c:extLst>
              <c:f>'Suppliers More v Less'!$T$36:$X$36</c:f>
              <c:numCache>
                <c:formatCode>#,##0</c:formatCode>
                <c:ptCount val="5"/>
                <c:pt idx="0">
                  <c:v>-2</c:v>
                </c:pt>
                <c:pt idx="1">
                  <c:v>-4</c:v>
                </c:pt>
                <c:pt idx="2">
                  <c:v>-5</c:v>
                </c:pt>
                <c:pt idx="3">
                  <c:v>-1</c:v>
                </c:pt>
                <c:pt idx="4">
                  <c:v>0</c:v>
                </c:pt>
              </c:numCache>
            </c:numRef>
          </c:val>
          <c:extLst>
            <c:ext xmlns:c16="http://schemas.microsoft.com/office/drawing/2014/chart" uri="{C3380CC4-5D6E-409C-BE32-E72D297353CC}">
              <c16:uniqueId val="{00000015-8E10-49B1-8E2F-164130B9CE2C}"/>
            </c:ext>
          </c:extLst>
        </c:ser>
        <c:dLbls>
          <c:dLblPos val="ctr"/>
          <c:showLegendKey val="0"/>
          <c:showVal val="1"/>
          <c:showCatName val="0"/>
          <c:showSerName val="0"/>
          <c:showPercent val="0"/>
          <c:showBubbleSize val="0"/>
        </c:dLbls>
        <c:gapWidth val="150"/>
        <c:overlap val="100"/>
        <c:axId val="2093126408"/>
        <c:axId val="2093122824"/>
      </c:barChart>
      <c:catAx>
        <c:axId val="209312640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3122824"/>
        <c:crosses val="autoZero"/>
        <c:auto val="1"/>
        <c:lblAlgn val="ctr"/>
        <c:lblOffset val="100"/>
        <c:noMultiLvlLbl val="0"/>
      </c:catAx>
      <c:valAx>
        <c:axId val="2093122824"/>
        <c:scaling>
          <c:orientation val="minMax"/>
        </c:scaling>
        <c:delete val="1"/>
        <c:axPos val="t"/>
        <c:numFmt formatCode="#,##0" sourceLinked="1"/>
        <c:majorTickMark val="none"/>
        <c:minorTickMark val="none"/>
        <c:tickLblPos val="nextTo"/>
        <c:crossAx val="2093126408"/>
        <c:crosses val="autoZero"/>
        <c:crossBetween val="between"/>
      </c:valAx>
    </c:plotArea>
    <c:legend>
      <c:legendPos val="b"/>
      <c:legendEntry>
        <c:idx val="3"/>
        <c:delete val="1"/>
      </c:legendEntry>
      <c:legendEntry>
        <c:idx val="4"/>
        <c:delete val="1"/>
      </c:legendEntry>
      <c:legendEntry>
        <c:idx val="5"/>
        <c:delete val="1"/>
      </c:legendEntry>
      <c:layout>
        <c:manualLayout>
          <c:xMode val="edge"/>
          <c:yMode val="edge"/>
          <c:x val="0.30905670159572601"/>
          <c:y val="0.82389752606990596"/>
          <c:w val="0.36452319506486103"/>
          <c:h val="0.156768426607588"/>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u="none" strike="noStrike" baseline="0">
                <a:effectLst/>
              </a:rPr>
              <a:t>Excluding tires, what was the overall business trend vs. last same time period last year? (Jul-Sep)</a:t>
            </a:r>
            <a:endParaRPr lang="en-US" sz="1400">
              <a:solidFill>
                <a:sysClr val="windowText" lastClr="000000"/>
              </a:solidFill>
              <a:effectLst/>
            </a:endParaRPr>
          </a:p>
        </c:rich>
      </c:tx>
      <c:overlay val="0"/>
      <c:spPr>
        <a:noFill/>
        <a:ln>
          <a:noFill/>
        </a:ln>
        <a:effectLst/>
      </c:spPr>
    </c:title>
    <c:autoTitleDeleted val="0"/>
    <c:plotArea>
      <c:layout/>
      <c:barChart>
        <c:barDir val="bar"/>
        <c:grouping val="stacked"/>
        <c:varyColors val="0"/>
        <c:ser>
          <c:idx val="0"/>
          <c:order val="0"/>
          <c:tx>
            <c:strRef>
              <c:f>'Independent vs Chain'!$C$70</c:f>
              <c:strCache>
                <c:ptCount val="1"/>
                <c:pt idx="0">
                  <c:v>Independent</c:v>
                </c:pt>
              </c:strCache>
            </c:strRef>
          </c:tx>
          <c:spPr>
            <a:solidFill>
              <a:srgbClr val="002060"/>
            </a:solidFill>
            <a:ln>
              <a:no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6F-4D08-B575-489ABBB4A99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'Independent vs Chain'!$B$71:$B$76</c:f>
              <c:strCache>
                <c:ptCount val="6"/>
                <c:pt idx="0">
                  <c:v>Up 10%+</c:v>
                </c:pt>
                <c:pt idx="1">
                  <c:v>Up 5-9%</c:v>
                </c:pt>
                <c:pt idx="2">
                  <c:v>Up 1-5%</c:v>
                </c:pt>
                <c:pt idx="3">
                  <c:v>Down 1-5%</c:v>
                </c:pt>
                <c:pt idx="4">
                  <c:v>Down 5-9%</c:v>
                </c:pt>
                <c:pt idx="5">
                  <c:v>Down 10%+</c:v>
                </c:pt>
              </c:strCache>
            </c:strRef>
          </c:cat>
          <c:val>
            <c:numRef>
              <c:f>'Independent vs Chain'!$C$71:$C$76</c:f>
              <c:numCache>
                <c:formatCode>General</c:formatCode>
                <c:ptCount val="6"/>
                <c:pt idx="0">
                  <c:v>8</c:v>
                </c:pt>
                <c:pt idx="1">
                  <c:v>14</c:v>
                </c:pt>
                <c:pt idx="2">
                  <c:v>22</c:v>
                </c:pt>
                <c:pt idx="3">
                  <c:v>6</c:v>
                </c:pt>
                <c:pt idx="4">
                  <c:v>2</c:v>
                </c:pt>
                <c:pt idx="5">
                  <c:v>4</c:v>
                </c:pt>
              </c:numCache>
            </c:numRef>
          </c:val>
          <c:extLst>
            <c:ext xmlns:c16="http://schemas.microsoft.com/office/drawing/2014/chart" uri="{C3380CC4-5D6E-409C-BE32-E72D297353CC}">
              <c16:uniqueId val="{00000006-CE6F-4D08-B575-489ABBB4A99F}"/>
            </c:ext>
          </c:extLst>
        </c:ser>
        <c:ser>
          <c:idx val="1"/>
          <c:order val="1"/>
          <c:tx>
            <c:strRef>
              <c:f>'Independent vs Chain'!$E$70</c:f>
              <c:strCache>
                <c:ptCount val="1"/>
                <c:pt idx="0">
                  <c:v>Chain</c:v>
                </c:pt>
              </c:strCache>
            </c:strRef>
          </c:tx>
          <c:spPr>
            <a:solidFill>
              <a:srgbClr val="00B050"/>
            </a:solidFill>
            <a:ln>
              <a:noFill/>
            </a:ln>
            <a:effectLst/>
          </c:spPr>
          <c:invertIfNegative val="0"/>
          <c:dPt>
            <c:idx val="0"/>
            <c:invertIfNegative val="0"/>
            <c:bubble3D val="0"/>
            <c:extLst>
              <c:ext xmlns:c16="http://schemas.microsoft.com/office/drawing/2014/chart" uri="{C3380CC4-5D6E-409C-BE32-E72D297353CC}">
                <c16:uniqueId val="{00000008-CE6F-4D08-B575-489ABBB4A99F}"/>
              </c:ext>
            </c:extLst>
          </c:dPt>
          <c:dPt>
            <c:idx val="1"/>
            <c:invertIfNegative val="0"/>
            <c:bubble3D val="0"/>
            <c:extLst>
              <c:ext xmlns:c16="http://schemas.microsoft.com/office/drawing/2014/chart" uri="{C3380CC4-5D6E-409C-BE32-E72D297353CC}">
                <c16:uniqueId val="{00000009-CE6F-4D08-B575-489ABBB4A99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E6F-4D08-B575-489ABBB4A99F}"/>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E6F-4D08-B575-489ABBB4A99F}"/>
                </c:ext>
              </c:extLst>
            </c:dLbl>
            <c:dLbl>
              <c:idx val="6"/>
              <c:delete val="1"/>
              <c:extLst>
                <c:ext xmlns:c15="http://schemas.microsoft.com/office/drawing/2012/chart" uri="{CE6537A1-D6FC-4f65-9D91-7224C49458BB}"/>
                <c:ext xmlns:c16="http://schemas.microsoft.com/office/drawing/2014/chart" uri="{C3380CC4-5D6E-409C-BE32-E72D297353CC}">
                  <c16:uniqueId val="{0000000A-CE6F-4D08-B575-489ABBB4A99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'Independent vs Chain'!$B$71:$B$76</c:f>
              <c:strCache>
                <c:ptCount val="6"/>
                <c:pt idx="0">
                  <c:v>Up 10%+</c:v>
                </c:pt>
                <c:pt idx="1">
                  <c:v>Up 5-9%</c:v>
                </c:pt>
                <c:pt idx="2">
                  <c:v>Up 1-5%</c:v>
                </c:pt>
                <c:pt idx="3">
                  <c:v>Down 1-5%</c:v>
                </c:pt>
                <c:pt idx="4">
                  <c:v>Down 5-9%</c:v>
                </c:pt>
                <c:pt idx="5">
                  <c:v>Down 10%+</c:v>
                </c:pt>
              </c:strCache>
            </c:strRef>
          </c:cat>
          <c:val>
            <c:numRef>
              <c:f>'Independent vs Chain'!$E$71:$E$76</c:f>
              <c:numCache>
                <c:formatCode>General</c:formatCode>
                <c:ptCount val="6"/>
                <c:pt idx="0">
                  <c:v>1</c:v>
                </c:pt>
                <c:pt idx="1">
                  <c:v>6</c:v>
                </c:pt>
                <c:pt idx="2">
                  <c:v>16</c:v>
                </c:pt>
                <c:pt idx="3">
                  <c:v>3</c:v>
                </c:pt>
                <c:pt idx="4">
                  <c:v>2</c:v>
                </c:pt>
                <c:pt idx="5">
                  <c:v>1</c:v>
                </c:pt>
              </c:numCache>
            </c:numRef>
          </c:val>
          <c:extLst>
            <c:ext xmlns:c16="http://schemas.microsoft.com/office/drawing/2014/chart" uri="{C3380CC4-5D6E-409C-BE32-E72D297353CC}">
              <c16:uniqueId val="{0000000B-CE6F-4D08-B575-489ABBB4A99F}"/>
            </c:ext>
          </c:extLst>
        </c:ser>
        <c:dLbls>
          <c:dLblPos val="ctr"/>
          <c:showLegendKey val="0"/>
          <c:showVal val="1"/>
          <c:showCatName val="0"/>
          <c:showSerName val="0"/>
          <c:showPercent val="0"/>
          <c:showBubbleSize val="0"/>
        </c:dLbls>
        <c:gapWidth val="150"/>
        <c:overlap val="100"/>
        <c:axId val="2093345224"/>
        <c:axId val="2093348840"/>
      </c:barChart>
      <c:catAx>
        <c:axId val="20933452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3348840"/>
        <c:crosses val="autoZero"/>
        <c:auto val="1"/>
        <c:lblAlgn val="ctr"/>
        <c:lblOffset val="100"/>
        <c:noMultiLvlLbl val="0"/>
      </c:catAx>
      <c:valAx>
        <c:axId val="2093348840"/>
        <c:scaling>
          <c:orientation val="minMax"/>
        </c:scaling>
        <c:delete val="1"/>
        <c:axPos val="t"/>
        <c:numFmt formatCode="General" sourceLinked="1"/>
        <c:majorTickMark val="none"/>
        <c:minorTickMark val="none"/>
        <c:tickLblPos val="nextTo"/>
        <c:crossAx val="209334522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What percent of your auto parts revenue comes from parts that need to be delivered in under 2 hours?</a:t>
            </a:r>
          </a:p>
        </c:rich>
      </c:tx>
      <c:overlay val="0"/>
      <c:spPr>
        <a:no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5777-4FB7-ADDD-AC8349FE998B}"/>
              </c:ext>
            </c:extLst>
          </c:dPt>
          <c:dPt>
            <c:idx val="1"/>
            <c:invertIfNegative val="0"/>
            <c:bubble3D val="0"/>
            <c:spPr>
              <a:solidFill>
                <a:srgbClr val="00B050"/>
              </a:solidFill>
              <a:ln>
                <a:noFill/>
              </a:ln>
              <a:effectLst/>
            </c:spPr>
            <c:extLst>
              <c:ext xmlns:c16="http://schemas.microsoft.com/office/drawing/2014/chart" uri="{C3380CC4-5D6E-409C-BE32-E72D297353CC}">
                <c16:uniqueId val="{00000003-5777-4FB7-ADDD-AC8349FE998B}"/>
              </c:ext>
            </c:extLst>
          </c:dPt>
          <c:dPt>
            <c:idx val="2"/>
            <c:invertIfNegative val="0"/>
            <c:bubble3D val="0"/>
            <c:spPr>
              <a:solidFill>
                <a:srgbClr val="E4760A"/>
              </a:solidFill>
              <a:ln>
                <a:noFill/>
              </a:ln>
              <a:effectLst/>
            </c:spPr>
            <c:extLst>
              <c:ext xmlns:c16="http://schemas.microsoft.com/office/drawing/2014/chart" uri="{C3380CC4-5D6E-409C-BE32-E72D297353CC}">
                <c16:uniqueId val="{00000005-5777-4FB7-ADDD-AC8349FE998B}"/>
              </c:ext>
            </c:extLst>
          </c:dPt>
          <c:dPt>
            <c:idx val="3"/>
            <c:invertIfNegative val="0"/>
            <c:bubble3D val="0"/>
            <c:spPr>
              <a:solidFill>
                <a:srgbClr val="7030A0"/>
              </a:solidFill>
              <a:ln>
                <a:noFill/>
              </a:ln>
              <a:effectLst/>
            </c:spPr>
            <c:extLst>
              <c:ext xmlns:c16="http://schemas.microsoft.com/office/drawing/2014/chart" uri="{C3380CC4-5D6E-409C-BE32-E72D297353CC}">
                <c16:uniqueId val="{00000007-5777-4FB7-ADDD-AC8349FE998B}"/>
              </c:ext>
            </c:extLst>
          </c:dPt>
          <c:dPt>
            <c:idx val="4"/>
            <c:invertIfNegative val="0"/>
            <c:bubble3D val="0"/>
            <c:spPr>
              <a:solidFill>
                <a:srgbClr val="00B0F0"/>
              </a:solidFill>
              <a:ln>
                <a:noFill/>
              </a:ln>
              <a:effectLst/>
            </c:spPr>
            <c:extLst>
              <c:ext xmlns:c16="http://schemas.microsoft.com/office/drawing/2014/chart" uri="{C3380CC4-5D6E-409C-BE32-E72D297353CC}">
                <c16:uniqueId val="{00000009-5777-4FB7-ADDD-AC8349FE998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Parts &lt;2 hours'!$C$5:$C$9</c:f>
              <c:strCache>
                <c:ptCount val="5"/>
                <c:pt idx="0">
                  <c:v>20% or Less</c:v>
                </c:pt>
                <c:pt idx="1">
                  <c:v>21% to 40%</c:v>
                </c:pt>
                <c:pt idx="2">
                  <c:v>41% to 60%</c:v>
                </c:pt>
                <c:pt idx="3">
                  <c:v>61% to 80%</c:v>
                </c:pt>
                <c:pt idx="4">
                  <c:v>81% to 100%</c:v>
                </c:pt>
              </c:strCache>
            </c:strRef>
          </c:cat>
          <c:val>
            <c:numRef>
              <c:f>'6. Parts &lt;2 hours'!$D$5:$D$9</c:f>
              <c:numCache>
                <c:formatCode>0%</c:formatCode>
                <c:ptCount val="5"/>
                <c:pt idx="0">
                  <c:v>0.26744186046511625</c:v>
                </c:pt>
                <c:pt idx="1">
                  <c:v>0.16279069767441862</c:v>
                </c:pt>
                <c:pt idx="2">
                  <c:v>9.3023255813953487E-2</c:v>
                </c:pt>
                <c:pt idx="3">
                  <c:v>0.23255813953488372</c:v>
                </c:pt>
                <c:pt idx="4">
                  <c:v>0.2441860465116279</c:v>
                </c:pt>
              </c:numCache>
            </c:numRef>
          </c:val>
          <c:extLst>
            <c:ext xmlns:c16="http://schemas.microsoft.com/office/drawing/2014/chart" uri="{C3380CC4-5D6E-409C-BE32-E72D297353CC}">
              <c16:uniqueId val="{0000000A-5777-4FB7-ADDD-AC8349FE998B}"/>
            </c:ext>
          </c:extLst>
        </c:ser>
        <c:dLbls>
          <c:showLegendKey val="0"/>
          <c:showVal val="0"/>
          <c:showCatName val="0"/>
          <c:showSerName val="0"/>
          <c:showPercent val="0"/>
          <c:showBubbleSize val="0"/>
        </c:dLbls>
        <c:gapWidth val="219"/>
        <c:overlap val="-27"/>
        <c:axId val="2093055672"/>
        <c:axId val="2093052168"/>
      </c:barChart>
      <c:catAx>
        <c:axId val="2093055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2093052168"/>
        <c:crosses val="autoZero"/>
        <c:auto val="1"/>
        <c:lblAlgn val="ctr"/>
        <c:lblOffset val="100"/>
        <c:noMultiLvlLbl val="0"/>
      </c:catAx>
      <c:valAx>
        <c:axId val="20930521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30556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Do you order parts from online suppliers?</a:t>
            </a:r>
          </a:p>
        </c:rich>
      </c:tx>
      <c:overlay val="0"/>
      <c:spPr>
        <a:noFill/>
        <a:ln>
          <a:noFill/>
        </a:ln>
        <a:effectLst/>
      </c:spPr>
    </c:title>
    <c:autoTitleDeleted val="0"/>
    <c:plotArea>
      <c:layout/>
      <c:pieChart>
        <c:varyColors val="1"/>
        <c:ser>
          <c:idx val="0"/>
          <c:order val="0"/>
          <c:spPr>
            <a:solidFill>
              <a:schemeClr val="accent1"/>
            </a:solidFill>
            <a:ln>
              <a:noFill/>
            </a:ln>
            <a:effectLst/>
          </c:spPr>
          <c:dPt>
            <c:idx val="0"/>
            <c:bubble3D val="0"/>
            <c:spPr>
              <a:solidFill>
                <a:srgbClr val="002060"/>
              </a:solidFill>
              <a:ln>
                <a:noFill/>
              </a:ln>
              <a:effectLst/>
            </c:spPr>
            <c:extLst>
              <c:ext xmlns:c16="http://schemas.microsoft.com/office/drawing/2014/chart" uri="{C3380CC4-5D6E-409C-BE32-E72D297353CC}">
                <c16:uniqueId val="{00000003-2F12-4493-AC3C-E4857F658030}"/>
              </c:ext>
            </c:extLst>
          </c:dPt>
          <c:dPt>
            <c:idx val="1"/>
            <c:bubble3D val="0"/>
            <c:spPr>
              <a:solidFill>
                <a:srgbClr val="FF0000"/>
              </a:solidFill>
              <a:ln>
                <a:noFill/>
              </a:ln>
              <a:effectLst/>
            </c:spPr>
            <c:extLst>
              <c:ext xmlns:c16="http://schemas.microsoft.com/office/drawing/2014/chart" uri="{C3380CC4-5D6E-409C-BE32-E72D297353CC}">
                <c16:uniqueId val="{00000005-2F12-4493-AC3C-E4857F65803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'7. Online Ordering'!$C$5:$C$6</c:f>
              <c:strCache>
                <c:ptCount val="2"/>
                <c:pt idx="0">
                  <c:v>Yes</c:v>
                </c:pt>
                <c:pt idx="1">
                  <c:v>No</c:v>
                </c:pt>
              </c:strCache>
            </c:strRef>
          </c:cat>
          <c:val>
            <c:numRef>
              <c:f>'7. Online Ordering'!$D$5:$D$6</c:f>
              <c:numCache>
                <c:formatCode>0%</c:formatCode>
                <c:ptCount val="2"/>
                <c:pt idx="0">
                  <c:v>0.47674418604651164</c:v>
                </c:pt>
                <c:pt idx="1">
                  <c:v>0.52325581395348841</c:v>
                </c:pt>
              </c:numCache>
            </c:numRef>
          </c:val>
          <c:extLst>
            <c:ext xmlns:c16="http://schemas.microsoft.com/office/drawing/2014/chart" uri="{C3380CC4-5D6E-409C-BE32-E72D297353CC}">
              <c16:uniqueId val="{0000000C-2F12-4493-AC3C-E4857F65803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37001719665598198"/>
          <c:y val="0.90038350528357503"/>
          <c:w val="0.19422614026035301"/>
          <c:h val="9.6417023451288802E-2"/>
        </c:manualLayout>
      </c:layout>
      <c:overlay val="0"/>
      <c:txPr>
        <a:bodyPr/>
        <a:lstStyle/>
        <a:p>
          <a:pPr>
            <a:defRPr sz="1400" b="1"/>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What percentage of your orders, excluding tires, are through online retailers in the last six months?</a:t>
            </a:r>
          </a:p>
        </c:rich>
      </c:tx>
      <c:overlay val="0"/>
      <c:spPr>
        <a:no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F0B7-4D1E-A5C4-4CFB6B69F5E6}"/>
              </c:ext>
            </c:extLst>
          </c:dPt>
          <c:dPt>
            <c:idx val="1"/>
            <c:invertIfNegative val="0"/>
            <c:bubble3D val="0"/>
            <c:spPr>
              <a:solidFill>
                <a:srgbClr val="00B050"/>
              </a:solidFill>
              <a:ln>
                <a:noFill/>
              </a:ln>
              <a:effectLst/>
            </c:spPr>
            <c:extLst>
              <c:ext xmlns:c16="http://schemas.microsoft.com/office/drawing/2014/chart" uri="{C3380CC4-5D6E-409C-BE32-E72D297353CC}">
                <c16:uniqueId val="{00000003-F0B7-4D1E-A5C4-4CFB6B69F5E6}"/>
              </c:ext>
            </c:extLst>
          </c:dPt>
          <c:dPt>
            <c:idx val="2"/>
            <c:invertIfNegative val="0"/>
            <c:bubble3D val="0"/>
            <c:spPr>
              <a:solidFill>
                <a:srgbClr val="E4760A"/>
              </a:solidFill>
              <a:ln>
                <a:noFill/>
              </a:ln>
              <a:effectLst/>
            </c:spPr>
            <c:extLst>
              <c:ext xmlns:c16="http://schemas.microsoft.com/office/drawing/2014/chart" uri="{C3380CC4-5D6E-409C-BE32-E72D297353CC}">
                <c16:uniqueId val="{00000005-F0B7-4D1E-A5C4-4CFB6B69F5E6}"/>
              </c:ext>
            </c:extLst>
          </c:dPt>
          <c:dPt>
            <c:idx val="3"/>
            <c:invertIfNegative val="0"/>
            <c:bubble3D val="0"/>
            <c:spPr>
              <a:solidFill>
                <a:srgbClr val="954AAA"/>
              </a:solidFill>
              <a:ln>
                <a:noFill/>
              </a:ln>
              <a:effectLst/>
            </c:spPr>
            <c:extLst>
              <c:ext xmlns:c16="http://schemas.microsoft.com/office/drawing/2014/chart" uri="{C3380CC4-5D6E-409C-BE32-E72D297353CC}">
                <c16:uniqueId val="{00000017-2404-4BE0-8613-6F2C424E7470}"/>
              </c:ext>
            </c:extLst>
          </c:dPt>
          <c:dPt>
            <c:idx val="4"/>
            <c:invertIfNegative val="0"/>
            <c:bubble3D val="0"/>
            <c:spPr>
              <a:solidFill>
                <a:srgbClr val="00B0F0"/>
              </a:solidFill>
              <a:ln>
                <a:noFill/>
              </a:ln>
              <a:effectLst/>
            </c:spPr>
            <c:extLst>
              <c:ext xmlns:c16="http://schemas.microsoft.com/office/drawing/2014/chart" uri="{C3380CC4-5D6E-409C-BE32-E72D297353CC}">
                <c16:uniqueId val="{00000007-F0B7-4D1E-A5C4-4CFB6B69F5E6}"/>
              </c:ext>
            </c:extLst>
          </c:dPt>
          <c:dPt>
            <c:idx val="5"/>
            <c:invertIfNegative val="0"/>
            <c:bubble3D val="0"/>
            <c:spPr>
              <a:solidFill>
                <a:srgbClr val="FFFF00"/>
              </a:solidFill>
              <a:ln>
                <a:noFill/>
              </a:ln>
              <a:effectLst/>
            </c:spPr>
            <c:extLst>
              <c:ext xmlns:c16="http://schemas.microsoft.com/office/drawing/2014/chart" uri="{C3380CC4-5D6E-409C-BE32-E72D297353CC}">
                <c16:uniqueId val="{00000018-2404-4BE0-8613-6F2C424E747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Percentage Online'!$C$5:$C$10</c:f>
              <c:strCache>
                <c:ptCount val="6"/>
                <c:pt idx="0">
                  <c:v>1-5%</c:v>
                </c:pt>
                <c:pt idx="1">
                  <c:v>6-10%</c:v>
                </c:pt>
                <c:pt idx="2">
                  <c:v>11-25%</c:v>
                </c:pt>
                <c:pt idx="3">
                  <c:v>26-50%</c:v>
                </c:pt>
                <c:pt idx="4">
                  <c:v>51-75%</c:v>
                </c:pt>
                <c:pt idx="5">
                  <c:v>76-100%</c:v>
                </c:pt>
              </c:strCache>
            </c:strRef>
          </c:cat>
          <c:val>
            <c:numRef>
              <c:f>'8. Percentage Online'!$D$5:$D$10</c:f>
              <c:numCache>
                <c:formatCode>0%</c:formatCode>
                <c:ptCount val="6"/>
                <c:pt idx="0">
                  <c:v>0.65853658536585369</c:v>
                </c:pt>
                <c:pt idx="1">
                  <c:v>0.17073170731707318</c:v>
                </c:pt>
                <c:pt idx="2">
                  <c:v>0.14634146341463414</c:v>
                </c:pt>
                <c:pt idx="3">
                  <c:v>0</c:v>
                </c:pt>
                <c:pt idx="4">
                  <c:v>0</c:v>
                </c:pt>
                <c:pt idx="5">
                  <c:v>2.4390243902439025E-2</c:v>
                </c:pt>
              </c:numCache>
            </c:numRef>
          </c:val>
          <c:extLst>
            <c:ext xmlns:c16="http://schemas.microsoft.com/office/drawing/2014/chart" uri="{C3380CC4-5D6E-409C-BE32-E72D297353CC}">
              <c16:uniqueId val="{00000008-F0B7-4D1E-A5C4-4CFB6B69F5E6}"/>
            </c:ext>
          </c:extLst>
        </c:ser>
        <c:dLbls>
          <c:showLegendKey val="0"/>
          <c:showVal val="0"/>
          <c:showCatName val="0"/>
          <c:showSerName val="0"/>
          <c:showPercent val="0"/>
          <c:showBubbleSize val="0"/>
        </c:dLbls>
        <c:gapWidth val="219"/>
        <c:overlap val="-27"/>
        <c:axId val="2095033944"/>
        <c:axId val="2095037448"/>
      </c:barChart>
      <c:catAx>
        <c:axId val="2095033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2095037448"/>
        <c:crosses val="autoZero"/>
        <c:auto val="1"/>
        <c:lblAlgn val="ctr"/>
        <c:lblOffset val="100"/>
        <c:noMultiLvlLbl val="0"/>
      </c:catAx>
      <c:valAx>
        <c:axId val="20950374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50339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Who do you order ONLINE from on a % basis? (% of online</a:t>
            </a:r>
            <a:r>
              <a:rPr lang="en-US" b="1" baseline="0">
                <a:solidFill>
                  <a:sysClr val="windowText" lastClr="000000"/>
                </a:solidFill>
              </a:rPr>
              <a:t> orders)</a:t>
            </a:r>
            <a:endParaRPr lang="en-US" b="1">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9-80BA-4E18-8C23-9DC6493BD51D}"/>
              </c:ext>
            </c:extLst>
          </c:dPt>
          <c:dPt>
            <c:idx val="1"/>
            <c:invertIfNegative val="0"/>
            <c:bubble3D val="0"/>
            <c:spPr>
              <a:solidFill>
                <a:srgbClr val="E4760A"/>
              </a:solidFill>
              <a:ln>
                <a:noFill/>
              </a:ln>
              <a:effectLst/>
            </c:spPr>
            <c:extLst>
              <c:ext xmlns:c16="http://schemas.microsoft.com/office/drawing/2014/chart" uri="{C3380CC4-5D6E-409C-BE32-E72D297353CC}">
                <c16:uniqueId val="{00000003-39C7-4889-A10B-F249313E0AF4}"/>
              </c:ext>
            </c:extLst>
          </c:dPt>
          <c:dPt>
            <c:idx val="2"/>
            <c:invertIfNegative val="0"/>
            <c:bubble3D val="0"/>
            <c:spPr>
              <a:solidFill>
                <a:srgbClr val="954AAA"/>
              </a:solidFill>
              <a:ln>
                <a:noFill/>
              </a:ln>
              <a:effectLst/>
            </c:spPr>
            <c:extLst>
              <c:ext xmlns:c16="http://schemas.microsoft.com/office/drawing/2014/chart" uri="{C3380CC4-5D6E-409C-BE32-E72D297353CC}">
                <c16:uniqueId val="{00000005-39C7-4889-A10B-F249313E0AF4}"/>
              </c:ext>
            </c:extLst>
          </c:dPt>
          <c:dPt>
            <c:idx val="3"/>
            <c:invertIfNegative val="0"/>
            <c:bubble3D val="0"/>
            <c:spPr>
              <a:solidFill>
                <a:srgbClr val="00B050"/>
              </a:solidFill>
              <a:ln>
                <a:noFill/>
              </a:ln>
              <a:effectLst/>
            </c:spPr>
            <c:extLst>
              <c:ext xmlns:c16="http://schemas.microsoft.com/office/drawing/2014/chart" uri="{C3380CC4-5D6E-409C-BE32-E72D297353CC}">
                <c16:uniqueId val="{0000000B-80BA-4E18-8C23-9DC6493BD51D}"/>
              </c:ext>
            </c:extLst>
          </c:dPt>
          <c:dPt>
            <c:idx val="4"/>
            <c:invertIfNegative val="0"/>
            <c:bubble3D val="0"/>
            <c:spPr>
              <a:solidFill>
                <a:srgbClr val="00B0F0"/>
              </a:solidFill>
              <a:ln>
                <a:noFill/>
              </a:ln>
              <a:effectLst/>
            </c:spPr>
            <c:extLst>
              <c:ext xmlns:c16="http://schemas.microsoft.com/office/drawing/2014/chart" uri="{C3380CC4-5D6E-409C-BE32-E72D297353CC}">
                <c16:uniqueId val="{00000009-39C7-4889-A10B-F249313E0AF4}"/>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 Who order from online'!$C$5:$C$8,'9. Who order from online'!$C$14)</c:f>
              <c:strCache>
                <c:ptCount val="5"/>
                <c:pt idx="0">
                  <c:v>Amazon Auto Online</c:v>
                </c:pt>
                <c:pt idx="1">
                  <c:v>Rock Auto</c:v>
                </c:pt>
                <c:pt idx="2">
                  <c:v>eBay</c:v>
                </c:pt>
                <c:pt idx="3">
                  <c:v>WorldPac</c:v>
                </c:pt>
                <c:pt idx="4">
                  <c:v>Other (Misc)</c:v>
                </c:pt>
              </c:strCache>
            </c:strRef>
          </c:cat>
          <c:val>
            <c:numRef>
              <c:f>('9. Who order from online'!$D$5:$D$8,'9. Who order from online'!$D$14)</c:f>
              <c:numCache>
                <c:formatCode>0%</c:formatCode>
                <c:ptCount val="5"/>
                <c:pt idx="0">
                  <c:v>0.53103448275862075</c:v>
                </c:pt>
                <c:pt idx="1">
                  <c:v>0.49</c:v>
                </c:pt>
                <c:pt idx="2">
                  <c:v>0.56181818181818188</c:v>
                </c:pt>
                <c:pt idx="3">
                  <c:v>0.51666666666666672</c:v>
                </c:pt>
                <c:pt idx="4">
                  <c:v>0.51642857142857135</c:v>
                </c:pt>
              </c:numCache>
            </c:numRef>
          </c:val>
          <c:extLst>
            <c:ext xmlns:c16="http://schemas.microsoft.com/office/drawing/2014/chart" uri="{C3380CC4-5D6E-409C-BE32-E72D297353CC}">
              <c16:uniqueId val="{0000000C-39C7-4889-A10B-F249313E0AF4}"/>
            </c:ext>
          </c:extLst>
        </c:ser>
        <c:dLbls>
          <c:showLegendKey val="0"/>
          <c:showVal val="0"/>
          <c:showCatName val="0"/>
          <c:showSerName val="0"/>
          <c:showPercent val="0"/>
          <c:showBubbleSize val="0"/>
        </c:dLbls>
        <c:gapWidth val="219"/>
        <c:overlap val="-27"/>
        <c:axId val="2095484264"/>
        <c:axId val="2095487768"/>
      </c:barChart>
      <c:catAx>
        <c:axId val="2095484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5487768"/>
        <c:crosses val="autoZero"/>
        <c:auto val="1"/>
        <c:lblAlgn val="ctr"/>
        <c:lblOffset val="100"/>
        <c:noMultiLvlLbl val="0"/>
      </c:catAx>
      <c:valAx>
        <c:axId val="20954877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5484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Number of Online Users</a:t>
            </a:r>
          </a:p>
        </c:rich>
      </c:tx>
      <c:overlay val="0"/>
      <c:spPr>
        <a:no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9-13E1-4E70-A2F8-3AC379BDA1E7}"/>
              </c:ext>
            </c:extLst>
          </c:dPt>
          <c:dPt>
            <c:idx val="1"/>
            <c:invertIfNegative val="0"/>
            <c:bubble3D val="0"/>
            <c:spPr>
              <a:solidFill>
                <a:srgbClr val="E4760A"/>
              </a:solidFill>
              <a:ln>
                <a:noFill/>
              </a:ln>
              <a:effectLst/>
            </c:spPr>
            <c:extLst>
              <c:ext xmlns:c16="http://schemas.microsoft.com/office/drawing/2014/chart" uri="{C3380CC4-5D6E-409C-BE32-E72D297353CC}">
                <c16:uniqueId val="{00000005-7896-49A7-A2B0-0349597E7C50}"/>
              </c:ext>
            </c:extLst>
          </c:dPt>
          <c:dPt>
            <c:idx val="2"/>
            <c:invertIfNegative val="0"/>
            <c:bubble3D val="0"/>
            <c:spPr>
              <a:solidFill>
                <a:srgbClr val="FF00FF"/>
              </a:solidFill>
              <a:ln>
                <a:noFill/>
              </a:ln>
              <a:effectLst/>
            </c:spPr>
            <c:extLst>
              <c:ext xmlns:c16="http://schemas.microsoft.com/office/drawing/2014/chart" uri="{C3380CC4-5D6E-409C-BE32-E72D297353CC}">
                <c16:uniqueId val="{00000007-7896-49A7-A2B0-0349597E7C50}"/>
              </c:ext>
            </c:extLst>
          </c:dPt>
          <c:dPt>
            <c:idx val="3"/>
            <c:invertIfNegative val="0"/>
            <c:bubble3D val="0"/>
            <c:spPr>
              <a:solidFill>
                <a:srgbClr val="00FF00"/>
              </a:solidFill>
              <a:ln>
                <a:noFill/>
              </a:ln>
              <a:effectLst/>
            </c:spPr>
            <c:extLst>
              <c:ext xmlns:c16="http://schemas.microsoft.com/office/drawing/2014/chart" uri="{C3380CC4-5D6E-409C-BE32-E72D297353CC}">
                <c16:uniqueId val="{0000000B-13E1-4E70-A2F8-3AC379BDA1E7}"/>
              </c:ext>
            </c:extLst>
          </c:dPt>
          <c:dPt>
            <c:idx val="4"/>
            <c:invertIfNegative val="0"/>
            <c:bubble3D val="0"/>
            <c:spPr>
              <a:solidFill>
                <a:srgbClr val="00B0F0"/>
              </a:solidFill>
              <a:ln>
                <a:noFill/>
              </a:ln>
              <a:effectLst/>
            </c:spPr>
            <c:extLst>
              <c:ext xmlns:c16="http://schemas.microsoft.com/office/drawing/2014/chart" uri="{C3380CC4-5D6E-409C-BE32-E72D297353CC}">
                <c16:uniqueId val="{0000000B-3B23-417E-9DE6-4ACB15C22B5F}"/>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 Who order from online'!$C$5:$C$8,'9. Who order from online'!$C$14)</c:f>
              <c:strCache>
                <c:ptCount val="5"/>
                <c:pt idx="0">
                  <c:v>Amazon Auto Online</c:v>
                </c:pt>
                <c:pt idx="1">
                  <c:v>Rock Auto</c:v>
                </c:pt>
                <c:pt idx="2">
                  <c:v>eBay</c:v>
                </c:pt>
                <c:pt idx="3">
                  <c:v>WorldPac</c:v>
                </c:pt>
                <c:pt idx="4">
                  <c:v>Other (Misc)</c:v>
                </c:pt>
              </c:strCache>
            </c:strRef>
          </c:cat>
          <c:val>
            <c:numRef>
              <c:f>('9. Who order from online'!$E$5:$E$8,'9. Who order from online'!$E$14)</c:f>
              <c:numCache>
                <c:formatCode>General</c:formatCode>
                <c:ptCount val="5"/>
                <c:pt idx="0">
                  <c:v>29</c:v>
                </c:pt>
                <c:pt idx="1">
                  <c:v>9</c:v>
                </c:pt>
                <c:pt idx="2">
                  <c:v>22</c:v>
                </c:pt>
                <c:pt idx="3">
                  <c:v>3</c:v>
                </c:pt>
                <c:pt idx="4">
                  <c:v>14</c:v>
                </c:pt>
              </c:numCache>
            </c:numRef>
          </c:val>
          <c:extLst>
            <c:ext xmlns:c16="http://schemas.microsoft.com/office/drawing/2014/chart" uri="{C3380CC4-5D6E-409C-BE32-E72D297353CC}">
              <c16:uniqueId val="{00000012-7896-49A7-A2B0-0349597E7C50}"/>
            </c:ext>
          </c:extLst>
        </c:ser>
        <c:dLbls>
          <c:showLegendKey val="0"/>
          <c:showVal val="0"/>
          <c:showCatName val="0"/>
          <c:showSerName val="0"/>
          <c:showPercent val="0"/>
          <c:showBubbleSize val="0"/>
        </c:dLbls>
        <c:gapWidth val="219"/>
        <c:overlap val="-27"/>
        <c:axId val="2094258328"/>
        <c:axId val="2094254888"/>
      </c:barChart>
      <c:catAx>
        <c:axId val="2094258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crossAx val="2094254888"/>
        <c:crosses val="autoZero"/>
        <c:auto val="1"/>
        <c:lblAlgn val="ctr"/>
        <c:lblOffset val="100"/>
        <c:noMultiLvlLbl val="0"/>
      </c:catAx>
      <c:valAx>
        <c:axId val="2094254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4258328"/>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If other, please Name</a:t>
            </a:r>
          </a:p>
        </c:rich>
      </c:tx>
      <c:overlay val="0"/>
      <c:spPr>
        <a:no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FD3E-4F64-BE35-7B7550F9115E}"/>
              </c:ext>
            </c:extLst>
          </c:dPt>
          <c:dPt>
            <c:idx val="1"/>
            <c:invertIfNegative val="0"/>
            <c:bubble3D val="0"/>
            <c:spPr>
              <a:solidFill>
                <a:srgbClr val="00B050"/>
              </a:solidFill>
              <a:ln>
                <a:noFill/>
              </a:ln>
              <a:effectLst/>
            </c:spPr>
            <c:extLst>
              <c:ext xmlns:c16="http://schemas.microsoft.com/office/drawing/2014/chart" uri="{C3380CC4-5D6E-409C-BE32-E72D297353CC}">
                <c16:uniqueId val="{00000003-FD3E-4F64-BE35-7B7550F9115E}"/>
              </c:ext>
            </c:extLst>
          </c:dPt>
          <c:dPt>
            <c:idx val="2"/>
            <c:invertIfNegative val="0"/>
            <c:bubble3D val="0"/>
            <c:spPr>
              <a:solidFill>
                <a:srgbClr val="E4760A"/>
              </a:solidFill>
              <a:ln>
                <a:noFill/>
              </a:ln>
              <a:effectLst/>
            </c:spPr>
            <c:extLst>
              <c:ext xmlns:c16="http://schemas.microsoft.com/office/drawing/2014/chart" uri="{C3380CC4-5D6E-409C-BE32-E72D297353CC}">
                <c16:uniqueId val="{00000005-FD3E-4F64-BE35-7B7550F9115E}"/>
              </c:ext>
            </c:extLst>
          </c:dPt>
          <c:dPt>
            <c:idx val="3"/>
            <c:invertIfNegative val="0"/>
            <c:bubble3D val="0"/>
            <c:spPr>
              <a:solidFill>
                <a:srgbClr val="954AAA"/>
              </a:solidFill>
              <a:ln>
                <a:noFill/>
              </a:ln>
              <a:effectLst/>
            </c:spPr>
            <c:extLst>
              <c:ext xmlns:c16="http://schemas.microsoft.com/office/drawing/2014/chart" uri="{C3380CC4-5D6E-409C-BE32-E72D297353CC}">
                <c16:uniqueId val="{00000007-FD3E-4F64-BE35-7B7550F9115E}"/>
              </c:ext>
            </c:extLst>
          </c:dPt>
          <c:dPt>
            <c:idx val="4"/>
            <c:invertIfNegative val="0"/>
            <c:bubble3D val="0"/>
            <c:spPr>
              <a:solidFill>
                <a:srgbClr val="00B0F0"/>
              </a:solidFill>
              <a:ln>
                <a:noFill/>
              </a:ln>
              <a:effectLst/>
            </c:spPr>
            <c:extLst>
              <c:ext xmlns:c16="http://schemas.microsoft.com/office/drawing/2014/chart" uri="{C3380CC4-5D6E-409C-BE32-E72D297353CC}">
                <c16:uniqueId val="{00000009-FD3E-4F64-BE35-7B7550F9115E}"/>
              </c:ext>
            </c:extLst>
          </c:dPt>
          <c:dPt>
            <c:idx val="5"/>
            <c:invertIfNegative val="0"/>
            <c:bubble3D val="0"/>
            <c:spPr>
              <a:solidFill>
                <a:srgbClr val="FFFF00"/>
              </a:solidFill>
              <a:ln>
                <a:noFill/>
              </a:ln>
              <a:effectLst/>
            </c:spPr>
            <c:extLst>
              <c:ext xmlns:c16="http://schemas.microsoft.com/office/drawing/2014/chart" uri="{C3380CC4-5D6E-409C-BE32-E72D297353CC}">
                <c16:uniqueId val="{0000000B-FD3E-4F64-BE35-7B7550F9115E}"/>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 Who order from online'!$S$5:$S$10</c:f>
              <c:strCache>
                <c:ptCount val="6"/>
                <c:pt idx="0">
                  <c:v>Summit Racing</c:v>
                </c:pt>
                <c:pt idx="1">
                  <c:v>carparts.com</c:v>
                </c:pt>
                <c:pt idx="2">
                  <c:v>Classicautoair.com</c:v>
                </c:pt>
                <c:pt idx="3">
                  <c:v>IMC</c:v>
                </c:pt>
                <c:pt idx="4">
                  <c:v>Craigslist</c:v>
                </c:pt>
                <c:pt idx="5">
                  <c:v>Ecklers Corvette</c:v>
                </c:pt>
              </c:strCache>
            </c:strRef>
          </c:cat>
          <c:val>
            <c:numRef>
              <c:f>'9. Who order from online'!$T$5:$T$10</c:f>
              <c:numCache>
                <c:formatCode>0%</c:formatCode>
                <c:ptCount val="6"/>
                <c:pt idx="0">
                  <c:v>0.22222222222222221</c:v>
                </c:pt>
                <c:pt idx="1">
                  <c:v>5.5555555555555552E-2</c:v>
                </c:pt>
                <c:pt idx="2">
                  <c:v>5.5555555555555552E-2</c:v>
                </c:pt>
                <c:pt idx="3">
                  <c:v>5.5555555555555552E-2</c:v>
                </c:pt>
                <c:pt idx="4">
                  <c:v>5.5555555555555552E-2</c:v>
                </c:pt>
                <c:pt idx="5">
                  <c:v>5.5555555555555552E-2</c:v>
                </c:pt>
              </c:numCache>
            </c:numRef>
          </c:val>
          <c:extLst>
            <c:ext xmlns:c16="http://schemas.microsoft.com/office/drawing/2014/chart" uri="{C3380CC4-5D6E-409C-BE32-E72D297353CC}">
              <c16:uniqueId val="{00000010-FD3E-4F64-BE35-7B7550F9115E}"/>
            </c:ext>
          </c:extLst>
        </c:ser>
        <c:dLbls>
          <c:showLegendKey val="0"/>
          <c:showVal val="0"/>
          <c:showCatName val="0"/>
          <c:showSerName val="0"/>
          <c:showPercent val="0"/>
          <c:showBubbleSize val="0"/>
        </c:dLbls>
        <c:gapWidth val="219"/>
        <c:overlap val="-27"/>
        <c:axId val="2095525448"/>
        <c:axId val="2095528952"/>
      </c:barChart>
      <c:catAx>
        <c:axId val="2095525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5528952"/>
        <c:crosses val="autoZero"/>
        <c:auto val="1"/>
        <c:lblAlgn val="ctr"/>
        <c:lblOffset val="100"/>
        <c:noMultiLvlLbl val="0"/>
      </c:catAx>
      <c:valAx>
        <c:axId val="209552895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552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Excluding tires, are you ordering more parts through online retailers relative to last year? </a:t>
            </a:r>
          </a:p>
        </c:rich>
      </c:tx>
      <c:layout>
        <c:manualLayout>
          <c:xMode val="edge"/>
          <c:yMode val="edge"/>
          <c:x val="0.111322103113834"/>
          <c:y val="2.5000000000000001E-2"/>
        </c:manualLayout>
      </c:layout>
      <c:overlay val="0"/>
      <c:spPr>
        <a:noFill/>
        <a:ln>
          <a:noFill/>
        </a:ln>
        <a:effectLst/>
      </c:spPr>
    </c:title>
    <c:autoTitleDeleted val="0"/>
    <c:plotArea>
      <c:layout/>
      <c:pieChart>
        <c:varyColors val="1"/>
        <c:ser>
          <c:idx val="0"/>
          <c:order val="0"/>
          <c:tx>
            <c:strRef>
              <c:f>'10. Ordering More YY'!$D$4</c:f>
              <c:strCache>
                <c:ptCount val="1"/>
                <c:pt idx="0">
                  <c:v>Percentage</c:v>
                </c:pt>
              </c:strCache>
            </c:strRef>
          </c:tx>
          <c:spPr>
            <a:solidFill>
              <a:srgbClr val="002060"/>
            </a:solidFill>
          </c:spPr>
          <c:dPt>
            <c:idx val="0"/>
            <c:bubble3D val="0"/>
            <c:spPr>
              <a:solidFill>
                <a:srgbClr val="002060"/>
              </a:solidFill>
              <a:ln>
                <a:noFill/>
              </a:ln>
              <a:effectLst/>
            </c:spPr>
            <c:extLst>
              <c:ext xmlns:c16="http://schemas.microsoft.com/office/drawing/2014/chart" uri="{C3380CC4-5D6E-409C-BE32-E72D297353CC}">
                <c16:uniqueId val="{00000003-0A09-4B57-80D1-2991FA764FD3}"/>
              </c:ext>
            </c:extLst>
          </c:dPt>
          <c:dPt>
            <c:idx val="1"/>
            <c:bubble3D val="0"/>
            <c:spPr>
              <a:solidFill>
                <a:srgbClr val="00B050"/>
              </a:solidFill>
              <a:ln>
                <a:noFill/>
              </a:ln>
              <a:effectLst/>
            </c:spPr>
            <c:extLst>
              <c:ext xmlns:c16="http://schemas.microsoft.com/office/drawing/2014/chart" uri="{C3380CC4-5D6E-409C-BE32-E72D297353CC}">
                <c16:uniqueId val="{00000005-0A09-4B57-80D1-2991FA764FD3}"/>
              </c:ext>
            </c:extLst>
          </c:dPt>
          <c:dPt>
            <c:idx val="2"/>
            <c:bubble3D val="0"/>
            <c:spPr>
              <a:solidFill>
                <a:srgbClr val="FF0000"/>
              </a:solidFill>
              <a:ln>
                <a:noFill/>
              </a:ln>
              <a:effectLst/>
            </c:spPr>
            <c:extLst>
              <c:ext xmlns:c16="http://schemas.microsoft.com/office/drawing/2014/chart" uri="{C3380CC4-5D6E-409C-BE32-E72D297353CC}">
                <c16:uniqueId val="{00000007-0A09-4B57-80D1-2991FA764FD3}"/>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 Ordering More YY'!$C$5:$C$7</c:f>
              <c:strCache>
                <c:ptCount val="3"/>
                <c:pt idx="0">
                  <c:v>More</c:v>
                </c:pt>
                <c:pt idx="1">
                  <c:v>About the same</c:v>
                </c:pt>
                <c:pt idx="2">
                  <c:v>Less</c:v>
                </c:pt>
              </c:strCache>
            </c:strRef>
          </c:cat>
          <c:val>
            <c:numRef>
              <c:f>'10. Ordering More YY'!$D$5:$D$7</c:f>
              <c:numCache>
                <c:formatCode>0%</c:formatCode>
                <c:ptCount val="3"/>
                <c:pt idx="0">
                  <c:v>0.30952380952380953</c:v>
                </c:pt>
                <c:pt idx="1">
                  <c:v>0.61904761904761907</c:v>
                </c:pt>
                <c:pt idx="2">
                  <c:v>7.1428571428571425E-2</c:v>
                </c:pt>
              </c:numCache>
            </c:numRef>
          </c:val>
          <c:extLst>
            <c:ext xmlns:c16="http://schemas.microsoft.com/office/drawing/2014/chart" uri="{C3380CC4-5D6E-409C-BE32-E72D297353CC}">
              <c16:uniqueId val="{00000010-0A09-4B57-80D1-2991FA764FD3}"/>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IF MORE to Q10, who are you shifting your business away from? </a:t>
            </a:r>
          </a:p>
        </c:rich>
      </c:tx>
      <c:overlay val="0"/>
      <c:spPr>
        <a:noFill/>
        <a:ln>
          <a:noFill/>
        </a:ln>
        <a:effectLst/>
      </c:spPr>
    </c:title>
    <c:autoTitleDeleted val="0"/>
    <c:plotArea>
      <c:layout/>
      <c:barChart>
        <c:barDir val="col"/>
        <c:grouping val="clustered"/>
        <c:varyColors val="0"/>
        <c:ser>
          <c:idx val="0"/>
          <c:order val="0"/>
          <c:spPr>
            <a:solidFill>
              <a:srgbClr val="002060"/>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1-96D4-4E4E-AFB8-85CEB503AEBF}"/>
              </c:ext>
            </c:extLst>
          </c:dPt>
          <c:dPt>
            <c:idx val="2"/>
            <c:invertIfNegative val="0"/>
            <c:bubble3D val="0"/>
            <c:spPr>
              <a:solidFill>
                <a:srgbClr val="E4760A"/>
              </a:solidFill>
              <a:ln>
                <a:noFill/>
              </a:ln>
              <a:effectLst/>
            </c:spPr>
            <c:extLst>
              <c:ext xmlns:c16="http://schemas.microsoft.com/office/drawing/2014/chart" uri="{C3380CC4-5D6E-409C-BE32-E72D297353CC}">
                <c16:uniqueId val="{00000003-96D4-4E4E-AFB8-85CEB503AEBF}"/>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 Shifting Business Away From'!$C$5:$C$6</c:f>
              <c:strCache>
                <c:ptCount val="2"/>
                <c:pt idx="0">
                  <c:v>Local suppliers</c:v>
                </c:pt>
                <c:pt idx="1">
                  <c:v>Online Suppliers</c:v>
                </c:pt>
              </c:strCache>
            </c:strRef>
          </c:cat>
          <c:val>
            <c:numRef>
              <c:f>'11. Shifting Business Away From'!$D$5:$D$6</c:f>
              <c:numCache>
                <c:formatCode>0%</c:formatCode>
                <c:ptCount val="2"/>
                <c:pt idx="0">
                  <c:v>1</c:v>
                </c:pt>
                <c:pt idx="1">
                  <c:v>0</c:v>
                </c:pt>
              </c:numCache>
            </c:numRef>
          </c:val>
          <c:extLst>
            <c:ext xmlns:c16="http://schemas.microsoft.com/office/drawing/2014/chart" uri="{C3380CC4-5D6E-409C-BE32-E72D297353CC}">
              <c16:uniqueId val="{00000008-96D4-4E4E-AFB8-85CEB503AEBF}"/>
            </c:ext>
          </c:extLst>
        </c:ser>
        <c:dLbls>
          <c:showLegendKey val="0"/>
          <c:showVal val="0"/>
          <c:showCatName val="0"/>
          <c:showSerName val="0"/>
          <c:showPercent val="0"/>
          <c:showBubbleSize val="0"/>
        </c:dLbls>
        <c:gapWidth val="219"/>
        <c:overlap val="-27"/>
        <c:axId val="2095591272"/>
        <c:axId val="2095594696"/>
      </c:barChart>
      <c:catAx>
        <c:axId val="2095591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2095594696"/>
        <c:crosses val="autoZero"/>
        <c:auto val="1"/>
        <c:lblAlgn val="ctr"/>
        <c:lblOffset val="100"/>
        <c:noMultiLvlLbl val="0"/>
      </c:catAx>
      <c:valAx>
        <c:axId val="209559469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55912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What are online providers offering that get you to use them more? </a:t>
            </a:r>
          </a:p>
        </c:rich>
      </c:tx>
      <c:overlay val="0"/>
      <c:spPr>
        <a:noFill/>
        <a:ln>
          <a:noFill/>
        </a:ln>
        <a:effectLst/>
      </c:spPr>
    </c:title>
    <c:autoTitleDeleted val="0"/>
    <c:plotArea>
      <c:layout/>
      <c:barChart>
        <c:barDir val="col"/>
        <c:grouping val="clustered"/>
        <c:varyColors val="0"/>
        <c:ser>
          <c:idx val="0"/>
          <c:order val="0"/>
          <c:spPr>
            <a:solidFill>
              <a:srgbClr val="002060"/>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1-487B-4FBF-97DF-E039D0BEB57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 Platforms Providing'!$C$5:$C$8</c15:sqref>
                  </c15:fullRef>
                </c:ext>
              </c:extLst>
              <c:f>('12. Platforms Providing'!$C$5:$C$6,'12. Platforms Providing'!$C$8)</c:f>
              <c:strCache>
                <c:ptCount val="3"/>
                <c:pt idx="0">
                  <c:v>Price</c:v>
                </c:pt>
                <c:pt idx="1">
                  <c:v>Breadth and depth of parts</c:v>
                </c:pt>
                <c:pt idx="2">
                  <c:v>Other</c:v>
                </c:pt>
              </c:strCache>
            </c:strRef>
          </c:cat>
          <c:val>
            <c:numRef>
              <c:extLst>
                <c:ext xmlns:c15="http://schemas.microsoft.com/office/drawing/2012/chart" uri="{02D57815-91ED-43cb-92C2-25804820EDAC}">
                  <c15:fullRef>
                    <c15:sqref>'12. Platforms Providing'!$D$5:$D$8</c15:sqref>
                  </c15:fullRef>
                </c:ext>
              </c:extLst>
              <c:f>('12. Platforms Providing'!$D$5:$D$6,'12. Platforms Providing'!$D$8)</c:f>
              <c:numCache>
                <c:formatCode>0%</c:formatCode>
                <c:ptCount val="3"/>
                <c:pt idx="0">
                  <c:v>0.12195121951219512</c:v>
                </c:pt>
                <c:pt idx="1">
                  <c:v>0.73170731707317072</c:v>
                </c:pt>
                <c:pt idx="2">
                  <c:v>0.14634146341463414</c:v>
                </c:pt>
              </c:numCache>
            </c:numRef>
          </c:val>
          <c:extLst>
            <c:ext xmlns:c16="http://schemas.microsoft.com/office/drawing/2014/chart" uri="{C3380CC4-5D6E-409C-BE32-E72D297353CC}">
              <c16:uniqueId val="{0000000C-487B-4FBF-97DF-E039D0BEB572}"/>
            </c:ext>
          </c:extLst>
        </c:ser>
        <c:dLbls>
          <c:showLegendKey val="0"/>
          <c:showVal val="0"/>
          <c:showCatName val="0"/>
          <c:showSerName val="0"/>
          <c:showPercent val="0"/>
          <c:showBubbleSize val="0"/>
        </c:dLbls>
        <c:gapWidth val="219"/>
        <c:overlap val="-27"/>
        <c:axId val="2095698072"/>
        <c:axId val="2095701496"/>
      </c:barChart>
      <c:catAx>
        <c:axId val="2095698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2095701496"/>
        <c:crosses val="autoZero"/>
        <c:auto val="1"/>
        <c:lblAlgn val="ctr"/>
        <c:lblOffset val="100"/>
        <c:noMultiLvlLbl val="0"/>
      </c:catAx>
      <c:valAx>
        <c:axId val="209570149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56980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If other, Comments</a:t>
            </a:r>
          </a:p>
        </c:rich>
      </c:tx>
      <c:layout>
        <c:manualLayout>
          <c:xMode val="edge"/>
          <c:yMode val="edge"/>
          <c:x val="0.39848471910471728"/>
          <c:y val="1.6777343188811494E-2"/>
        </c:manualLayout>
      </c:layout>
      <c:overlay val="0"/>
      <c:spPr>
        <a:noFill/>
        <a:ln>
          <a:noFill/>
        </a:ln>
        <a:effectLst/>
      </c:spPr>
    </c:title>
    <c:autoTitleDeleted val="0"/>
    <c:plotArea>
      <c:layout/>
      <c:barChart>
        <c:barDir val="col"/>
        <c:grouping val="clustered"/>
        <c:varyColors val="0"/>
        <c:ser>
          <c:idx val="0"/>
          <c:order val="0"/>
          <c:spPr>
            <a:solidFill>
              <a:srgbClr val="002060"/>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1-DB7A-4F8A-A84B-3F4709617A6E}"/>
              </c:ext>
            </c:extLst>
          </c:dPt>
          <c:dPt>
            <c:idx val="2"/>
            <c:invertIfNegative val="0"/>
            <c:bubble3D val="0"/>
            <c:spPr>
              <a:solidFill>
                <a:srgbClr val="E4760A"/>
              </a:solidFill>
              <a:ln>
                <a:noFill/>
              </a:ln>
              <a:effectLst/>
            </c:spPr>
            <c:extLst>
              <c:ext xmlns:c16="http://schemas.microsoft.com/office/drawing/2014/chart" uri="{C3380CC4-5D6E-409C-BE32-E72D297353CC}">
                <c16:uniqueId val="{00000003-DB7A-4F8A-A84B-3F4709617A6E}"/>
              </c:ext>
            </c:extLst>
          </c:dPt>
          <c:dPt>
            <c:idx val="3"/>
            <c:invertIfNegative val="0"/>
            <c:bubble3D val="0"/>
            <c:spPr>
              <a:solidFill>
                <a:srgbClr val="7030A0"/>
              </a:solidFill>
              <a:ln>
                <a:noFill/>
              </a:ln>
              <a:effectLst/>
            </c:spPr>
            <c:extLst>
              <c:ext xmlns:c16="http://schemas.microsoft.com/office/drawing/2014/chart" uri="{C3380CC4-5D6E-409C-BE32-E72D297353CC}">
                <c16:uniqueId val="{00000005-DB7A-4F8A-A84B-3F4709617A6E}"/>
              </c:ext>
            </c:extLst>
          </c:dPt>
          <c:dPt>
            <c:idx val="4"/>
            <c:invertIfNegative val="0"/>
            <c:bubble3D val="0"/>
            <c:spPr>
              <a:solidFill>
                <a:srgbClr val="00B0F0"/>
              </a:solidFill>
              <a:ln>
                <a:noFill/>
              </a:ln>
              <a:effectLst/>
            </c:spPr>
            <c:extLst>
              <c:ext xmlns:c16="http://schemas.microsoft.com/office/drawing/2014/chart" uri="{C3380CC4-5D6E-409C-BE32-E72D297353CC}">
                <c16:uniqueId val="{00000007-DB7A-4F8A-A84B-3F4709617A6E}"/>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 Platforms Providing'!$P$5:$P$9</c:f>
              <c:strCache>
                <c:ptCount val="5"/>
                <c:pt idx="0">
                  <c:v>Rare parts</c:v>
                </c:pt>
                <c:pt idx="1">
                  <c:v>Availability</c:v>
                </c:pt>
                <c:pt idx="2">
                  <c:v>Used parts</c:v>
                </c:pt>
                <c:pt idx="3">
                  <c:v>Customer reviews</c:v>
                </c:pt>
                <c:pt idx="4">
                  <c:v>Fast Delivery</c:v>
                </c:pt>
              </c:strCache>
            </c:strRef>
          </c:cat>
          <c:val>
            <c:numRef>
              <c:f>'12. Platforms Providing'!$Q$5:$Q$9</c:f>
              <c:numCache>
                <c:formatCode>0%</c:formatCode>
                <c:ptCount val="5"/>
                <c:pt idx="0">
                  <c:v>0.5714285714285714</c:v>
                </c:pt>
                <c:pt idx="1">
                  <c:v>0.21428571428571427</c:v>
                </c:pt>
                <c:pt idx="2">
                  <c:v>7.1428571428571425E-2</c:v>
                </c:pt>
                <c:pt idx="3">
                  <c:v>7.1428571428571425E-2</c:v>
                </c:pt>
                <c:pt idx="4">
                  <c:v>7.1428571428571425E-2</c:v>
                </c:pt>
              </c:numCache>
            </c:numRef>
          </c:val>
          <c:extLst>
            <c:ext xmlns:c16="http://schemas.microsoft.com/office/drawing/2014/chart" uri="{C3380CC4-5D6E-409C-BE32-E72D297353CC}">
              <c16:uniqueId val="{00000008-DB7A-4F8A-A84B-3F4709617A6E}"/>
            </c:ext>
          </c:extLst>
        </c:ser>
        <c:dLbls>
          <c:showLegendKey val="0"/>
          <c:showVal val="0"/>
          <c:showCatName val="0"/>
          <c:showSerName val="0"/>
          <c:showPercent val="0"/>
          <c:showBubbleSize val="0"/>
        </c:dLbls>
        <c:gapWidth val="219"/>
        <c:overlap val="-27"/>
        <c:axId val="2095698072"/>
        <c:axId val="2095701496"/>
      </c:barChart>
      <c:catAx>
        <c:axId val="2095698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2095701496"/>
        <c:crosses val="autoZero"/>
        <c:auto val="1"/>
        <c:lblAlgn val="ctr"/>
        <c:lblOffset val="100"/>
        <c:noMultiLvlLbl val="0"/>
      </c:catAx>
      <c:valAx>
        <c:axId val="209570149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56980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u="none" strike="noStrike" baseline="0">
                <a:effectLst/>
              </a:rPr>
              <a:t>Excluding tires, who do you order parts from?</a:t>
            </a:r>
            <a:endParaRPr lang="en-US" sz="1400">
              <a:solidFill>
                <a:sysClr val="windowText" lastClr="000000"/>
              </a:solidFill>
              <a:effectLst/>
            </a:endParaRPr>
          </a:p>
        </c:rich>
      </c:tx>
      <c:overlay val="0"/>
      <c:spPr>
        <a:noFill/>
        <a:ln>
          <a:noFill/>
        </a:ln>
        <a:effectLst/>
      </c:spPr>
    </c:title>
    <c:autoTitleDeleted val="0"/>
    <c:plotArea>
      <c:layout>
        <c:manualLayout>
          <c:layoutTarget val="inner"/>
          <c:xMode val="edge"/>
          <c:yMode val="edge"/>
          <c:x val="0.210913274957583"/>
          <c:y val="9.8251676122787901E-2"/>
          <c:w val="0.76990068028743097"/>
          <c:h val="0.83154024749236"/>
        </c:manualLayout>
      </c:layout>
      <c:barChart>
        <c:barDir val="bar"/>
        <c:grouping val="stacked"/>
        <c:varyColors val="0"/>
        <c:ser>
          <c:idx val="0"/>
          <c:order val="0"/>
          <c:tx>
            <c:strRef>
              <c:f>'Independent vs Chain'!$C$85</c:f>
              <c:strCache>
                <c:ptCount val="1"/>
                <c:pt idx="0">
                  <c:v>Independent</c:v>
                </c:pt>
              </c:strCache>
            </c:strRef>
          </c:tx>
          <c:spPr>
            <a:solidFill>
              <a:srgbClr val="002060"/>
            </a:solidFill>
            <a:ln>
              <a:no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FE-453B-A92C-AA064768907D}"/>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'Independent vs Chain'!$B$86:$B$95</c:f>
              <c:strCache>
                <c:ptCount val="10"/>
                <c:pt idx="0">
                  <c:v>NAPA Auto</c:v>
                </c:pt>
                <c:pt idx="1">
                  <c:v>O'Reilly (First Call)</c:v>
                </c:pt>
                <c:pt idx="2">
                  <c:v>AutoZone</c:v>
                </c:pt>
                <c:pt idx="3">
                  <c:v>Advance Auto Parts</c:v>
                </c:pt>
                <c:pt idx="4">
                  <c:v>Amazon Auto Online</c:v>
                </c:pt>
                <c:pt idx="5">
                  <c:v>WorldPac</c:v>
                </c:pt>
                <c:pt idx="6">
                  <c:v>Rock Auto</c:v>
                </c:pt>
                <c:pt idx="7">
                  <c:v>Carquest</c:v>
                </c:pt>
                <c:pt idx="8">
                  <c:v>eBay</c:v>
                </c:pt>
                <c:pt idx="9">
                  <c:v>Other</c:v>
                </c:pt>
              </c:strCache>
            </c:strRef>
          </c:cat>
          <c:val>
            <c:numRef>
              <c:f>'Independent vs Chain'!$C$86:$C$95</c:f>
              <c:numCache>
                <c:formatCode>General</c:formatCode>
                <c:ptCount val="10"/>
                <c:pt idx="0">
                  <c:v>23</c:v>
                </c:pt>
                <c:pt idx="1">
                  <c:v>33</c:v>
                </c:pt>
                <c:pt idx="2">
                  <c:v>19</c:v>
                </c:pt>
                <c:pt idx="3">
                  <c:v>11</c:v>
                </c:pt>
                <c:pt idx="4">
                  <c:v>26</c:v>
                </c:pt>
                <c:pt idx="5">
                  <c:v>20</c:v>
                </c:pt>
                <c:pt idx="6">
                  <c:v>10</c:v>
                </c:pt>
                <c:pt idx="7">
                  <c:v>5</c:v>
                </c:pt>
                <c:pt idx="8">
                  <c:v>18</c:v>
                </c:pt>
                <c:pt idx="9">
                  <c:v>50</c:v>
                </c:pt>
              </c:numCache>
            </c:numRef>
          </c:val>
          <c:extLst>
            <c:ext xmlns:c16="http://schemas.microsoft.com/office/drawing/2014/chart" uri="{C3380CC4-5D6E-409C-BE32-E72D297353CC}">
              <c16:uniqueId val="{00000006-ADFE-453B-A92C-AA064768907D}"/>
            </c:ext>
          </c:extLst>
        </c:ser>
        <c:ser>
          <c:idx val="1"/>
          <c:order val="1"/>
          <c:tx>
            <c:strRef>
              <c:f>'Independent vs Chain'!$E$85</c:f>
              <c:strCache>
                <c:ptCount val="1"/>
                <c:pt idx="0">
                  <c:v>Chain</c:v>
                </c:pt>
              </c:strCache>
            </c:strRef>
          </c:tx>
          <c:spPr>
            <a:solidFill>
              <a:srgbClr val="00B050"/>
            </a:solidFill>
            <a:ln>
              <a:noFill/>
            </a:ln>
            <a:effectLst/>
          </c:spPr>
          <c:invertIfNegative val="0"/>
          <c:dPt>
            <c:idx val="0"/>
            <c:invertIfNegative val="0"/>
            <c:bubble3D val="0"/>
            <c:extLst>
              <c:ext xmlns:c16="http://schemas.microsoft.com/office/drawing/2014/chart" uri="{C3380CC4-5D6E-409C-BE32-E72D297353CC}">
                <c16:uniqueId val="{00000009-ADFE-453B-A92C-AA064768907D}"/>
              </c:ext>
            </c:extLst>
          </c:dPt>
          <c:dPt>
            <c:idx val="1"/>
            <c:invertIfNegative val="0"/>
            <c:bubble3D val="0"/>
            <c:extLst>
              <c:ext xmlns:c16="http://schemas.microsoft.com/office/drawing/2014/chart" uri="{C3380CC4-5D6E-409C-BE32-E72D297353CC}">
                <c16:uniqueId val="{0000000B-ADFE-453B-A92C-AA064768907D}"/>
              </c:ext>
            </c:extLst>
          </c:dPt>
          <c:dLbls>
            <c:dLbl>
              <c:idx val="4"/>
              <c:delete val="1"/>
              <c:extLst>
                <c:ext xmlns:c15="http://schemas.microsoft.com/office/drawing/2012/chart" uri="{CE6537A1-D6FC-4f65-9D91-7224C49458BB}"/>
                <c:ext xmlns:c16="http://schemas.microsoft.com/office/drawing/2014/chart" uri="{C3380CC4-5D6E-409C-BE32-E72D297353CC}">
                  <c16:uniqueId val="{00000002-D21B-4AD9-9DEB-134AB6584930}"/>
                </c:ext>
              </c:extLst>
            </c:dLbl>
            <c:dLbl>
              <c:idx val="5"/>
              <c:delete val="1"/>
              <c:extLst>
                <c:ext xmlns:c15="http://schemas.microsoft.com/office/drawing/2012/chart" uri="{CE6537A1-D6FC-4f65-9D91-7224C49458BB}"/>
                <c:ext xmlns:c16="http://schemas.microsoft.com/office/drawing/2014/chart" uri="{C3380CC4-5D6E-409C-BE32-E72D297353CC}">
                  <c16:uniqueId val="{00000002-5D00-488A-8783-D868F2EDEA5F}"/>
                </c:ext>
              </c:extLst>
            </c:dLbl>
            <c:dLbl>
              <c:idx val="6"/>
              <c:delete val="1"/>
              <c:extLst>
                <c:ext xmlns:c15="http://schemas.microsoft.com/office/drawing/2012/chart" uri="{CE6537A1-D6FC-4f65-9D91-7224C49458BB}"/>
                <c:ext xmlns:c16="http://schemas.microsoft.com/office/drawing/2014/chart" uri="{C3380CC4-5D6E-409C-BE32-E72D297353CC}">
                  <c16:uniqueId val="{0000000C-ADFE-453B-A92C-AA064768907D}"/>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00-488A-8783-D868F2EDEA5F}"/>
                </c:ext>
              </c:extLst>
            </c:dLbl>
            <c:dLbl>
              <c:idx val="8"/>
              <c:layout>
                <c:manualLayout>
                  <c:x val="1.8884115066306599E-2"/>
                  <c:y val="-5.297805766867760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07-4144-8A3F-9F90811B8383}"/>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'Independent vs Chain'!$B$86:$B$95</c:f>
              <c:strCache>
                <c:ptCount val="10"/>
                <c:pt idx="0">
                  <c:v>NAPA Auto</c:v>
                </c:pt>
                <c:pt idx="1">
                  <c:v>O'Reilly (First Call)</c:v>
                </c:pt>
                <c:pt idx="2">
                  <c:v>AutoZone</c:v>
                </c:pt>
                <c:pt idx="3">
                  <c:v>Advance Auto Parts</c:v>
                </c:pt>
                <c:pt idx="4">
                  <c:v>Amazon Auto Online</c:v>
                </c:pt>
                <c:pt idx="5">
                  <c:v>WorldPac</c:v>
                </c:pt>
                <c:pt idx="6">
                  <c:v>Rock Auto</c:v>
                </c:pt>
                <c:pt idx="7">
                  <c:v>Carquest</c:v>
                </c:pt>
                <c:pt idx="8">
                  <c:v>eBay</c:v>
                </c:pt>
                <c:pt idx="9">
                  <c:v>Other</c:v>
                </c:pt>
              </c:strCache>
            </c:strRef>
          </c:cat>
          <c:val>
            <c:numRef>
              <c:f>'Independent vs Chain'!$E$86:$E$95</c:f>
              <c:numCache>
                <c:formatCode>General</c:formatCode>
                <c:ptCount val="10"/>
                <c:pt idx="0">
                  <c:v>14</c:v>
                </c:pt>
                <c:pt idx="1">
                  <c:v>14</c:v>
                </c:pt>
                <c:pt idx="2">
                  <c:v>22</c:v>
                </c:pt>
                <c:pt idx="3">
                  <c:v>24</c:v>
                </c:pt>
                <c:pt idx="4">
                  <c:v>0</c:v>
                </c:pt>
                <c:pt idx="5">
                  <c:v>1</c:v>
                </c:pt>
                <c:pt idx="6">
                  <c:v>0</c:v>
                </c:pt>
                <c:pt idx="7">
                  <c:v>2</c:v>
                </c:pt>
                <c:pt idx="8">
                  <c:v>1</c:v>
                </c:pt>
                <c:pt idx="9">
                  <c:v>26</c:v>
                </c:pt>
              </c:numCache>
            </c:numRef>
          </c:val>
          <c:extLst>
            <c:ext xmlns:c16="http://schemas.microsoft.com/office/drawing/2014/chart" uri="{C3380CC4-5D6E-409C-BE32-E72D297353CC}">
              <c16:uniqueId val="{0000000D-ADFE-453B-A92C-AA064768907D}"/>
            </c:ext>
          </c:extLst>
        </c:ser>
        <c:dLbls>
          <c:dLblPos val="ctr"/>
          <c:showLegendKey val="0"/>
          <c:showVal val="1"/>
          <c:showCatName val="0"/>
          <c:showSerName val="0"/>
          <c:showPercent val="0"/>
          <c:showBubbleSize val="0"/>
        </c:dLbls>
        <c:gapWidth val="150"/>
        <c:overlap val="100"/>
        <c:axId val="2093404536"/>
        <c:axId val="2093408152"/>
      </c:barChart>
      <c:catAx>
        <c:axId val="20934045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3408152"/>
        <c:crosses val="autoZero"/>
        <c:auto val="1"/>
        <c:lblAlgn val="ctr"/>
        <c:lblOffset val="100"/>
        <c:noMultiLvlLbl val="0"/>
      </c:catAx>
      <c:valAx>
        <c:axId val="2093408152"/>
        <c:scaling>
          <c:orientation val="minMax"/>
        </c:scaling>
        <c:delete val="1"/>
        <c:axPos val="t"/>
        <c:numFmt formatCode="General" sourceLinked="1"/>
        <c:majorTickMark val="none"/>
        <c:minorTickMark val="none"/>
        <c:tickLblPos val="nextTo"/>
        <c:crossAx val="2093404536"/>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Over the next 12 months, do you expect to order more, less or about the same amount of supplies from online retailers? </a:t>
            </a:r>
          </a:p>
        </c:rich>
      </c:tx>
      <c:layout>
        <c:manualLayout>
          <c:xMode val="edge"/>
          <c:yMode val="edge"/>
          <c:x val="0.111322103113834"/>
          <c:y val="2.5000000000000001E-2"/>
        </c:manualLayout>
      </c:layout>
      <c:overlay val="0"/>
      <c:spPr>
        <a:noFill/>
        <a:ln>
          <a:noFill/>
        </a:ln>
        <a:effectLst/>
      </c:spPr>
    </c:title>
    <c:autoTitleDeleted val="0"/>
    <c:plotArea>
      <c:layout/>
      <c:pieChart>
        <c:varyColors val="1"/>
        <c:ser>
          <c:idx val="0"/>
          <c:order val="0"/>
          <c:spPr>
            <a:solidFill>
              <a:srgbClr val="002060"/>
            </a:solidFill>
          </c:spPr>
          <c:dPt>
            <c:idx val="0"/>
            <c:bubble3D val="0"/>
            <c:spPr>
              <a:solidFill>
                <a:srgbClr val="002060"/>
              </a:solidFill>
              <a:ln>
                <a:noFill/>
              </a:ln>
              <a:effectLst/>
            </c:spPr>
            <c:extLst>
              <c:ext xmlns:c16="http://schemas.microsoft.com/office/drawing/2014/chart" uri="{C3380CC4-5D6E-409C-BE32-E72D297353CC}">
                <c16:uniqueId val="{00000003-DCA8-400D-9540-B95572C0030B}"/>
              </c:ext>
            </c:extLst>
          </c:dPt>
          <c:dPt>
            <c:idx val="1"/>
            <c:bubble3D val="0"/>
            <c:spPr>
              <a:solidFill>
                <a:srgbClr val="00B050"/>
              </a:solidFill>
              <a:ln>
                <a:noFill/>
              </a:ln>
              <a:effectLst/>
            </c:spPr>
            <c:extLst>
              <c:ext xmlns:c16="http://schemas.microsoft.com/office/drawing/2014/chart" uri="{C3380CC4-5D6E-409C-BE32-E72D297353CC}">
                <c16:uniqueId val="{00000005-DCA8-400D-9540-B95572C0030B}"/>
              </c:ext>
            </c:extLst>
          </c:dPt>
          <c:dPt>
            <c:idx val="2"/>
            <c:bubble3D val="0"/>
            <c:spPr>
              <a:solidFill>
                <a:srgbClr val="FF0000"/>
              </a:solidFill>
            </c:spPr>
            <c:extLst>
              <c:ext xmlns:c16="http://schemas.microsoft.com/office/drawing/2014/chart" uri="{C3380CC4-5D6E-409C-BE32-E72D297353CC}">
                <c16:uniqueId val="{00000007-219D-43A4-BD76-756B0A727C62}"/>
              </c:ext>
            </c:extLst>
          </c:dPt>
          <c:dLbls>
            <c:dLbl>
              <c:idx val="2"/>
              <c:delete val="1"/>
              <c:extLst>
                <c:ext xmlns:c15="http://schemas.microsoft.com/office/drawing/2012/chart" uri="{CE6537A1-D6FC-4f65-9D91-7224C49458BB}"/>
                <c:ext xmlns:c16="http://schemas.microsoft.com/office/drawing/2014/chart" uri="{C3380CC4-5D6E-409C-BE32-E72D297353CC}">
                  <c16:uniqueId val="{00000007-219D-43A4-BD76-756B0A727C6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'13. Ordering next 12 months'!$C$5:$C$7</c:f>
              <c:strCache>
                <c:ptCount val="3"/>
                <c:pt idx="0">
                  <c:v>More</c:v>
                </c:pt>
                <c:pt idx="1">
                  <c:v>About the same</c:v>
                </c:pt>
                <c:pt idx="2">
                  <c:v>Less</c:v>
                </c:pt>
              </c:strCache>
            </c:strRef>
          </c:cat>
          <c:val>
            <c:numRef>
              <c:f>'13. Ordering next 12 months'!$D$5:$D$7</c:f>
              <c:numCache>
                <c:formatCode>0%</c:formatCode>
                <c:ptCount val="3"/>
                <c:pt idx="0">
                  <c:v>0.38095238095238093</c:v>
                </c:pt>
                <c:pt idx="1">
                  <c:v>0.61904761904761907</c:v>
                </c:pt>
                <c:pt idx="2">
                  <c:v>0</c:v>
                </c:pt>
              </c:numCache>
            </c:numRef>
          </c:val>
          <c:extLst>
            <c:ext xmlns:c16="http://schemas.microsoft.com/office/drawing/2014/chart" uri="{C3380CC4-5D6E-409C-BE32-E72D297353CC}">
              <c16:uniqueId val="{00000010-DCA8-400D-9540-B95572C0030B}"/>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13a. If Planning</a:t>
            </a:r>
            <a:r>
              <a:rPr lang="en-US" b="1" baseline="0">
                <a:solidFill>
                  <a:sysClr val="windowText" lastClr="000000"/>
                </a:solidFill>
              </a:rPr>
              <a:t> to Order More</a:t>
            </a:r>
            <a:r>
              <a:rPr lang="en-US" b="1">
                <a:solidFill>
                  <a:sysClr val="windowText" lastClr="000000"/>
                </a:solidFill>
              </a:rPr>
              <a:t>, From Where?  </a:t>
            </a:r>
          </a:p>
        </c:rich>
      </c:tx>
      <c:overlay val="0"/>
      <c:spPr>
        <a:noFill/>
        <a:ln>
          <a:noFill/>
        </a:ln>
        <a:effectLst/>
      </c:spPr>
    </c:title>
    <c:autoTitleDeleted val="0"/>
    <c:plotArea>
      <c:layout/>
      <c:barChart>
        <c:barDir val="col"/>
        <c:grouping val="clustered"/>
        <c:varyColors val="0"/>
        <c:ser>
          <c:idx val="0"/>
          <c:order val="0"/>
          <c:spPr>
            <a:solidFill>
              <a:srgbClr val="002060"/>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1-7334-4433-8EF4-E6B1BEEC8588}"/>
              </c:ext>
            </c:extLst>
          </c:dPt>
          <c:dPt>
            <c:idx val="2"/>
            <c:invertIfNegative val="0"/>
            <c:bubble3D val="0"/>
            <c:spPr>
              <a:solidFill>
                <a:srgbClr val="E4760A"/>
              </a:solidFill>
              <a:ln>
                <a:noFill/>
              </a:ln>
              <a:effectLst/>
            </c:spPr>
            <c:extLst>
              <c:ext xmlns:c16="http://schemas.microsoft.com/office/drawing/2014/chart" uri="{C3380CC4-5D6E-409C-BE32-E72D297353CC}">
                <c16:uniqueId val="{00000003-7334-4433-8EF4-E6B1BEEC858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'13. Ordering next 12 months'!$S$5:$S$12</c15:sqref>
                  </c15:fullRef>
                </c:ext>
              </c:extLst>
              <c:f>'13. Ordering next 12 months'!$S$5:$S$7</c:f>
              <c:strCache>
                <c:ptCount val="3"/>
                <c:pt idx="0">
                  <c:v>Amazon</c:v>
                </c:pt>
                <c:pt idx="1">
                  <c:v>eBay</c:v>
                </c:pt>
                <c:pt idx="2">
                  <c:v>WorldPac</c:v>
                </c:pt>
              </c:strCache>
            </c:strRef>
          </c:cat>
          <c:val>
            <c:numRef>
              <c:extLst>
                <c:ext xmlns:c15="http://schemas.microsoft.com/office/drawing/2012/chart" uri="{02D57815-91ED-43cb-92C2-25804820EDAC}">
                  <c15:fullRef>
                    <c15:sqref>'13. Ordering next 12 months'!$T$5:$T$12</c15:sqref>
                  </c15:fullRef>
                </c:ext>
              </c:extLst>
              <c:f>'13. Ordering next 12 months'!$T$5:$T$7</c:f>
              <c:numCache>
                <c:formatCode>0%</c:formatCode>
                <c:ptCount val="3"/>
                <c:pt idx="0">
                  <c:v>0.41176470588235292</c:v>
                </c:pt>
                <c:pt idx="1">
                  <c:v>0.23529411764705882</c:v>
                </c:pt>
                <c:pt idx="2">
                  <c:v>5.8823529411764705E-2</c:v>
                </c:pt>
              </c:numCache>
            </c:numRef>
          </c:val>
          <c:extLst>
            <c:ext xmlns:c15="http://schemas.microsoft.com/office/drawing/2012/chart" uri="{02D57815-91ED-43cb-92C2-25804820EDAC}">
              <c15:categoryFilterExceptions>
                <c15:categoryFilterException>
                  <c15:sqref>'13. Ordering next 12 months'!$T$10</c15:sqref>
                  <c15:spPr xmlns:c15="http://schemas.microsoft.com/office/drawing/2012/chart">
                    <a:solidFill>
                      <a:srgbClr val="FFFF00"/>
                    </a:solidFill>
                    <a:ln>
                      <a:noFill/>
                    </a:ln>
                    <a:effectLst/>
                  </c15:spPr>
                  <c15:invertIfNegative val="0"/>
                  <c15:bubble3D val="0"/>
                </c15:categoryFilterException>
                <c15:categoryFilterException>
                  <c15:sqref>'13. Ordering next 12 months'!$T$11</c15:sqref>
                  <c15:spPr xmlns:c15="http://schemas.microsoft.com/office/drawing/2012/chart">
                    <a:solidFill>
                      <a:srgbClr val="FF00FF"/>
                    </a:solidFill>
                    <a:ln>
                      <a:noFill/>
                    </a:ln>
                    <a:effectLst/>
                  </c15:spPr>
                  <c15:invertIfNegative val="0"/>
                  <c15:bubble3D val="0"/>
                </c15:categoryFilterException>
                <c15:categoryFilterException>
                  <c15:sqref>'13. Ordering next 12 months'!$T$12</c15:sqref>
                  <c15:spPr xmlns:c15="http://schemas.microsoft.com/office/drawing/2012/chart">
                    <a:solidFill>
                      <a:srgbClr val="0070C0"/>
                    </a:solidFill>
                    <a:ln>
                      <a:solidFill>
                        <a:schemeClr val="accent5">
                          <a:lumMod val="40000"/>
                          <a:lumOff val="60000"/>
                        </a:schemeClr>
                      </a:solidFill>
                    </a:ln>
                    <a:effectLst/>
                  </c15:spPr>
                  <c15:invertIfNegative val="0"/>
                  <c15:bubble3D val="0"/>
                </c15:categoryFilterException>
              </c15:categoryFilterExceptions>
            </c:ext>
            <c:ext xmlns:c16="http://schemas.microsoft.com/office/drawing/2014/chart" uri="{C3380CC4-5D6E-409C-BE32-E72D297353CC}">
              <c16:uniqueId val="{0000000C-7334-4433-8EF4-E6B1BEEC8588}"/>
            </c:ext>
          </c:extLst>
        </c:ser>
        <c:dLbls>
          <c:showLegendKey val="0"/>
          <c:showVal val="0"/>
          <c:showCatName val="0"/>
          <c:showSerName val="0"/>
          <c:showPercent val="0"/>
          <c:showBubbleSize val="0"/>
        </c:dLbls>
        <c:gapWidth val="219"/>
        <c:overlap val="-27"/>
        <c:axId val="2095840728"/>
        <c:axId val="2095844152"/>
      </c:barChart>
      <c:catAx>
        <c:axId val="2095840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2095844152"/>
        <c:crosses val="autoZero"/>
        <c:auto val="1"/>
        <c:lblAlgn val="ctr"/>
        <c:lblOffset val="100"/>
        <c:noMultiLvlLbl val="0"/>
      </c:catAx>
      <c:valAx>
        <c:axId val="209584415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5840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Have ONLINE PLATFORMS been more aggressive with their pricing (discounting, promotions) in the most recent (July-Sept) quarter?</a:t>
            </a:r>
          </a:p>
        </c:rich>
      </c:tx>
      <c:layout>
        <c:manualLayout>
          <c:xMode val="edge"/>
          <c:yMode val="edge"/>
          <c:x val="0.111322103113834"/>
          <c:y val="2.5000000000000001E-2"/>
        </c:manualLayout>
      </c:layout>
      <c:overlay val="0"/>
      <c:spPr>
        <a:noFill/>
        <a:ln>
          <a:noFill/>
        </a:ln>
        <a:effectLst/>
      </c:spPr>
    </c:title>
    <c:autoTitleDeleted val="0"/>
    <c:plotArea>
      <c:layout/>
      <c:pieChart>
        <c:varyColors val="1"/>
        <c:ser>
          <c:idx val="0"/>
          <c:order val="0"/>
          <c:spPr>
            <a:solidFill>
              <a:srgbClr val="002060"/>
            </a:solidFill>
          </c:spPr>
          <c:dPt>
            <c:idx val="0"/>
            <c:bubble3D val="0"/>
            <c:spPr>
              <a:solidFill>
                <a:srgbClr val="002060"/>
              </a:solidFill>
              <a:ln>
                <a:noFill/>
              </a:ln>
              <a:effectLst/>
            </c:spPr>
            <c:extLst>
              <c:ext xmlns:c16="http://schemas.microsoft.com/office/drawing/2014/chart" uri="{C3380CC4-5D6E-409C-BE32-E72D297353CC}">
                <c16:uniqueId val="{00000001-A19A-4250-AD72-67A7DE6B3C8B}"/>
              </c:ext>
            </c:extLst>
          </c:dPt>
          <c:dPt>
            <c:idx val="1"/>
            <c:bubble3D val="0"/>
            <c:spPr>
              <a:solidFill>
                <a:srgbClr val="FF0000"/>
              </a:solidFill>
              <a:ln>
                <a:noFill/>
              </a:ln>
              <a:effectLst/>
            </c:spPr>
            <c:extLst>
              <c:ext xmlns:c16="http://schemas.microsoft.com/office/drawing/2014/chart" uri="{C3380CC4-5D6E-409C-BE32-E72D297353CC}">
                <c16:uniqueId val="{00000001-05D8-4641-ADF6-B39BA87A2481}"/>
              </c:ext>
            </c:extLst>
          </c:dPt>
          <c:dPt>
            <c:idx val="2"/>
            <c:bubble3D val="0"/>
            <c:spPr>
              <a:solidFill>
                <a:srgbClr val="FF0000"/>
              </a:solidFill>
              <a:ln>
                <a:noFill/>
              </a:ln>
              <a:effectLst/>
            </c:spPr>
            <c:extLst>
              <c:ext xmlns:c16="http://schemas.microsoft.com/office/drawing/2014/chart" uri="{C3380CC4-5D6E-409C-BE32-E72D297353CC}">
                <c16:uniqueId val="{00000005-69EC-47B3-922E-6287B440DFF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'14. Online Pricing'!$C$5:$C$6</c:f>
              <c:strCache>
                <c:ptCount val="2"/>
                <c:pt idx="0">
                  <c:v>Yes</c:v>
                </c:pt>
                <c:pt idx="1">
                  <c:v>No</c:v>
                </c:pt>
              </c:strCache>
            </c:strRef>
          </c:cat>
          <c:val>
            <c:numRef>
              <c:f>'14. Online Pricing'!$D$5:$D$6</c:f>
              <c:numCache>
                <c:formatCode>0%</c:formatCode>
                <c:ptCount val="2"/>
                <c:pt idx="0">
                  <c:v>0.33333333333333331</c:v>
                </c:pt>
                <c:pt idx="1">
                  <c:v>0.66666666666666663</c:v>
                </c:pt>
              </c:numCache>
            </c:numRef>
          </c:val>
          <c:extLst>
            <c:ext xmlns:c16="http://schemas.microsoft.com/office/drawing/2014/chart" uri="{C3380CC4-5D6E-409C-BE32-E72D297353CC}">
              <c16:uniqueId val="{0000000C-05D8-4641-ADF6-B39BA87A248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txPr>
        <a:bodyPr rot="0" vert="horz"/>
        <a:lstStyle/>
        <a:p>
          <a:pPr>
            <a:defRPr sz="1200" b="1"/>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What estimated percentage of your repair revenues come from jobs that require access to OEM-specific technology (software or diagnostic tools)?</a:t>
            </a:r>
          </a:p>
        </c:rich>
      </c:tx>
      <c:overlay val="0"/>
      <c:spPr>
        <a:noFill/>
        <a:ln>
          <a:noFill/>
        </a:ln>
        <a:effectLst/>
      </c:spPr>
    </c:title>
    <c:autoTitleDeleted val="0"/>
    <c:plotArea>
      <c:layout/>
      <c:barChart>
        <c:barDir val="col"/>
        <c:grouping val="clustered"/>
        <c:varyColors val="0"/>
        <c:ser>
          <c:idx val="0"/>
          <c:order val="0"/>
          <c:spPr>
            <a:solidFill>
              <a:srgbClr val="002060"/>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1-C5AD-4B86-A997-B8507E365817}"/>
              </c:ext>
            </c:extLst>
          </c:dPt>
          <c:dPt>
            <c:idx val="2"/>
            <c:invertIfNegative val="0"/>
            <c:bubble3D val="0"/>
            <c:spPr>
              <a:solidFill>
                <a:srgbClr val="E4760A"/>
              </a:solidFill>
              <a:ln>
                <a:noFill/>
              </a:ln>
              <a:effectLst/>
            </c:spPr>
            <c:extLst>
              <c:ext xmlns:c16="http://schemas.microsoft.com/office/drawing/2014/chart" uri="{C3380CC4-5D6E-409C-BE32-E72D297353CC}">
                <c16:uniqueId val="{00000003-C5AD-4B86-A997-B8507E365817}"/>
              </c:ext>
            </c:extLst>
          </c:dPt>
          <c:dPt>
            <c:idx val="3"/>
            <c:invertIfNegative val="0"/>
            <c:bubble3D val="0"/>
            <c:spPr>
              <a:solidFill>
                <a:srgbClr val="7030A0"/>
              </a:solidFill>
              <a:ln>
                <a:noFill/>
              </a:ln>
              <a:effectLst/>
            </c:spPr>
            <c:extLst>
              <c:ext xmlns:c16="http://schemas.microsoft.com/office/drawing/2014/chart" uri="{C3380CC4-5D6E-409C-BE32-E72D297353CC}">
                <c16:uniqueId val="{00000005-C5AD-4B86-A997-B8507E365817}"/>
              </c:ext>
            </c:extLst>
          </c:dPt>
          <c:dPt>
            <c:idx val="4"/>
            <c:invertIfNegative val="0"/>
            <c:bubble3D val="0"/>
            <c:spPr>
              <a:solidFill>
                <a:srgbClr val="00B0F0"/>
              </a:solidFill>
              <a:ln>
                <a:noFill/>
              </a:ln>
              <a:effectLst/>
            </c:spPr>
            <c:extLst>
              <c:ext xmlns:c16="http://schemas.microsoft.com/office/drawing/2014/chart" uri="{C3380CC4-5D6E-409C-BE32-E72D297353CC}">
                <c16:uniqueId val="{00000007-C5AD-4B86-A997-B8507E365817}"/>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 Repair Revenues'!$D$6:$D$10</c:f>
              <c:strCache>
                <c:ptCount val="5"/>
                <c:pt idx="0">
                  <c:v>1-15%</c:v>
                </c:pt>
                <c:pt idx="1">
                  <c:v>16-30%</c:v>
                </c:pt>
                <c:pt idx="2">
                  <c:v>31-45%</c:v>
                </c:pt>
                <c:pt idx="3">
                  <c:v>46-60%</c:v>
                </c:pt>
                <c:pt idx="4">
                  <c:v>61%+</c:v>
                </c:pt>
              </c:strCache>
            </c:strRef>
          </c:cat>
          <c:val>
            <c:numRef>
              <c:f>'15. Repair Revenues'!$E$6:$E$10</c:f>
              <c:numCache>
                <c:formatCode>0%</c:formatCode>
                <c:ptCount val="5"/>
                <c:pt idx="0">
                  <c:v>0.15476190476190477</c:v>
                </c:pt>
                <c:pt idx="1">
                  <c:v>0.23809523809523808</c:v>
                </c:pt>
                <c:pt idx="2">
                  <c:v>0.23809523809523808</c:v>
                </c:pt>
                <c:pt idx="3">
                  <c:v>0.10714285714285714</c:v>
                </c:pt>
                <c:pt idx="4">
                  <c:v>0.26190476190476192</c:v>
                </c:pt>
              </c:numCache>
            </c:numRef>
          </c:val>
          <c:extLst>
            <c:ext xmlns:c16="http://schemas.microsoft.com/office/drawing/2014/chart" uri="{C3380CC4-5D6E-409C-BE32-E72D297353CC}">
              <c16:uniqueId val="{00000012-C5AD-4B86-A997-B8507E365817}"/>
            </c:ext>
          </c:extLst>
        </c:ser>
        <c:dLbls>
          <c:showLegendKey val="0"/>
          <c:showVal val="0"/>
          <c:showCatName val="0"/>
          <c:showSerName val="0"/>
          <c:showPercent val="0"/>
          <c:showBubbleSize val="0"/>
        </c:dLbls>
        <c:gapWidth val="219"/>
        <c:overlap val="-27"/>
        <c:axId val="2095968312"/>
        <c:axId val="2095971736"/>
      </c:barChart>
      <c:catAx>
        <c:axId val="209596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2095971736"/>
        <c:crosses val="autoZero"/>
        <c:auto val="1"/>
        <c:lblAlgn val="ctr"/>
        <c:lblOffset val="100"/>
        <c:noMultiLvlLbl val="0"/>
      </c:catAx>
      <c:valAx>
        <c:axId val="209597173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5968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u="none" strike="noStrike" baseline="0">
                <a:effectLst/>
              </a:rPr>
              <a:t>Why do you order parts from your number one supplier? </a:t>
            </a:r>
            <a:endParaRPr lang="en-US" sz="1400">
              <a:solidFill>
                <a:sysClr val="windowText" lastClr="000000"/>
              </a:solidFill>
              <a:effectLst/>
            </a:endParaRPr>
          </a:p>
        </c:rich>
      </c:tx>
      <c:overlay val="0"/>
      <c:spPr>
        <a:noFill/>
        <a:ln>
          <a:noFill/>
        </a:ln>
        <a:effectLst/>
      </c:spPr>
    </c:title>
    <c:autoTitleDeleted val="0"/>
    <c:plotArea>
      <c:layout/>
      <c:barChart>
        <c:barDir val="bar"/>
        <c:grouping val="stacked"/>
        <c:varyColors val="0"/>
        <c:ser>
          <c:idx val="0"/>
          <c:order val="0"/>
          <c:tx>
            <c:strRef>
              <c:f>'Independent vs Chain'!$C$108</c:f>
              <c:strCache>
                <c:ptCount val="1"/>
                <c:pt idx="0">
                  <c:v>Independent</c:v>
                </c:pt>
              </c:strCache>
            </c:strRef>
          </c:tx>
          <c:spPr>
            <a:solidFill>
              <a:srgbClr val="002060"/>
            </a:solidFill>
            <a:ln>
              <a:no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E7-483E-913D-EFB4154117F3}"/>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'Independent vs Chain'!$B$109:$B$117</c:f>
              <c:strCache>
                <c:ptCount val="9"/>
                <c:pt idx="0">
                  <c:v>Delivery speed</c:v>
                </c:pt>
                <c:pt idx="1">
                  <c:v>Best prices</c:v>
                </c:pt>
                <c:pt idx="2">
                  <c:v>Customer service</c:v>
                </c:pt>
                <c:pt idx="3">
                  <c:v>Convenience</c:v>
                </c:pt>
                <c:pt idx="4">
                  <c:v>Quality</c:v>
                </c:pt>
                <c:pt idx="5">
                  <c:v>Reliable</c:v>
                </c:pt>
                <c:pt idx="6">
                  <c:v>NAPA Care Center</c:v>
                </c:pt>
                <c:pt idx="7">
                  <c:v>Availability/Selection</c:v>
                </c:pt>
                <c:pt idx="8">
                  <c:v>Other</c:v>
                </c:pt>
              </c:strCache>
            </c:strRef>
          </c:cat>
          <c:val>
            <c:numRef>
              <c:f>'Independent vs Chain'!$C$109:$C$117</c:f>
              <c:numCache>
                <c:formatCode>General</c:formatCode>
                <c:ptCount val="9"/>
                <c:pt idx="0">
                  <c:v>23</c:v>
                </c:pt>
                <c:pt idx="1">
                  <c:v>21</c:v>
                </c:pt>
                <c:pt idx="2">
                  <c:v>13</c:v>
                </c:pt>
                <c:pt idx="3">
                  <c:v>9</c:v>
                </c:pt>
                <c:pt idx="4">
                  <c:v>7</c:v>
                </c:pt>
                <c:pt idx="5">
                  <c:v>1</c:v>
                </c:pt>
                <c:pt idx="6">
                  <c:v>8</c:v>
                </c:pt>
                <c:pt idx="7">
                  <c:v>14</c:v>
                </c:pt>
                <c:pt idx="8">
                  <c:v>2</c:v>
                </c:pt>
              </c:numCache>
            </c:numRef>
          </c:val>
          <c:extLst>
            <c:ext xmlns:c16="http://schemas.microsoft.com/office/drawing/2014/chart" uri="{C3380CC4-5D6E-409C-BE32-E72D297353CC}">
              <c16:uniqueId val="{00000001-FEE7-483E-913D-EFB4154117F3}"/>
            </c:ext>
          </c:extLst>
        </c:ser>
        <c:ser>
          <c:idx val="1"/>
          <c:order val="1"/>
          <c:tx>
            <c:strRef>
              <c:f>'Independent vs Chain'!$E$108</c:f>
              <c:strCache>
                <c:ptCount val="1"/>
                <c:pt idx="0">
                  <c:v>Chain</c:v>
                </c:pt>
              </c:strCache>
            </c:strRef>
          </c:tx>
          <c:spPr>
            <a:solidFill>
              <a:srgbClr val="00B050"/>
            </a:solidFill>
            <a:ln>
              <a:noFill/>
            </a:ln>
            <a:effectLst/>
          </c:spPr>
          <c:invertIfNegative val="0"/>
          <c:dPt>
            <c:idx val="0"/>
            <c:invertIfNegative val="0"/>
            <c:bubble3D val="0"/>
            <c:extLst>
              <c:ext xmlns:c16="http://schemas.microsoft.com/office/drawing/2014/chart" uri="{C3380CC4-5D6E-409C-BE32-E72D297353CC}">
                <c16:uniqueId val="{00000003-FEE7-483E-913D-EFB4154117F3}"/>
              </c:ext>
            </c:extLst>
          </c:dPt>
          <c:dPt>
            <c:idx val="1"/>
            <c:invertIfNegative val="0"/>
            <c:bubble3D val="0"/>
            <c:extLst>
              <c:ext xmlns:c16="http://schemas.microsoft.com/office/drawing/2014/chart" uri="{C3380CC4-5D6E-409C-BE32-E72D297353CC}">
                <c16:uniqueId val="{00000005-FEE7-483E-913D-EFB4154117F3}"/>
              </c:ext>
            </c:extLst>
          </c:dPt>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CF-42FE-9BD9-42BDD4BD6B7A}"/>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1A-40CA-8C02-B3BEE0761CC6}"/>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1A-40CA-8C02-B3BEE0761CC6}"/>
                </c:ext>
              </c:extLst>
            </c:dLbl>
            <c:dLbl>
              <c:idx val="6"/>
              <c:delete val="1"/>
              <c:extLst>
                <c:ext xmlns:c15="http://schemas.microsoft.com/office/drawing/2012/chart" uri="{CE6537A1-D6FC-4f65-9D91-7224C49458BB}"/>
                <c:ext xmlns:c16="http://schemas.microsoft.com/office/drawing/2014/chart" uri="{C3380CC4-5D6E-409C-BE32-E72D297353CC}">
                  <c16:uniqueId val="{00000007-FEE7-483E-913D-EFB4154117F3}"/>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CF-42FE-9BD9-42BDD4BD6B7A}"/>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'Independent vs Chain'!$B$109:$B$117</c:f>
              <c:strCache>
                <c:ptCount val="9"/>
                <c:pt idx="0">
                  <c:v>Delivery speed</c:v>
                </c:pt>
                <c:pt idx="1">
                  <c:v>Best prices</c:v>
                </c:pt>
                <c:pt idx="2">
                  <c:v>Customer service</c:v>
                </c:pt>
                <c:pt idx="3">
                  <c:v>Convenience</c:v>
                </c:pt>
                <c:pt idx="4">
                  <c:v>Quality</c:v>
                </c:pt>
                <c:pt idx="5">
                  <c:v>Reliable</c:v>
                </c:pt>
                <c:pt idx="6">
                  <c:v>NAPA Care Center</c:v>
                </c:pt>
                <c:pt idx="7">
                  <c:v>Availability/Selection</c:v>
                </c:pt>
                <c:pt idx="8">
                  <c:v>Other</c:v>
                </c:pt>
              </c:strCache>
            </c:strRef>
          </c:cat>
          <c:val>
            <c:numRef>
              <c:f>'Independent vs Chain'!$E$109:$E$117</c:f>
              <c:numCache>
                <c:formatCode>General</c:formatCode>
                <c:ptCount val="9"/>
                <c:pt idx="0">
                  <c:v>10</c:v>
                </c:pt>
                <c:pt idx="1">
                  <c:v>19</c:v>
                </c:pt>
                <c:pt idx="2">
                  <c:v>5</c:v>
                </c:pt>
                <c:pt idx="3">
                  <c:v>8</c:v>
                </c:pt>
                <c:pt idx="4">
                  <c:v>7</c:v>
                </c:pt>
                <c:pt idx="5">
                  <c:v>3</c:v>
                </c:pt>
                <c:pt idx="6">
                  <c:v>0</c:v>
                </c:pt>
                <c:pt idx="7">
                  <c:v>14</c:v>
                </c:pt>
                <c:pt idx="8">
                  <c:v>3</c:v>
                </c:pt>
              </c:numCache>
            </c:numRef>
          </c:val>
          <c:extLst>
            <c:ext xmlns:c16="http://schemas.microsoft.com/office/drawing/2014/chart" uri="{C3380CC4-5D6E-409C-BE32-E72D297353CC}">
              <c16:uniqueId val="{00000006-FEE7-483E-913D-EFB4154117F3}"/>
            </c:ext>
          </c:extLst>
        </c:ser>
        <c:dLbls>
          <c:dLblPos val="ctr"/>
          <c:showLegendKey val="0"/>
          <c:showVal val="1"/>
          <c:showCatName val="0"/>
          <c:showSerName val="0"/>
          <c:showPercent val="0"/>
          <c:showBubbleSize val="0"/>
        </c:dLbls>
        <c:gapWidth val="150"/>
        <c:overlap val="100"/>
        <c:axId val="2093463784"/>
        <c:axId val="2093467400"/>
      </c:barChart>
      <c:catAx>
        <c:axId val="2093463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3467400"/>
        <c:crosses val="autoZero"/>
        <c:auto val="1"/>
        <c:lblAlgn val="ctr"/>
        <c:lblOffset val="100"/>
        <c:noMultiLvlLbl val="0"/>
      </c:catAx>
      <c:valAx>
        <c:axId val="2093467400"/>
        <c:scaling>
          <c:orientation val="minMax"/>
        </c:scaling>
        <c:delete val="1"/>
        <c:axPos val="t"/>
        <c:numFmt formatCode="General" sourceLinked="1"/>
        <c:majorTickMark val="none"/>
        <c:minorTickMark val="none"/>
        <c:tickLblPos val="nextTo"/>
        <c:crossAx val="2093463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u="none" strike="noStrike" baseline="0">
                <a:effectLst/>
              </a:rPr>
              <a:t>Overall, what ONE auto supplier are you using MORE vs. a year ago? </a:t>
            </a:r>
            <a:endParaRPr lang="en-US" sz="1400">
              <a:solidFill>
                <a:sysClr val="windowText" lastClr="000000"/>
              </a:solidFill>
              <a:effectLst/>
            </a:endParaRPr>
          </a:p>
        </c:rich>
      </c:tx>
      <c:overlay val="0"/>
      <c:spPr>
        <a:noFill/>
        <a:ln>
          <a:noFill/>
        </a:ln>
        <a:effectLst/>
      </c:spPr>
    </c:title>
    <c:autoTitleDeleted val="0"/>
    <c:plotArea>
      <c:layout/>
      <c:barChart>
        <c:barDir val="bar"/>
        <c:grouping val="stacked"/>
        <c:varyColors val="0"/>
        <c:ser>
          <c:idx val="0"/>
          <c:order val="0"/>
          <c:tx>
            <c:strRef>
              <c:f>'Independent vs Chain'!$C$148</c:f>
              <c:strCache>
                <c:ptCount val="1"/>
                <c:pt idx="0">
                  <c:v>Independent</c:v>
                </c:pt>
              </c:strCache>
            </c:strRef>
          </c:tx>
          <c:spPr>
            <a:solidFill>
              <a:srgbClr val="002060"/>
            </a:solidFill>
            <a:ln>
              <a:no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65-4B29-8432-4651748B2F3D}"/>
                </c:ext>
              </c:extLst>
            </c:dLbl>
            <c:dLbl>
              <c:idx val="2"/>
              <c:delete val="1"/>
              <c:extLst>
                <c:ext xmlns:c15="http://schemas.microsoft.com/office/drawing/2012/chart" uri="{CE6537A1-D6FC-4f65-9D91-7224C49458BB}"/>
                <c:ext xmlns:c16="http://schemas.microsoft.com/office/drawing/2014/chart" uri="{C3380CC4-5D6E-409C-BE32-E72D297353CC}">
                  <c16:uniqueId val="{00000002-F651-45AB-89AA-8C94BA7CC27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'Independent vs Chain'!$B$149:$B$153</c:f>
              <c:strCache>
                <c:ptCount val="5"/>
                <c:pt idx="0">
                  <c:v>NAPA</c:v>
                </c:pt>
                <c:pt idx="1">
                  <c:v>O'Reilly (First Call)</c:v>
                </c:pt>
                <c:pt idx="2">
                  <c:v>Advance Auto Parts</c:v>
                </c:pt>
                <c:pt idx="3">
                  <c:v>AutoZone</c:v>
                </c:pt>
                <c:pt idx="4">
                  <c:v>WorldPac</c:v>
                </c:pt>
              </c:strCache>
            </c:strRef>
          </c:cat>
          <c:val>
            <c:numRef>
              <c:f>'Independent vs Chain'!$C$149:$C$153</c:f>
              <c:numCache>
                <c:formatCode>General</c:formatCode>
                <c:ptCount val="5"/>
                <c:pt idx="0">
                  <c:v>1</c:v>
                </c:pt>
                <c:pt idx="1">
                  <c:v>12</c:v>
                </c:pt>
                <c:pt idx="2">
                  <c:v>0</c:v>
                </c:pt>
                <c:pt idx="3">
                  <c:v>4</c:v>
                </c:pt>
                <c:pt idx="4">
                  <c:v>3</c:v>
                </c:pt>
              </c:numCache>
            </c:numRef>
          </c:val>
          <c:extLst>
            <c:ext xmlns:c16="http://schemas.microsoft.com/office/drawing/2014/chart" uri="{C3380CC4-5D6E-409C-BE32-E72D297353CC}">
              <c16:uniqueId val="{00000006-5E65-4B29-8432-4651748B2F3D}"/>
            </c:ext>
          </c:extLst>
        </c:ser>
        <c:ser>
          <c:idx val="1"/>
          <c:order val="1"/>
          <c:tx>
            <c:strRef>
              <c:f>'Independent vs Chain'!$E$148</c:f>
              <c:strCache>
                <c:ptCount val="1"/>
                <c:pt idx="0">
                  <c:v>Chain</c:v>
                </c:pt>
              </c:strCache>
            </c:strRef>
          </c:tx>
          <c:spPr>
            <a:solidFill>
              <a:srgbClr val="00B050"/>
            </a:solidFill>
            <a:ln>
              <a:noFill/>
            </a:ln>
            <a:effectLst/>
          </c:spPr>
          <c:invertIfNegative val="0"/>
          <c:dPt>
            <c:idx val="0"/>
            <c:invertIfNegative val="0"/>
            <c:bubble3D val="0"/>
            <c:extLst>
              <c:ext xmlns:c16="http://schemas.microsoft.com/office/drawing/2014/chart" uri="{C3380CC4-5D6E-409C-BE32-E72D297353CC}">
                <c16:uniqueId val="{00000009-5E65-4B29-8432-4651748B2F3D}"/>
              </c:ext>
            </c:extLst>
          </c:dPt>
          <c:dPt>
            <c:idx val="1"/>
            <c:invertIfNegative val="0"/>
            <c:bubble3D val="0"/>
            <c:extLst>
              <c:ext xmlns:c16="http://schemas.microsoft.com/office/drawing/2014/chart" uri="{C3380CC4-5D6E-409C-BE32-E72D297353CC}">
                <c16:uniqueId val="{0000000B-5E65-4B29-8432-4651748B2F3D}"/>
              </c:ext>
            </c:extLst>
          </c:dPt>
          <c:dLbls>
            <c:dLbl>
              <c:idx val="0"/>
              <c:delete val="1"/>
              <c:extLst>
                <c:ext xmlns:c15="http://schemas.microsoft.com/office/drawing/2012/chart" uri="{CE6537A1-D6FC-4f65-9D91-7224C49458BB}"/>
                <c:ext xmlns:c16="http://schemas.microsoft.com/office/drawing/2014/chart" uri="{C3380CC4-5D6E-409C-BE32-E72D297353CC}">
                  <c16:uniqueId val="{00000009-5E65-4B29-8432-4651748B2F3D}"/>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E65-4B29-8432-4651748B2F3D}"/>
                </c:ext>
              </c:extLst>
            </c:dLbl>
            <c:dLbl>
              <c:idx val="4"/>
              <c:delete val="1"/>
              <c:extLst>
                <c:ext xmlns:c15="http://schemas.microsoft.com/office/drawing/2012/chart" uri="{CE6537A1-D6FC-4f65-9D91-7224C49458BB}"/>
                <c:ext xmlns:c16="http://schemas.microsoft.com/office/drawing/2014/chart" uri="{C3380CC4-5D6E-409C-BE32-E72D297353CC}">
                  <c16:uniqueId val="{00000003-F651-45AB-89AA-8C94BA7CC27F}"/>
                </c:ext>
              </c:extLst>
            </c:dLbl>
            <c:dLbl>
              <c:idx val="6"/>
              <c:delete val="1"/>
              <c:extLst>
                <c:ext xmlns:c15="http://schemas.microsoft.com/office/drawing/2012/chart" uri="{CE6537A1-D6FC-4f65-9D91-7224C49458BB}"/>
                <c:ext xmlns:c16="http://schemas.microsoft.com/office/drawing/2014/chart" uri="{C3380CC4-5D6E-409C-BE32-E72D297353CC}">
                  <c16:uniqueId val="{0000000C-5E65-4B29-8432-4651748B2F3D}"/>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'Independent vs Chain'!$B$149:$B$153</c:f>
              <c:strCache>
                <c:ptCount val="5"/>
                <c:pt idx="0">
                  <c:v>NAPA</c:v>
                </c:pt>
                <c:pt idx="1">
                  <c:v>O'Reilly (First Call)</c:v>
                </c:pt>
                <c:pt idx="2">
                  <c:v>Advance Auto Parts</c:v>
                </c:pt>
                <c:pt idx="3">
                  <c:v>AutoZone</c:v>
                </c:pt>
                <c:pt idx="4">
                  <c:v>WorldPac</c:v>
                </c:pt>
              </c:strCache>
            </c:strRef>
          </c:cat>
          <c:val>
            <c:numRef>
              <c:f>'Independent vs Chain'!$E$149:$E$153</c:f>
              <c:numCache>
                <c:formatCode>General</c:formatCode>
                <c:ptCount val="5"/>
                <c:pt idx="0">
                  <c:v>1</c:v>
                </c:pt>
                <c:pt idx="1">
                  <c:v>3</c:v>
                </c:pt>
                <c:pt idx="2">
                  <c:v>7</c:v>
                </c:pt>
                <c:pt idx="3">
                  <c:v>6</c:v>
                </c:pt>
                <c:pt idx="4">
                  <c:v>0</c:v>
                </c:pt>
              </c:numCache>
            </c:numRef>
          </c:val>
          <c:extLst>
            <c:ext xmlns:c16="http://schemas.microsoft.com/office/drawing/2014/chart" uri="{C3380CC4-5D6E-409C-BE32-E72D297353CC}">
              <c16:uniqueId val="{0000000D-5E65-4B29-8432-4651748B2F3D}"/>
            </c:ext>
          </c:extLst>
        </c:ser>
        <c:dLbls>
          <c:dLblPos val="ctr"/>
          <c:showLegendKey val="0"/>
          <c:showVal val="1"/>
          <c:showCatName val="0"/>
          <c:showSerName val="0"/>
          <c:showPercent val="0"/>
          <c:showBubbleSize val="0"/>
        </c:dLbls>
        <c:gapWidth val="150"/>
        <c:overlap val="100"/>
        <c:axId val="2091676376"/>
        <c:axId val="2091679992"/>
      </c:barChart>
      <c:catAx>
        <c:axId val="20916763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1679992"/>
        <c:crosses val="autoZero"/>
        <c:auto val="1"/>
        <c:lblAlgn val="ctr"/>
        <c:lblOffset val="100"/>
        <c:noMultiLvlLbl val="0"/>
      </c:catAx>
      <c:valAx>
        <c:axId val="2091679992"/>
        <c:scaling>
          <c:orientation val="minMax"/>
        </c:scaling>
        <c:delete val="1"/>
        <c:axPos val="t"/>
        <c:numFmt formatCode="General" sourceLinked="1"/>
        <c:majorTickMark val="none"/>
        <c:minorTickMark val="none"/>
        <c:tickLblPos val="nextTo"/>
        <c:crossAx val="2091676376"/>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u="none" strike="noStrike" baseline="0">
                <a:effectLst/>
              </a:rPr>
              <a:t>Why? </a:t>
            </a:r>
            <a:endParaRPr lang="en-US" sz="1400">
              <a:solidFill>
                <a:sysClr val="windowText" lastClr="000000"/>
              </a:solidFill>
              <a:effectLst/>
            </a:endParaRPr>
          </a:p>
        </c:rich>
      </c:tx>
      <c:overlay val="0"/>
      <c:spPr>
        <a:noFill/>
        <a:ln>
          <a:noFill/>
        </a:ln>
        <a:effectLst/>
      </c:spPr>
    </c:title>
    <c:autoTitleDeleted val="0"/>
    <c:plotArea>
      <c:layout/>
      <c:barChart>
        <c:barDir val="bar"/>
        <c:grouping val="stacked"/>
        <c:varyColors val="0"/>
        <c:ser>
          <c:idx val="0"/>
          <c:order val="0"/>
          <c:tx>
            <c:strRef>
              <c:f>'Independent vs Chain'!$C$170</c:f>
              <c:strCache>
                <c:ptCount val="1"/>
                <c:pt idx="0">
                  <c:v>Independent</c:v>
                </c:pt>
              </c:strCache>
            </c:strRef>
          </c:tx>
          <c:spPr>
            <a:solidFill>
              <a:srgbClr val="002060"/>
            </a:solidFill>
            <a:ln>
              <a:no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52A-4044-8A1F-B6138D631920}"/>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'Independent vs Chain'!$B$171:$B$178</c:f>
              <c:strCache>
                <c:ptCount val="8"/>
                <c:pt idx="0">
                  <c:v>Availability/Selection</c:v>
                </c:pt>
                <c:pt idx="1">
                  <c:v>Best Prices</c:v>
                </c:pt>
                <c:pt idx="2">
                  <c:v>Delivery</c:v>
                </c:pt>
                <c:pt idx="3">
                  <c:v>Best Service</c:v>
                </c:pt>
                <c:pt idx="4">
                  <c:v>Quality</c:v>
                </c:pt>
                <c:pt idx="5">
                  <c:v>Warranty Program</c:v>
                </c:pt>
                <c:pt idx="6">
                  <c:v>Convenience</c:v>
                </c:pt>
                <c:pt idx="7">
                  <c:v>Other</c:v>
                </c:pt>
              </c:strCache>
            </c:strRef>
          </c:cat>
          <c:val>
            <c:numRef>
              <c:f>'Independent vs Chain'!$C$171:$C$178</c:f>
              <c:numCache>
                <c:formatCode>General</c:formatCode>
                <c:ptCount val="8"/>
                <c:pt idx="0">
                  <c:v>5</c:v>
                </c:pt>
                <c:pt idx="1">
                  <c:v>9</c:v>
                </c:pt>
                <c:pt idx="2">
                  <c:v>4</c:v>
                </c:pt>
                <c:pt idx="3">
                  <c:v>6</c:v>
                </c:pt>
                <c:pt idx="4">
                  <c:v>4</c:v>
                </c:pt>
                <c:pt idx="5">
                  <c:v>1</c:v>
                </c:pt>
                <c:pt idx="6">
                  <c:v>4</c:v>
                </c:pt>
                <c:pt idx="7">
                  <c:v>3</c:v>
                </c:pt>
              </c:numCache>
            </c:numRef>
          </c:val>
          <c:extLst>
            <c:ext xmlns:c16="http://schemas.microsoft.com/office/drawing/2014/chart" uri="{C3380CC4-5D6E-409C-BE32-E72D297353CC}">
              <c16:uniqueId val="{00000010-F52A-4044-8A1F-B6138D631920}"/>
            </c:ext>
          </c:extLst>
        </c:ser>
        <c:ser>
          <c:idx val="1"/>
          <c:order val="1"/>
          <c:tx>
            <c:strRef>
              <c:f>'Independent vs Chain'!$E$170</c:f>
              <c:strCache>
                <c:ptCount val="1"/>
                <c:pt idx="0">
                  <c:v>Chain</c:v>
                </c:pt>
              </c:strCache>
            </c:strRef>
          </c:tx>
          <c:spPr>
            <a:solidFill>
              <a:srgbClr val="00B050"/>
            </a:solidFill>
            <a:ln>
              <a:noFill/>
            </a:ln>
            <a:effectLst/>
          </c:spPr>
          <c:invertIfNegative val="0"/>
          <c:dPt>
            <c:idx val="0"/>
            <c:invertIfNegative val="0"/>
            <c:bubble3D val="0"/>
            <c:extLst>
              <c:ext xmlns:c16="http://schemas.microsoft.com/office/drawing/2014/chart" uri="{C3380CC4-5D6E-409C-BE32-E72D297353CC}">
                <c16:uniqueId val="{00000013-F52A-4044-8A1F-B6138D631920}"/>
              </c:ext>
            </c:extLst>
          </c:dPt>
          <c:dPt>
            <c:idx val="1"/>
            <c:invertIfNegative val="0"/>
            <c:bubble3D val="0"/>
            <c:extLst>
              <c:ext xmlns:c16="http://schemas.microsoft.com/office/drawing/2014/chart" uri="{C3380CC4-5D6E-409C-BE32-E72D297353CC}">
                <c16:uniqueId val="{00000015-F52A-4044-8A1F-B6138D631920}"/>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FE-479B-866F-52EB32DEEBA1}"/>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FE-479B-866F-52EB32DEEBA1}"/>
                </c:ext>
              </c:extLst>
            </c:dLbl>
            <c:dLbl>
              <c:idx val="5"/>
              <c:delete val="1"/>
              <c:extLst>
                <c:ext xmlns:c15="http://schemas.microsoft.com/office/drawing/2012/chart" uri="{CE6537A1-D6FC-4f65-9D91-7224C49458BB}"/>
                <c:ext xmlns:c16="http://schemas.microsoft.com/office/drawing/2014/chart" uri="{C3380CC4-5D6E-409C-BE32-E72D297353CC}">
                  <c16:uniqueId val="{00000018-F52A-4044-8A1F-B6138D631920}"/>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52A-4044-8A1F-B6138D631920}"/>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FE-479B-866F-52EB32DEEBA1}"/>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'Independent vs Chain'!$B$171:$B$178</c:f>
              <c:strCache>
                <c:ptCount val="8"/>
                <c:pt idx="0">
                  <c:v>Availability/Selection</c:v>
                </c:pt>
                <c:pt idx="1">
                  <c:v>Best Prices</c:v>
                </c:pt>
                <c:pt idx="2">
                  <c:v>Delivery</c:v>
                </c:pt>
                <c:pt idx="3">
                  <c:v>Best Service</c:v>
                </c:pt>
                <c:pt idx="4">
                  <c:v>Quality</c:v>
                </c:pt>
                <c:pt idx="5">
                  <c:v>Warranty Program</c:v>
                </c:pt>
                <c:pt idx="6">
                  <c:v>Convenience</c:v>
                </c:pt>
                <c:pt idx="7">
                  <c:v>Other</c:v>
                </c:pt>
              </c:strCache>
            </c:strRef>
          </c:cat>
          <c:val>
            <c:numRef>
              <c:f>'Independent vs Chain'!$E$171:$E$178</c:f>
              <c:numCache>
                <c:formatCode>General</c:formatCode>
                <c:ptCount val="8"/>
                <c:pt idx="0">
                  <c:v>13</c:v>
                </c:pt>
                <c:pt idx="1">
                  <c:v>14</c:v>
                </c:pt>
                <c:pt idx="2">
                  <c:v>4</c:v>
                </c:pt>
                <c:pt idx="3">
                  <c:v>3</c:v>
                </c:pt>
                <c:pt idx="4">
                  <c:v>6</c:v>
                </c:pt>
                <c:pt idx="5">
                  <c:v>0</c:v>
                </c:pt>
                <c:pt idx="6">
                  <c:v>6</c:v>
                </c:pt>
                <c:pt idx="7">
                  <c:v>1</c:v>
                </c:pt>
              </c:numCache>
            </c:numRef>
          </c:val>
          <c:extLst>
            <c:ext xmlns:c16="http://schemas.microsoft.com/office/drawing/2014/chart" uri="{C3380CC4-5D6E-409C-BE32-E72D297353CC}">
              <c16:uniqueId val="{00000017-F52A-4044-8A1F-B6138D631920}"/>
            </c:ext>
          </c:extLst>
        </c:ser>
        <c:dLbls>
          <c:dLblPos val="ctr"/>
          <c:showLegendKey val="0"/>
          <c:showVal val="1"/>
          <c:showCatName val="0"/>
          <c:showSerName val="0"/>
          <c:showPercent val="0"/>
          <c:showBubbleSize val="0"/>
        </c:dLbls>
        <c:gapWidth val="150"/>
        <c:overlap val="100"/>
        <c:axId val="2091735512"/>
        <c:axId val="2091739128"/>
      </c:barChart>
      <c:catAx>
        <c:axId val="20917355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1739128"/>
        <c:crosses val="autoZero"/>
        <c:auto val="1"/>
        <c:lblAlgn val="ctr"/>
        <c:lblOffset val="100"/>
        <c:noMultiLvlLbl val="0"/>
      </c:catAx>
      <c:valAx>
        <c:axId val="2091739128"/>
        <c:scaling>
          <c:orientation val="minMax"/>
        </c:scaling>
        <c:delete val="1"/>
        <c:axPos val="t"/>
        <c:numFmt formatCode="General" sourceLinked="1"/>
        <c:majorTickMark val="none"/>
        <c:minorTickMark val="none"/>
        <c:tickLblPos val="nextTo"/>
        <c:crossAx val="2091735512"/>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u="none" strike="noStrike" baseline="0">
                <a:effectLst/>
              </a:rPr>
              <a:t>Why?</a:t>
            </a:r>
            <a:endParaRPr lang="en-US" sz="1400">
              <a:solidFill>
                <a:sysClr val="windowText" lastClr="000000"/>
              </a:solidFill>
              <a:effectLst/>
            </a:endParaRPr>
          </a:p>
        </c:rich>
      </c:tx>
      <c:overlay val="0"/>
      <c:spPr>
        <a:noFill/>
        <a:ln>
          <a:noFill/>
        </a:ln>
        <a:effectLst/>
      </c:spPr>
    </c:title>
    <c:autoTitleDeleted val="0"/>
    <c:plotArea>
      <c:layout/>
      <c:barChart>
        <c:barDir val="bar"/>
        <c:grouping val="stacked"/>
        <c:varyColors val="0"/>
        <c:ser>
          <c:idx val="0"/>
          <c:order val="0"/>
          <c:tx>
            <c:strRef>
              <c:f>'Independent vs Chain'!$C$265</c:f>
              <c:strCache>
                <c:ptCount val="1"/>
                <c:pt idx="0">
                  <c:v>Independent</c:v>
                </c:pt>
              </c:strCache>
            </c:strRef>
          </c:tx>
          <c:spPr>
            <a:solidFill>
              <a:srgbClr val="002060"/>
            </a:solidFill>
            <a:ln>
              <a:no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FB9-48D9-9E04-2BC937929304}"/>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'Independent vs Chain'!$B$266:$B$271</c:f>
              <c:strCache>
                <c:ptCount val="6"/>
                <c:pt idx="0">
                  <c:v>Bad Customer Service</c:v>
                </c:pt>
                <c:pt idx="1">
                  <c:v>Availability</c:v>
                </c:pt>
                <c:pt idx="2">
                  <c:v>Expensive</c:v>
                </c:pt>
                <c:pt idx="3">
                  <c:v>Delivery issues</c:v>
                </c:pt>
                <c:pt idx="4">
                  <c:v>Bad Quality</c:v>
                </c:pt>
                <c:pt idx="5">
                  <c:v>Other</c:v>
                </c:pt>
              </c:strCache>
            </c:strRef>
          </c:cat>
          <c:val>
            <c:numRef>
              <c:f>'Independent vs Chain'!$C$266:$C$271</c:f>
              <c:numCache>
                <c:formatCode>General</c:formatCode>
                <c:ptCount val="6"/>
                <c:pt idx="0">
                  <c:v>2</c:v>
                </c:pt>
                <c:pt idx="1">
                  <c:v>3</c:v>
                </c:pt>
                <c:pt idx="2">
                  <c:v>7</c:v>
                </c:pt>
                <c:pt idx="3">
                  <c:v>3</c:v>
                </c:pt>
                <c:pt idx="4">
                  <c:v>6</c:v>
                </c:pt>
                <c:pt idx="5">
                  <c:v>4</c:v>
                </c:pt>
              </c:numCache>
            </c:numRef>
          </c:val>
          <c:extLst>
            <c:ext xmlns:c16="http://schemas.microsoft.com/office/drawing/2014/chart" uri="{C3380CC4-5D6E-409C-BE32-E72D297353CC}">
              <c16:uniqueId val="{00000010-EFB9-48D9-9E04-2BC937929304}"/>
            </c:ext>
          </c:extLst>
        </c:ser>
        <c:ser>
          <c:idx val="1"/>
          <c:order val="1"/>
          <c:tx>
            <c:strRef>
              <c:f>'Independent vs Chain'!$E$265</c:f>
              <c:strCache>
                <c:ptCount val="1"/>
                <c:pt idx="0">
                  <c:v>Chain</c:v>
                </c:pt>
              </c:strCache>
            </c:strRef>
          </c:tx>
          <c:spPr>
            <a:solidFill>
              <a:srgbClr val="00B050"/>
            </a:solidFill>
            <a:ln>
              <a:noFill/>
            </a:ln>
            <a:effectLst/>
          </c:spPr>
          <c:invertIfNegative val="0"/>
          <c:dPt>
            <c:idx val="0"/>
            <c:invertIfNegative val="0"/>
            <c:bubble3D val="0"/>
            <c:extLst>
              <c:ext xmlns:c16="http://schemas.microsoft.com/office/drawing/2014/chart" uri="{C3380CC4-5D6E-409C-BE32-E72D297353CC}">
                <c16:uniqueId val="{00000013-EFB9-48D9-9E04-2BC937929304}"/>
              </c:ext>
            </c:extLst>
          </c:dPt>
          <c:dPt>
            <c:idx val="1"/>
            <c:invertIfNegative val="0"/>
            <c:bubble3D val="0"/>
            <c:extLst>
              <c:ext xmlns:c16="http://schemas.microsoft.com/office/drawing/2014/chart" uri="{C3380CC4-5D6E-409C-BE32-E72D297353CC}">
                <c16:uniqueId val="{00000015-EFB9-48D9-9E04-2BC937929304}"/>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FB9-48D9-9E04-2BC937929304}"/>
                </c:ext>
              </c:extLst>
            </c:dLbl>
            <c:dLbl>
              <c:idx val="2"/>
              <c:delete val="1"/>
              <c:extLst>
                <c:ext xmlns:c15="http://schemas.microsoft.com/office/drawing/2012/chart" uri="{CE6537A1-D6FC-4f65-9D91-7224C49458BB}"/>
                <c:ext xmlns:c16="http://schemas.microsoft.com/office/drawing/2014/chart" uri="{C3380CC4-5D6E-409C-BE32-E72D297353CC}">
                  <c16:uniqueId val="{00000002-2A31-44B9-B604-46038DA61309}"/>
                </c:ext>
              </c:extLst>
            </c:dLbl>
            <c:dLbl>
              <c:idx val="3"/>
              <c:delete val="1"/>
              <c:extLst>
                <c:ext xmlns:c15="http://schemas.microsoft.com/office/drawing/2012/chart" uri="{CE6537A1-D6FC-4f65-9D91-7224C49458BB}"/>
                <c:ext xmlns:c16="http://schemas.microsoft.com/office/drawing/2014/chart" uri="{C3380CC4-5D6E-409C-BE32-E72D297353CC}">
                  <c16:uniqueId val="{00000003-2A31-44B9-B604-46038DA61309}"/>
                </c:ext>
              </c:extLst>
            </c:dLbl>
            <c:dLbl>
              <c:idx val="4"/>
              <c:delete val="1"/>
              <c:extLst>
                <c:ext xmlns:c15="http://schemas.microsoft.com/office/drawing/2012/chart" uri="{CE6537A1-D6FC-4f65-9D91-7224C49458BB}"/>
                <c:ext xmlns:c16="http://schemas.microsoft.com/office/drawing/2014/chart" uri="{C3380CC4-5D6E-409C-BE32-E72D297353CC}">
                  <c16:uniqueId val="{00000004-2A31-44B9-B604-46038DA61309}"/>
                </c:ext>
              </c:extLst>
            </c:dLbl>
            <c:dLbl>
              <c:idx val="6"/>
              <c:delete val="1"/>
              <c:extLst>
                <c:ext xmlns:c15="http://schemas.microsoft.com/office/drawing/2012/chart" uri="{CE6537A1-D6FC-4f65-9D91-7224C49458BB}"/>
                <c:ext xmlns:c16="http://schemas.microsoft.com/office/drawing/2014/chart" uri="{C3380CC4-5D6E-409C-BE32-E72D297353CC}">
                  <c16:uniqueId val="{00000016-EFB9-48D9-9E04-2BC937929304}"/>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'Independent vs Chain'!$B$266:$B$271</c:f>
              <c:strCache>
                <c:ptCount val="6"/>
                <c:pt idx="0">
                  <c:v>Bad Customer Service</c:v>
                </c:pt>
                <c:pt idx="1">
                  <c:v>Availability</c:v>
                </c:pt>
                <c:pt idx="2">
                  <c:v>Expensive</c:v>
                </c:pt>
                <c:pt idx="3">
                  <c:v>Delivery issues</c:v>
                </c:pt>
                <c:pt idx="4">
                  <c:v>Bad Quality</c:v>
                </c:pt>
                <c:pt idx="5">
                  <c:v>Other</c:v>
                </c:pt>
              </c:strCache>
            </c:strRef>
          </c:cat>
          <c:val>
            <c:numRef>
              <c:f>'Independent vs Chain'!$E$266:$E$272</c:f>
              <c:numCache>
                <c:formatCode>General</c:formatCode>
                <c:ptCount val="7"/>
                <c:pt idx="0">
                  <c:v>3</c:v>
                </c:pt>
                <c:pt idx="1">
                  <c:v>4</c:v>
                </c:pt>
                <c:pt idx="2">
                  <c:v>6</c:v>
                </c:pt>
                <c:pt idx="3">
                  <c:v>3</c:v>
                </c:pt>
                <c:pt idx="4">
                  <c:v>2</c:v>
                </c:pt>
                <c:pt idx="5">
                  <c:v>8</c:v>
                </c:pt>
                <c:pt idx="6">
                  <c:v>1</c:v>
                </c:pt>
              </c:numCache>
            </c:numRef>
          </c:val>
          <c:extLst>
            <c:ext xmlns:c16="http://schemas.microsoft.com/office/drawing/2014/chart" uri="{C3380CC4-5D6E-409C-BE32-E72D297353CC}">
              <c16:uniqueId val="{00000017-EFB9-48D9-9E04-2BC937929304}"/>
            </c:ext>
          </c:extLst>
        </c:ser>
        <c:dLbls>
          <c:dLblPos val="ctr"/>
          <c:showLegendKey val="0"/>
          <c:showVal val="1"/>
          <c:showCatName val="0"/>
          <c:showSerName val="0"/>
          <c:showPercent val="0"/>
          <c:showBubbleSize val="0"/>
        </c:dLbls>
        <c:gapWidth val="150"/>
        <c:overlap val="100"/>
        <c:axId val="2091791768"/>
        <c:axId val="2091795384"/>
      </c:barChart>
      <c:catAx>
        <c:axId val="20917917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1795384"/>
        <c:crosses val="autoZero"/>
        <c:auto val="1"/>
        <c:lblAlgn val="ctr"/>
        <c:lblOffset val="100"/>
        <c:noMultiLvlLbl val="0"/>
      </c:catAx>
      <c:valAx>
        <c:axId val="2091795384"/>
        <c:scaling>
          <c:orientation val="minMax"/>
        </c:scaling>
        <c:delete val="1"/>
        <c:axPos val="t"/>
        <c:numFmt formatCode="General" sourceLinked="1"/>
        <c:majorTickMark val="none"/>
        <c:minorTickMark val="none"/>
        <c:tickLblPos val="nextTo"/>
        <c:crossAx val="2091791768"/>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u="none" strike="noStrike" baseline="0">
                <a:effectLst/>
              </a:rPr>
              <a:t>What percent of your auto parts revenue comes from parts that need to be delivered in under 2 hours? (Number of responses by channel)</a:t>
            </a:r>
            <a:endParaRPr lang="en-US" sz="1400">
              <a:solidFill>
                <a:sysClr val="windowText" lastClr="000000"/>
              </a:solidFill>
              <a:effectLst/>
            </a:endParaRPr>
          </a:p>
        </c:rich>
      </c:tx>
      <c:overlay val="0"/>
      <c:spPr>
        <a:noFill/>
        <a:ln>
          <a:noFill/>
        </a:ln>
        <a:effectLst/>
      </c:spPr>
    </c:title>
    <c:autoTitleDeleted val="0"/>
    <c:plotArea>
      <c:layout/>
      <c:barChart>
        <c:barDir val="bar"/>
        <c:grouping val="stacked"/>
        <c:varyColors val="0"/>
        <c:ser>
          <c:idx val="0"/>
          <c:order val="0"/>
          <c:tx>
            <c:strRef>
              <c:f>'Independent vs Chain'!$C$344</c:f>
              <c:strCache>
                <c:ptCount val="1"/>
                <c:pt idx="0">
                  <c:v>Independent</c:v>
                </c:pt>
              </c:strCache>
            </c:strRef>
          </c:tx>
          <c:spPr>
            <a:solidFill>
              <a:srgbClr val="002060"/>
            </a:solidFill>
            <a:ln>
              <a:no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128-4095-AFD5-0F44261A29DA}"/>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'Independent vs Chain'!$B$345:$B$349</c:f>
              <c:strCache>
                <c:ptCount val="5"/>
                <c:pt idx="0">
                  <c:v>20% or Less</c:v>
                </c:pt>
                <c:pt idx="1">
                  <c:v>21% to 40%</c:v>
                </c:pt>
                <c:pt idx="2">
                  <c:v>41% to 60%</c:v>
                </c:pt>
                <c:pt idx="3">
                  <c:v>61% to 80%</c:v>
                </c:pt>
                <c:pt idx="4">
                  <c:v>81% to 100%</c:v>
                </c:pt>
              </c:strCache>
            </c:strRef>
          </c:cat>
          <c:val>
            <c:numRef>
              <c:f>'Independent vs Chain'!$C$345:$C$349</c:f>
              <c:numCache>
                <c:formatCode>General</c:formatCode>
                <c:ptCount val="5"/>
                <c:pt idx="0">
                  <c:v>15</c:v>
                </c:pt>
                <c:pt idx="1">
                  <c:v>3</c:v>
                </c:pt>
                <c:pt idx="2">
                  <c:v>8</c:v>
                </c:pt>
                <c:pt idx="3">
                  <c:v>18</c:v>
                </c:pt>
                <c:pt idx="4">
                  <c:v>13</c:v>
                </c:pt>
              </c:numCache>
            </c:numRef>
          </c:val>
          <c:extLst>
            <c:ext xmlns:c16="http://schemas.microsoft.com/office/drawing/2014/chart" uri="{C3380CC4-5D6E-409C-BE32-E72D297353CC}">
              <c16:uniqueId val="{00000006-D128-4095-AFD5-0F44261A29DA}"/>
            </c:ext>
          </c:extLst>
        </c:ser>
        <c:ser>
          <c:idx val="1"/>
          <c:order val="1"/>
          <c:tx>
            <c:strRef>
              <c:f>'Independent vs Chain'!$E$344</c:f>
              <c:strCache>
                <c:ptCount val="1"/>
                <c:pt idx="0">
                  <c:v>Chain</c:v>
                </c:pt>
              </c:strCache>
            </c:strRef>
          </c:tx>
          <c:spPr>
            <a:solidFill>
              <a:srgbClr val="00B050"/>
            </a:solidFill>
            <a:ln>
              <a:noFill/>
            </a:ln>
            <a:effectLst/>
          </c:spPr>
          <c:invertIfNegative val="0"/>
          <c:dPt>
            <c:idx val="0"/>
            <c:invertIfNegative val="0"/>
            <c:bubble3D val="0"/>
            <c:extLst>
              <c:ext xmlns:c16="http://schemas.microsoft.com/office/drawing/2014/chart" uri="{C3380CC4-5D6E-409C-BE32-E72D297353CC}">
                <c16:uniqueId val="{00000008-D128-4095-AFD5-0F44261A29DA}"/>
              </c:ext>
            </c:extLst>
          </c:dPt>
          <c:dPt>
            <c:idx val="1"/>
            <c:invertIfNegative val="0"/>
            <c:bubble3D val="0"/>
            <c:extLst>
              <c:ext xmlns:c16="http://schemas.microsoft.com/office/drawing/2014/chart" uri="{C3380CC4-5D6E-409C-BE32-E72D297353CC}">
                <c16:uniqueId val="{00000009-D128-4095-AFD5-0F44261A29DA}"/>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128-4095-AFD5-0F44261A29DA}"/>
                </c:ext>
              </c:extLst>
            </c:dLbl>
            <c:dLbl>
              <c:idx val="2"/>
              <c:delete val="1"/>
              <c:extLst>
                <c:ext xmlns:c15="http://schemas.microsoft.com/office/drawing/2012/chart" uri="{CE6537A1-D6FC-4f65-9D91-7224C49458BB}"/>
                <c:ext xmlns:c16="http://schemas.microsoft.com/office/drawing/2014/chart" uri="{C3380CC4-5D6E-409C-BE32-E72D297353CC}">
                  <c16:uniqueId val="{00000002-965C-4775-80EE-8A141C85FA9A}"/>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BD-4443-97EC-B4A8230F93DB}"/>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BD-4443-97EC-B4A8230F93DB}"/>
                </c:ext>
              </c:extLst>
            </c:dLbl>
            <c:dLbl>
              <c:idx val="6"/>
              <c:delete val="1"/>
              <c:extLst>
                <c:ext xmlns:c15="http://schemas.microsoft.com/office/drawing/2012/chart" uri="{CE6537A1-D6FC-4f65-9D91-7224C49458BB}"/>
                <c:ext xmlns:c16="http://schemas.microsoft.com/office/drawing/2014/chart" uri="{C3380CC4-5D6E-409C-BE32-E72D297353CC}">
                  <c16:uniqueId val="{0000000A-D128-4095-AFD5-0F44261A29DA}"/>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'Independent vs Chain'!$B$345:$B$349</c:f>
              <c:strCache>
                <c:ptCount val="5"/>
                <c:pt idx="0">
                  <c:v>20% or Less</c:v>
                </c:pt>
                <c:pt idx="1">
                  <c:v>21% to 40%</c:v>
                </c:pt>
                <c:pt idx="2">
                  <c:v>41% to 60%</c:v>
                </c:pt>
                <c:pt idx="3">
                  <c:v>61% to 80%</c:v>
                </c:pt>
                <c:pt idx="4">
                  <c:v>81% to 100%</c:v>
                </c:pt>
              </c:strCache>
            </c:strRef>
          </c:cat>
          <c:val>
            <c:numRef>
              <c:f>'Independent vs Chain'!$E$345:$E$349</c:f>
              <c:numCache>
                <c:formatCode>General</c:formatCode>
                <c:ptCount val="5"/>
                <c:pt idx="0">
                  <c:v>8</c:v>
                </c:pt>
                <c:pt idx="1">
                  <c:v>11</c:v>
                </c:pt>
                <c:pt idx="2">
                  <c:v>0</c:v>
                </c:pt>
                <c:pt idx="3">
                  <c:v>2</c:v>
                </c:pt>
                <c:pt idx="4">
                  <c:v>8</c:v>
                </c:pt>
              </c:numCache>
            </c:numRef>
          </c:val>
          <c:extLst>
            <c:ext xmlns:c16="http://schemas.microsoft.com/office/drawing/2014/chart" uri="{C3380CC4-5D6E-409C-BE32-E72D297353CC}">
              <c16:uniqueId val="{0000000B-D128-4095-AFD5-0F44261A29DA}"/>
            </c:ext>
          </c:extLst>
        </c:ser>
        <c:dLbls>
          <c:dLblPos val="ctr"/>
          <c:showLegendKey val="0"/>
          <c:showVal val="1"/>
          <c:showCatName val="0"/>
          <c:showSerName val="0"/>
          <c:showPercent val="0"/>
          <c:showBubbleSize val="0"/>
        </c:dLbls>
        <c:gapWidth val="150"/>
        <c:overlap val="100"/>
        <c:axId val="2091849880"/>
        <c:axId val="2091853496"/>
      </c:barChart>
      <c:catAx>
        <c:axId val="20918498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2091853496"/>
        <c:crosses val="autoZero"/>
        <c:auto val="1"/>
        <c:lblAlgn val="ctr"/>
        <c:lblOffset val="100"/>
        <c:noMultiLvlLbl val="0"/>
      </c:catAx>
      <c:valAx>
        <c:axId val="2091853496"/>
        <c:scaling>
          <c:orientation val="minMax"/>
        </c:scaling>
        <c:delete val="1"/>
        <c:axPos val="t"/>
        <c:numFmt formatCode="General" sourceLinked="1"/>
        <c:majorTickMark val="none"/>
        <c:minorTickMark val="none"/>
        <c:tickLblPos val="nextTo"/>
        <c:crossAx val="2091849880"/>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png"/><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3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5" Type="http://schemas.openxmlformats.org/officeDocument/2006/relationships/image" Target="../media/image10.png"/><Relationship Id="rId4"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3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1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43.xml"/></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2.xml"/><Relationship Id="rId1"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4.xml"/><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4.png"/><Relationship Id="rId5" Type="http://schemas.openxmlformats.org/officeDocument/2006/relationships/chart" Target="../charts/chart19.xml"/><Relationship Id="rId4"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3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6</xdr:col>
      <xdr:colOff>254006</xdr:colOff>
      <xdr:row>12</xdr:row>
      <xdr:rowOff>202406</xdr:rowOff>
    </xdr:from>
    <xdr:to>
      <xdr:col>16</xdr:col>
      <xdr:colOff>211666</xdr:colOff>
      <xdr:row>30</xdr:row>
      <xdr:rowOff>0</xdr:rowOff>
    </xdr:to>
    <xdr:graphicFrame macro="">
      <xdr:nvGraphicFramePr>
        <xdr:cNvPr id="3" name="Chart 2">
          <a:extLst>
            <a:ext uri="{FF2B5EF4-FFF2-40B4-BE49-F238E27FC236}">
              <a16:creationId xmlns:a16="http://schemas.microsoft.com/office/drawing/2014/main" id="{97D7A1DE-FE8F-404A-A3B2-D16B28FDEF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xdr:colOff>
      <xdr:row>49</xdr:row>
      <xdr:rowOff>148168</xdr:rowOff>
    </xdr:from>
    <xdr:to>
      <xdr:col>16</xdr:col>
      <xdr:colOff>137584</xdr:colOff>
      <xdr:row>65</xdr:row>
      <xdr:rowOff>21168</xdr:rowOff>
    </xdr:to>
    <xdr:graphicFrame macro="">
      <xdr:nvGraphicFramePr>
        <xdr:cNvPr id="4" name="Chart 3">
          <a:extLst>
            <a:ext uri="{FF2B5EF4-FFF2-40B4-BE49-F238E27FC236}">
              <a16:creationId xmlns:a16="http://schemas.microsoft.com/office/drawing/2014/main" id="{9751E6EC-741E-40DF-9D53-AD8A62DBA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529166</xdr:colOff>
      <xdr:row>65</xdr:row>
      <xdr:rowOff>105834</xdr:rowOff>
    </xdr:from>
    <xdr:to>
      <xdr:col>15</xdr:col>
      <xdr:colOff>666750</xdr:colOff>
      <xdr:row>80</xdr:row>
      <xdr:rowOff>84667</xdr:rowOff>
    </xdr:to>
    <xdr:graphicFrame macro="">
      <xdr:nvGraphicFramePr>
        <xdr:cNvPr id="5" name="Chart 4">
          <a:extLst>
            <a:ext uri="{FF2B5EF4-FFF2-40B4-BE49-F238E27FC236}">
              <a16:creationId xmlns:a16="http://schemas.microsoft.com/office/drawing/2014/main" id="{D07D9744-6263-4D6C-80F6-46254BD6B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312208</xdr:colOff>
      <xdr:row>80</xdr:row>
      <xdr:rowOff>193148</xdr:rowOff>
    </xdr:from>
    <xdr:to>
      <xdr:col>17</xdr:col>
      <xdr:colOff>142875</xdr:colOff>
      <xdr:row>102</xdr:row>
      <xdr:rowOff>150814</xdr:rowOff>
    </xdr:to>
    <xdr:graphicFrame macro="">
      <xdr:nvGraphicFramePr>
        <xdr:cNvPr id="6" name="Chart 5">
          <a:extLst>
            <a:ext uri="{FF2B5EF4-FFF2-40B4-BE49-F238E27FC236}">
              <a16:creationId xmlns:a16="http://schemas.microsoft.com/office/drawing/2014/main" id="{65CD826B-AC7B-4302-BDE2-1E84F8196C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402166</xdr:colOff>
      <xdr:row>103</xdr:row>
      <xdr:rowOff>95250</xdr:rowOff>
    </xdr:from>
    <xdr:to>
      <xdr:col>18</xdr:col>
      <xdr:colOff>370416</xdr:colOff>
      <xdr:row>125</xdr:row>
      <xdr:rowOff>52916</xdr:rowOff>
    </xdr:to>
    <xdr:graphicFrame macro="">
      <xdr:nvGraphicFramePr>
        <xdr:cNvPr id="9" name="Chart 8">
          <a:extLst>
            <a:ext uri="{FF2B5EF4-FFF2-40B4-BE49-F238E27FC236}">
              <a16:creationId xmlns:a16="http://schemas.microsoft.com/office/drawing/2014/main" id="{29B1A2C2-6E36-4F49-AC6B-65364039E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634999</xdr:colOff>
      <xdr:row>144</xdr:row>
      <xdr:rowOff>63500</xdr:rowOff>
    </xdr:from>
    <xdr:to>
      <xdr:col>18</xdr:col>
      <xdr:colOff>603249</xdr:colOff>
      <xdr:row>165</xdr:row>
      <xdr:rowOff>21166</xdr:rowOff>
    </xdr:to>
    <xdr:graphicFrame macro="">
      <xdr:nvGraphicFramePr>
        <xdr:cNvPr id="11" name="Chart 10">
          <a:extLst>
            <a:ext uri="{FF2B5EF4-FFF2-40B4-BE49-F238E27FC236}">
              <a16:creationId xmlns:a16="http://schemas.microsoft.com/office/drawing/2014/main" id="{878488A4-984E-44D6-8950-9697C52910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423334</xdr:colOff>
      <xdr:row>166</xdr:row>
      <xdr:rowOff>1</xdr:rowOff>
    </xdr:from>
    <xdr:to>
      <xdr:col>19</xdr:col>
      <xdr:colOff>391584</xdr:colOff>
      <xdr:row>186</xdr:row>
      <xdr:rowOff>169333</xdr:rowOff>
    </xdr:to>
    <xdr:graphicFrame macro="">
      <xdr:nvGraphicFramePr>
        <xdr:cNvPr id="12" name="Chart 11">
          <a:extLst>
            <a:ext uri="{FF2B5EF4-FFF2-40B4-BE49-F238E27FC236}">
              <a16:creationId xmlns:a16="http://schemas.microsoft.com/office/drawing/2014/main" id="{DD9582E5-9C2A-4598-89DB-79BBBB84B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583407</xdr:colOff>
      <xdr:row>261</xdr:row>
      <xdr:rowOff>35719</xdr:rowOff>
    </xdr:from>
    <xdr:to>
      <xdr:col>18</xdr:col>
      <xdr:colOff>559594</xdr:colOff>
      <xdr:row>280</xdr:row>
      <xdr:rowOff>35719</xdr:rowOff>
    </xdr:to>
    <xdr:graphicFrame macro="">
      <xdr:nvGraphicFramePr>
        <xdr:cNvPr id="17" name="Chart 16">
          <a:extLst>
            <a:ext uri="{FF2B5EF4-FFF2-40B4-BE49-F238E27FC236}">
              <a16:creationId xmlns:a16="http://schemas.microsoft.com/office/drawing/2014/main" id="{D71A7CBF-8927-4D38-B557-95B7A38B1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583407</xdr:colOff>
      <xdr:row>339</xdr:row>
      <xdr:rowOff>178594</xdr:rowOff>
    </xdr:from>
    <xdr:to>
      <xdr:col>18</xdr:col>
      <xdr:colOff>559594</xdr:colOff>
      <xdr:row>358</xdr:row>
      <xdr:rowOff>178594</xdr:rowOff>
    </xdr:to>
    <xdr:graphicFrame macro="">
      <xdr:nvGraphicFramePr>
        <xdr:cNvPr id="21" name="Chart 20">
          <a:extLst>
            <a:ext uri="{FF2B5EF4-FFF2-40B4-BE49-F238E27FC236}">
              <a16:creationId xmlns:a16="http://schemas.microsoft.com/office/drawing/2014/main" id="{B7FCE43D-9FCE-411D-A9ED-4E69EEABF7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5952</xdr:colOff>
      <xdr:row>240</xdr:row>
      <xdr:rowOff>179918</xdr:rowOff>
    </xdr:from>
    <xdr:to>
      <xdr:col>19</xdr:col>
      <xdr:colOff>321467</xdr:colOff>
      <xdr:row>260</xdr:row>
      <xdr:rowOff>71438</xdr:rowOff>
    </xdr:to>
    <xdr:graphicFrame macro="">
      <xdr:nvGraphicFramePr>
        <xdr:cNvPr id="7" name="Chart 6">
          <a:extLst>
            <a:ext uri="{FF2B5EF4-FFF2-40B4-BE49-F238E27FC236}">
              <a16:creationId xmlns:a16="http://schemas.microsoft.com/office/drawing/2014/main" id="{3626195F-BCDA-4B44-8047-05B6F69EB4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19</xdr:col>
      <xdr:colOff>0</xdr:colOff>
      <xdr:row>340</xdr:row>
      <xdr:rowOff>190500</xdr:rowOff>
    </xdr:from>
    <xdr:to>
      <xdr:col>29</xdr:col>
      <xdr:colOff>89807</xdr:colOff>
      <xdr:row>357</xdr:row>
      <xdr:rowOff>43543</xdr:rowOff>
    </xdr:to>
    <xdr:pic>
      <xdr:nvPicPr>
        <xdr:cNvPr id="14" name="Picture 13">
          <a:extLst>
            <a:ext uri="{FF2B5EF4-FFF2-40B4-BE49-F238E27FC236}">
              <a16:creationId xmlns:a16="http://schemas.microsoft.com/office/drawing/2014/main" id="{4A92E617-401F-4C37-9364-C4E37B1F5BA2}"/>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8805071" y="70090393"/>
          <a:ext cx="6893379" cy="3322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1722964</xdr:colOff>
      <xdr:row>3</xdr:row>
      <xdr:rowOff>52917</xdr:rowOff>
    </xdr:from>
    <xdr:to>
      <xdr:col>15</xdr:col>
      <xdr:colOff>243415</xdr:colOff>
      <xdr:row>20</xdr:row>
      <xdr:rowOff>95251</xdr:rowOff>
    </xdr:to>
    <xdr:graphicFrame macro="">
      <xdr:nvGraphicFramePr>
        <xdr:cNvPr id="2" name="Chart 1">
          <a:extLst>
            <a:ext uri="{FF2B5EF4-FFF2-40B4-BE49-F238E27FC236}">
              <a16:creationId xmlns:a16="http://schemas.microsoft.com/office/drawing/2014/main" id="{FD2788DA-EB7A-497F-ACC0-EFCADE34F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201083</xdr:colOff>
      <xdr:row>22</xdr:row>
      <xdr:rowOff>10584</xdr:rowOff>
    </xdr:from>
    <xdr:to>
      <xdr:col>15</xdr:col>
      <xdr:colOff>560916</xdr:colOff>
      <xdr:row>38</xdr:row>
      <xdr:rowOff>176742</xdr:rowOff>
    </xdr:to>
    <xdr:pic>
      <xdr:nvPicPr>
        <xdr:cNvPr id="8" name="Picture 7">
          <a:extLst>
            <a:ext uri="{FF2B5EF4-FFF2-40B4-BE49-F238E27FC236}">
              <a16:creationId xmlns:a16="http://schemas.microsoft.com/office/drawing/2014/main" id="{D02E26A3-CD32-4763-8AC6-8540ACB41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2333" y="4593167"/>
          <a:ext cx="7715250" cy="3552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459442</xdr:colOff>
      <xdr:row>0</xdr:row>
      <xdr:rowOff>127559</xdr:rowOff>
    </xdr:from>
    <xdr:to>
      <xdr:col>11</xdr:col>
      <xdr:colOff>618192</xdr:colOff>
      <xdr:row>17</xdr:row>
      <xdr:rowOff>56652</xdr:rowOff>
    </xdr:to>
    <xdr:graphicFrame macro="">
      <xdr:nvGraphicFramePr>
        <xdr:cNvPr id="3" name="Chart 2">
          <a:extLst>
            <a:ext uri="{FF2B5EF4-FFF2-40B4-BE49-F238E27FC236}">
              <a16:creationId xmlns:a16="http://schemas.microsoft.com/office/drawing/2014/main" id="{50DCB0E5-FB0A-4768-A1A2-B84D93165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603249</xdr:colOff>
      <xdr:row>18</xdr:row>
      <xdr:rowOff>63500</xdr:rowOff>
    </xdr:from>
    <xdr:to>
      <xdr:col>11</xdr:col>
      <xdr:colOff>783167</xdr:colOff>
      <xdr:row>33</xdr:row>
      <xdr:rowOff>190500</xdr:rowOff>
    </xdr:to>
    <xdr:graphicFrame macro="">
      <xdr:nvGraphicFramePr>
        <xdr:cNvPr id="2" name="Chart 1">
          <a:extLst>
            <a:ext uri="{FF2B5EF4-FFF2-40B4-BE49-F238E27FC236}">
              <a16:creationId xmlns:a16="http://schemas.microsoft.com/office/drawing/2014/main" id="{81806785-C7C6-449C-9BBE-D81F4BED8D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296334</xdr:colOff>
      <xdr:row>2</xdr:row>
      <xdr:rowOff>63501</xdr:rowOff>
    </xdr:from>
    <xdr:to>
      <xdr:col>33</xdr:col>
      <xdr:colOff>0</xdr:colOff>
      <xdr:row>19</xdr:row>
      <xdr:rowOff>183094</xdr:rowOff>
    </xdr:to>
    <xdr:graphicFrame macro="">
      <xdr:nvGraphicFramePr>
        <xdr:cNvPr id="6" name="Chart 5">
          <a:extLst>
            <a:ext uri="{FF2B5EF4-FFF2-40B4-BE49-F238E27FC236}">
              <a16:creationId xmlns:a16="http://schemas.microsoft.com/office/drawing/2014/main" id="{DF448955-B333-482C-8132-BE62BDC7E5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63500</xdr:colOff>
      <xdr:row>1</xdr:row>
      <xdr:rowOff>95250</xdr:rowOff>
    </xdr:from>
    <xdr:to>
      <xdr:col>16</xdr:col>
      <xdr:colOff>617008</xdr:colOff>
      <xdr:row>16</xdr:row>
      <xdr:rowOff>74084</xdr:rowOff>
    </xdr:to>
    <xdr:pic>
      <xdr:nvPicPr>
        <xdr:cNvPr id="8" name="Picture 7">
          <a:extLst>
            <a:ext uri="{FF2B5EF4-FFF2-40B4-BE49-F238E27FC236}">
              <a16:creationId xmlns:a16="http://schemas.microsoft.com/office/drawing/2014/main" id="{B409F881-696B-4392-AB49-76D6372995C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790333" y="306917"/>
          <a:ext cx="6437842" cy="3291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95251</xdr:colOff>
      <xdr:row>19</xdr:row>
      <xdr:rowOff>105833</xdr:rowOff>
    </xdr:from>
    <xdr:to>
      <xdr:col>15</xdr:col>
      <xdr:colOff>1191684</xdr:colOff>
      <xdr:row>33</xdr:row>
      <xdr:rowOff>88900</xdr:rowOff>
    </xdr:to>
    <xdr:pic>
      <xdr:nvPicPr>
        <xdr:cNvPr id="12" name="Picture 11">
          <a:extLst>
            <a:ext uri="{FF2B5EF4-FFF2-40B4-BE49-F238E27FC236}">
              <a16:creationId xmlns:a16="http://schemas.microsoft.com/office/drawing/2014/main" id="{A4ABE5B5-D430-4539-9696-08DC87A7312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822084" y="4265083"/>
          <a:ext cx="5784850" cy="294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127000</xdr:colOff>
      <xdr:row>1</xdr:row>
      <xdr:rowOff>236008</xdr:rowOff>
    </xdr:from>
    <xdr:to>
      <xdr:col>9</xdr:col>
      <xdr:colOff>1174750</xdr:colOff>
      <xdr:row>23</xdr:row>
      <xdr:rowOff>137583</xdr:rowOff>
    </xdr:to>
    <xdr:graphicFrame macro="">
      <xdr:nvGraphicFramePr>
        <xdr:cNvPr id="2" name="Chart 1">
          <a:extLst>
            <a:ext uri="{FF2B5EF4-FFF2-40B4-BE49-F238E27FC236}">
              <a16:creationId xmlns:a16="http://schemas.microsoft.com/office/drawing/2014/main" id="{668371AF-9F86-4EFD-B755-5EAEA1E9B9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730250</xdr:colOff>
      <xdr:row>2</xdr:row>
      <xdr:rowOff>201083</xdr:rowOff>
    </xdr:from>
    <xdr:to>
      <xdr:col>14</xdr:col>
      <xdr:colOff>442384</xdr:colOff>
      <xdr:row>21</xdr:row>
      <xdr:rowOff>112183</xdr:rowOff>
    </xdr:to>
    <xdr:pic>
      <xdr:nvPicPr>
        <xdr:cNvPr id="6" name="Picture 5">
          <a:extLst>
            <a:ext uri="{FF2B5EF4-FFF2-40B4-BE49-F238E27FC236}">
              <a16:creationId xmlns:a16="http://schemas.microsoft.com/office/drawing/2014/main" id="{C59DBB01-5423-435C-91AF-82B1921B46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40167" y="613833"/>
          <a:ext cx="4104217" cy="3932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800101</xdr:colOff>
      <xdr:row>1</xdr:row>
      <xdr:rowOff>104775</xdr:rowOff>
    </xdr:from>
    <xdr:to>
      <xdr:col>15</xdr:col>
      <xdr:colOff>296333</xdr:colOff>
      <xdr:row>19</xdr:row>
      <xdr:rowOff>148166</xdr:rowOff>
    </xdr:to>
    <xdr:graphicFrame macro="">
      <xdr:nvGraphicFramePr>
        <xdr:cNvPr id="2" name="Chart 1">
          <a:extLst>
            <a:ext uri="{FF2B5EF4-FFF2-40B4-BE49-F238E27FC236}">
              <a16:creationId xmlns:a16="http://schemas.microsoft.com/office/drawing/2014/main" id="{FFA7152E-C2F8-46D4-88FC-2CD5D4DAC8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571500</xdr:colOff>
      <xdr:row>1</xdr:row>
      <xdr:rowOff>148166</xdr:rowOff>
    </xdr:from>
    <xdr:to>
      <xdr:col>21</xdr:col>
      <xdr:colOff>730250</xdr:colOff>
      <xdr:row>18</xdr:row>
      <xdr:rowOff>3174</xdr:rowOff>
    </xdr:to>
    <xdr:pic>
      <xdr:nvPicPr>
        <xdr:cNvPr id="6" name="Picture 5">
          <a:extLst>
            <a:ext uri="{FF2B5EF4-FFF2-40B4-BE49-F238E27FC236}">
              <a16:creationId xmlns:a16="http://schemas.microsoft.com/office/drawing/2014/main" id="{6FCBE02E-9EE2-48E5-8481-F102CF3D38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748000" y="359833"/>
          <a:ext cx="5958417" cy="3442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790575</xdr:colOff>
      <xdr:row>1</xdr:row>
      <xdr:rowOff>9525</xdr:rowOff>
    </xdr:from>
    <xdr:to>
      <xdr:col>13</xdr:col>
      <xdr:colOff>63500</xdr:colOff>
      <xdr:row>15</xdr:row>
      <xdr:rowOff>84668</xdr:rowOff>
    </xdr:to>
    <xdr:graphicFrame macro="">
      <xdr:nvGraphicFramePr>
        <xdr:cNvPr id="2" name="Chart 1">
          <a:extLst>
            <a:ext uri="{FF2B5EF4-FFF2-40B4-BE49-F238E27FC236}">
              <a16:creationId xmlns:a16="http://schemas.microsoft.com/office/drawing/2014/main" id="{38C567BB-3336-4D08-A30A-37EB6D6B7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xdr:row>
      <xdr:rowOff>0</xdr:rowOff>
    </xdr:from>
    <xdr:to>
      <xdr:col>22</xdr:col>
      <xdr:colOff>691092</xdr:colOff>
      <xdr:row>17</xdr:row>
      <xdr:rowOff>64560</xdr:rowOff>
    </xdr:to>
    <xdr:graphicFrame macro="">
      <xdr:nvGraphicFramePr>
        <xdr:cNvPr id="5" name="Chart 4">
          <a:extLst>
            <a:ext uri="{FF2B5EF4-FFF2-40B4-BE49-F238E27FC236}">
              <a16:creationId xmlns:a16="http://schemas.microsoft.com/office/drawing/2014/main" id="{717805DB-35A9-464D-B618-A239814E0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338666</xdr:colOff>
      <xdr:row>0</xdr:row>
      <xdr:rowOff>179917</xdr:rowOff>
    </xdr:from>
    <xdr:to>
      <xdr:col>9</xdr:col>
      <xdr:colOff>963082</xdr:colOff>
      <xdr:row>25</xdr:row>
      <xdr:rowOff>158750</xdr:rowOff>
    </xdr:to>
    <xdr:graphicFrame macro="">
      <xdr:nvGraphicFramePr>
        <xdr:cNvPr id="3" name="Chart 2">
          <a:extLst>
            <a:ext uri="{FF2B5EF4-FFF2-40B4-BE49-F238E27FC236}">
              <a16:creationId xmlns:a16="http://schemas.microsoft.com/office/drawing/2014/main" id="{A3613769-52AE-4D42-B027-8E4F376D50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963083</xdr:colOff>
      <xdr:row>1</xdr:row>
      <xdr:rowOff>211666</xdr:rowOff>
    </xdr:from>
    <xdr:to>
      <xdr:col>28</xdr:col>
      <xdr:colOff>635000</xdr:colOff>
      <xdr:row>18</xdr:row>
      <xdr:rowOff>31750</xdr:rowOff>
    </xdr:to>
    <xdr:graphicFrame macro="">
      <xdr:nvGraphicFramePr>
        <xdr:cNvPr id="4" name="Chart 3">
          <a:extLst>
            <a:ext uri="{FF2B5EF4-FFF2-40B4-BE49-F238E27FC236}">
              <a16:creationId xmlns:a16="http://schemas.microsoft.com/office/drawing/2014/main" id="{A84138A6-2744-4B26-AE8F-C168522804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919692</xdr:colOff>
      <xdr:row>4</xdr:row>
      <xdr:rowOff>109007</xdr:rowOff>
    </xdr:from>
    <xdr:to>
      <xdr:col>14</xdr:col>
      <xdr:colOff>95250</xdr:colOff>
      <xdr:row>27</xdr:row>
      <xdr:rowOff>116417</xdr:rowOff>
    </xdr:to>
    <xdr:graphicFrame macro="">
      <xdr:nvGraphicFramePr>
        <xdr:cNvPr id="2" name="Chart 1">
          <a:extLst>
            <a:ext uri="{FF2B5EF4-FFF2-40B4-BE49-F238E27FC236}">
              <a16:creationId xmlns:a16="http://schemas.microsoft.com/office/drawing/2014/main" id="{1BE2F300-BABD-49D7-ADB4-68C2457BCA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169333</xdr:colOff>
      <xdr:row>2</xdr:row>
      <xdr:rowOff>0</xdr:rowOff>
    </xdr:from>
    <xdr:to>
      <xdr:col>18</xdr:col>
      <xdr:colOff>243417</xdr:colOff>
      <xdr:row>18</xdr:row>
      <xdr:rowOff>201084</xdr:rowOff>
    </xdr:to>
    <xdr:graphicFrame macro="">
      <xdr:nvGraphicFramePr>
        <xdr:cNvPr id="3" name="Chart 2">
          <a:extLst>
            <a:ext uri="{FF2B5EF4-FFF2-40B4-BE49-F238E27FC236}">
              <a16:creationId xmlns:a16="http://schemas.microsoft.com/office/drawing/2014/main" id="{FBBC683A-1930-454D-B9FF-717517905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645583</xdr:colOff>
      <xdr:row>20</xdr:row>
      <xdr:rowOff>127000</xdr:rowOff>
    </xdr:from>
    <xdr:to>
      <xdr:col>17</xdr:col>
      <xdr:colOff>540808</xdr:colOff>
      <xdr:row>35</xdr:row>
      <xdr:rowOff>147108</xdr:rowOff>
    </xdr:to>
    <xdr:pic>
      <xdr:nvPicPr>
        <xdr:cNvPr id="6" name="Picture 5">
          <a:extLst>
            <a:ext uri="{FF2B5EF4-FFF2-40B4-BE49-F238E27FC236}">
              <a16:creationId xmlns:a16="http://schemas.microsoft.com/office/drawing/2014/main" id="{E9B9122A-5485-41F6-86A5-2FCFF9E023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91083" y="4370917"/>
          <a:ext cx="6372225" cy="31951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19</xdr:col>
      <xdr:colOff>95250</xdr:colOff>
      <xdr:row>3</xdr:row>
      <xdr:rowOff>21166</xdr:rowOff>
    </xdr:from>
    <xdr:to>
      <xdr:col>26</xdr:col>
      <xdr:colOff>560918</xdr:colOff>
      <xdr:row>22</xdr:row>
      <xdr:rowOff>126998</xdr:rowOff>
    </xdr:to>
    <xdr:graphicFrame macro="">
      <xdr:nvGraphicFramePr>
        <xdr:cNvPr id="6" name="Chart 5">
          <a:extLst>
            <a:ext uri="{FF2B5EF4-FFF2-40B4-BE49-F238E27FC236}">
              <a16:creationId xmlns:a16="http://schemas.microsoft.com/office/drawing/2014/main" id="{3A755C30-0965-4A57-B00C-BB98A817E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52916</xdr:colOff>
      <xdr:row>15</xdr:row>
      <xdr:rowOff>74083</xdr:rowOff>
    </xdr:from>
    <xdr:to>
      <xdr:col>5</xdr:col>
      <xdr:colOff>751417</xdr:colOff>
      <xdr:row>34</xdr:row>
      <xdr:rowOff>158750</xdr:rowOff>
    </xdr:to>
    <xdr:graphicFrame macro="">
      <xdr:nvGraphicFramePr>
        <xdr:cNvPr id="7" name="Chart 6">
          <a:extLst>
            <a:ext uri="{FF2B5EF4-FFF2-40B4-BE49-F238E27FC236}">
              <a16:creationId xmlns:a16="http://schemas.microsoft.com/office/drawing/2014/main" id="{E6EE55E3-12F5-4720-BF9C-687D264E6F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433917</xdr:colOff>
      <xdr:row>7</xdr:row>
      <xdr:rowOff>148167</xdr:rowOff>
    </xdr:from>
    <xdr:to>
      <xdr:col>37</xdr:col>
      <xdr:colOff>100542</xdr:colOff>
      <xdr:row>24</xdr:row>
      <xdr:rowOff>49742</xdr:rowOff>
    </xdr:to>
    <xdr:pic>
      <xdr:nvPicPr>
        <xdr:cNvPr id="9" name="Picture 8">
          <a:extLst>
            <a:ext uri="{FF2B5EF4-FFF2-40B4-BE49-F238E27FC236}">
              <a16:creationId xmlns:a16="http://schemas.microsoft.com/office/drawing/2014/main" id="{A7372102-7803-4513-940A-1D66A20868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321000" y="1619250"/>
          <a:ext cx="6439958" cy="348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613834</xdr:colOff>
      <xdr:row>3</xdr:row>
      <xdr:rowOff>63500</xdr:rowOff>
    </xdr:from>
    <xdr:to>
      <xdr:col>14</xdr:col>
      <xdr:colOff>497416</xdr:colOff>
      <xdr:row>22</xdr:row>
      <xdr:rowOff>127001</xdr:rowOff>
    </xdr:to>
    <xdr:graphicFrame macro="">
      <xdr:nvGraphicFramePr>
        <xdr:cNvPr id="2" name="Chart 1">
          <a:extLst>
            <a:ext uri="{FF2B5EF4-FFF2-40B4-BE49-F238E27FC236}">
              <a16:creationId xmlns:a16="http://schemas.microsoft.com/office/drawing/2014/main" id="{567C2E61-CF1B-4EE3-96E7-92F3CF9A3C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402167</xdr:colOff>
      <xdr:row>3</xdr:row>
      <xdr:rowOff>21167</xdr:rowOff>
    </xdr:from>
    <xdr:to>
      <xdr:col>41</xdr:col>
      <xdr:colOff>370418</xdr:colOff>
      <xdr:row>21</xdr:row>
      <xdr:rowOff>105833</xdr:rowOff>
    </xdr:to>
    <xdr:graphicFrame macro="">
      <xdr:nvGraphicFramePr>
        <xdr:cNvPr id="3" name="Chart 2">
          <a:extLst>
            <a:ext uri="{FF2B5EF4-FFF2-40B4-BE49-F238E27FC236}">
              <a16:creationId xmlns:a16="http://schemas.microsoft.com/office/drawing/2014/main" id="{6BC34AD6-0EDD-40F9-8C3D-C3C22F3C3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42</xdr:col>
      <xdr:colOff>465666</xdr:colOff>
      <xdr:row>3</xdr:row>
      <xdr:rowOff>95250</xdr:rowOff>
    </xdr:from>
    <xdr:to>
      <xdr:col>51</xdr:col>
      <xdr:colOff>520699</xdr:colOff>
      <xdr:row>21</xdr:row>
      <xdr:rowOff>43391</xdr:rowOff>
    </xdr:to>
    <xdr:pic>
      <xdr:nvPicPr>
        <xdr:cNvPr id="6" name="Picture 5">
          <a:extLst>
            <a:ext uri="{FF2B5EF4-FFF2-40B4-BE49-F238E27FC236}">
              <a16:creationId xmlns:a16="http://schemas.microsoft.com/office/drawing/2014/main" id="{C9A0BB6A-F111-4BFA-9995-E0F9D1B6FF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808333" y="709083"/>
          <a:ext cx="6151033" cy="3747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486833</xdr:colOff>
      <xdr:row>1</xdr:row>
      <xdr:rowOff>85724</xdr:rowOff>
    </xdr:from>
    <xdr:to>
      <xdr:col>15</xdr:col>
      <xdr:colOff>63499</xdr:colOff>
      <xdr:row>19</xdr:row>
      <xdr:rowOff>52916</xdr:rowOff>
    </xdr:to>
    <xdr:graphicFrame macro="">
      <xdr:nvGraphicFramePr>
        <xdr:cNvPr id="2" name="Chart 1">
          <a:extLst>
            <a:ext uri="{FF2B5EF4-FFF2-40B4-BE49-F238E27FC236}">
              <a16:creationId xmlns:a16="http://schemas.microsoft.com/office/drawing/2014/main" id="{2307E033-25AA-409A-A803-19E153F28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1968500</xdr:colOff>
      <xdr:row>2</xdr:row>
      <xdr:rowOff>158751</xdr:rowOff>
    </xdr:from>
    <xdr:to>
      <xdr:col>41</xdr:col>
      <xdr:colOff>550333</xdr:colOff>
      <xdr:row>24</xdr:row>
      <xdr:rowOff>158751</xdr:rowOff>
    </xdr:to>
    <xdr:graphicFrame macro="">
      <xdr:nvGraphicFramePr>
        <xdr:cNvPr id="4" name="Chart 3">
          <a:extLst>
            <a:ext uri="{FF2B5EF4-FFF2-40B4-BE49-F238E27FC236}">
              <a16:creationId xmlns:a16="http://schemas.microsoft.com/office/drawing/2014/main" id="{957906EB-22C5-4828-8F39-253DCD563B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52</xdr:col>
      <xdr:colOff>95250</xdr:colOff>
      <xdr:row>1</xdr:row>
      <xdr:rowOff>197909</xdr:rowOff>
    </xdr:from>
    <xdr:to>
      <xdr:col>61</xdr:col>
      <xdr:colOff>583406</xdr:colOff>
      <xdr:row>21</xdr:row>
      <xdr:rowOff>0</xdr:rowOff>
    </xdr:to>
    <xdr:graphicFrame macro="">
      <xdr:nvGraphicFramePr>
        <xdr:cNvPr id="5" name="Chart 4">
          <a:extLst>
            <a:ext uri="{FF2B5EF4-FFF2-40B4-BE49-F238E27FC236}">
              <a16:creationId xmlns:a16="http://schemas.microsoft.com/office/drawing/2014/main" id="{EAC83872-2AA0-4641-BDF9-3E3EF6A9B5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469194</xdr:colOff>
      <xdr:row>2</xdr:row>
      <xdr:rowOff>52917</xdr:rowOff>
    </xdr:from>
    <xdr:to>
      <xdr:col>26</xdr:col>
      <xdr:colOff>296334</xdr:colOff>
      <xdr:row>19</xdr:row>
      <xdr:rowOff>196851</xdr:rowOff>
    </xdr:to>
    <xdr:graphicFrame macro="">
      <xdr:nvGraphicFramePr>
        <xdr:cNvPr id="7" name="Chart 6">
          <a:extLst>
            <a:ext uri="{FF2B5EF4-FFF2-40B4-BE49-F238E27FC236}">
              <a16:creationId xmlns:a16="http://schemas.microsoft.com/office/drawing/2014/main" id="{7F78C1A4-ED9E-4FCF-B7BB-B67A9A068E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437444</xdr:colOff>
      <xdr:row>21</xdr:row>
      <xdr:rowOff>98777</xdr:rowOff>
    </xdr:from>
    <xdr:to>
      <xdr:col>15</xdr:col>
      <xdr:colOff>14110</xdr:colOff>
      <xdr:row>39</xdr:row>
      <xdr:rowOff>80080</xdr:rowOff>
    </xdr:to>
    <xdr:graphicFrame macro="">
      <xdr:nvGraphicFramePr>
        <xdr:cNvPr id="12" name="Chart 11">
          <a:extLst>
            <a:ext uri="{FF2B5EF4-FFF2-40B4-BE49-F238E27FC236}">
              <a16:creationId xmlns:a16="http://schemas.microsoft.com/office/drawing/2014/main" id="{02DC5C19-11B9-4347-948C-9BA90AC35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26</xdr:col>
      <xdr:colOff>582083</xdr:colOff>
      <xdr:row>1</xdr:row>
      <xdr:rowOff>190499</xdr:rowOff>
    </xdr:from>
    <xdr:to>
      <xdr:col>30</xdr:col>
      <xdr:colOff>99482</xdr:colOff>
      <xdr:row>17</xdr:row>
      <xdr:rowOff>17991</xdr:rowOff>
    </xdr:to>
    <xdr:pic>
      <xdr:nvPicPr>
        <xdr:cNvPr id="14" name="Picture 13">
          <a:extLst>
            <a:ext uri="{FF2B5EF4-FFF2-40B4-BE49-F238E27FC236}">
              <a16:creationId xmlns:a16="http://schemas.microsoft.com/office/drawing/2014/main" id="{7CA200CC-3E1F-41BD-BD38-31117F740BE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533916" y="402166"/>
          <a:ext cx="5496983" cy="3182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211666</xdr:colOff>
      <xdr:row>1</xdr:row>
      <xdr:rowOff>169333</xdr:rowOff>
    </xdr:from>
    <xdr:to>
      <xdr:col>9</xdr:col>
      <xdr:colOff>582084</xdr:colOff>
      <xdr:row>18</xdr:row>
      <xdr:rowOff>148167</xdr:rowOff>
    </xdr:to>
    <xdr:graphicFrame macro="">
      <xdr:nvGraphicFramePr>
        <xdr:cNvPr id="2" name="Chart 1">
          <a:extLst>
            <a:ext uri="{FF2B5EF4-FFF2-40B4-BE49-F238E27FC236}">
              <a16:creationId xmlns:a16="http://schemas.microsoft.com/office/drawing/2014/main" id="{CA744280-4C0B-4E96-BE3C-A81C15907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582083</xdr:colOff>
      <xdr:row>3</xdr:row>
      <xdr:rowOff>137583</xdr:rowOff>
    </xdr:from>
    <xdr:to>
      <xdr:col>17</xdr:col>
      <xdr:colOff>529167</xdr:colOff>
      <xdr:row>21</xdr:row>
      <xdr:rowOff>10584</xdr:rowOff>
    </xdr:to>
    <xdr:graphicFrame macro="">
      <xdr:nvGraphicFramePr>
        <xdr:cNvPr id="3" name="Chart 2">
          <a:extLst>
            <a:ext uri="{FF2B5EF4-FFF2-40B4-BE49-F238E27FC236}">
              <a16:creationId xmlns:a16="http://schemas.microsoft.com/office/drawing/2014/main" id="{073FCEAE-D315-47BF-AFA7-C6A20F0FB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52917</xdr:colOff>
      <xdr:row>1</xdr:row>
      <xdr:rowOff>232833</xdr:rowOff>
    </xdr:from>
    <xdr:to>
      <xdr:col>28</xdr:col>
      <xdr:colOff>2582334</xdr:colOff>
      <xdr:row>20</xdr:row>
      <xdr:rowOff>52917</xdr:rowOff>
    </xdr:to>
    <xdr:graphicFrame macro="">
      <xdr:nvGraphicFramePr>
        <xdr:cNvPr id="4" name="Chart 3">
          <a:extLst>
            <a:ext uri="{FF2B5EF4-FFF2-40B4-BE49-F238E27FC236}">
              <a16:creationId xmlns:a16="http://schemas.microsoft.com/office/drawing/2014/main" id="{EFE13F01-F733-462E-979C-415DF9F260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43</xdr:col>
      <xdr:colOff>396875</xdr:colOff>
      <xdr:row>0</xdr:row>
      <xdr:rowOff>117739</xdr:rowOff>
    </xdr:from>
    <xdr:to>
      <xdr:col>50</xdr:col>
      <xdr:colOff>153461</xdr:colOff>
      <xdr:row>17</xdr:row>
      <xdr:rowOff>127000</xdr:rowOff>
    </xdr:to>
    <xdr:graphicFrame macro="">
      <xdr:nvGraphicFramePr>
        <xdr:cNvPr id="5" name="Chart 4">
          <a:extLst>
            <a:ext uri="{FF2B5EF4-FFF2-40B4-BE49-F238E27FC236}">
              <a16:creationId xmlns:a16="http://schemas.microsoft.com/office/drawing/2014/main" id="{579E289A-3215-4E31-9703-0F3D85EBD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592666</xdr:colOff>
      <xdr:row>1</xdr:row>
      <xdr:rowOff>127000</xdr:rowOff>
    </xdr:from>
    <xdr:to>
      <xdr:col>8</xdr:col>
      <xdr:colOff>1068918</xdr:colOff>
      <xdr:row>23</xdr:row>
      <xdr:rowOff>105834</xdr:rowOff>
    </xdr:to>
    <xdr:graphicFrame macro="">
      <xdr:nvGraphicFramePr>
        <xdr:cNvPr id="7" name="Chart 6">
          <a:extLst>
            <a:ext uri="{FF2B5EF4-FFF2-40B4-BE49-F238E27FC236}">
              <a16:creationId xmlns:a16="http://schemas.microsoft.com/office/drawing/2014/main" id="{7D0813DD-0B28-4704-A50F-46B55E054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387350</xdr:colOff>
      <xdr:row>0</xdr:row>
      <xdr:rowOff>0</xdr:rowOff>
    </xdr:from>
    <xdr:to>
      <xdr:col>29</xdr:col>
      <xdr:colOff>417285</xdr:colOff>
      <xdr:row>16</xdr:row>
      <xdr:rowOff>98272</xdr:rowOff>
    </xdr:to>
    <xdr:graphicFrame macro="">
      <xdr:nvGraphicFramePr>
        <xdr:cNvPr id="4" name="Chart 3">
          <a:extLst>
            <a:ext uri="{FF2B5EF4-FFF2-40B4-BE49-F238E27FC236}">
              <a16:creationId xmlns:a16="http://schemas.microsoft.com/office/drawing/2014/main" id="{804E1CB2-CD1E-4EA8-9C3E-ADFDAE763E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455084</xdr:colOff>
      <xdr:row>1</xdr:row>
      <xdr:rowOff>10583</xdr:rowOff>
    </xdr:from>
    <xdr:to>
      <xdr:col>53</xdr:col>
      <xdr:colOff>0</xdr:colOff>
      <xdr:row>18</xdr:row>
      <xdr:rowOff>63500</xdr:rowOff>
    </xdr:to>
    <xdr:graphicFrame macro="">
      <xdr:nvGraphicFramePr>
        <xdr:cNvPr id="6" name="Chart 5">
          <a:extLst>
            <a:ext uri="{FF2B5EF4-FFF2-40B4-BE49-F238E27FC236}">
              <a16:creationId xmlns:a16="http://schemas.microsoft.com/office/drawing/2014/main" id="{A8BD04AD-5B75-4234-8390-A09B098538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222251</xdr:colOff>
      <xdr:row>2</xdr:row>
      <xdr:rowOff>74084</xdr:rowOff>
    </xdr:from>
    <xdr:to>
      <xdr:col>16</xdr:col>
      <xdr:colOff>1291168</xdr:colOff>
      <xdr:row>23</xdr:row>
      <xdr:rowOff>0</xdr:rowOff>
    </xdr:to>
    <xdr:graphicFrame macro="">
      <xdr:nvGraphicFramePr>
        <xdr:cNvPr id="8" name="Chart 7">
          <a:extLst>
            <a:ext uri="{FF2B5EF4-FFF2-40B4-BE49-F238E27FC236}">
              <a16:creationId xmlns:a16="http://schemas.microsoft.com/office/drawing/2014/main" id="{31ADFA44-B83F-4293-9A9B-344B2311F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105833</xdr:colOff>
      <xdr:row>1</xdr:row>
      <xdr:rowOff>114299</xdr:rowOff>
    </xdr:from>
    <xdr:to>
      <xdr:col>17</xdr:col>
      <xdr:colOff>85725</xdr:colOff>
      <xdr:row>23</xdr:row>
      <xdr:rowOff>9524</xdr:rowOff>
    </xdr:to>
    <xdr:graphicFrame macro="">
      <xdr:nvGraphicFramePr>
        <xdr:cNvPr id="2" name="Chart 1">
          <a:extLst>
            <a:ext uri="{FF2B5EF4-FFF2-40B4-BE49-F238E27FC236}">
              <a16:creationId xmlns:a16="http://schemas.microsoft.com/office/drawing/2014/main" id="{54335C4C-0712-45DF-AC0F-7887EA313F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529166</xdr:colOff>
      <xdr:row>3</xdr:row>
      <xdr:rowOff>0</xdr:rowOff>
    </xdr:from>
    <xdr:to>
      <xdr:col>24</xdr:col>
      <xdr:colOff>211668</xdr:colOff>
      <xdr:row>24</xdr:row>
      <xdr:rowOff>31751</xdr:rowOff>
    </xdr:to>
    <xdr:graphicFrame macro="">
      <xdr:nvGraphicFramePr>
        <xdr:cNvPr id="3" name="Chart 2">
          <a:extLst>
            <a:ext uri="{FF2B5EF4-FFF2-40B4-BE49-F238E27FC236}">
              <a16:creationId xmlns:a16="http://schemas.microsoft.com/office/drawing/2014/main" id="{749847F3-75C1-428A-888E-B9E1F405CA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148167</xdr:colOff>
      <xdr:row>24</xdr:row>
      <xdr:rowOff>127000</xdr:rowOff>
    </xdr:from>
    <xdr:to>
      <xdr:col>16</xdr:col>
      <xdr:colOff>327025</xdr:colOff>
      <xdr:row>43</xdr:row>
      <xdr:rowOff>137583</xdr:rowOff>
    </xdr:to>
    <xdr:pic>
      <xdr:nvPicPr>
        <xdr:cNvPr id="6" name="Picture 5">
          <a:extLst>
            <a:ext uri="{FF2B5EF4-FFF2-40B4-BE49-F238E27FC236}">
              <a16:creationId xmlns:a16="http://schemas.microsoft.com/office/drawing/2014/main" id="{D003BB9D-2437-462D-9040-C56150FC46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27750" y="4709583"/>
          <a:ext cx="5597525" cy="3630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444499</xdr:colOff>
      <xdr:row>2</xdr:row>
      <xdr:rowOff>148167</xdr:rowOff>
    </xdr:from>
    <xdr:to>
      <xdr:col>32</xdr:col>
      <xdr:colOff>263525</xdr:colOff>
      <xdr:row>21</xdr:row>
      <xdr:rowOff>148167</xdr:rowOff>
    </xdr:to>
    <xdr:pic>
      <xdr:nvPicPr>
        <xdr:cNvPr id="9" name="Picture 8">
          <a:extLst>
            <a:ext uri="{FF2B5EF4-FFF2-40B4-BE49-F238E27FC236}">
              <a16:creationId xmlns:a16="http://schemas.microsoft.com/office/drawing/2014/main" id="{C82D2050-8F85-44C2-B12E-36D979CA86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103166" y="529167"/>
          <a:ext cx="6666442" cy="3630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977901</xdr:colOff>
      <xdr:row>3</xdr:row>
      <xdr:rowOff>47625</xdr:rowOff>
    </xdr:from>
    <xdr:to>
      <xdr:col>15</xdr:col>
      <xdr:colOff>127000</xdr:colOff>
      <xdr:row>21</xdr:row>
      <xdr:rowOff>105833</xdr:rowOff>
    </xdr:to>
    <xdr:graphicFrame macro="">
      <xdr:nvGraphicFramePr>
        <xdr:cNvPr id="2" name="Chart 1">
          <a:extLst>
            <a:ext uri="{FF2B5EF4-FFF2-40B4-BE49-F238E27FC236}">
              <a16:creationId xmlns:a16="http://schemas.microsoft.com/office/drawing/2014/main" id="{311BEA7C-A9B2-4DF0-BC9F-2EB6E93FB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455082</xdr:colOff>
      <xdr:row>3</xdr:row>
      <xdr:rowOff>126999</xdr:rowOff>
    </xdr:from>
    <xdr:to>
      <xdr:col>25</xdr:col>
      <xdr:colOff>468840</xdr:colOff>
      <xdr:row>19</xdr:row>
      <xdr:rowOff>135466</xdr:rowOff>
    </xdr:to>
    <xdr:pic>
      <xdr:nvPicPr>
        <xdr:cNvPr id="8" name="Picture 7">
          <a:extLst>
            <a:ext uri="{FF2B5EF4-FFF2-40B4-BE49-F238E27FC236}">
              <a16:creationId xmlns:a16="http://schemas.microsoft.com/office/drawing/2014/main" id="{F26FA887-D5D7-4E84-8146-05E831118C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414749" y="751416"/>
          <a:ext cx="6871758" cy="3395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840844</xdr:colOff>
      <xdr:row>0</xdr:row>
      <xdr:rowOff>182562</xdr:rowOff>
    </xdr:from>
    <xdr:to>
      <xdr:col>13</xdr:col>
      <xdr:colOff>1625600</xdr:colOff>
      <xdr:row>17</xdr:row>
      <xdr:rowOff>103717</xdr:rowOff>
    </xdr:to>
    <xdr:graphicFrame macro="">
      <xdr:nvGraphicFramePr>
        <xdr:cNvPr id="2" name="Chart 1">
          <a:extLst>
            <a:ext uri="{FF2B5EF4-FFF2-40B4-BE49-F238E27FC236}">
              <a16:creationId xmlns:a16="http://schemas.microsoft.com/office/drawing/2014/main" id="{D8FBF3A7-05DF-49D5-8949-C924C48A17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harts">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2BE00-30A6-4ABC-9AE5-07DC0E2BD64C}">
  <sheetPr>
    <tabColor rgb="FFFF0000"/>
  </sheetPr>
  <dimension ref="A1:GU2633"/>
  <sheetViews>
    <sheetView showGridLines="0" topLeftCell="A53" zoomScale="70" zoomScaleNormal="70" zoomScalePageLayoutView="65" workbookViewId="0">
      <pane xSplit="2" topLeftCell="I1" activePane="topRight" state="frozen"/>
      <selection activeCell="D46" sqref="D46"/>
      <selection pane="topRight" activeCell="M61" sqref="M61"/>
    </sheetView>
  </sheetViews>
  <sheetFormatPr defaultColWidth="8.625" defaultRowHeight="15.75"/>
  <cols>
    <col min="1" max="1" width="4.625" style="328" customWidth="1"/>
    <col min="2" max="2" width="59.125" style="358" customWidth="1"/>
    <col min="3" max="3" width="46.625" style="357" customWidth="1"/>
    <col min="4" max="19" width="47.375" style="359" customWidth="1"/>
    <col min="20" max="20" width="36.5" style="359" customWidth="1"/>
    <col min="21" max="21" width="73" style="359" customWidth="1"/>
    <col min="22" max="24" width="36.5" style="359" customWidth="1"/>
    <col min="25" max="29" width="35.125" style="359" customWidth="1"/>
    <col min="30" max="33" width="47.375" style="359" customWidth="1"/>
    <col min="34" max="49" width="47.375" style="328" customWidth="1"/>
    <col min="50" max="53" width="57.125" style="328" customWidth="1"/>
    <col min="54" max="103" width="47.375" style="328" customWidth="1"/>
    <col min="104" max="16384" width="8.625" style="328"/>
  </cols>
  <sheetData>
    <row r="1" spans="1:119" s="209" customFormat="1">
      <c r="A1" s="317"/>
      <c r="B1" s="318"/>
      <c r="C1" s="319"/>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0"/>
      <c r="AD1" s="320"/>
      <c r="AE1" s="320"/>
      <c r="AF1" s="320"/>
      <c r="AG1" s="320"/>
      <c r="AH1" s="320"/>
      <c r="AI1" s="320"/>
      <c r="AJ1" s="320"/>
      <c r="AK1" s="320"/>
      <c r="AL1" s="320"/>
      <c r="AM1" s="320"/>
      <c r="AN1" s="320"/>
      <c r="AO1" s="320"/>
      <c r="AP1" s="320"/>
      <c r="AQ1" s="320"/>
      <c r="AR1" s="320"/>
      <c r="AS1" s="320"/>
      <c r="AT1" s="320"/>
      <c r="AU1" s="320"/>
      <c r="AV1" s="320"/>
      <c r="AW1" s="320"/>
      <c r="AX1" s="320"/>
      <c r="AY1" s="320"/>
      <c r="AZ1" s="320"/>
      <c r="BA1" s="320"/>
      <c r="BB1" s="320"/>
      <c r="BC1" s="320"/>
      <c r="BD1" s="320"/>
      <c r="BE1" s="320"/>
      <c r="BF1" s="320"/>
      <c r="BG1" s="320"/>
      <c r="BH1" s="320"/>
      <c r="BI1" s="320"/>
      <c r="BJ1" s="320"/>
      <c r="BK1" s="320"/>
      <c r="BL1" s="320"/>
      <c r="BM1" s="320"/>
      <c r="BN1" s="320"/>
      <c r="BO1" s="320"/>
      <c r="BP1" s="320"/>
      <c r="BQ1" s="320"/>
      <c r="BR1" s="320"/>
      <c r="BS1" s="320"/>
      <c r="BT1" s="320"/>
      <c r="BU1" s="320"/>
      <c r="BV1" s="320"/>
      <c r="BW1" s="320"/>
      <c r="BX1" s="320"/>
      <c r="BY1" s="320"/>
      <c r="BZ1" s="320"/>
      <c r="CA1" s="320"/>
      <c r="CB1" s="320"/>
      <c r="CC1" s="320"/>
      <c r="CD1" s="320"/>
      <c r="CE1" s="320"/>
      <c r="CF1" s="320"/>
      <c r="CG1" s="320"/>
      <c r="CH1" s="320"/>
      <c r="CI1" s="320"/>
      <c r="CJ1" s="320"/>
      <c r="CK1" s="320"/>
      <c r="CL1" s="320"/>
      <c r="CM1" s="320"/>
      <c r="CN1" s="320"/>
      <c r="CO1" s="320"/>
      <c r="CP1" s="320"/>
      <c r="CQ1" s="320"/>
      <c r="CR1" s="320"/>
      <c r="CS1" s="320"/>
      <c r="CT1" s="320"/>
      <c r="CU1" s="320"/>
      <c r="CV1" s="320"/>
      <c r="CW1" s="320"/>
      <c r="CX1" s="320"/>
      <c r="CY1" s="320"/>
    </row>
    <row r="2" spans="1:119" s="322" customFormat="1" ht="30">
      <c r="A2" s="317"/>
      <c r="B2" s="321" t="s">
        <v>104</v>
      </c>
      <c r="C2" s="319"/>
      <c r="D2" s="320" t="s">
        <v>361</v>
      </c>
      <c r="E2" s="320" t="s">
        <v>361</v>
      </c>
      <c r="F2" s="320" t="s">
        <v>361</v>
      </c>
      <c r="G2" s="320" t="s">
        <v>361</v>
      </c>
      <c r="H2" s="320" t="s">
        <v>361</v>
      </c>
      <c r="I2" s="320" t="s">
        <v>361</v>
      </c>
      <c r="J2" s="320" t="s">
        <v>361</v>
      </c>
      <c r="K2" s="320" t="s">
        <v>361</v>
      </c>
      <c r="L2" s="320" t="s">
        <v>361</v>
      </c>
      <c r="M2" s="320" t="s">
        <v>361</v>
      </c>
      <c r="N2" s="320" t="s">
        <v>361</v>
      </c>
      <c r="O2" s="320" t="s">
        <v>361</v>
      </c>
      <c r="P2" s="320"/>
      <c r="Q2" s="320"/>
      <c r="R2" s="320"/>
      <c r="S2" s="320"/>
      <c r="T2" s="320"/>
      <c r="U2" s="320"/>
      <c r="V2" s="320"/>
      <c r="W2" s="320"/>
      <c r="X2" s="320"/>
      <c r="Y2" s="320"/>
      <c r="Z2" s="320"/>
      <c r="AA2" s="320"/>
      <c r="AB2" s="320"/>
      <c r="AC2" s="320"/>
      <c r="AD2" s="320"/>
      <c r="AE2" s="320"/>
      <c r="AF2" s="320"/>
      <c r="AG2" s="320"/>
      <c r="AH2" s="320" t="s">
        <v>361</v>
      </c>
      <c r="AI2" s="320" t="s">
        <v>361</v>
      </c>
      <c r="AJ2" s="320" t="s">
        <v>361</v>
      </c>
      <c r="AK2" s="320"/>
      <c r="AL2" s="320"/>
      <c r="AM2" s="320"/>
      <c r="AN2" s="320"/>
      <c r="AO2" s="320"/>
      <c r="AP2" s="320"/>
      <c r="AQ2" s="320"/>
      <c r="AR2" s="320"/>
      <c r="AS2" s="320"/>
      <c r="AT2" s="320"/>
      <c r="AU2" s="320"/>
      <c r="AV2" s="320"/>
      <c r="AW2" s="320"/>
      <c r="AX2" s="320"/>
      <c r="AY2" s="320"/>
      <c r="AZ2" s="320"/>
      <c r="BA2" s="320"/>
      <c r="BB2" s="320"/>
      <c r="BC2" s="320"/>
      <c r="BD2" s="320"/>
      <c r="BE2" s="320"/>
      <c r="BF2" s="320"/>
      <c r="BG2" s="320"/>
      <c r="BH2" s="320"/>
      <c r="BI2" s="320"/>
      <c r="BJ2" s="320"/>
      <c r="BK2" s="320" t="s">
        <v>361</v>
      </c>
      <c r="BL2" s="320"/>
      <c r="BM2" s="320"/>
      <c r="BN2" s="320"/>
      <c r="BO2" s="320"/>
      <c r="BP2" s="320"/>
      <c r="BQ2" s="320"/>
      <c r="BR2" s="320" t="s">
        <v>361</v>
      </c>
      <c r="BS2" s="320" t="s">
        <v>361</v>
      </c>
      <c r="BT2" s="320" t="s">
        <v>361</v>
      </c>
      <c r="BU2" s="320" t="s">
        <v>361</v>
      </c>
      <c r="BV2" s="320" t="s">
        <v>361</v>
      </c>
      <c r="BW2" s="320" t="s">
        <v>361</v>
      </c>
      <c r="BX2" s="320" t="s">
        <v>361</v>
      </c>
      <c r="BY2" s="320"/>
      <c r="BZ2" s="320"/>
      <c r="CA2" s="320"/>
      <c r="CB2" s="320" t="s">
        <v>361</v>
      </c>
      <c r="CC2" s="320" t="s">
        <v>361</v>
      </c>
      <c r="CD2" s="320" t="s">
        <v>361</v>
      </c>
      <c r="CE2" s="320" t="s">
        <v>361</v>
      </c>
      <c r="CF2" s="320" t="s">
        <v>361</v>
      </c>
      <c r="CG2" s="320" t="s">
        <v>361</v>
      </c>
      <c r="CH2" s="320" t="s">
        <v>361</v>
      </c>
      <c r="CI2" s="320" t="s">
        <v>361</v>
      </c>
      <c r="CJ2" s="320" t="s">
        <v>361</v>
      </c>
      <c r="CK2" s="320" t="s">
        <v>361</v>
      </c>
      <c r="CL2" s="320"/>
      <c r="CM2" s="320"/>
      <c r="CN2" s="320"/>
      <c r="CO2" s="320"/>
      <c r="CP2" s="320"/>
      <c r="CQ2" s="320"/>
      <c r="CR2" s="320"/>
      <c r="CS2" s="320"/>
      <c r="CT2" s="320"/>
      <c r="CU2" s="320"/>
      <c r="CV2" s="320"/>
      <c r="CW2" s="320"/>
      <c r="CX2" s="320"/>
      <c r="CY2" s="320"/>
    </row>
    <row r="3" spans="1:119" s="209" customFormat="1" ht="21.95" customHeight="1">
      <c r="A3" s="323"/>
      <c r="B3" s="324"/>
      <c r="C3" s="319" t="s">
        <v>95</v>
      </c>
      <c r="D3" s="324" t="s">
        <v>5</v>
      </c>
      <c r="E3" s="324" t="s">
        <v>6</v>
      </c>
      <c r="F3" s="324" t="s">
        <v>7</v>
      </c>
      <c r="G3" s="324" t="s">
        <v>8</v>
      </c>
      <c r="H3" s="324" t="s">
        <v>9</v>
      </c>
      <c r="I3" s="324" t="s">
        <v>0</v>
      </c>
      <c r="J3" s="324" t="s">
        <v>1</v>
      </c>
      <c r="K3" s="324" t="s">
        <v>2</v>
      </c>
      <c r="L3" s="324" t="s">
        <v>3</v>
      </c>
      <c r="M3" s="324" t="s">
        <v>4</v>
      </c>
      <c r="N3" s="324" t="s">
        <v>10</v>
      </c>
      <c r="O3" s="324" t="s">
        <v>11</v>
      </c>
      <c r="P3" s="324" t="s">
        <v>12</v>
      </c>
      <c r="Q3" s="324" t="s">
        <v>13</v>
      </c>
      <c r="R3" s="324" t="s">
        <v>14</v>
      </c>
      <c r="S3" s="324" t="s">
        <v>15</v>
      </c>
      <c r="T3" s="324" t="s">
        <v>16</v>
      </c>
      <c r="U3" s="324" t="s">
        <v>17</v>
      </c>
      <c r="V3" s="324" t="s">
        <v>18</v>
      </c>
      <c r="W3" s="324" t="s">
        <v>19</v>
      </c>
      <c r="X3" s="324" t="s">
        <v>20</v>
      </c>
      <c r="Y3" s="324" t="s">
        <v>21</v>
      </c>
      <c r="Z3" s="324" t="s">
        <v>22</v>
      </c>
      <c r="AA3" s="324" t="s">
        <v>23</v>
      </c>
      <c r="AB3" s="324" t="s">
        <v>24</v>
      </c>
      <c r="AC3" s="324" t="s">
        <v>25</v>
      </c>
      <c r="AD3" s="324" t="s">
        <v>26</v>
      </c>
      <c r="AE3" s="324" t="s">
        <v>27</v>
      </c>
      <c r="AF3" s="324" t="s">
        <v>28</v>
      </c>
      <c r="AG3" s="324" t="s">
        <v>29</v>
      </c>
      <c r="AH3" s="324" t="s">
        <v>30</v>
      </c>
      <c r="AI3" s="324" t="s">
        <v>31</v>
      </c>
      <c r="AJ3" s="324" t="s">
        <v>32</v>
      </c>
      <c r="AK3" s="324" t="s">
        <v>33</v>
      </c>
      <c r="AL3" s="324" t="s">
        <v>34</v>
      </c>
      <c r="AM3" s="324" t="s">
        <v>35</v>
      </c>
      <c r="AN3" s="324" t="s">
        <v>36</v>
      </c>
      <c r="AO3" s="324" t="s">
        <v>37</v>
      </c>
      <c r="AP3" s="324" t="s">
        <v>38</v>
      </c>
      <c r="AQ3" s="324" t="s">
        <v>39</v>
      </c>
      <c r="AR3" s="324" t="s">
        <v>40</v>
      </c>
      <c r="AS3" s="324" t="s">
        <v>41</v>
      </c>
      <c r="AT3" s="324" t="s">
        <v>42</v>
      </c>
      <c r="AU3" s="324" t="s">
        <v>43</v>
      </c>
      <c r="AV3" s="324" t="s">
        <v>44</v>
      </c>
      <c r="AW3" s="324" t="s">
        <v>45</v>
      </c>
      <c r="AX3" s="324" t="s">
        <v>46</v>
      </c>
      <c r="AY3" s="324" t="s">
        <v>47</v>
      </c>
      <c r="AZ3" s="324" t="s">
        <v>48</v>
      </c>
      <c r="BA3" s="324" t="s">
        <v>49</v>
      </c>
      <c r="BB3" s="324" t="s">
        <v>50</v>
      </c>
      <c r="BC3" s="324" t="s">
        <v>51</v>
      </c>
      <c r="BD3" s="324" t="s">
        <v>52</v>
      </c>
      <c r="BE3" s="324" t="s">
        <v>53</v>
      </c>
      <c r="BF3" s="324" t="s">
        <v>54</v>
      </c>
      <c r="BG3" s="324" t="s">
        <v>55</v>
      </c>
      <c r="BH3" s="324" t="s">
        <v>56</v>
      </c>
      <c r="BI3" s="324" t="s">
        <v>57</v>
      </c>
      <c r="BJ3" s="324" t="s">
        <v>58</v>
      </c>
      <c r="BK3" s="324" t="s">
        <v>59</v>
      </c>
      <c r="BL3" s="324" t="s">
        <v>60</v>
      </c>
      <c r="BM3" s="324" t="s">
        <v>61</v>
      </c>
      <c r="BN3" s="324" t="s">
        <v>62</v>
      </c>
      <c r="BO3" s="324" t="s">
        <v>63</v>
      </c>
      <c r="BP3" s="324" t="s">
        <v>64</v>
      </c>
      <c r="BQ3" s="324" t="s">
        <v>65</v>
      </c>
      <c r="BR3" s="324" t="s">
        <v>66</v>
      </c>
      <c r="BS3" s="324" t="s">
        <v>67</v>
      </c>
      <c r="BT3" s="324" t="s">
        <v>68</v>
      </c>
      <c r="BU3" s="324" t="s">
        <v>69</v>
      </c>
      <c r="BV3" s="324" t="s">
        <v>70</v>
      </c>
      <c r="BW3" s="324" t="s">
        <v>71</v>
      </c>
      <c r="BX3" s="324" t="s">
        <v>72</v>
      </c>
      <c r="BY3" s="324" t="s">
        <v>73</v>
      </c>
      <c r="BZ3" s="324" t="s">
        <v>74</v>
      </c>
      <c r="CA3" s="324" t="s">
        <v>75</v>
      </c>
      <c r="CB3" s="324" t="s">
        <v>76</v>
      </c>
      <c r="CC3" s="324" t="s">
        <v>77</v>
      </c>
      <c r="CD3" s="324" t="s">
        <v>78</v>
      </c>
      <c r="CE3" s="324" t="s">
        <v>79</v>
      </c>
      <c r="CF3" s="324" t="s">
        <v>80</v>
      </c>
      <c r="CG3" s="324" t="s">
        <v>81</v>
      </c>
      <c r="CH3" s="324" t="s">
        <v>82</v>
      </c>
      <c r="CI3" s="324" t="s">
        <v>83</v>
      </c>
      <c r="CJ3" s="324" t="s">
        <v>84</v>
      </c>
      <c r="CK3" s="324" t="s">
        <v>85</v>
      </c>
      <c r="CL3" s="324" t="s">
        <v>362</v>
      </c>
      <c r="CM3" s="324" t="s">
        <v>363</v>
      </c>
      <c r="CN3" s="324" t="s">
        <v>364</v>
      </c>
      <c r="CO3" s="324" t="s">
        <v>365</v>
      </c>
      <c r="CP3" s="324" t="s">
        <v>366</v>
      </c>
      <c r="CQ3" s="324" t="s">
        <v>367</v>
      </c>
      <c r="CR3" s="324" t="s">
        <v>368</v>
      </c>
      <c r="CS3" s="324" t="s">
        <v>369</v>
      </c>
      <c r="CT3" s="324" t="s">
        <v>370</v>
      </c>
      <c r="CU3" s="324" t="s">
        <v>371</v>
      </c>
      <c r="CV3" s="324" t="s">
        <v>372</v>
      </c>
      <c r="CW3" s="324" t="s">
        <v>373</v>
      </c>
      <c r="CX3" s="324" t="s">
        <v>374</v>
      </c>
      <c r="CY3" s="324" t="s">
        <v>375</v>
      </c>
    </row>
    <row r="4" spans="1:119" ht="33.950000000000003" customHeight="1">
      <c r="A4" s="325"/>
      <c r="B4" s="326" t="s">
        <v>105</v>
      </c>
      <c r="C4" s="319" t="s">
        <v>106</v>
      </c>
      <c r="D4" s="210" t="s">
        <v>106</v>
      </c>
      <c r="E4" s="210" t="s">
        <v>106</v>
      </c>
      <c r="F4" s="210" t="s">
        <v>106</v>
      </c>
      <c r="G4" s="210" t="s">
        <v>106</v>
      </c>
      <c r="H4" s="210" t="s">
        <v>106</v>
      </c>
      <c r="I4" s="210" t="s">
        <v>106</v>
      </c>
      <c r="J4" s="210" t="s">
        <v>106</v>
      </c>
      <c r="K4" s="210" t="s">
        <v>106</v>
      </c>
      <c r="L4" s="210" t="s">
        <v>106</v>
      </c>
      <c r="M4" s="327" t="s">
        <v>106</v>
      </c>
      <c r="N4" s="327" t="s">
        <v>106</v>
      </c>
      <c r="O4" s="327" t="s">
        <v>106</v>
      </c>
      <c r="P4" s="210" t="s">
        <v>106</v>
      </c>
      <c r="Q4" s="210" t="s">
        <v>106</v>
      </c>
      <c r="R4" s="210" t="s">
        <v>106</v>
      </c>
      <c r="S4" s="210" t="s">
        <v>106</v>
      </c>
      <c r="T4" s="210" t="s">
        <v>106</v>
      </c>
      <c r="U4" s="210" t="s">
        <v>106</v>
      </c>
      <c r="V4" s="210" t="s">
        <v>106</v>
      </c>
      <c r="W4" s="210" t="s">
        <v>106</v>
      </c>
      <c r="X4" s="210" t="s">
        <v>106</v>
      </c>
      <c r="Y4" s="210" t="s">
        <v>106</v>
      </c>
      <c r="Z4" s="210" t="s">
        <v>106</v>
      </c>
      <c r="AA4" s="210" t="s">
        <v>106</v>
      </c>
      <c r="AB4" s="210" t="s">
        <v>106</v>
      </c>
      <c r="AC4" s="210" t="s">
        <v>106</v>
      </c>
      <c r="AD4" s="210" t="s">
        <v>106</v>
      </c>
      <c r="AE4" s="210" t="s">
        <v>106</v>
      </c>
      <c r="AF4" s="210" t="s">
        <v>106</v>
      </c>
      <c r="AG4" s="210" t="s">
        <v>106</v>
      </c>
      <c r="AH4" s="327" t="s">
        <v>106</v>
      </c>
      <c r="AI4" s="327" t="s">
        <v>106</v>
      </c>
      <c r="AJ4" s="327" t="s">
        <v>106</v>
      </c>
      <c r="AK4" s="327" t="s">
        <v>106</v>
      </c>
      <c r="AL4" s="327" t="s">
        <v>106</v>
      </c>
      <c r="AM4" s="327" t="s">
        <v>106</v>
      </c>
      <c r="AN4" s="327" t="s">
        <v>106</v>
      </c>
      <c r="AO4" s="327" t="s">
        <v>106</v>
      </c>
      <c r="AP4" s="327" t="s">
        <v>106</v>
      </c>
      <c r="AQ4" s="327" t="s">
        <v>106</v>
      </c>
      <c r="AR4" s="327" t="s">
        <v>106</v>
      </c>
      <c r="AS4" s="327" t="s">
        <v>106</v>
      </c>
      <c r="AT4" s="327" t="s">
        <v>106</v>
      </c>
      <c r="AU4" s="327" t="s">
        <v>106</v>
      </c>
      <c r="AV4" s="327" t="s">
        <v>106</v>
      </c>
      <c r="AW4" s="327" t="s">
        <v>106</v>
      </c>
      <c r="AX4" s="327" t="s">
        <v>106</v>
      </c>
      <c r="AY4" s="327" t="s">
        <v>106</v>
      </c>
      <c r="AZ4" s="327" t="s">
        <v>106</v>
      </c>
      <c r="BA4" s="327" t="s">
        <v>106</v>
      </c>
      <c r="BB4" s="327" t="s">
        <v>265</v>
      </c>
      <c r="BC4" s="210" t="s">
        <v>265</v>
      </c>
      <c r="BD4" s="327" t="s">
        <v>265</v>
      </c>
      <c r="BE4" s="327" t="s">
        <v>265</v>
      </c>
      <c r="BF4" s="327" t="s">
        <v>265</v>
      </c>
      <c r="BG4" s="327" t="s">
        <v>265</v>
      </c>
      <c r="BH4" s="327" t="s">
        <v>265</v>
      </c>
      <c r="BI4" s="327" t="s">
        <v>265</v>
      </c>
      <c r="BJ4" s="327" t="s">
        <v>265</v>
      </c>
      <c r="BK4" s="327" t="s">
        <v>106</v>
      </c>
      <c r="BL4" s="327" t="s">
        <v>106</v>
      </c>
      <c r="BM4" s="327" t="s">
        <v>106</v>
      </c>
      <c r="BN4" s="327" t="s">
        <v>106</v>
      </c>
      <c r="BO4" s="327" t="s">
        <v>106</v>
      </c>
      <c r="BP4" s="327" t="s">
        <v>106</v>
      </c>
      <c r="BQ4" s="327" t="s">
        <v>106</v>
      </c>
      <c r="BR4" s="210" t="s">
        <v>265</v>
      </c>
      <c r="BS4" s="210" t="s">
        <v>265</v>
      </c>
      <c r="BT4" s="210" t="s">
        <v>265</v>
      </c>
      <c r="BU4" s="210" t="s">
        <v>265</v>
      </c>
      <c r="BV4" s="210" t="s">
        <v>265</v>
      </c>
      <c r="BW4" s="210" t="s">
        <v>265</v>
      </c>
      <c r="BX4" s="210" t="s">
        <v>265</v>
      </c>
      <c r="BY4" s="210" t="s">
        <v>265</v>
      </c>
      <c r="BZ4" s="210" t="s">
        <v>265</v>
      </c>
      <c r="CA4" s="327" t="s">
        <v>265</v>
      </c>
      <c r="CB4" s="327" t="s">
        <v>265</v>
      </c>
      <c r="CC4" s="327" t="s">
        <v>265</v>
      </c>
      <c r="CD4" s="327" t="s">
        <v>265</v>
      </c>
      <c r="CE4" s="327" t="s">
        <v>265</v>
      </c>
      <c r="CF4" s="327" t="s">
        <v>265</v>
      </c>
      <c r="CG4" s="327" t="s">
        <v>265</v>
      </c>
      <c r="CH4" s="327" t="s">
        <v>265</v>
      </c>
      <c r="CI4" s="327" t="s">
        <v>265</v>
      </c>
      <c r="CJ4" s="327" t="s">
        <v>265</v>
      </c>
      <c r="CK4" s="327" t="s">
        <v>265</v>
      </c>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row>
    <row r="5" spans="1:119" ht="33.950000000000003" customHeight="1">
      <c r="A5" s="325"/>
      <c r="B5" s="326" t="s">
        <v>107</v>
      </c>
      <c r="C5" s="319" t="s">
        <v>96</v>
      </c>
      <c r="D5" s="327" t="s">
        <v>523</v>
      </c>
      <c r="E5" s="210" t="s">
        <v>203</v>
      </c>
      <c r="F5" s="210" t="s">
        <v>524</v>
      </c>
      <c r="G5" s="210" t="s">
        <v>96</v>
      </c>
      <c r="H5" s="210" t="s">
        <v>96</v>
      </c>
      <c r="I5" s="210" t="s">
        <v>203</v>
      </c>
      <c r="J5" s="210" t="s">
        <v>96</v>
      </c>
      <c r="K5" s="210" t="s">
        <v>96</v>
      </c>
      <c r="L5" s="210" t="s">
        <v>203</v>
      </c>
      <c r="M5" s="327" t="s">
        <v>223</v>
      </c>
      <c r="N5" s="327" t="s">
        <v>525</v>
      </c>
      <c r="O5" s="327" t="s">
        <v>526</v>
      </c>
      <c r="P5" s="327" t="s">
        <v>201</v>
      </c>
      <c r="Q5" s="210" t="s">
        <v>203</v>
      </c>
      <c r="R5" s="210" t="s">
        <v>203</v>
      </c>
      <c r="S5" s="210" t="s">
        <v>203</v>
      </c>
      <c r="T5" s="210" t="s">
        <v>203</v>
      </c>
      <c r="U5" s="210" t="s">
        <v>96</v>
      </c>
      <c r="V5" s="210" t="s">
        <v>96</v>
      </c>
      <c r="W5" s="210" t="s">
        <v>96</v>
      </c>
      <c r="X5" s="210" t="s">
        <v>203</v>
      </c>
      <c r="Y5" s="210" t="s">
        <v>203</v>
      </c>
      <c r="Z5" s="210" t="s">
        <v>203</v>
      </c>
      <c r="AA5" s="210" t="s">
        <v>203</v>
      </c>
      <c r="AB5" s="210" t="s">
        <v>203</v>
      </c>
      <c r="AC5" s="210" t="s">
        <v>203</v>
      </c>
      <c r="AD5" s="210" t="s">
        <v>203</v>
      </c>
      <c r="AE5" s="210" t="s">
        <v>203</v>
      </c>
      <c r="AF5" s="210" t="s">
        <v>203</v>
      </c>
      <c r="AG5" s="210" t="s">
        <v>203</v>
      </c>
      <c r="AH5" s="327" t="s">
        <v>201</v>
      </c>
      <c r="AI5" s="327" t="s">
        <v>527</v>
      </c>
      <c r="AJ5" s="327" t="s">
        <v>223</v>
      </c>
      <c r="AK5" s="327" t="s">
        <v>203</v>
      </c>
      <c r="AL5" s="327" t="s">
        <v>203</v>
      </c>
      <c r="AM5" s="327" t="s">
        <v>202</v>
      </c>
      <c r="AN5" s="327" t="s">
        <v>96</v>
      </c>
      <c r="AO5" s="327" t="s">
        <v>96</v>
      </c>
      <c r="AP5" s="327" t="s">
        <v>223</v>
      </c>
      <c r="AQ5" s="327" t="s">
        <v>528</v>
      </c>
      <c r="AR5" s="327" t="s">
        <v>203</v>
      </c>
      <c r="AS5" s="327" t="s">
        <v>96</v>
      </c>
      <c r="AT5" s="327" t="s">
        <v>203</v>
      </c>
      <c r="AU5" s="327" t="s">
        <v>529</v>
      </c>
      <c r="AV5" s="327" t="s">
        <v>203</v>
      </c>
      <c r="AW5" s="327" t="s">
        <v>203</v>
      </c>
      <c r="AX5" s="327" t="s">
        <v>203</v>
      </c>
      <c r="AY5" s="327" t="s">
        <v>203</v>
      </c>
      <c r="AZ5" s="327" t="s">
        <v>203</v>
      </c>
      <c r="BA5" s="327" t="s">
        <v>203</v>
      </c>
      <c r="BB5" s="327" t="s">
        <v>203</v>
      </c>
      <c r="BC5" s="327" t="s">
        <v>203</v>
      </c>
      <c r="BD5" s="327" t="s">
        <v>203</v>
      </c>
      <c r="BE5" s="327" t="s">
        <v>203</v>
      </c>
      <c r="BF5" s="327" t="s">
        <v>203</v>
      </c>
      <c r="BG5" s="327" t="s">
        <v>203</v>
      </c>
      <c r="BH5" s="327" t="s">
        <v>530</v>
      </c>
      <c r="BI5" s="327" t="s">
        <v>203</v>
      </c>
      <c r="BJ5" s="327" t="s">
        <v>203</v>
      </c>
      <c r="BK5" s="327" t="s">
        <v>203</v>
      </c>
      <c r="BL5" s="327" t="s">
        <v>203</v>
      </c>
      <c r="BM5" s="327" t="s">
        <v>203</v>
      </c>
      <c r="BN5" s="327" t="s">
        <v>203</v>
      </c>
      <c r="BO5" s="327" t="s">
        <v>203</v>
      </c>
      <c r="BP5" s="327" t="s">
        <v>203</v>
      </c>
      <c r="BQ5" s="327" t="s">
        <v>203</v>
      </c>
      <c r="BR5" s="327" t="s">
        <v>890</v>
      </c>
      <c r="BS5" s="327" t="s">
        <v>890</v>
      </c>
      <c r="BT5" s="210" t="s">
        <v>203</v>
      </c>
      <c r="BU5" s="210" t="s">
        <v>201</v>
      </c>
      <c r="BV5" s="210" t="s">
        <v>891</v>
      </c>
      <c r="BW5" s="210" t="s">
        <v>202</v>
      </c>
      <c r="BX5" s="210" t="s">
        <v>202</v>
      </c>
      <c r="BY5" s="327" t="s">
        <v>890</v>
      </c>
      <c r="BZ5" s="327" t="s">
        <v>890</v>
      </c>
      <c r="CA5" s="327" t="s">
        <v>890</v>
      </c>
      <c r="CB5" s="327" t="s">
        <v>203</v>
      </c>
      <c r="CC5" s="327" t="s">
        <v>892</v>
      </c>
      <c r="CD5" s="327" t="s">
        <v>890</v>
      </c>
      <c r="CE5" s="327" t="s">
        <v>893</v>
      </c>
      <c r="CF5" s="327" t="s">
        <v>890</v>
      </c>
      <c r="CG5" s="327" t="s">
        <v>890</v>
      </c>
      <c r="CH5" s="327" t="s">
        <v>203</v>
      </c>
      <c r="CI5" s="327" t="s">
        <v>890</v>
      </c>
      <c r="CJ5" s="327" t="s">
        <v>890</v>
      </c>
      <c r="CK5" s="327" t="s">
        <v>203</v>
      </c>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row>
    <row r="6" spans="1:119" s="209" customFormat="1" ht="33" customHeight="1">
      <c r="A6" s="329"/>
      <c r="B6" s="330" t="s">
        <v>86</v>
      </c>
      <c r="C6" s="319" t="s">
        <v>97</v>
      </c>
      <c r="D6" s="210" t="s">
        <v>224</v>
      </c>
      <c r="E6" s="210" t="s">
        <v>266</v>
      </c>
      <c r="F6" s="210" t="s">
        <v>497</v>
      </c>
      <c r="G6" s="210" t="s">
        <v>378</v>
      </c>
      <c r="H6" s="210" t="s">
        <v>225</v>
      </c>
      <c r="I6" s="210" t="s">
        <v>501</v>
      </c>
      <c r="J6" s="210" t="s">
        <v>379</v>
      </c>
      <c r="K6" s="210" t="s">
        <v>382</v>
      </c>
      <c r="L6" s="210" t="s">
        <v>380</v>
      </c>
      <c r="M6" s="212" t="s">
        <v>204</v>
      </c>
      <c r="N6" s="212" t="s">
        <v>498</v>
      </c>
      <c r="O6" s="212" t="s">
        <v>224</v>
      </c>
      <c r="P6" s="210" t="s">
        <v>531</v>
      </c>
      <c r="Q6" s="210" t="s">
        <v>379</v>
      </c>
      <c r="R6" s="210" t="s">
        <v>532</v>
      </c>
      <c r="S6" s="210" t="s">
        <v>205</v>
      </c>
      <c r="T6" s="210" t="s">
        <v>276</v>
      </c>
      <c r="U6" s="210" t="s">
        <v>533</v>
      </c>
      <c r="V6" s="210" t="s">
        <v>534</v>
      </c>
      <c r="W6" s="210" t="s">
        <v>276</v>
      </c>
      <c r="X6" s="210" t="s">
        <v>381</v>
      </c>
      <c r="Y6" s="210" t="s">
        <v>376</v>
      </c>
      <c r="Z6" s="210" t="s">
        <v>532</v>
      </c>
      <c r="AA6" s="210" t="s">
        <v>380</v>
      </c>
      <c r="AB6" s="210" t="s">
        <v>97</v>
      </c>
      <c r="AC6" s="210" t="s">
        <v>97</v>
      </c>
      <c r="AD6" s="210" t="s">
        <v>97</v>
      </c>
      <c r="AE6" s="210" t="s">
        <v>97</v>
      </c>
      <c r="AF6" s="210" t="s">
        <v>502</v>
      </c>
      <c r="AG6" s="210" t="s">
        <v>535</v>
      </c>
      <c r="AH6" s="213" t="s">
        <v>500</v>
      </c>
      <c r="AI6" s="327" t="s">
        <v>276</v>
      </c>
      <c r="AJ6" s="213" t="s">
        <v>206</v>
      </c>
      <c r="AK6" s="214" t="s">
        <v>536</v>
      </c>
      <c r="AL6" s="213" t="s">
        <v>537</v>
      </c>
      <c r="AM6" s="214" t="s">
        <v>538</v>
      </c>
      <c r="AN6" s="214" t="s">
        <v>225</v>
      </c>
      <c r="AO6" s="213" t="s">
        <v>276</v>
      </c>
      <c r="AP6" s="213" t="s">
        <v>380</v>
      </c>
      <c r="AQ6" s="213" t="s">
        <v>539</v>
      </c>
      <c r="AR6" s="213" t="s">
        <v>226</v>
      </c>
      <c r="AS6" s="213" t="s">
        <v>378</v>
      </c>
      <c r="AT6" s="213" t="s">
        <v>378</v>
      </c>
      <c r="AU6" s="213" t="s">
        <v>206</v>
      </c>
      <c r="AV6" s="213" t="s">
        <v>540</v>
      </c>
      <c r="AW6" s="213" t="s">
        <v>541</v>
      </c>
      <c r="AX6" s="327" t="s">
        <v>542</v>
      </c>
      <c r="AY6" s="327" t="s">
        <v>543</v>
      </c>
      <c r="AZ6" s="327" t="s">
        <v>376</v>
      </c>
      <c r="BA6" s="327" t="s">
        <v>377</v>
      </c>
      <c r="BB6" s="213" t="s">
        <v>544</v>
      </c>
      <c r="BC6" s="210" t="s">
        <v>499</v>
      </c>
      <c r="BD6" s="331" t="s">
        <v>545</v>
      </c>
      <c r="BE6" s="210" t="s">
        <v>546</v>
      </c>
      <c r="BF6" s="210" t="s">
        <v>547</v>
      </c>
      <c r="BG6" s="210" t="s">
        <v>548</v>
      </c>
      <c r="BH6" s="210" t="s">
        <v>549</v>
      </c>
      <c r="BI6" s="210" t="s">
        <v>496</v>
      </c>
      <c r="BJ6" s="210" t="s">
        <v>550</v>
      </c>
      <c r="BK6" s="210" t="s">
        <v>383</v>
      </c>
      <c r="BL6" s="327" t="s">
        <v>551</v>
      </c>
      <c r="BM6" s="327" t="s">
        <v>552</v>
      </c>
      <c r="BN6" s="327" t="s">
        <v>551</v>
      </c>
      <c r="BO6" s="327" t="s">
        <v>377</v>
      </c>
      <c r="BP6" s="327" t="s">
        <v>551</v>
      </c>
      <c r="BQ6" s="327" t="s">
        <v>277</v>
      </c>
      <c r="BR6" s="210" t="s">
        <v>894</v>
      </c>
      <c r="BS6" s="214" t="s">
        <v>895</v>
      </c>
      <c r="BT6" s="209" t="s">
        <v>896</v>
      </c>
      <c r="BU6" s="209" t="s">
        <v>897</v>
      </c>
      <c r="BV6" s="209" t="s">
        <v>898</v>
      </c>
      <c r="BW6" s="209" t="s">
        <v>899</v>
      </c>
      <c r="BX6" s="209" t="s">
        <v>900</v>
      </c>
      <c r="BY6" s="210" t="s">
        <v>901</v>
      </c>
      <c r="BZ6" s="210" t="s">
        <v>552</v>
      </c>
      <c r="CA6" s="212" t="s">
        <v>902</v>
      </c>
      <c r="CB6" s="210" t="s">
        <v>903</v>
      </c>
      <c r="CC6" s="210" t="s">
        <v>904</v>
      </c>
      <c r="CD6" s="210" t="s">
        <v>905</v>
      </c>
      <c r="CE6" s="210" t="s">
        <v>906</v>
      </c>
      <c r="CF6" s="210" t="s">
        <v>907</v>
      </c>
      <c r="CG6" s="210" t="s">
        <v>908</v>
      </c>
      <c r="CH6" s="210" t="s">
        <v>909</v>
      </c>
      <c r="CI6" s="210" t="s">
        <v>910</v>
      </c>
      <c r="CJ6" s="210" t="s">
        <v>911</v>
      </c>
      <c r="CK6" s="210" t="s">
        <v>912</v>
      </c>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row>
    <row r="7" spans="1:119" s="209" customFormat="1" ht="33" customHeight="1">
      <c r="A7" s="329"/>
      <c r="B7" s="330" t="s">
        <v>108</v>
      </c>
      <c r="C7" s="319" t="s">
        <v>109</v>
      </c>
      <c r="D7" s="210" t="s">
        <v>109</v>
      </c>
      <c r="E7" s="210" t="s">
        <v>211</v>
      </c>
      <c r="F7" s="210" t="s">
        <v>211</v>
      </c>
      <c r="G7" s="210" t="s">
        <v>228</v>
      </c>
      <c r="H7" s="210" t="s">
        <v>211</v>
      </c>
      <c r="I7" s="210" t="s">
        <v>109</v>
      </c>
      <c r="J7" s="210" t="s">
        <v>228</v>
      </c>
      <c r="K7" s="210" t="s">
        <v>228</v>
      </c>
      <c r="L7" s="210" t="s">
        <v>109</v>
      </c>
      <c r="M7" s="212" t="s">
        <v>109</v>
      </c>
      <c r="N7" s="212" t="s">
        <v>109</v>
      </c>
      <c r="O7" s="212" t="s">
        <v>109</v>
      </c>
      <c r="P7" s="210" t="s">
        <v>228</v>
      </c>
      <c r="Q7" s="210" t="s">
        <v>228</v>
      </c>
      <c r="R7" s="210" t="s">
        <v>235</v>
      </c>
      <c r="S7" s="210" t="s">
        <v>109</v>
      </c>
      <c r="T7" s="210" t="s">
        <v>211</v>
      </c>
      <c r="U7" s="210" t="s">
        <v>235</v>
      </c>
      <c r="V7" s="210" t="s">
        <v>211</v>
      </c>
      <c r="W7" s="210" t="s">
        <v>211</v>
      </c>
      <c r="X7" s="210" t="s">
        <v>211</v>
      </c>
      <c r="Y7" s="210" t="s">
        <v>235</v>
      </c>
      <c r="Z7" s="210" t="s">
        <v>235</v>
      </c>
      <c r="AA7" s="210" t="s">
        <v>109</v>
      </c>
      <c r="AB7" s="210" t="s">
        <v>109</v>
      </c>
      <c r="AC7" s="210" t="s">
        <v>109</v>
      </c>
      <c r="AD7" s="210" t="s">
        <v>109</v>
      </c>
      <c r="AE7" s="210" t="s">
        <v>109</v>
      </c>
      <c r="AF7" s="210" t="s">
        <v>109</v>
      </c>
      <c r="AG7" s="210" t="s">
        <v>109</v>
      </c>
      <c r="AH7" s="213" t="s">
        <v>211</v>
      </c>
      <c r="AI7" s="327" t="s">
        <v>211</v>
      </c>
      <c r="AJ7" s="213" t="s">
        <v>211</v>
      </c>
      <c r="AK7" s="214" t="s">
        <v>228</v>
      </c>
      <c r="AL7" s="213" t="s">
        <v>228</v>
      </c>
      <c r="AM7" s="214" t="s">
        <v>228</v>
      </c>
      <c r="AN7" s="214" t="s">
        <v>211</v>
      </c>
      <c r="AO7" s="213" t="s">
        <v>211</v>
      </c>
      <c r="AP7" s="213" t="s">
        <v>109</v>
      </c>
      <c r="AQ7" s="213" t="s">
        <v>228</v>
      </c>
      <c r="AR7" s="213" t="s">
        <v>228</v>
      </c>
      <c r="AS7" s="210" t="s">
        <v>228</v>
      </c>
      <c r="AT7" s="210" t="s">
        <v>228</v>
      </c>
      <c r="AU7" s="210" t="s">
        <v>211</v>
      </c>
      <c r="AV7" s="210" t="s">
        <v>212</v>
      </c>
      <c r="AW7" s="210" t="s">
        <v>228</v>
      </c>
      <c r="AX7" s="327" t="s">
        <v>212</v>
      </c>
      <c r="AY7" s="327" t="s">
        <v>228</v>
      </c>
      <c r="AZ7" s="327" t="s">
        <v>235</v>
      </c>
      <c r="BA7" s="327" t="s">
        <v>212</v>
      </c>
      <c r="BB7" s="213" t="s">
        <v>212</v>
      </c>
      <c r="BC7" s="210" t="s">
        <v>212</v>
      </c>
      <c r="BD7" s="331" t="s">
        <v>235</v>
      </c>
      <c r="BE7" s="210" t="s">
        <v>235</v>
      </c>
      <c r="BF7" s="210" t="s">
        <v>235</v>
      </c>
      <c r="BG7" s="210" t="s">
        <v>235</v>
      </c>
      <c r="BH7" s="210" t="s">
        <v>228</v>
      </c>
      <c r="BI7" s="210" t="s">
        <v>228</v>
      </c>
      <c r="BJ7" s="210" t="s">
        <v>228</v>
      </c>
      <c r="BK7" s="210" t="s">
        <v>109</v>
      </c>
      <c r="BL7" s="327" t="s">
        <v>212</v>
      </c>
      <c r="BM7" s="327" t="s">
        <v>212</v>
      </c>
      <c r="BN7" s="327" t="s">
        <v>212</v>
      </c>
      <c r="BO7" s="327" t="s">
        <v>212</v>
      </c>
      <c r="BP7" s="327" t="s">
        <v>212</v>
      </c>
      <c r="BQ7" s="327" t="s">
        <v>384</v>
      </c>
      <c r="BR7" s="210" t="s">
        <v>235</v>
      </c>
      <c r="BS7" s="210" t="s">
        <v>235</v>
      </c>
      <c r="BT7" s="210" t="s">
        <v>235</v>
      </c>
      <c r="BU7" s="210" t="s">
        <v>235</v>
      </c>
      <c r="BV7" s="210" t="s">
        <v>235</v>
      </c>
      <c r="BW7" s="210" t="s">
        <v>235</v>
      </c>
      <c r="BX7" s="210" t="s">
        <v>235</v>
      </c>
      <c r="BY7" s="210" t="s">
        <v>212</v>
      </c>
      <c r="BZ7" s="210" t="s">
        <v>212</v>
      </c>
      <c r="CA7" s="210" t="s">
        <v>212</v>
      </c>
      <c r="CB7" s="212" t="s">
        <v>212</v>
      </c>
      <c r="CC7" s="212" t="s">
        <v>211</v>
      </c>
      <c r="CD7" s="213" t="s">
        <v>228</v>
      </c>
      <c r="CE7" s="327" t="s">
        <v>212</v>
      </c>
      <c r="CF7" s="327" t="s">
        <v>212</v>
      </c>
      <c r="CG7" s="214" t="s">
        <v>228</v>
      </c>
      <c r="CH7" s="213" t="s">
        <v>235</v>
      </c>
      <c r="CI7" s="214" t="s">
        <v>228</v>
      </c>
      <c r="CJ7" s="214" t="s">
        <v>235</v>
      </c>
      <c r="CK7" s="213" t="s">
        <v>109</v>
      </c>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row>
    <row r="8" spans="1:119" s="334" customFormat="1">
      <c r="A8" s="332"/>
      <c r="B8" s="332"/>
      <c r="C8" s="333"/>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8"/>
      <c r="DA8" s="218"/>
      <c r="DB8" s="218"/>
      <c r="DC8" s="218"/>
      <c r="DD8" s="218"/>
      <c r="DE8" s="218"/>
      <c r="DF8" s="218"/>
      <c r="DG8" s="218"/>
      <c r="DH8" s="218"/>
      <c r="DI8" s="218"/>
      <c r="DJ8" s="218"/>
      <c r="DK8" s="218"/>
      <c r="DL8" s="218"/>
      <c r="DM8" s="218"/>
      <c r="DN8" s="218"/>
      <c r="DO8" s="218"/>
    </row>
    <row r="9" spans="1:119" s="336" customFormat="1" ht="61.7" customHeight="1">
      <c r="A9" s="335">
        <v>1</v>
      </c>
      <c r="B9" s="326" t="s">
        <v>913</v>
      </c>
      <c r="C9" s="319" t="s">
        <v>110</v>
      </c>
      <c r="D9" s="211" t="s">
        <v>151</v>
      </c>
      <c r="E9" s="211" t="s">
        <v>110</v>
      </c>
      <c r="F9" s="211" t="s">
        <v>151</v>
      </c>
      <c r="G9" s="211" t="s">
        <v>151</v>
      </c>
      <c r="H9" s="211" t="s">
        <v>151</v>
      </c>
      <c r="I9" s="211" t="s">
        <v>151</v>
      </c>
      <c r="J9" s="211" t="s">
        <v>151</v>
      </c>
      <c r="K9" s="211" t="s">
        <v>151</v>
      </c>
      <c r="L9" s="211" t="s">
        <v>153</v>
      </c>
      <c r="M9" s="211" t="s">
        <v>151</v>
      </c>
      <c r="N9" s="211" t="s">
        <v>151</v>
      </c>
      <c r="O9" s="211" t="s">
        <v>110</v>
      </c>
      <c r="P9" s="211" t="s">
        <v>151</v>
      </c>
      <c r="Q9" s="211" t="s">
        <v>151</v>
      </c>
      <c r="R9" s="211" t="s">
        <v>151</v>
      </c>
      <c r="S9" s="211" t="s">
        <v>151</v>
      </c>
      <c r="T9" s="211" t="s">
        <v>151</v>
      </c>
      <c r="U9" s="211" t="s">
        <v>151</v>
      </c>
      <c r="V9" s="211" t="s">
        <v>151</v>
      </c>
      <c r="W9" s="211" t="s">
        <v>151</v>
      </c>
      <c r="X9" s="211" t="s">
        <v>151</v>
      </c>
      <c r="Y9" s="211" t="s">
        <v>151</v>
      </c>
      <c r="Z9" s="211" t="s">
        <v>151</v>
      </c>
      <c r="AA9" s="211" t="s">
        <v>151</v>
      </c>
      <c r="AB9" s="211" t="s">
        <v>150</v>
      </c>
      <c r="AC9" s="211" t="s">
        <v>150</v>
      </c>
      <c r="AD9" s="211" t="s">
        <v>151</v>
      </c>
      <c r="AE9" s="211" t="s">
        <v>151</v>
      </c>
      <c r="AF9" s="211" t="s">
        <v>151</v>
      </c>
      <c r="AG9" s="211" t="s">
        <v>151</v>
      </c>
      <c r="AH9" s="211" t="s">
        <v>151</v>
      </c>
      <c r="AI9" s="211" t="s">
        <v>153</v>
      </c>
      <c r="AJ9" s="211" t="s">
        <v>151</v>
      </c>
      <c r="AK9" s="211" t="s">
        <v>151</v>
      </c>
      <c r="AL9" s="211" t="s">
        <v>151</v>
      </c>
      <c r="AM9" s="211" t="s">
        <v>150</v>
      </c>
      <c r="AN9" s="211" t="s">
        <v>151</v>
      </c>
      <c r="AO9" s="211" t="s">
        <v>151</v>
      </c>
      <c r="AP9" s="211" t="s">
        <v>151</v>
      </c>
      <c r="AQ9" s="211" t="s">
        <v>151</v>
      </c>
      <c r="AR9" s="211" t="s">
        <v>151</v>
      </c>
      <c r="AS9" s="211" t="s">
        <v>150</v>
      </c>
      <c r="AT9" s="211" t="s">
        <v>153</v>
      </c>
      <c r="AU9" s="211" t="s">
        <v>153</v>
      </c>
      <c r="AV9" s="211" t="s">
        <v>151</v>
      </c>
      <c r="AW9" s="211" t="s">
        <v>153</v>
      </c>
      <c r="AX9" s="209" t="s">
        <v>151</v>
      </c>
      <c r="AY9" s="209" t="s">
        <v>151</v>
      </c>
      <c r="AZ9" s="209" t="s">
        <v>151</v>
      </c>
      <c r="BA9" s="209" t="s">
        <v>151</v>
      </c>
      <c r="BB9" s="211" t="s">
        <v>151</v>
      </c>
      <c r="BC9" s="211" t="s">
        <v>151</v>
      </c>
      <c r="BD9" s="211" t="s">
        <v>151</v>
      </c>
      <c r="BE9" s="211" t="s">
        <v>151</v>
      </c>
      <c r="BF9" s="336" t="s">
        <v>151</v>
      </c>
      <c r="BG9" s="336" t="s">
        <v>151</v>
      </c>
      <c r="BH9" s="336" t="s">
        <v>151</v>
      </c>
      <c r="BI9" s="336" t="s">
        <v>151</v>
      </c>
      <c r="BJ9" s="336" t="s">
        <v>151</v>
      </c>
      <c r="BK9" s="336" t="s">
        <v>110</v>
      </c>
      <c r="BL9" s="209" t="s">
        <v>151</v>
      </c>
      <c r="BM9" s="209" t="s">
        <v>151</v>
      </c>
      <c r="BN9" s="209" t="s">
        <v>151</v>
      </c>
      <c r="BO9" s="209" t="s">
        <v>151</v>
      </c>
      <c r="BP9" s="209" t="s">
        <v>151</v>
      </c>
      <c r="BQ9" s="209" t="s">
        <v>151</v>
      </c>
      <c r="BR9" s="211" t="s">
        <v>151</v>
      </c>
      <c r="BS9" s="211" t="s">
        <v>110</v>
      </c>
      <c r="BT9" s="211" t="s">
        <v>151</v>
      </c>
      <c r="BU9" s="211" t="s">
        <v>151</v>
      </c>
      <c r="BV9" s="211" t="s">
        <v>151</v>
      </c>
      <c r="BW9" s="211" t="s">
        <v>151</v>
      </c>
      <c r="BX9" s="211" t="s">
        <v>151</v>
      </c>
      <c r="BY9" s="211" t="s">
        <v>151</v>
      </c>
      <c r="BZ9" s="211" t="s">
        <v>151</v>
      </c>
      <c r="CA9" s="211" t="s">
        <v>151</v>
      </c>
      <c r="CB9" s="211" t="s">
        <v>151</v>
      </c>
      <c r="CC9" s="211" t="s">
        <v>151</v>
      </c>
      <c r="CD9" s="211" t="s">
        <v>151</v>
      </c>
      <c r="CE9" s="211" t="s">
        <v>151</v>
      </c>
      <c r="CF9" s="211" t="s">
        <v>151</v>
      </c>
      <c r="CG9" s="211" t="s">
        <v>110</v>
      </c>
      <c r="CH9" s="211" t="s">
        <v>151</v>
      </c>
      <c r="CI9" s="211" t="s">
        <v>151</v>
      </c>
      <c r="CJ9" s="211" t="s">
        <v>151</v>
      </c>
      <c r="CK9" s="211" t="s">
        <v>151</v>
      </c>
    </row>
    <row r="10" spans="1:119" s="336" customFormat="1" ht="101.1" customHeight="1">
      <c r="A10" s="326" t="s">
        <v>98</v>
      </c>
      <c r="B10" s="326" t="s">
        <v>914</v>
      </c>
      <c r="C10" s="319" t="s">
        <v>112</v>
      </c>
      <c r="D10" s="211" t="s">
        <v>138</v>
      </c>
      <c r="E10" s="211" t="s">
        <v>553</v>
      </c>
      <c r="F10" s="211" t="s">
        <v>554</v>
      </c>
      <c r="G10" s="216" t="s">
        <v>138</v>
      </c>
      <c r="H10" s="211" t="s">
        <v>116</v>
      </c>
      <c r="I10" s="211" t="s">
        <v>123</v>
      </c>
      <c r="J10" s="211" t="s">
        <v>555</v>
      </c>
      <c r="K10" s="211" t="s">
        <v>556</v>
      </c>
      <c r="L10" s="216" t="s">
        <v>138</v>
      </c>
      <c r="M10" s="211" t="s">
        <v>557</v>
      </c>
      <c r="N10" s="211" t="s">
        <v>558</v>
      </c>
      <c r="O10" s="211" t="s">
        <v>559</v>
      </c>
      <c r="P10" s="211" t="s">
        <v>560</v>
      </c>
      <c r="Q10" s="211"/>
      <c r="R10" s="211"/>
      <c r="S10" s="211"/>
      <c r="T10" s="211"/>
      <c r="U10" s="211"/>
      <c r="V10" s="211"/>
      <c r="W10" s="211"/>
      <c r="X10" s="211"/>
      <c r="Y10" s="211"/>
      <c r="Z10" s="211"/>
      <c r="AA10" s="211"/>
      <c r="AB10" s="211"/>
      <c r="AC10" s="211"/>
      <c r="AD10" s="211"/>
      <c r="AE10" s="211"/>
      <c r="AF10" s="211"/>
      <c r="AG10" s="211"/>
      <c r="AH10" s="211" t="s">
        <v>138</v>
      </c>
      <c r="AI10" s="211"/>
      <c r="AJ10" s="211" t="s">
        <v>138</v>
      </c>
      <c r="AK10" s="211" t="s">
        <v>138</v>
      </c>
      <c r="AL10" s="211" t="s">
        <v>138</v>
      </c>
      <c r="AM10" s="216" t="s">
        <v>138</v>
      </c>
      <c r="AN10" s="211" t="s">
        <v>208</v>
      </c>
      <c r="AO10" s="211" t="s">
        <v>208</v>
      </c>
      <c r="AP10" s="216" t="s">
        <v>138</v>
      </c>
      <c r="AQ10" s="216"/>
      <c r="AR10" s="216"/>
      <c r="AS10" s="211" t="s">
        <v>208</v>
      </c>
      <c r="AT10" s="211"/>
      <c r="AU10" s="211"/>
      <c r="AV10" s="211" t="s">
        <v>116</v>
      </c>
      <c r="AW10" s="211"/>
      <c r="AX10" s="209"/>
      <c r="AY10" s="209"/>
      <c r="AZ10" s="209"/>
      <c r="BA10" s="209"/>
      <c r="BB10" s="211" t="s">
        <v>116</v>
      </c>
      <c r="BC10" s="216" t="s">
        <v>561</v>
      </c>
      <c r="BD10" s="211" t="s">
        <v>562</v>
      </c>
      <c r="BE10" s="211" t="s">
        <v>563</v>
      </c>
      <c r="BF10" s="336" t="s">
        <v>564</v>
      </c>
      <c r="BG10" s="336" t="s">
        <v>565</v>
      </c>
      <c r="BH10" s="336" t="s">
        <v>566</v>
      </c>
      <c r="BI10" s="336" t="s">
        <v>566</v>
      </c>
      <c r="BJ10" s="336" t="s">
        <v>116</v>
      </c>
      <c r="BK10" s="336" t="s">
        <v>567</v>
      </c>
      <c r="BL10" s="209"/>
      <c r="BM10" s="209"/>
      <c r="BN10" s="209"/>
      <c r="BO10" s="209"/>
      <c r="BP10" s="209"/>
      <c r="BQ10" s="209" t="s">
        <v>385</v>
      </c>
      <c r="BR10" s="211"/>
      <c r="BS10" s="211" t="s">
        <v>915</v>
      </c>
      <c r="BT10" s="211"/>
      <c r="BU10" s="211"/>
      <c r="BV10" s="211"/>
      <c r="BW10" s="211"/>
      <c r="BX10" s="211"/>
      <c r="BY10" s="211"/>
      <c r="BZ10" s="211"/>
      <c r="CA10" s="211"/>
      <c r="CB10" s="211"/>
      <c r="CC10" s="211"/>
      <c r="CD10" s="211"/>
      <c r="CE10" s="211"/>
      <c r="CF10" s="211"/>
      <c r="CG10" s="211" t="s">
        <v>916</v>
      </c>
      <c r="CH10" s="211"/>
      <c r="CI10" s="211"/>
      <c r="CJ10" s="211" t="s">
        <v>917</v>
      </c>
      <c r="CK10" s="211" t="s">
        <v>918</v>
      </c>
    </row>
    <row r="11" spans="1:119" s="336" customFormat="1" ht="42" customHeight="1">
      <c r="A11" s="337">
        <v>2</v>
      </c>
      <c r="B11" s="337" t="s">
        <v>919</v>
      </c>
      <c r="C11" s="338"/>
      <c r="D11" s="339"/>
      <c r="E11" s="339"/>
      <c r="F11" s="339"/>
      <c r="G11" s="339"/>
      <c r="H11" s="339"/>
      <c r="I11" s="339"/>
      <c r="J11" s="339"/>
      <c r="K11" s="339"/>
      <c r="L11" s="339"/>
      <c r="M11" s="211"/>
      <c r="N11" s="211"/>
      <c r="O11" s="211"/>
      <c r="P11" s="339"/>
      <c r="Q11" s="339"/>
      <c r="R11" s="339"/>
      <c r="S11" s="339"/>
      <c r="T11" s="339"/>
      <c r="U11" s="339"/>
      <c r="V11" s="339"/>
      <c r="W11" s="339"/>
      <c r="X11" s="339"/>
      <c r="Y11" s="339"/>
      <c r="Z11" s="339"/>
      <c r="AA11" s="339"/>
      <c r="AB11" s="339"/>
      <c r="AC11" s="339"/>
      <c r="AD11" s="339"/>
      <c r="AE11" s="339"/>
      <c r="AF11" s="339"/>
      <c r="AG11" s="339"/>
      <c r="AH11" s="211"/>
      <c r="AI11" s="211"/>
      <c r="AJ11" s="211"/>
      <c r="AK11" s="211"/>
      <c r="AL11" s="211"/>
      <c r="AM11" s="211"/>
      <c r="AN11" s="211"/>
      <c r="AO11" s="211"/>
      <c r="AP11" s="211"/>
      <c r="AQ11" s="211"/>
      <c r="AR11" s="211"/>
      <c r="AX11" s="209"/>
      <c r="AY11" s="209"/>
      <c r="AZ11" s="209"/>
      <c r="BA11" s="209"/>
      <c r="BB11" s="211"/>
      <c r="BC11" s="211"/>
      <c r="BD11" s="211"/>
      <c r="BE11" s="211"/>
      <c r="BL11" s="209"/>
      <c r="BM11" s="209"/>
      <c r="BN11" s="209"/>
      <c r="BO11" s="209"/>
      <c r="BP11" s="209"/>
      <c r="BQ11" s="209"/>
      <c r="BR11" s="339"/>
      <c r="BS11" s="339"/>
      <c r="BT11" s="339"/>
      <c r="BU11" s="339"/>
      <c r="BV11" s="339"/>
      <c r="BW11" s="339"/>
      <c r="BX11" s="339"/>
      <c r="BY11" s="339"/>
      <c r="BZ11" s="339"/>
      <c r="CA11" s="211"/>
      <c r="CB11" s="211"/>
      <c r="CC11" s="211"/>
      <c r="CD11" s="211"/>
      <c r="CE11" s="211"/>
      <c r="CF11" s="211"/>
      <c r="CG11" s="211"/>
      <c r="CH11" s="211"/>
      <c r="CI11" s="211"/>
      <c r="CJ11" s="211"/>
      <c r="CK11" s="211"/>
    </row>
    <row r="12" spans="1:119" s="336" customFormat="1" ht="29.1" customHeight="1">
      <c r="A12" s="340"/>
      <c r="B12" s="326" t="s">
        <v>356</v>
      </c>
      <c r="C12" s="319" t="s">
        <v>113</v>
      </c>
      <c r="D12" s="341" t="s">
        <v>113</v>
      </c>
      <c r="E12" s="341" t="s">
        <v>114</v>
      </c>
      <c r="F12" s="341" t="s">
        <v>155</v>
      </c>
      <c r="G12" s="341" t="s">
        <v>155</v>
      </c>
      <c r="H12" s="341" t="s">
        <v>154</v>
      </c>
      <c r="I12" s="341" t="s">
        <v>113</v>
      </c>
      <c r="J12" s="341" t="s">
        <v>113</v>
      </c>
      <c r="K12" s="341" t="s">
        <v>154</v>
      </c>
      <c r="L12" s="341" t="s">
        <v>114</v>
      </c>
      <c r="M12" s="341" t="s">
        <v>113</v>
      </c>
      <c r="N12" s="341" t="s">
        <v>114</v>
      </c>
      <c r="O12" s="341" t="s">
        <v>113</v>
      </c>
      <c r="P12" s="341" t="s">
        <v>113</v>
      </c>
      <c r="Q12" s="341" t="s">
        <v>154</v>
      </c>
      <c r="R12" s="341" t="s">
        <v>113</v>
      </c>
      <c r="S12" s="341" t="s">
        <v>229</v>
      </c>
      <c r="T12" s="341" t="s">
        <v>155</v>
      </c>
      <c r="U12" s="341" t="s">
        <v>154</v>
      </c>
      <c r="V12" s="341" t="s">
        <v>113</v>
      </c>
      <c r="W12" s="341" t="s">
        <v>154</v>
      </c>
      <c r="X12" s="341" t="s">
        <v>113</v>
      </c>
      <c r="Y12" s="341" t="s">
        <v>114</v>
      </c>
      <c r="Z12" s="341" t="s">
        <v>114</v>
      </c>
      <c r="AA12" s="341" t="s">
        <v>114</v>
      </c>
      <c r="AB12" s="341" t="s">
        <v>114</v>
      </c>
      <c r="AC12" s="341" t="s">
        <v>113</v>
      </c>
      <c r="AD12" s="341" t="s">
        <v>114</v>
      </c>
      <c r="AE12" s="341" t="s">
        <v>155</v>
      </c>
      <c r="AF12" s="341" t="s">
        <v>154</v>
      </c>
      <c r="AG12" s="341" t="s">
        <v>155</v>
      </c>
      <c r="AH12" s="341" t="s">
        <v>114</v>
      </c>
      <c r="AI12" s="341" t="s">
        <v>154</v>
      </c>
      <c r="AJ12" s="341" t="s">
        <v>114</v>
      </c>
      <c r="AK12" s="341" t="s">
        <v>155</v>
      </c>
      <c r="AL12" s="341" t="s">
        <v>155</v>
      </c>
      <c r="AM12" s="341" t="s">
        <v>154</v>
      </c>
      <c r="AN12" s="341" t="s">
        <v>114</v>
      </c>
      <c r="AO12" s="341" t="s">
        <v>114</v>
      </c>
      <c r="AP12" s="341" t="s">
        <v>155</v>
      </c>
      <c r="AQ12" s="341" t="s">
        <v>114</v>
      </c>
      <c r="AR12" s="341" t="s">
        <v>114</v>
      </c>
      <c r="AS12" s="341" t="s">
        <v>568</v>
      </c>
      <c r="AT12" s="341" t="s">
        <v>114</v>
      </c>
      <c r="AU12" s="341" t="s">
        <v>154</v>
      </c>
      <c r="AV12" s="341" t="s">
        <v>114</v>
      </c>
      <c r="AW12" s="341" t="s">
        <v>114</v>
      </c>
      <c r="AX12" s="209" t="s">
        <v>113</v>
      </c>
      <c r="AY12" s="209" t="s">
        <v>114</v>
      </c>
      <c r="AZ12" s="209" t="s">
        <v>154</v>
      </c>
      <c r="BA12" s="209" t="s">
        <v>114</v>
      </c>
      <c r="BB12" s="341" t="s">
        <v>113</v>
      </c>
      <c r="BC12" s="341" t="s">
        <v>113</v>
      </c>
      <c r="BD12" s="341" t="s">
        <v>155</v>
      </c>
      <c r="BE12" s="341" t="s">
        <v>154</v>
      </c>
      <c r="BF12" s="336" t="s">
        <v>568</v>
      </c>
      <c r="BG12" s="336" t="s">
        <v>568</v>
      </c>
      <c r="BH12" s="336" t="s">
        <v>113</v>
      </c>
      <c r="BI12" s="336" t="s">
        <v>156</v>
      </c>
      <c r="BJ12" s="336" t="s">
        <v>156</v>
      </c>
      <c r="BK12" s="336" t="s">
        <v>114</v>
      </c>
      <c r="BL12" s="209" t="s">
        <v>114</v>
      </c>
      <c r="BM12" s="209" t="s">
        <v>155</v>
      </c>
      <c r="BN12" s="209" t="s">
        <v>114</v>
      </c>
      <c r="BO12" s="209" t="s">
        <v>114</v>
      </c>
      <c r="BP12" s="209" t="s">
        <v>113</v>
      </c>
      <c r="BQ12" s="209" t="s">
        <v>113</v>
      </c>
      <c r="BR12" s="341" t="s">
        <v>114</v>
      </c>
      <c r="BS12" s="341" t="s">
        <v>114</v>
      </c>
      <c r="BT12" s="341" t="s">
        <v>113</v>
      </c>
      <c r="BU12" s="341" t="s">
        <v>114</v>
      </c>
      <c r="BV12" s="341" t="s">
        <v>114</v>
      </c>
      <c r="BW12" s="341" t="s">
        <v>113</v>
      </c>
      <c r="BX12" s="341" t="s">
        <v>114</v>
      </c>
      <c r="BY12" s="341" t="s">
        <v>113</v>
      </c>
      <c r="BZ12" s="341" t="s">
        <v>114</v>
      </c>
      <c r="CA12" s="341" t="s">
        <v>114</v>
      </c>
      <c r="CB12" s="341" t="s">
        <v>114</v>
      </c>
      <c r="CC12" s="341" t="s">
        <v>114</v>
      </c>
      <c r="CD12" s="341" t="s">
        <v>114</v>
      </c>
      <c r="CE12" s="341" t="s">
        <v>114</v>
      </c>
      <c r="CF12" s="341" t="s">
        <v>114</v>
      </c>
      <c r="CG12" s="341" t="s">
        <v>155</v>
      </c>
      <c r="CH12" s="341" t="s">
        <v>114</v>
      </c>
      <c r="CI12" s="341" t="s">
        <v>114</v>
      </c>
      <c r="CJ12" s="341" t="s">
        <v>114</v>
      </c>
      <c r="CK12" s="341" t="s">
        <v>114</v>
      </c>
    </row>
    <row r="13" spans="1:119" s="336" customFormat="1" ht="29.1" customHeight="1">
      <c r="A13" s="340"/>
      <c r="B13" s="326" t="s">
        <v>920</v>
      </c>
      <c r="C13" s="319" t="s">
        <v>114</v>
      </c>
      <c r="D13" s="211" t="s">
        <v>113</v>
      </c>
      <c r="E13" s="211" t="s">
        <v>155</v>
      </c>
      <c r="F13" s="211" t="s">
        <v>114</v>
      </c>
      <c r="G13" s="211" t="s">
        <v>155</v>
      </c>
      <c r="H13" s="211" t="s">
        <v>113</v>
      </c>
      <c r="I13" s="211" t="s">
        <v>113</v>
      </c>
      <c r="J13" s="211" t="s">
        <v>155</v>
      </c>
      <c r="K13" s="211" t="s">
        <v>154</v>
      </c>
      <c r="L13" s="211" t="s">
        <v>114</v>
      </c>
      <c r="M13" s="211" t="s">
        <v>113</v>
      </c>
      <c r="N13" s="211" t="s">
        <v>114</v>
      </c>
      <c r="O13" s="211" t="s">
        <v>113</v>
      </c>
      <c r="P13" s="211" t="s">
        <v>113</v>
      </c>
      <c r="Q13" s="211" t="s">
        <v>154</v>
      </c>
      <c r="R13" s="211" t="s">
        <v>113</v>
      </c>
      <c r="S13" s="211" t="s">
        <v>229</v>
      </c>
      <c r="T13" s="211" t="s">
        <v>114</v>
      </c>
      <c r="U13" s="211" t="s">
        <v>154</v>
      </c>
      <c r="V13" s="211" t="s">
        <v>113</v>
      </c>
      <c r="W13" s="211" t="s">
        <v>568</v>
      </c>
      <c r="X13" s="211" t="s">
        <v>113</v>
      </c>
      <c r="Y13" s="211" t="s">
        <v>114</v>
      </c>
      <c r="Z13" s="211" t="s">
        <v>114</v>
      </c>
      <c r="AA13" s="211" t="s">
        <v>114</v>
      </c>
      <c r="AB13" s="211" t="s">
        <v>114</v>
      </c>
      <c r="AC13" s="211" t="s">
        <v>113</v>
      </c>
      <c r="AD13" s="211" t="s">
        <v>114</v>
      </c>
      <c r="AE13" s="211" t="s">
        <v>155</v>
      </c>
      <c r="AF13" s="211" t="s">
        <v>154</v>
      </c>
      <c r="AG13" s="211" t="s">
        <v>155</v>
      </c>
      <c r="AH13" s="211" t="s">
        <v>114</v>
      </c>
      <c r="AI13" s="211" t="s">
        <v>154</v>
      </c>
      <c r="AJ13" s="211" t="s">
        <v>114</v>
      </c>
      <c r="AK13" s="211" t="s">
        <v>156</v>
      </c>
      <c r="AL13" s="211" t="s">
        <v>568</v>
      </c>
      <c r="AM13" s="211" t="s">
        <v>154</v>
      </c>
      <c r="AN13" s="211" t="s">
        <v>113</v>
      </c>
      <c r="AO13" s="211" t="s">
        <v>568</v>
      </c>
      <c r="AP13" s="211" t="s">
        <v>114</v>
      </c>
      <c r="AQ13" s="211" t="s">
        <v>114</v>
      </c>
      <c r="AR13" s="211" t="s">
        <v>114</v>
      </c>
      <c r="AS13" s="341" t="s">
        <v>568</v>
      </c>
      <c r="AT13" s="341" t="s">
        <v>156</v>
      </c>
      <c r="AU13" s="341" t="s">
        <v>154</v>
      </c>
      <c r="AV13" s="341" t="s">
        <v>114</v>
      </c>
      <c r="AW13" s="341" t="s">
        <v>114</v>
      </c>
      <c r="AX13" s="209" t="s">
        <v>113</v>
      </c>
      <c r="AY13" s="209" t="s">
        <v>114</v>
      </c>
      <c r="AZ13" s="209" t="s">
        <v>154</v>
      </c>
      <c r="BA13" s="209" t="s">
        <v>114</v>
      </c>
      <c r="BB13" s="211" t="s">
        <v>114</v>
      </c>
      <c r="BC13" s="211" t="s">
        <v>114</v>
      </c>
      <c r="BD13" s="211" t="s">
        <v>155</v>
      </c>
      <c r="BE13" s="211" t="s">
        <v>154</v>
      </c>
      <c r="BF13" s="336" t="s">
        <v>156</v>
      </c>
      <c r="BG13" s="336" t="s">
        <v>568</v>
      </c>
      <c r="BH13" s="336" t="s">
        <v>113</v>
      </c>
      <c r="BI13" s="336" t="s">
        <v>156</v>
      </c>
      <c r="BJ13" s="336" t="s">
        <v>114</v>
      </c>
      <c r="BK13" s="336" t="s">
        <v>114</v>
      </c>
      <c r="BL13" s="209" t="s">
        <v>114</v>
      </c>
      <c r="BM13" s="209" t="s">
        <v>155</v>
      </c>
      <c r="BN13" s="209" t="s">
        <v>114</v>
      </c>
      <c r="BO13" s="209" t="s">
        <v>114</v>
      </c>
      <c r="BP13" s="209" t="s">
        <v>113</v>
      </c>
      <c r="BQ13" s="209" t="s">
        <v>113</v>
      </c>
      <c r="BR13" s="211" t="s">
        <v>114</v>
      </c>
      <c r="BS13" s="211" t="s">
        <v>113</v>
      </c>
      <c r="BT13" s="211" t="s">
        <v>114</v>
      </c>
      <c r="BU13" s="211" t="s">
        <v>113</v>
      </c>
      <c r="BV13" s="211" t="s">
        <v>114</v>
      </c>
      <c r="BW13" s="211" t="s">
        <v>113</v>
      </c>
      <c r="BX13" s="211" t="s">
        <v>114</v>
      </c>
      <c r="BY13" s="211" t="s">
        <v>113</v>
      </c>
      <c r="BZ13" s="211" t="s">
        <v>114</v>
      </c>
      <c r="CA13" s="211" t="s">
        <v>114</v>
      </c>
      <c r="CB13" s="211" t="s">
        <v>114</v>
      </c>
      <c r="CC13" s="211" t="s">
        <v>113</v>
      </c>
      <c r="CD13" s="211" t="s">
        <v>114</v>
      </c>
      <c r="CE13" s="211" t="s">
        <v>114</v>
      </c>
      <c r="CF13" s="211" t="s">
        <v>114</v>
      </c>
      <c r="CG13" s="211" t="s">
        <v>155</v>
      </c>
      <c r="CH13" s="211" t="s">
        <v>114</v>
      </c>
      <c r="CI13" s="211" t="s">
        <v>155</v>
      </c>
      <c r="CJ13" s="211" t="s">
        <v>114</v>
      </c>
      <c r="CK13" s="211" t="s">
        <v>114</v>
      </c>
    </row>
    <row r="14" spans="1:119" s="336" customFormat="1" ht="54" customHeight="1">
      <c r="A14" s="340">
        <v>3</v>
      </c>
      <c r="B14" s="337" t="s">
        <v>921</v>
      </c>
      <c r="C14" s="338"/>
      <c r="D14" s="211"/>
      <c r="E14" s="21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X14" s="209"/>
      <c r="AY14" s="209"/>
      <c r="AZ14" s="209"/>
      <c r="BA14" s="209"/>
      <c r="BB14" s="211"/>
      <c r="BC14" s="211"/>
      <c r="BD14" s="211"/>
      <c r="BE14" s="211"/>
      <c r="BL14" s="209"/>
      <c r="BM14" s="209"/>
      <c r="BN14" s="209"/>
      <c r="BO14" s="209"/>
      <c r="BP14" s="209"/>
      <c r="BQ14" s="209"/>
      <c r="BR14" s="211"/>
      <c r="BS14" s="211"/>
      <c r="BT14" s="211"/>
      <c r="BU14" s="211"/>
      <c r="BV14" s="211"/>
      <c r="BW14" s="211"/>
      <c r="BX14" s="211"/>
      <c r="BY14" s="211"/>
      <c r="BZ14" s="211"/>
      <c r="CA14" s="211"/>
      <c r="CB14" s="211"/>
      <c r="CC14" s="211"/>
      <c r="CD14" s="211"/>
      <c r="CE14" s="211"/>
      <c r="CF14" s="211"/>
      <c r="CG14" s="211"/>
      <c r="CH14" s="211"/>
      <c r="CI14" s="211"/>
      <c r="CJ14" s="211"/>
      <c r="CK14" s="211"/>
    </row>
    <row r="15" spans="1:119" s="336" customFormat="1" ht="26.1" customHeight="1">
      <c r="A15" s="342"/>
      <c r="B15" s="343" t="s">
        <v>115</v>
      </c>
      <c r="C15" s="344">
        <v>0.5</v>
      </c>
      <c r="D15" s="345">
        <v>0.05</v>
      </c>
      <c r="E15" s="345"/>
      <c r="F15" s="345">
        <v>0.01</v>
      </c>
      <c r="G15" s="345"/>
      <c r="H15" s="345"/>
      <c r="I15" s="345">
        <v>0.08</v>
      </c>
      <c r="J15" s="345"/>
      <c r="K15" s="345"/>
      <c r="L15" s="345"/>
      <c r="M15" s="345">
        <v>0.01</v>
      </c>
      <c r="N15" s="345" t="s">
        <v>569</v>
      </c>
      <c r="O15" s="345"/>
      <c r="P15" s="345"/>
      <c r="Q15" s="345"/>
      <c r="R15" s="345"/>
      <c r="S15" s="345"/>
      <c r="T15" s="345"/>
      <c r="U15" s="345">
        <v>0.03</v>
      </c>
      <c r="V15" s="345">
        <v>0.01</v>
      </c>
      <c r="W15" s="345"/>
      <c r="X15" s="345"/>
      <c r="Y15" s="345"/>
      <c r="Z15" s="345">
        <v>0.01</v>
      </c>
      <c r="AA15" s="345"/>
      <c r="AB15" s="345">
        <v>0.01</v>
      </c>
      <c r="AC15" s="345">
        <v>0.05</v>
      </c>
      <c r="AD15" s="345"/>
      <c r="AE15" s="345"/>
      <c r="AF15" s="345"/>
      <c r="AG15" s="345"/>
      <c r="AH15" s="345">
        <v>0.1</v>
      </c>
      <c r="AI15" s="345">
        <v>0.01</v>
      </c>
      <c r="AJ15" s="345">
        <v>0.05</v>
      </c>
      <c r="AK15" s="345"/>
      <c r="AL15" s="345"/>
      <c r="AM15" s="345">
        <v>2.5000000000000001E-2</v>
      </c>
      <c r="AN15" s="345"/>
      <c r="AO15" s="345"/>
      <c r="AP15" s="345">
        <v>0.01</v>
      </c>
      <c r="AQ15" s="345">
        <v>0.05</v>
      </c>
      <c r="AR15" s="345"/>
      <c r="AS15" s="219"/>
      <c r="AT15" s="219">
        <v>0.1</v>
      </c>
      <c r="AU15" s="219">
        <v>1.4999999999999999E-2</v>
      </c>
      <c r="AV15" s="219"/>
      <c r="AW15" s="219"/>
      <c r="AX15" s="209"/>
      <c r="AY15" s="286">
        <v>0.02</v>
      </c>
      <c r="AZ15" s="286">
        <v>0.1</v>
      </c>
      <c r="BA15" s="286">
        <v>0.01</v>
      </c>
      <c r="BB15" s="345"/>
      <c r="BC15" s="345"/>
      <c r="BD15" s="345"/>
      <c r="BE15" s="345"/>
      <c r="BF15" s="346"/>
      <c r="BG15" s="346"/>
      <c r="BH15" s="346"/>
      <c r="BI15" s="346"/>
      <c r="BJ15" s="346"/>
      <c r="BK15" s="346">
        <v>0.12</v>
      </c>
      <c r="BL15" s="209"/>
      <c r="BM15" s="286">
        <v>0.03</v>
      </c>
      <c r="BN15" s="286">
        <v>0.01</v>
      </c>
      <c r="BO15" s="286">
        <v>0.01</v>
      </c>
      <c r="BP15" s="286">
        <v>0.01</v>
      </c>
      <c r="BQ15" s="286">
        <v>0.05</v>
      </c>
      <c r="BR15" s="345"/>
      <c r="BS15" s="345"/>
      <c r="BT15" s="345"/>
      <c r="BU15" s="345"/>
      <c r="BV15" s="345"/>
      <c r="BW15" s="345"/>
      <c r="BX15" s="345"/>
      <c r="BY15" s="345"/>
      <c r="BZ15" s="345"/>
      <c r="CA15" s="345"/>
      <c r="CB15" s="345"/>
      <c r="CC15" s="345"/>
      <c r="CD15" s="345"/>
      <c r="CE15" s="345"/>
      <c r="CF15" s="345"/>
      <c r="CG15" s="345"/>
      <c r="CH15" s="345"/>
      <c r="CI15" s="345"/>
      <c r="CJ15" s="345"/>
      <c r="CK15" s="345"/>
      <c r="CL15" s="346"/>
      <c r="CM15" s="346"/>
      <c r="CN15" s="346"/>
      <c r="CO15" s="346"/>
      <c r="CP15" s="346"/>
      <c r="CQ15" s="346"/>
      <c r="CR15" s="346"/>
      <c r="CS15" s="346"/>
      <c r="CT15" s="346"/>
      <c r="CU15" s="346"/>
      <c r="CV15" s="346"/>
      <c r="CW15" s="346"/>
      <c r="CX15" s="346"/>
      <c r="CY15" s="346"/>
    </row>
    <row r="16" spans="1:119" s="336" customFormat="1" ht="26.1" customHeight="1">
      <c r="A16" s="347"/>
      <c r="B16" s="343" t="s">
        <v>116</v>
      </c>
      <c r="C16" s="319"/>
      <c r="D16" s="219"/>
      <c r="E16" s="219"/>
      <c r="F16" s="219"/>
      <c r="G16" s="219"/>
      <c r="H16" s="219">
        <v>0.9</v>
      </c>
      <c r="I16" s="219"/>
      <c r="J16" s="219"/>
      <c r="K16" s="219"/>
      <c r="L16" s="219"/>
      <c r="M16" s="219"/>
      <c r="N16" s="219"/>
      <c r="O16" s="219"/>
      <c r="P16" s="219"/>
      <c r="Q16" s="219">
        <v>0.2</v>
      </c>
      <c r="R16" s="219">
        <v>0.1</v>
      </c>
      <c r="S16" s="219"/>
      <c r="T16" s="219"/>
      <c r="U16" s="219"/>
      <c r="V16" s="219"/>
      <c r="W16" s="219"/>
      <c r="X16" s="219">
        <v>0.2</v>
      </c>
      <c r="Y16" s="219">
        <v>0.05</v>
      </c>
      <c r="Z16" s="219">
        <v>0.05</v>
      </c>
      <c r="AA16" s="219"/>
      <c r="AB16" s="219">
        <v>0.05</v>
      </c>
      <c r="AC16" s="219">
        <v>0.05</v>
      </c>
      <c r="AD16" s="219"/>
      <c r="AE16" s="219">
        <v>0.2</v>
      </c>
      <c r="AF16" s="219">
        <v>0.2</v>
      </c>
      <c r="AG16" s="219"/>
      <c r="AH16" s="219"/>
      <c r="AI16" s="219">
        <v>0.1</v>
      </c>
      <c r="AJ16" s="219"/>
      <c r="AK16" s="219"/>
      <c r="AL16" s="219"/>
      <c r="AM16" s="219"/>
      <c r="AN16" s="219"/>
      <c r="AO16" s="219"/>
      <c r="AP16" s="219"/>
      <c r="AQ16" s="219">
        <v>0.15</v>
      </c>
      <c r="AR16" s="219"/>
      <c r="AS16" s="219"/>
      <c r="AT16" s="219">
        <v>0.45</v>
      </c>
      <c r="AU16" s="219">
        <v>0.25</v>
      </c>
      <c r="AV16" s="219">
        <v>0.7</v>
      </c>
      <c r="AW16" s="219"/>
      <c r="AX16" s="209"/>
      <c r="AY16" s="286">
        <v>0.4</v>
      </c>
      <c r="AZ16" s="209"/>
      <c r="BA16" s="209"/>
      <c r="BB16" s="219">
        <v>1</v>
      </c>
      <c r="BC16" s="219">
        <v>0.8</v>
      </c>
      <c r="BD16" s="219">
        <v>0.1</v>
      </c>
      <c r="BE16" s="219"/>
      <c r="BF16" s="346">
        <v>0.2</v>
      </c>
      <c r="BG16" s="346">
        <v>0.4</v>
      </c>
      <c r="BH16" s="346"/>
      <c r="BI16" s="346"/>
      <c r="BJ16" s="346">
        <v>0.6</v>
      </c>
      <c r="BK16" s="346">
        <v>0.05</v>
      </c>
      <c r="BL16" s="286">
        <v>0.4</v>
      </c>
      <c r="BM16" s="209"/>
      <c r="BN16" s="209"/>
      <c r="BO16" s="286">
        <v>0.1</v>
      </c>
      <c r="BP16" s="209"/>
      <c r="BQ16" s="209"/>
      <c r="BR16" s="219">
        <v>0.15</v>
      </c>
      <c r="BS16" s="219">
        <v>0.1</v>
      </c>
      <c r="BT16" s="219">
        <v>0.15</v>
      </c>
      <c r="BU16" s="219">
        <v>0.33</v>
      </c>
      <c r="BV16" s="219">
        <v>0.25</v>
      </c>
      <c r="BW16" s="219">
        <v>0.3</v>
      </c>
      <c r="BX16" s="219">
        <v>0.2</v>
      </c>
      <c r="BY16" s="219">
        <v>0.15</v>
      </c>
      <c r="BZ16" s="219">
        <v>0.15</v>
      </c>
      <c r="CA16" s="219">
        <v>0.1</v>
      </c>
      <c r="CB16" s="219">
        <v>0.6</v>
      </c>
      <c r="CC16" s="219"/>
      <c r="CD16" s="219">
        <v>0.1</v>
      </c>
      <c r="CE16" s="219"/>
      <c r="CF16" s="219">
        <v>0.35</v>
      </c>
      <c r="CG16" s="219">
        <v>0.33</v>
      </c>
      <c r="CH16" s="219">
        <v>0.2</v>
      </c>
      <c r="CI16" s="219">
        <v>0.1</v>
      </c>
      <c r="CJ16" s="219"/>
      <c r="CK16" s="219"/>
      <c r="CL16" s="346"/>
      <c r="CM16" s="346"/>
      <c r="CN16" s="346"/>
      <c r="CO16" s="346"/>
      <c r="CP16" s="346"/>
      <c r="CQ16" s="346"/>
      <c r="CR16" s="346"/>
      <c r="CS16" s="346"/>
      <c r="CT16" s="346"/>
      <c r="CU16" s="346"/>
      <c r="CV16" s="346"/>
      <c r="CW16" s="346"/>
      <c r="CX16" s="346"/>
      <c r="CY16" s="346"/>
    </row>
    <row r="17" spans="1:103" s="336" customFormat="1" ht="26.1" customHeight="1">
      <c r="A17" s="347"/>
      <c r="B17" s="343" t="s">
        <v>117</v>
      </c>
      <c r="C17" s="319"/>
      <c r="D17" s="219"/>
      <c r="E17" s="219"/>
      <c r="F17" s="219">
        <v>0.01</v>
      </c>
      <c r="G17" s="219"/>
      <c r="H17" s="219"/>
      <c r="I17" s="219"/>
      <c r="J17" s="219">
        <v>0.05</v>
      </c>
      <c r="K17" s="219">
        <v>0.05</v>
      </c>
      <c r="L17" s="219"/>
      <c r="M17" s="219"/>
      <c r="N17" s="219"/>
      <c r="O17" s="219"/>
      <c r="P17" s="219"/>
      <c r="Q17" s="219">
        <v>0.3</v>
      </c>
      <c r="R17" s="219"/>
      <c r="S17" s="219">
        <v>0.2</v>
      </c>
      <c r="T17" s="219"/>
      <c r="U17" s="219"/>
      <c r="V17" s="219">
        <v>0.05</v>
      </c>
      <c r="W17" s="219"/>
      <c r="X17" s="219"/>
      <c r="Y17" s="219"/>
      <c r="Z17" s="219"/>
      <c r="AA17" s="219"/>
      <c r="AB17" s="219"/>
      <c r="AC17" s="219">
        <v>0.05</v>
      </c>
      <c r="AD17" s="219"/>
      <c r="AE17" s="219"/>
      <c r="AF17" s="219">
        <v>0.2</v>
      </c>
      <c r="AG17" s="219"/>
      <c r="AH17" s="219"/>
      <c r="AI17" s="219"/>
      <c r="AJ17" s="219"/>
      <c r="AK17" s="219">
        <v>0.2</v>
      </c>
      <c r="AL17" s="219"/>
      <c r="AM17" s="219"/>
      <c r="AN17" s="219"/>
      <c r="AO17" s="219"/>
      <c r="AP17" s="219"/>
      <c r="AQ17" s="219"/>
      <c r="AR17" s="219"/>
      <c r="AS17" s="219"/>
      <c r="AT17" s="219"/>
      <c r="AU17" s="219"/>
      <c r="AV17" s="219"/>
      <c r="AW17" s="219"/>
      <c r="AX17" s="209"/>
      <c r="AY17" s="209"/>
      <c r="AZ17" s="209"/>
      <c r="BA17" s="209"/>
      <c r="BB17" s="219"/>
      <c r="BC17" s="219"/>
      <c r="BD17" s="219">
        <v>0.7</v>
      </c>
      <c r="BE17" s="219">
        <v>0.4</v>
      </c>
      <c r="BF17" s="346">
        <v>0.35</v>
      </c>
      <c r="BG17" s="346">
        <v>0.57999999999999996</v>
      </c>
      <c r="BH17" s="346">
        <v>0.5</v>
      </c>
      <c r="BI17" s="346">
        <v>0.2</v>
      </c>
      <c r="BJ17" s="346"/>
      <c r="BK17" s="346"/>
      <c r="BL17" s="209"/>
      <c r="BM17" s="209"/>
      <c r="BN17" s="286">
        <v>0.09</v>
      </c>
      <c r="BO17" s="286">
        <v>0.69</v>
      </c>
      <c r="BP17" s="209"/>
      <c r="BQ17" s="209"/>
      <c r="BR17" s="219">
        <v>0.2</v>
      </c>
      <c r="BS17" s="219">
        <v>0.25</v>
      </c>
      <c r="BT17" s="219">
        <v>0.35</v>
      </c>
      <c r="BU17" s="219">
        <v>0.17</v>
      </c>
      <c r="BV17" s="219">
        <v>0.25</v>
      </c>
      <c r="BW17" s="219">
        <v>0.35</v>
      </c>
      <c r="BX17" s="219">
        <v>0.3</v>
      </c>
      <c r="BY17" s="219">
        <v>0.4</v>
      </c>
      <c r="BZ17" s="219">
        <v>0.35</v>
      </c>
      <c r="CA17" s="219">
        <v>0.25</v>
      </c>
      <c r="CB17" s="219"/>
      <c r="CC17" s="219">
        <v>0.6</v>
      </c>
      <c r="CD17" s="219">
        <v>0.4</v>
      </c>
      <c r="CE17" s="219">
        <v>0.65</v>
      </c>
      <c r="CF17" s="219">
        <v>0.2</v>
      </c>
      <c r="CG17" s="219">
        <v>0.33</v>
      </c>
      <c r="CH17" s="219">
        <v>0.25</v>
      </c>
      <c r="CI17" s="219">
        <v>0.2</v>
      </c>
      <c r="CJ17" s="219"/>
      <c r="CK17" s="219">
        <v>0.05</v>
      </c>
      <c r="CL17" s="346"/>
      <c r="CM17" s="346"/>
      <c r="CN17" s="346"/>
      <c r="CO17" s="346"/>
      <c r="CP17" s="346"/>
      <c r="CQ17" s="346"/>
      <c r="CR17" s="346"/>
      <c r="CS17" s="346"/>
      <c r="CT17" s="346"/>
      <c r="CU17" s="346"/>
      <c r="CV17" s="346"/>
      <c r="CW17" s="346"/>
      <c r="CX17" s="346"/>
      <c r="CY17" s="346"/>
    </row>
    <row r="18" spans="1:103" s="336" customFormat="1" ht="26.1" customHeight="1">
      <c r="A18" s="347"/>
      <c r="B18" s="343" t="s">
        <v>118</v>
      </c>
      <c r="C18" s="344">
        <v>0.35</v>
      </c>
      <c r="D18" s="219">
        <v>0.5</v>
      </c>
      <c r="E18" s="219">
        <v>0.55000000000000004</v>
      </c>
      <c r="F18" s="219">
        <v>0.4</v>
      </c>
      <c r="G18" s="219">
        <v>0.05</v>
      </c>
      <c r="H18" s="219">
        <v>7.0000000000000007E-2</v>
      </c>
      <c r="I18" s="219"/>
      <c r="J18" s="219">
        <v>0.05</v>
      </c>
      <c r="K18" s="219">
        <v>0.05</v>
      </c>
      <c r="L18" s="219">
        <v>0.02</v>
      </c>
      <c r="M18" s="219">
        <v>0.38</v>
      </c>
      <c r="N18" s="219"/>
      <c r="O18" s="219">
        <v>0.5</v>
      </c>
      <c r="P18" s="219"/>
      <c r="Q18" s="219">
        <v>0.3</v>
      </c>
      <c r="R18" s="219"/>
      <c r="S18" s="219">
        <v>0.1</v>
      </c>
      <c r="T18" s="219">
        <v>0.1</v>
      </c>
      <c r="U18" s="219"/>
      <c r="V18" s="219"/>
      <c r="W18" s="219"/>
      <c r="X18" s="219">
        <v>0.6</v>
      </c>
      <c r="Y18" s="219"/>
      <c r="Z18" s="219"/>
      <c r="AA18" s="219"/>
      <c r="AB18" s="219"/>
      <c r="AC18" s="219">
        <v>0.05</v>
      </c>
      <c r="AD18" s="219"/>
      <c r="AE18" s="219">
        <v>0.2</v>
      </c>
      <c r="AF18" s="219">
        <v>0.2</v>
      </c>
      <c r="AG18" s="219"/>
      <c r="AH18" s="219">
        <v>0.6</v>
      </c>
      <c r="AI18" s="219"/>
      <c r="AJ18" s="219">
        <v>0.15</v>
      </c>
      <c r="AK18" s="219">
        <v>0.6</v>
      </c>
      <c r="AL18" s="219">
        <v>0.3</v>
      </c>
      <c r="AM18" s="219">
        <v>0.3</v>
      </c>
      <c r="AN18" s="219"/>
      <c r="AO18" s="219">
        <v>0.1</v>
      </c>
      <c r="AP18" s="219">
        <v>0.2</v>
      </c>
      <c r="AQ18" s="219">
        <v>0.1</v>
      </c>
      <c r="AR18" s="219"/>
      <c r="AS18" s="219"/>
      <c r="AT18" s="219">
        <v>0.45</v>
      </c>
      <c r="AU18" s="219"/>
      <c r="AV18" s="219">
        <v>0.3</v>
      </c>
      <c r="AW18" s="219">
        <v>0.8</v>
      </c>
      <c r="AX18" s="209"/>
      <c r="AY18" s="286">
        <v>0.05</v>
      </c>
      <c r="AZ18" s="209"/>
      <c r="BA18" s="286">
        <v>0.05</v>
      </c>
      <c r="BB18" s="219"/>
      <c r="BC18" s="219">
        <v>0.2</v>
      </c>
      <c r="BD18" s="219"/>
      <c r="BE18" s="219"/>
      <c r="BF18" s="346">
        <v>0.2</v>
      </c>
      <c r="BG18" s="346"/>
      <c r="BH18" s="346">
        <v>0.5</v>
      </c>
      <c r="BI18" s="346">
        <v>0.1</v>
      </c>
      <c r="BJ18" s="346"/>
      <c r="BK18" s="346">
        <v>0.2</v>
      </c>
      <c r="BL18" s="209"/>
      <c r="BM18" s="209"/>
      <c r="BN18" s="209"/>
      <c r="BO18" s="286">
        <v>0.1</v>
      </c>
      <c r="BP18" s="209"/>
      <c r="BQ18" s="286">
        <v>0.2</v>
      </c>
      <c r="BR18" s="219"/>
      <c r="BS18" s="219"/>
      <c r="BT18" s="219"/>
      <c r="BU18" s="219"/>
      <c r="BV18" s="219">
        <v>0.1</v>
      </c>
      <c r="BW18" s="219"/>
      <c r="BX18" s="219"/>
      <c r="BY18" s="219">
        <v>0.2</v>
      </c>
      <c r="BZ18" s="219">
        <v>0.2</v>
      </c>
      <c r="CA18" s="219">
        <v>0.15</v>
      </c>
      <c r="CB18" s="219">
        <v>0.3</v>
      </c>
      <c r="CC18" s="219">
        <v>0.2</v>
      </c>
      <c r="CD18" s="219">
        <v>0.1</v>
      </c>
      <c r="CE18" s="219"/>
      <c r="CF18" s="219"/>
      <c r="CG18" s="219">
        <v>0.04</v>
      </c>
      <c r="CH18" s="219"/>
      <c r="CI18" s="219">
        <v>0.3</v>
      </c>
      <c r="CJ18" s="219"/>
      <c r="CK18" s="219">
        <v>0.05</v>
      </c>
      <c r="CL18" s="346"/>
      <c r="CM18" s="346"/>
      <c r="CN18" s="346"/>
      <c r="CO18" s="346"/>
      <c r="CP18" s="346"/>
      <c r="CQ18" s="346"/>
      <c r="CR18" s="346"/>
      <c r="CS18" s="346"/>
      <c r="CT18" s="346"/>
      <c r="CU18" s="346"/>
      <c r="CV18" s="346"/>
      <c r="CW18" s="346"/>
      <c r="CX18" s="346"/>
      <c r="CY18" s="346"/>
    </row>
    <row r="19" spans="1:103" s="336" customFormat="1" ht="26.1" customHeight="1">
      <c r="A19" s="347"/>
      <c r="B19" s="343" t="s">
        <v>119</v>
      </c>
      <c r="C19" s="319"/>
      <c r="D19" s="219"/>
      <c r="E19" s="219">
        <v>0.1</v>
      </c>
      <c r="F19" s="219"/>
      <c r="G19" s="219"/>
      <c r="H19" s="219"/>
      <c r="I19" s="219">
        <v>0.02</v>
      </c>
      <c r="J19" s="219">
        <v>0.01</v>
      </c>
      <c r="K19" s="219"/>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v>0.01</v>
      </c>
      <c r="AJ19" s="219"/>
      <c r="AK19" s="219"/>
      <c r="AL19" s="219"/>
      <c r="AM19" s="219">
        <v>0.1</v>
      </c>
      <c r="AN19" s="219"/>
      <c r="AO19" s="219"/>
      <c r="AP19" s="219"/>
      <c r="AQ19" s="219"/>
      <c r="AR19" s="219">
        <v>0.01</v>
      </c>
      <c r="AS19" s="219"/>
      <c r="AT19" s="219"/>
      <c r="AU19" s="219"/>
      <c r="AV19" s="219"/>
      <c r="AW19" s="219">
        <v>0.2</v>
      </c>
      <c r="AX19" s="286">
        <v>0.9</v>
      </c>
      <c r="AY19" s="209"/>
      <c r="AZ19" s="209"/>
      <c r="BA19" s="209"/>
      <c r="BB19" s="219"/>
      <c r="BC19" s="219"/>
      <c r="BD19" s="219"/>
      <c r="BE19" s="219"/>
      <c r="BF19" s="346"/>
      <c r="BG19" s="346"/>
      <c r="BH19" s="346"/>
      <c r="BI19" s="346"/>
      <c r="BJ19" s="346"/>
      <c r="BK19" s="346">
        <v>0.04</v>
      </c>
      <c r="BL19" s="209"/>
      <c r="BM19" s="209"/>
      <c r="BN19" s="209"/>
      <c r="BO19" s="209"/>
      <c r="BP19" s="209"/>
      <c r="BQ19" s="286">
        <v>0.01</v>
      </c>
      <c r="BR19" s="219"/>
      <c r="BS19" s="219"/>
      <c r="BT19" s="219"/>
      <c r="BU19" s="219"/>
      <c r="BV19" s="219"/>
      <c r="BW19" s="219"/>
      <c r="BX19" s="219"/>
      <c r="BY19" s="219"/>
      <c r="BZ19" s="219"/>
      <c r="CA19" s="219"/>
      <c r="CB19" s="219"/>
      <c r="CC19" s="219"/>
      <c r="CD19" s="219"/>
      <c r="CE19" s="219"/>
      <c r="CF19" s="219"/>
      <c r="CG19" s="219"/>
      <c r="CH19" s="219"/>
      <c r="CI19" s="219"/>
      <c r="CJ19" s="219"/>
      <c r="CK19" s="219"/>
      <c r="CL19" s="346"/>
      <c r="CM19" s="346"/>
      <c r="CN19" s="346"/>
      <c r="CO19" s="346"/>
      <c r="CP19" s="346"/>
      <c r="CQ19" s="346"/>
      <c r="CR19" s="346"/>
      <c r="CS19" s="346"/>
      <c r="CT19" s="346"/>
      <c r="CU19" s="346"/>
      <c r="CV19" s="346"/>
      <c r="CW19" s="346"/>
      <c r="CX19" s="346"/>
      <c r="CY19" s="346"/>
    </row>
    <row r="20" spans="1:103" s="336" customFormat="1" ht="26.1" customHeight="1">
      <c r="A20" s="347"/>
      <c r="B20" s="343" t="s">
        <v>120</v>
      </c>
      <c r="C20" s="319"/>
      <c r="D20" s="219"/>
      <c r="E20" s="219"/>
      <c r="F20" s="219">
        <v>0.46</v>
      </c>
      <c r="G20" s="219"/>
      <c r="H20" s="219">
        <v>0.02</v>
      </c>
      <c r="I20" s="219"/>
      <c r="J20" s="219"/>
      <c r="K20" s="219"/>
      <c r="L20" s="219"/>
      <c r="M20" s="219">
        <v>0.4</v>
      </c>
      <c r="N20" s="219"/>
      <c r="O20" s="219">
        <v>7.0000000000000007E-2</v>
      </c>
      <c r="P20" s="219"/>
      <c r="Q20" s="219">
        <v>0.2</v>
      </c>
      <c r="R20" s="219"/>
      <c r="S20" s="219"/>
      <c r="T20" s="219">
        <v>0.6</v>
      </c>
      <c r="U20" s="219">
        <v>0.1</v>
      </c>
      <c r="V20" s="219"/>
      <c r="W20" s="219"/>
      <c r="X20" s="219">
        <v>0.05</v>
      </c>
      <c r="Y20" s="219">
        <v>0.05</v>
      </c>
      <c r="Z20" s="219"/>
      <c r="AA20" s="219">
        <v>0.1</v>
      </c>
      <c r="AB20" s="219"/>
      <c r="AC20" s="219">
        <v>0.05</v>
      </c>
      <c r="AD20" s="219"/>
      <c r="AE20" s="219"/>
      <c r="AF20" s="219"/>
      <c r="AG20" s="219"/>
      <c r="AH20" s="219"/>
      <c r="AI20" s="219">
        <v>0.47</v>
      </c>
      <c r="AJ20" s="219"/>
      <c r="AK20" s="219"/>
      <c r="AL20" s="219"/>
      <c r="AM20" s="219"/>
      <c r="AN20" s="219">
        <v>0.8</v>
      </c>
      <c r="AO20" s="219">
        <v>0.9</v>
      </c>
      <c r="AP20" s="219">
        <v>0.05</v>
      </c>
      <c r="AQ20" s="219">
        <v>0.4</v>
      </c>
      <c r="AR20" s="219"/>
      <c r="AS20" s="219">
        <v>0.5</v>
      </c>
      <c r="AT20" s="219"/>
      <c r="AU20" s="219"/>
      <c r="AV20" s="219"/>
      <c r="AW20" s="219"/>
      <c r="AX20" s="209"/>
      <c r="AY20" s="286">
        <v>0.05</v>
      </c>
      <c r="AZ20" s="286">
        <v>0.4</v>
      </c>
      <c r="BA20" s="286">
        <v>0.05</v>
      </c>
      <c r="BB20" s="219"/>
      <c r="BC20" s="219"/>
      <c r="BD20" s="219"/>
      <c r="BE20" s="219"/>
      <c r="BF20" s="346">
        <v>0.24</v>
      </c>
      <c r="BG20" s="346"/>
      <c r="BH20" s="346"/>
      <c r="BI20" s="346"/>
      <c r="BJ20" s="346"/>
      <c r="BK20" s="346">
        <v>0.3</v>
      </c>
      <c r="BL20" s="209"/>
      <c r="BM20" s="209"/>
      <c r="BN20" s="209"/>
      <c r="BO20" s="286">
        <v>0.1</v>
      </c>
      <c r="BP20" s="209"/>
      <c r="BQ20" s="286">
        <v>0.6</v>
      </c>
      <c r="BR20" s="219">
        <v>0.1</v>
      </c>
      <c r="BS20" s="219">
        <v>0.1</v>
      </c>
      <c r="BT20" s="219"/>
      <c r="BU20" s="219">
        <v>0.2</v>
      </c>
      <c r="BV20" s="219">
        <v>0.15</v>
      </c>
      <c r="BW20" s="219"/>
      <c r="BX20" s="219">
        <v>0.15</v>
      </c>
      <c r="BY20" s="219">
        <v>0.15</v>
      </c>
      <c r="BZ20" s="219">
        <v>0.2</v>
      </c>
      <c r="CA20" s="219">
        <v>0.1</v>
      </c>
      <c r="CB20" s="219"/>
      <c r="CC20" s="219">
        <v>0.05</v>
      </c>
      <c r="CD20" s="219">
        <v>0.05</v>
      </c>
      <c r="CE20" s="219"/>
      <c r="CF20" s="219">
        <v>0.1</v>
      </c>
      <c r="CG20" s="219"/>
      <c r="CH20" s="219">
        <v>0.15</v>
      </c>
      <c r="CI20" s="219">
        <v>0.05</v>
      </c>
      <c r="CJ20" s="219"/>
      <c r="CK20" s="219"/>
      <c r="CL20" s="346"/>
      <c r="CM20" s="346"/>
      <c r="CN20" s="346"/>
      <c r="CO20" s="346"/>
      <c r="CP20" s="346"/>
      <c r="CQ20" s="346"/>
      <c r="CR20" s="346"/>
      <c r="CS20" s="346"/>
      <c r="CT20" s="346"/>
      <c r="CU20" s="346"/>
      <c r="CV20" s="346"/>
      <c r="CW20" s="346"/>
      <c r="CX20" s="346"/>
      <c r="CY20" s="346"/>
    </row>
    <row r="21" spans="1:103" s="336" customFormat="1" ht="26.1" customHeight="1">
      <c r="A21" s="347"/>
      <c r="B21" s="343" t="s">
        <v>121</v>
      </c>
      <c r="C21" s="319"/>
      <c r="D21" s="219"/>
      <c r="E21" s="219"/>
      <c r="F21" s="219"/>
      <c r="G21" s="219"/>
      <c r="H21" s="219"/>
      <c r="I21" s="219">
        <v>0.5</v>
      </c>
      <c r="J21" s="219"/>
      <c r="K21" s="219"/>
      <c r="L21" s="219">
        <v>0.57999999999999996</v>
      </c>
      <c r="M21" s="219"/>
      <c r="N21" s="219">
        <v>0.1</v>
      </c>
      <c r="O21" s="219"/>
      <c r="P21" s="219">
        <v>0.1</v>
      </c>
      <c r="Q21" s="219"/>
      <c r="R21" s="219">
        <v>0.15</v>
      </c>
      <c r="S21" s="219"/>
      <c r="T21" s="219"/>
      <c r="U21" s="219"/>
      <c r="V21" s="219">
        <v>0.1</v>
      </c>
      <c r="W21" s="219">
        <v>0.25</v>
      </c>
      <c r="X21" s="219"/>
      <c r="Y21" s="219">
        <v>0.05</v>
      </c>
      <c r="Z21" s="219">
        <v>0.1</v>
      </c>
      <c r="AA21" s="219">
        <v>0.5</v>
      </c>
      <c r="AB21" s="219">
        <v>0.1</v>
      </c>
      <c r="AC21" s="219"/>
      <c r="AD21" s="219">
        <v>0.8</v>
      </c>
      <c r="AE21" s="219"/>
      <c r="AF21" s="219">
        <v>0.2</v>
      </c>
      <c r="AG21" s="219">
        <v>0.4</v>
      </c>
      <c r="AH21" s="219"/>
      <c r="AI21" s="219">
        <v>0.3</v>
      </c>
      <c r="AJ21" s="219">
        <v>0.65</v>
      </c>
      <c r="AK21" s="219">
        <v>0.1</v>
      </c>
      <c r="AL21" s="219">
        <v>0.5</v>
      </c>
      <c r="AM21" s="219">
        <v>0.5</v>
      </c>
      <c r="AN21" s="219"/>
      <c r="AO21" s="219"/>
      <c r="AP21" s="219"/>
      <c r="AQ21" s="219">
        <v>0.1</v>
      </c>
      <c r="AR21" s="219"/>
      <c r="AS21" s="219"/>
      <c r="AT21" s="219"/>
      <c r="AU21" s="219"/>
      <c r="AV21" s="219"/>
      <c r="AW21" s="219"/>
      <c r="AX21" s="209"/>
      <c r="AY21" s="209"/>
      <c r="AZ21" s="209"/>
      <c r="BA21" s="209"/>
      <c r="BB21" s="219"/>
      <c r="BC21" s="219"/>
      <c r="BD21" s="219"/>
      <c r="BE21" s="219"/>
      <c r="BF21" s="346"/>
      <c r="BG21" s="346"/>
      <c r="BH21" s="346"/>
      <c r="BI21" s="346"/>
      <c r="BJ21" s="346"/>
      <c r="BK21" s="346"/>
      <c r="BL21" s="209"/>
      <c r="BM21" s="209"/>
      <c r="BN21" s="209"/>
      <c r="BO21" s="209"/>
      <c r="BP21" s="209"/>
      <c r="BQ21" s="209"/>
      <c r="BR21" s="219"/>
      <c r="BS21" s="219"/>
      <c r="BT21" s="219"/>
      <c r="BU21" s="219"/>
      <c r="BV21" s="219"/>
      <c r="BW21" s="219"/>
      <c r="BX21" s="219"/>
      <c r="BY21" s="219"/>
      <c r="BZ21" s="219"/>
      <c r="CA21" s="219"/>
      <c r="CB21" s="219"/>
      <c r="CC21" s="219"/>
      <c r="CD21" s="219">
        <v>0.05</v>
      </c>
      <c r="CE21" s="219"/>
      <c r="CF21" s="219"/>
      <c r="CG21" s="219"/>
      <c r="CH21" s="219"/>
      <c r="CI21" s="219"/>
      <c r="CJ21" s="219"/>
      <c r="CK21" s="219"/>
      <c r="CL21" s="346"/>
      <c r="CM21" s="346"/>
      <c r="CN21" s="346"/>
      <c r="CO21" s="346"/>
      <c r="CP21" s="346"/>
      <c r="CQ21" s="346"/>
      <c r="CR21" s="346"/>
      <c r="CS21" s="346"/>
      <c r="CT21" s="346"/>
      <c r="CU21" s="346"/>
      <c r="CV21" s="346"/>
      <c r="CW21" s="346"/>
      <c r="CX21" s="346"/>
      <c r="CY21" s="346"/>
    </row>
    <row r="22" spans="1:103" s="336" customFormat="1" ht="26.1" customHeight="1">
      <c r="A22" s="347"/>
      <c r="B22" s="343" t="s">
        <v>122</v>
      </c>
      <c r="C22" s="319"/>
      <c r="D22" s="219"/>
      <c r="E22" s="219"/>
      <c r="F22" s="219"/>
      <c r="G22" s="219"/>
      <c r="H22" s="219"/>
      <c r="I22" s="219">
        <v>0.02</v>
      </c>
      <c r="J22" s="219"/>
      <c r="K22" s="219">
        <v>0.05</v>
      </c>
      <c r="L22" s="219"/>
      <c r="M22" s="219">
        <v>0.01</v>
      </c>
      <c r="N22" s="345" t="s">
        <v>569</v>
      </c>
      <c r="O22" s="219"/>
      <c r="P22" s="219"/>
      <c r="Q22" s="219"/>
      <c r="R22" s="219"/>
      <c r="S22" s="219"/>
      <c r="T22" s="219"/>
      <c r="U22" s="219">
        <v>7.0000000000000007E-2</v>
      </c>
      <c r="V22" s="219">
        <v>0.02</v>
      </c>
      <c r="W22" s="219"/>
      <c r="X22" s="219"/>
      <c r="Y22" s="219"/>
      <c r="Z22" s="219">
        <v>0.02</v>
      </c>
      <c r="AA22" s="219"/>
      <c r="AB22" s="219">
        <v>0.04</v>
      </c>
      <c r="AC22" s="219">
        <v>0.1</v>
      </c>
      <c r="AD22" s="219"/>
      <c r="AE22" s="219"/>
      <c r="AF22" s="219"/>
      <c r="AG22" s="219">
        <v>0.01</v>
      </c>
      <c r="AH22" s="219"/>
      <c r="AI22" s="219">
        <v>0.01</v>
      </c>
      <c r="AJ22" s="219"/>
      <c r="AK22" s="219"/>
      <c r="AL22" s="219"/>
      <c r="AM22" s="219">
        <v>2.5000000000000001E-2</v>
      </c>
      <c r="AN22" s="219"/>
      <c r="AO22" s="219"/>
      <c r="AP22" s="219"/>
      <c r="AQ22" s="219"/>
      <c r="AR22" s="219"/>
      <c r="AS22" s="219"/>
      <c r="AT22" s="219"/>
      <c r="AU22" s="219">
        <v>2.5000000000000001E-2</v>
      </c>
      <c r="AV22" s="219"/>
      <c r="AW22" s="219"/>
      <c r="AX22" s="209"/>
      <c r="AY22" s="286">
        <v>0.03</v>
      </c>
      <c r="AZ22" s="209"/>
      <c r="BA22" s="286">
        <v>0.01</v>
      </c>
      <c r="BB22" s="219"/>
      <c r="BC22" s="219"/>
      <c r="BD22" s="219"/>
      <c r="BE22" s="219"/>
      <c r="BF22" s="346"/>
      <c r="BG22" s="346"/>
      <c r="BH22" s="346"/>
      <c r="BI22" s="346"/>
      <c r="BJ22" s="346">
        <v>0.02</v>
      </c>
      <c r="BK22" s="346"/>
      <c r="BL22" s="286">
        <v>0.05</v>
      </c>
      <c r="BM22" s="286">
        <v>0.06</v>
      </c>
      <c r="BN22" s="209"/>
      <c r="BO22" s="209"/>
      <c r="BP22" s="286">
        <v>0.01</v>
      </c>
      <c r="BQ22" s="286">
        <v>0.03</v>
      </c>
      <c r="BR22" s="219"/>
      <c r="BS22" s="219"/>
      <c r="BT22" s="219"/>
      <c r="BU22" s="219"/>
      <c r="BV22" s="219"/>
      <c r="BW22" s="219"/>
      <c r="BX22" s="219"/>
      <c r="BY22" s="219"/>
      <c r="BZ22" s="219"/>
      <c r="CA22" s="219"/>
      <c r="CB22" s="219"/>
      <c r="CC22" s="219"/>
      <c r="CD22" s="219"/>
      <c r="CE22" s="219"/>
      <c r="CF22" s="219"/>
      <c r="CG22" s="219"/>
      <c r="CH22" s="219"/>
      <c r="CI22" s="219"/>
      <c r="CJ22" s="219"/>
      <c r="CK22" s="219"/>
      <c r="CL22" s="346"/>
      <c r="CM22" s="346"/>
      <c r="CN22" s="346"/>
      <c r="CO22" s="346"/>
      <c r="CP22" s="346"/>
      <c r="CQ22" s="346"/>
      <c r="CR22" s="346"/>
      <c r="CS22" s="346"/>
      <c r="CT22" s="346"/>
      <c r="CU22" s="346"/>
      <c r="CV22" s="346"/>
      <c r="CW22" s="346"/>
      <c r="CX22" s="346"/>
      <c r="CY22" s="346"/>
    </row>
    <row r="23" spans="1:103" s="336" customFormat="1" ht="26.1" customHeight="1">
      <c r="A23" s="347"/>
      <c r="B23" s="343" t="s">
        <v>123</v>
      </c>
      <c r="C23" s="319"/>
      <c r="D23" s="219"/>
      <c r="E23" s="219"/>
      <c r="F23" s="219">
        <v>0.01</v>
      </c>
      <c r="G23" s="219"/>
      <c r="H23" s="219"/>
      <c r="I23" s="219">
        <v>0.2</v>
      </c>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v>0.1</v>
      </c>
      <c r="AO23" s="219"/>
      <c r="AP23" s="219">
        <v>0.74</v>
      </c>
      <c r="AQ23" s="219"/>
      <c r="AR23" s="219"/>
      <c r="AS23" s="219"/>
      <c r="AT23" s="219"/>
      <c r="AU23" s="219"/>
      <c r="AV23" s="219"/>
      <c r="AW23" s="219"/>
      <c r="AX23" s="209"/>
      <c r="AY23" s="209"/>
      <c r="AZ23" s="209"/>
      <c r="BA23" s="209"/>
      <c r="BB23" s="219"/>
      <c r="BC23" s="219"/>
      <c r="BD23" s="219"/>
      <c r="BE23" s="219"/>
      <c r="BF23" s="346"/>
      <c r="BG23" s="346"/>
      <c r="BH23" s="346"/>
      <c r="BI23" s="346"/>
      <c r="BJ23" s="346"/>
      <c r="BK23" s="346">
        <v>0.1</v>
      </c>
      <c r="BL23" s="209"/>
      <c r="BM23" s="209"/>
      <c r="BN23" s="209"/>
      <c r="BO23" s="209"/>
      <c r="BP23" s="209"/>
      <c r="BQ23" s="209"/>
      <c r="BR23" s="219"/>
      <c r="BS23" s="219"/>
      <c r="BT23" s="219"/>
      <c r="BU23" s="219">
        <v>0.1</v>
      </c>
      <c r="BV23" s="219"/>
      <c r="BW23" s="219"/>
      <c r="BX23" s="219"/>
      <c r="BY23" s="219"/>
      <c r="BZ23" s="219"/>
      <c r="CA23" s="219"/>
      <c r="CB23" s="219"/>
      <c r="CC23" s="219"/>
      <c r="CD23" s="219"/>
      <c r="CE23" s="219"/>
      <c r="CF23" s="219"/>
      <c r="CG23" s="219"/>
      <c r="CH23" s="219">
        <v>0.3</v>
      </c>
      <c r="CI23" s="219"/>
      <c r="CJ23" s="219"/>
      <c r="CK23" s="219"/>
      <c r="CL23" s="346"/>
      <c r="CM23" s="346"/>
      <c r="CN23" s="346"/>
      <c r="CO23" s="346"/>
      <c r="CP23" s="346"/>
      <c r="CQ23" s="346"/>
      <c r="CR23" s="346"/>
      <c r="CS23" s="346"/>
      <c r="CT23" s="346"/>
      <c r="CU23" s="346"/>
      <c r="CV23" s="346"/>
      <c r="CW23" s="346"/>
      <c r="CX23" s="346"/>
      <c r="CY23" s="346"/>
    </row>
    <row r="24" spans="1:103" s="336" customFormat="1" ht="26.1" customHeight="1">
      <c r="A24" s="347"/>
      <c r="B24" s="343" t="s">
        <v>94</v>
      </c>
      <c r="C24" s="344">
        <v>0.15</v>
      </c>
      <c r="D24" s="348">
        <v>0.45</v>
      </c>
      <c r="E24" s="348">
        <v>0.35</v>
      </c>
      <c r="F24" s="348">
        <v>0.11</v>
      </c>
      <c r="G24" s="348">
        <v>0.95</v>
      </c>
      <c r="H24" s="348">
        <v>0.01</v>
      </c>
      <c r="I24" s="348">
        <v>0.18</v>
      </c>
      <c r="J24" s="348">
        <v>0.89</v>
      </c>
      <c r="K24" s="348">
        <v>0.85</v>
      </c>
      <c r="L24" s="348">
        <v>0.4</v>
      </c>
      <c r="M24" s="348">
        <v>0.2</v>
      </c>
      <c r="N24" s="348">
        <v>0.9</v>
      </c>
      <c r="O24" s="348">
        <v>0.43</v>
      </c>
      <c r="P24" s="220">
        <v>0.9</v>
      </c>
      <c r="Q24" s="211"/>
      <c r="R24" s="220">
        <v>0.75</v>
      </c>
      <c r="S24" s="220">
        <v>0.7</v>
      </c>
      <c r="T24" s="220">
        <v>0.3</v>
      </c>
      <c r="U24" s="220">
        <v>0.8</v>
      </c>
      <c r="V24" s="220">
        <v>0.82</v>
      </c>
      <c r="W24" s="220">
        <v>0.75</v>
      </c>
      <c r="X24" s="220">
        <v>0.15</v>
      </c>
      <c r="Y24" s="220">
        <v>0.85</v>
      </c>
      <c r="Z24" s="220">
        <v>0.82</v>
      </c>
      <c r="AA24" s="220">
        <v>0.4</v>
      </c>
      <c r="AB24" s="220">
        <v>0.8</v>
      </c>
      <c r="AC24" s="220">
        <v>0.65</v>
      </c>
      <c r="AD24" s="220">
        <v>0.2</v>
      </c>
      <c r="AE24" s="220">
        <v>0.6</v>
      </c>
      <c r="AF24" s="220">
        <v>0.2</v>
      </c>
      <c r="AG24" s="220">
        <v>0.59</v>
      </c>
      <c r="AH24" s="220">
        <v>0.3</v>
      </c>
      <c r="AI24" s="348">
        <v>0.1</v>
      </c>
      <c r="AJ24" s="348">
        <v>0.15</v>
      </c>
      <c r="AK24" s="348">
        <v>0.1</v>
      </c>
      <c r="AL24" s="348">
        <v>0.2</v>
      </c>
      <c r="AM24" s="348">
        <v>0.05</v>
      </c>
      <c r="AN24" s="219">
        <v>0.1</v>
      </c>
      <c r="AQ24" s="219">
        <v>0.2</v>
      </c>
      <c r="AR24" s="219">
        <v>0.99</v>
      </c>
      <c r="AS24" s="219">
        <v>0.5</v>
      </c>
      <c r="AT24" s="219"/>
      <c r="AU24" s="219">
        <v>0.71</v>
      </c>
      <c r="AV24" s="219"/>
      <c r="AW24" s="219"/>
      <c r="AX24" s="287">
        <v>0.1</v>
      </c>
      <c r="AY24" s="287">
        <v>0.45</v>
      </c>
      <c r="AZ24" s="287">
        <v>0.5</v>
      </c>
      <c r="BA24" s="287">
        <v>0.87</v>
      </c>
      <c r="BB24" s="211"/>
      <c r="BC24" s="211"/>
      <c r="BD24" s="220">
        <v>0.2</v>
      </c>
      <c r="BE24" s="220">
        <v>0.6</v>
      </c>
      <c r="BF24" s="348">
        <v>0.01</v>
      </c>
      <c r="BG24" s="348">
        <v>0.02</v>
      </c>
      <c r="BI24" s="348">
        <v>0.7</v>
      </c>
      <c r="BJ24" s="348">
        <v>0.38</v>
      </c>
      <c r="BK24" s="348">
        <v>0.25</v>
      </c>
      <c r="BL24" s="287">
        <v>0.55000000000000004</v>
      </c>
      <c r="BM24" s="287">
        <v>0.9</v>
      </c>
      <c r="BN24" s="287">
        <v>0.9</v>
      </c>
      <c r="BO24" s="209"/>
      <c r="BP24" s="287">
        <v>0.98</v>
      </c>
      <c r="BQ24" s="287">
        <v>0.11</v>
      </c>
      <c r="BR24" s="220">
        <v>0.55000000000000004</v>
      </c>
      <c r="BS24" s="220">
        <v>0.55000000000000004</v>
      </c>
      <c r="BT24" s="220">
        <v>0.5</v>
      </c>
      <c r="BU24" s="220">
        <v>0.2</v>
      </c>
      <c r="BV24" s="220">
        <v>0.25</v>
      </c>
      <c r="BW24" s="220">
        <v>0.35</v>
      </c>
      <c r="BX24" s="220">
        <v>0.35</v>
      </c>
      <c r="BY24" s="220">
        <v>0.1</v>
      </c>
      <c r="BZ24" s="220">
        <v>0.1</v>
      </c>
      <c r="CA24" s="220">
        <v>0.4</v>
      </c>
      <c r="CB24" s="220">
        <v>0.1</v>
      </c>
      <c r="CC24" s="220">
        <v>0.15</v>
      </c>
      <c r="CD24" s="220">
        <v>0.3</v>
      </c>
      <c r="CE24" s="220">
        <v>0.35</v>
      </c>
      <c r="CF24" s="220">
        <v>0.4</v>
      </c>
      <c r="CG24" s="220">
        <v>0.3</v>
      </c>
      <c r="CH24" s="220">
        <v>0.1</v>
      </c>
      <c r="CI24" s="220">
        <v>0.35</v>
      </c>
      <c r="CJ24" s="220">
        <v>1</v>
      </c>
      <c r="CK24" s="220">
        <v>0.9</v>
      </c>
    </row>
    <row r="25" spans="1:103" s="336" customFormat="1" ht="63" customHeight="1">
      <c r="A25" s="347"/>
      <c r="B25" s="343" t="s">
        <v>124</v>
      </c>
      <c r="C25" s="319" t="s">
        <v>125</v>
      </c>
      <c r="D25" s="220" t="s">
        <v>570</v>
      </c>
      <c r="E25" s="211" t="s">
        <v>571</v>
      </c>
      <c r="F25" s="211" t="s">
        <v>572</v>
      </c>
      <c r="G25" s="211" t="s">
        <v>573</v>
      </c>
      <c r="H25" s="211" t="s">
        <v>574</v>
      </c>
      <c r="I25" s="211" t="s">
        <v>575</v>
      </c>
      <c r="J25" s="211" t="s">
        <v>576</v>
      </c>
      <c r="K25" s="211" t="s">
        <v>577</v>
      </c>
      <c r="L25" s="211" t="s">
        <v>578</v>
      </c>
      <c r="M25" s="220" t="s">
        <v>579</v>
      </c>
      <c r="N25" s="211" t="s">
        <v>580</v>
      </c>
      <c r="O25" s="211" t="s">
        <v>581</v>
      </c>
      <c r="P25" s="211" t="s">
        <v>582</v>
      </c>
      <c r="R25" s="211" t="s">
        <v>583</v>
      </c>
      <c r="S25" s="211" t="s">
        <v>584</v>
      </c>
      <c r="T25" s="220" t="s">
        <v>585</v>
      </c>
      <c r="U25" s="211" t="s">
        <v>586</v>
      </c>
      <c r="V25" s="211" t="s">
        <v>587</v>
      </c>
      <c r="W25" s="220" t="s">
        <v>588</v>
      </c>
      <c r="X25" s="211" t="s">
        <v>589</v>
      </c>
      <c r="Y25" s="211" t="s">
        <v>590</v>
      </c>
      <c r="Z25" s="211" t="s">
        <v>591</v>
      </c>
      <c r="AA25" s="211" t="s">
        <v>592</v>
      </c>
      <c r="AB25" s="211" t="s">
        <v>593</v>
      </c>
      <c r="AC25" s="211" t="s">
        <v>594</v>
      </c>
      <c r="AD25" s="211" t="s">
        <v>595</v>
      </c>
      <c r="AE25" s="211" t="s">
        <v>596</v>
      </c>
      <c r="AF25" s="211" t="s">
        <v>597</v>
      </c>
      <c r="AG25" s="211" t="s">
        <v>598</v>
      </c>
      <c r="AH25" s="220" t="s">
        <v>599</v>
      </c>
      <c r="AI25" s="220" t="s">
        <v>386</v>
      </c>
      <c r="AJ25" s="211" t="s">
        <v>600</v>
      </c>
      <c r="AK25" s="211" t="s">
        <v>386</v>
      </c>
      <c r="AL25" s="220" t="s">
        <v>601</v>
      </c>
      <c r="AM25" s="211" t="s">
        <v>602</v>
      </c>
      <c r="AN25" s="220" t="s">
        <v>603</v>
      </c>
      <c r="AO25" s="211"/>
      <c r="AP25" s="211" t="s">
        <v>604</v>
      </c>
      <c r="AQ25" s="211" t="s">
        <v>605</v>
      </c>
      <c r="AR25" s="211" t="s">
        <v>606</v>
      </c>
      <c r="AS25" s="219" t="s">
        <v>607</v>
      </c>
      <c r="AT25" s="219"/>
      <c r="AU25" s="219" t="s">
        <v>608</v>
      </c>
      <c r="AV25" s="219"/>
      <c r="AW25" s="219"/>
      <c r="AX25" s="209" t="s">
        <v>232</v>
      </c>
      <c r="AY25" s="209" t="s">
        <v>609</v>
      </c>
      <c r="AZ25" s="209" t="s">
        <v>610</v>
      </c>
      <c r="BA25" s="209" t="s">
        <v>611</v>
      </c>
      <c r="BD25" s="211" t="s">
        <v>612</v>
      </c>
      <c r="BE25" s="211" t="s">
        <v>613</v>
      </c>
      <c r="BF25" s="348" t="s">
        <v>614</v>
      </c>
      <c r="BG25" s="336" t="s">
        <v>615</v>
      </c>
      <c r="BI25" s="336" t="s">
        <v>616</v>
      </c>
      <c r="BJ25" s="336" t="s">
        <v>617</v>
      </c>
      <c r="BK25" s="336" t="s">
        <v>618</v>
      </c>
      <c r="BL25" s="209" t="s">
        <v>619</v>
      </c>
      <c r="BM25" s="209" t="s">
        <v>620</v>
      </c>
      <c r="BN25" s="209" t="s">
        <v>621</v>
      </c>
      <c r="BO25" s="209"/>
      <c r="BP25" s="209" t="s">
        <v>622</v>
      </c>
      <c r="BQ25" s="287" t="s">
        <v>623</v>
      </c>
      <c r="BR25" s="211" t="s">
        <v>922</v>
      </c>
      <c r="BS25" s="336" t="s">
        <v>923</v>
      </c>
      <c r="BT25" s="336" t="s">
        <v>924</v>
      </c>
      <c r="BU25" s="336" t="s">
        <v>925</v>
      </c>
      <c r="BV25" s="336" t="s">
        <v>926</v>
      </c>
      <c r="BW25" s="336" t="s">
        <v>927</v>
      </c>
      <c r="BX25" s="211" t="s">
        <v>928</v>
      </c>
      <c r="BY25" s="211" t="s">
        <v>929</v>
      </c>
      <c r="BZ25" s="211" t="s">
        <v>929</v>
      </c>
      <c r="CA25" s="336" t="s">
        <v>930</v>
      </c>
      <c r="CB25" s="336" t="s">
        <v>931</v>
      </c>
      <c r="CC25" s="336" t="s">
        <v>931</v>
      </c>
      <c r="CD25" s="211" t="s">
        <v>932</v>
      </c>
      <c r="CE25" s="211" t="s">
        <v>933</v>
      </c>
      <c r="CF25" s="211" t="s">
        <v>934</v>
      </c>
      <c r="CG25" s="336" t="s">
        <v>935</v>
      </c>
      <c r="CH25" s="211" t="s">
        <v>936</v>
      </c>
      <c r="CI25" s="336" t="s">
        <v>937</v>
      </c>
      <c r="CJ25" s="211" t="s">
        <v>938</v>
      </c>
      <c r="CK25" s="211" t="s">
        <v>939</v>
      </c>
    </row>
    <row r="26" spans="1:103" s="211" customFormat="1" ht="101.1" customHeight="1">
      <c r="A26" s="349" t="s">
        <v>126</v>
      </c>
      <c r="B26" s="343" t="s">
        <v>127</v>
      </c>
      <c r="C26" s="319" t="s">
        <v>389</v>
      </c>
      <c r="D26" s="341" t="s">
        <v>624</v>
      </c>
      <c r="E26" s="341" t="s">
        <v>625</v>
      </c>
      <c r="F26" s="341" t="s">
        <v>626</v>
      </c>
      <c r="G26" s="341" t="s">
        <v>627</v>
      </c>
      <c r="H26" s="341" t="s">
        <v>628</v>
      </c>
      <c r="I26" s="341" t="s">
        <v>629</v>
      </c>
      <c r="J26" s="341" t="s">
        <v>630</v>
      </c>
      <c r="K26" s="341" t="s">
        <v>631</v>
      </c>
      <c r="L26" s="341" t="s">
        <v>632</v>
      </c>
      <c r="M26" s="341" t="s">
        <v>633</v>
      </c>
      <c r="N26" s="341" t="s">
        <v>634</v>
      </c>
      <c r="O26" s="341" t="s">
        <v>635</v>
      </c>
      <c r="P26" s="341" t="s">
        <v>636</v>
      </c>
      <c r="Q26" s="341" t="s">
        <v>637</v>
      </c>
      <c r="R26" s="341" t="s">
        <v>638</v>
      </c>
      <c r="S26" s="341" t="s">
        <v>639</v>
      </c>
      <c r="T26" s="341" t="s">
        <v>640</v>
      </c>
      <c r="U26" s="341" t="s">
        <v>641</v>
      </c>
      <c r="V26" s="341" t="s">
        <v>642</v>
      </c>
      <c r="W26" s="341" t="s">
        <v>643</v>
      </c>
      <c r="X26" s="341" t="s">
        <v>644</v>
      </c>
      <c r="Y26" s="341" t="s">
        <v>645</v>
      </c>
      <c r="Z26" s="341" t="s">
        <v>646</v>
      </c>
      <c r="AA26" s="341" t="s">
        <v>647</v>
      </c>
      <c r="AB26" s="341" t="s">
        <v>648</v>
      </c>
      <c r="AC26" s="341" t="s">
        <v>649</v>
      </c>
      <c r="AD26" s="341" t="s">
        <v>650</v>
      </c>
      <c r="AE26" s="341" t="s">
        <v>651</v>
      </c>
      <c r="AF26" s="341" t="s">
        <v>213</v>
      </c>
      <c r="AG26" s="341" t="s">
        <v>652</v>
      </c>
      <c r="AH26" s="341" t="s">
        <v>653</v>
      </c>
      <c r="AI26" s="341" t="s">
        <v>654</v>
      </c>
      <c r="AJ26" s="341" t="s">
        <v>655</v>
      </c>
      <c r="AK26" s="341" t="s">
        <v>656</v>
      </c>
      <c r="AL26" s="341" t="s">
        <v>657</v>
      </c>
      <c r="AM26" s="341" t="s">
        <v>658</v>
      </c>
      <c r="AN26" s="341" t="s">
        <v>659</v>
      </c>
      <c r="AO26" s="341" t="s">
        <v>660</v>
      </c>
      <c r="AP26" s="341" t="s">
        <v>661</v>
      </c>
      <c r="AQ26" s="341" t="s">
        <v>662</v>
      </c>
      <c r="AR26" s="341" t="s">
        <v>663</v>
      </c>
      <c r="AS26" s="341" t="s">
        <v>664</v>
      </c>
      <c r="AT26" s="341" t="s">
        <v>665</v>
      </c>
      <c r="AU26" s="341" t="s">
        <v>666</v>
      </c>
      <c r="AV26" s="341" t="s">
        <v>667</v>
      </c>
      <c r="AW26" s="341" t="s">
        <v>668</v>
      </c>
      <c r="AX26" s="209" t="s">
        <v>210</v>
      </c>
      <c r="AY26" s="209" t="s">
        <v>669</v>
      </c>
      <c r="AZ26" s="209" t="s">
        <v>670</v>
      </c>
      <c r="BA26" s="209" t="s">
        <v>671</v>
      </c>
      <c r="BB26" s="341" t="s">
        <v>672</v>
      </c>
      <c r="BC26" s="341" t="s">
        <v>673</v>
      </c>
      <c r="BD26" s="341" t="s">
        <v>674</v>
      </c>
      <c r="BE26" s="341" t="s">
        <v>675</v>
      </c>
      <c r="BF26" s="211" t="s">
        <v>676</v>
      </c>
      <c r="BG26" s="211" t="s">
        <v>677</v>
      </c>
      <c r="BH26" s="211" t="s">
        <v>678</v>
      </c>
      <c r="BI26" s="211" t="s">
        <v>679</v>
      </c>
      <c r="BJ26" s="211" t="s">
        <v>680</v>
      </c>
      <c r="BK26" s="211" t="s">
        <v>681</v>
      </c>
      <c r="BL26" s="209" t="s">
        <v>233</v>
      </c>
      <c r="BM26" s="209" t="s">
        <v>682</v>
      </c>
      <c r="BN26" s="209" t="s">
        <v>233</v>
      </c>
      <c r="BO26" s="209" t="s">
        <v>683</v>
      </c>
      <c r="BP26" s="209" t="s">
        <v>684</v>
      </c>
      <c r="BQ26" s="209" t="s">
        <v>685</v>
      </c>
      <c r="BR26" s="341" t="s">
        <v>940</v>
      </c>
      <c r="BS26" s="341" t="s">
        <v>941</v>
      </c>
      <c r="BT26" s="341" t="s">
        <v>942</v>
      </c>
      <c r="BU26" s="341" t="s">
        <v>943</v>
      </c>
      <c r="BV26" s="341" t="s">
        <v>944</v>
      </c>
      <c r="BW26" s="341" t="s">
        <v>945</v>
      </c>
      <c r="BX26" s="341" t="s">
        <v>946</v>
      </c>
      <c r="BY26" s="341" t="s">
        <v>947</v>
      </c>
      <c r="BZ26" s="341" t="s">
        <v>948</v>
      </c>
      <c r="CA26" s="341" t="s">
        <v>949</v>
      </c>
      <c r="CB26" s="341" t="s">
        <v>950</v>
      </c>
      <c r="CC26" s="341" t="s">
        <v>951</v>
      </c>
      <c r="CD26" s="341" t="s">
        <v>952</v>
      </c>
      <c r="CE26" s="341" t="s">
        <v>953</v>
      </c>
      <c r="CF26" s="341" t="s">
        <v>954</v>
      </c>
      <c r="CG26" s="341" t="s">
        <v>955</v>
      </c>
      <c r="CH26" s="341" t="s">
        <v>956</v>
      </c>
      <c r="CI26" s="341" t="s">
        <v>957</v>
      </c>
      <c r="CJ26" s="341" t="s">
        <v>958</v>
      </c>
      <c r="CK26" s="341" t="s">
        <v>959</v>
      </c>
    </row>
    <row r="27" spans="1:103" s="211" customFormat="1" ht="45.95" customHeight="1">
      <c r="A27" s="349" t="s">
        <v>129</v>
      </c>
      <c r="B27" s="343" t="s">
        <v>960</v>
      </c>
      <c r="C27" s="319" t="s">
        <v>88</v>
      </c>
      <c r="D27" s="211" t="s">
        <v>87</v>
      </c>
      <c r="E27" s="211" t="s">
        <v>87</v>
      </c>
      <c r="F27" s="211" t="s">
        <v>87</v>
      </c>
      <c r="G27" s="211" t="s">
        <v>87</v>
      </c>
      <c r="H27" s="211" t="s">
        <v>87</v>
      </c>
      <c r="I27" s="211" t="s">
        <v>87</v>
      </c>
      <c r="J27" s="211" t="s">
        <v>87</v>
      </c>
      <c r="K27" s="211" t="s">
        <v>87</v>
      </c>
      <c r="L27" s="211" t="s">
        <v>87</v>
      </c>
      <c r="M27" s="336" t="s">
        <v>87</v>
      </c>
      <c r="N27" s="336" t="s">
        <v>87</v>
      </c>
      <c r="O27" s="336" t="s">
        <v>87</v>
      </c>
      <c r="P27" s="211" t="s">
        <v>87</v>
      </c>
      <c r="Q27" s="211" t="s">
        <v>87</v>
      </c>
      <c r="R27" s="211" t="s">
        <v>87</v>
      </c>
      <c r="S27" s="211" t="s">
        <v>87</v>
      </c>
      <c r="T27" s="211" t="s">
        <v>87</v>
      </c>
      <c r="U27" s="211" t="s">
        <v>87</v>
      </c>
      <c r="V27" s="211" t="s">
        <v>87</v>
      </c>
      <c r="W27" s="211" t="s">
        <v>87</v>
      </c>
      <c r="X27" s="211" t="s">
        <v>87</v>
      </c>
      <c r="Y27" s="211" t="s">
        <v>87</v>
      </c>
      <c r="Z27" s="211" t="s">
        <v>87</v>
      </c>
      <c r="AA27" s="211" t="s">
        <v>87</v>
      </c>
      <c r="AB27" s="211" t="s">
        <v>87</v>
      </c>
      <c r="AC27" s="211" t="s">
        <v>87</v>
      </c>
      <c r="AD27" s="211" t="s">
        <v>87</v>
      </c>
      <c r="AE27" s="211" t="s">
        <v>87</v>
      </c>
      <c r="AF27" s="211" t="s">
        <v>87</v>
      </c>
      <c r="AG27" s="211" t="s">
        <v>87</v>
      </c>
      <c r="AH27" s="336" t="s">
        <v>87</v>
      </c>
      <c r="AI27" s="336" t="s">
        <v>87</v>
      </c>
      <c r="AJ27" s="336" t="s">
        <v>87</v>
      </c>
      <c r="AK27" s="336" t="s">
        <v>87</v>
      </c>
      <c r="AL27" s="211" t="s">
        <v>87</v>
      </c>
      <c r="AM27" s="336" t="s">
        <v>88</v>
      </c>
      <c r="AN27" s="336" t="s">
        <v>87</v>
      </c>
      <c r="AO27" s="211" t="s">
        <v>87</v>
      </c>
      <c r="AP27" s="211" t="s">
        <v>87</v>
      </c>
      <c r="AQ27" s="211" t="s">
        <v>87</v>
      </c>
      <c r="AR27" s="211" t="s">
        <v>87</v>
      </c>
      <c r="AS27" s="341" t="s">
        <v>87</v>
      </c>
      <c r="AT27" s="341" t="s">
        <v>87</v>
      </c>
      <c r="AU27" s="341" t="s">
        <v>87</v>
      </c>
      <c r="AV27" s="341" t="s">
        <v>87</v>
      </c>
      <c r="AW27" s="341" t="s">
        <v>87</v>
      </c>
      <c r="AX27" s="209" t="s">
        <v>87</v>
      </c>
      <c r="AY27" s="209" t="s">
        <v>87</v>
      </c>
      <c r="AZ27" s="209" t="s">
        <v>87</v>
      </c>
      <c r="BA27" s="209" t="s">
        <v>87</v>
      </c>
      <c r="BB27" s="336" t="s">
        <v>87</v>
      </c>
      <c r="BC27" s="336" t="s">
        <v>87</v>
      </c>
      <c r="BD27" s="336" t="s">
        <v>87</v>
      </c>
      <c r="BE27" s="336" t="s">
        <v>87</v>
      </c>
      <c r="BF27" s="211" t="s">
        <v>87</v>
      </c>
      <c r="BG27" s="211" t="s">
        <v>87</v>
      </c>
      <c r="BH27" s="211" t="s">
        <v>87</v>
      </c>
      <c r="BI27" s="211" t="s">
        <v>87</v>
      </c>
      <c r="BJ27" s="211" t="s">
        <v>87</v>
      </c>
      <c r="BK27" s="211" t="s">
        <v>87</v>
      </c>
      <c r="BL27" s="209" t="s">
        <v>87</v>
      </c>
      <c r="BM27" s="209" t="s">
        <v>87</v>
      </c>
      <c r="BN27" s="209" t="s">
        <v>87</v>
      </c>
      <c r="BO27" s="209" t="s">
        <v>87</v>
      </c>
      <c r="BP27" s="209" t="s">
        <v>87</v>
      </c>
      <c r="BQ27" s="209" t="s">
        <v>87</v>
      </c>
      <c r="BR27" s="211" t="s">
        <v>88</v>
      </c>
      <c r="BS27" s="211" t="s">
        <v>88</v>
      </c>
      <c r="BT27" s="211" t="s">
        <v>88</v>
      </c>
      <c r="BU27" s="211" t="s">
        <v>88</v>
      </c>
      <c r="BV27" s="211" t="s">
        <v>87</v>
      </c>
      <c r="BW27" s="211" t="s">
        <v>88</v>
      </c>
      <c r="BX27" s="211" t="s">
        <v>88</v>
      </c>
      <c r="BY27" s="211" t="s">
        <v>87</v>
      </c>
      <c r="BZ27" s="211" t="s">
        <v>87</v>
      </c>
      <c r="CA27" s="336" t="s">
        <v>88</v>
      </c>
      <c r="CB27" s="336" t="s">
        <v>88</v>
      </c>
      <c r="CC27" s="336" t="s">
        <v>88</v>
      </c>
      <c r="CD27" s="336" t="s">
        <v>87</v>
      </c>
      <c r="CE27" s="336" t="s">
        <v>87</v>
      </c>
      <c r="CF27" s="336" t="s">
        <v>88</v>
      </c>
      <c r="CG27" s="336" t="s">
        <v>87</v>
      </c>
      <c r="CH27" s="211" t="s">
        <v>88</v>
      </c>
      <c r="CI27" s="336" t="s">
        <v>88</v>
      </c>
      <c r="CJ27" s="336" t="s">
        <v>87</v>
      </c>
      <c r="CK27" s="211" t="s">
        <v>87</v>
      </c>
    </row>
    <row r="28" spans="1:103" s="211" customFormat="1" ht="101.1" customHeight="1">
      <c r="A28" s="349" t="s">
        <v>130</v>
      </c>
      <c r="B28" s="343" t="s">
        <v>961</v>
      </c>
      <c r="C28" s="319" t="s">
        <v>131</v>
      </c>
      <c r="M28" s="336"/>
      <c r="N28" s="336"/>
      <c r="O28" s="336"/>
      <c r="AH28" s="336"/>
      <c r="AI28" s="336"/>
      <c r="AJ28" s="336"/>
      <c r="AK28" s="336"/>
      <c r="AM28" s="336" t="s">
        <v>686</v>
      </c>
      <c r="AN28" s="336"/>
      <c r="AX28" s="209"/>
      <c r="AY28" s="209"/>
      <c r="AZ28" s="209"/>
      <c r="BA28" s="209"/>
      <c r="BB28" s="336"/>
      <c r="BC28" s="336"/>
      <c r="BD28" s="336"/>
      <c r="BE28" s="336"/>
      <c r="BL28" s="209"/>
      <c r="BM28" s="209"/>
      <c r="BN28" s="209"/>
      <c r="BO28" s="209"/>
      <c r="BP28" s="209"/>
      <c r="BQ28" s="209"/>
      <c r="BR28" s="211" t="s">
        <v>962</v>
      </c>
      <c r="BS28" s="211" t="s">
        <v>963</v>
      </c>
      <c r="BT28" s="211" t="s">
        <v>964</v>
      </c>
      <c r="BU28" s="211" t="s">
        <v>965</v>
      </c>
      <c r="BW28" s="211" t="s">
        <v>966</v>
      </c>
      <c r="BX28" s="211" t="s">
        <v>965</v>
      </c>
      <c r="CA28" s="336" t="s">
        <v>967</v>
      </c>
      <c r="CB28" s="216" t="s">
        <v>965</v>
      </c>
      <c r="CC28" s="216" t="s">
        <v>965</v>
      </c>
      <c r="CD28" s="336"/>
      <c r="CE28" s="336"/>
      <c r="CF28" s="336" t="s">
        <v>968</v>
      </c>
      <c r="CG28" s="336"/>
      <c r="CH28" s="336" t="s">
        <v>965</v>
      </c>
      <c r="CI28" s="336" t="s">
        <v>965</v>
      </c>
      <c r="CJ28" s="336"/>
    </row>
    <row r="29" spans="1:103" s="211" customFormat="1" ht="54" customHeight="1">
      <c r="A29" s="349">
        <v>4</v>
      </c>
      <c r="B29" s="343" t="s">
        <v>969</v>
      </c>
      <c r="C29" s="319" t="s">
        <v>115</v>
      </c>
      <c r="D29" s="211" t="s">
        <v>138</v>
      </c>
      <c r="E29" s="211" t="s">
        <v>138</v>
      </c>
      <c r="F29" s="211" t="s">
        <v>138</v>
      </c>
      <c r="G29" s="211" t="s">
        <v>503</v>
      </c>
      <c r="H29" s="211" t="s">
        <v>116</v>
      </c>
      <c r="I29" s="211" t="s">
        <v>522</v>
      </c>
      <c r="J29" s="211" t="s">
        <v>209</v>
      </c>
      <c r="K29" s="211" t="s">
        <v>209</v>
      </c>
      <c r="L29" s="211" t="s">
        <v>94</v>
      </c>
      <c r="M29" s="336" t="s">
        <v>94</v>
      </c>
      <c r="N29" s="336" t="s">
        <v>121</v>
      </c>
      <c r="O29" s="336" t="s">
        <v>138</v>
      </c>
      <c r="P29" s="211" t="s">
        <v>209</v>
      </c>
      <c r="Q29" s="211" t="s">
        <v>116</v>
      </c>
      <c r="R29" s="211" t="s">
        <v>94</v>
      </c>
      <c r="S29" s="211" t="s">
        <v>94</v>
      </c>
      <c r="T29" s="211" t="s">
        <v>138</v>
      </c>
      <c r="U29" s="211" t="s">
        <v>522</v>
      </c>
      <c r="V29" s="211" t="s">
        <v>121</v>
      </c>
      <c r="W29" s="211" t="s">
        <v>209</v>
      </c>
      <c r="X29" s="211" t="s">
        <v>209</v>
      </c>
      <c r="Y29" s="211" t="s">
        <v>503</v>
      </c>
      <c r="Z29" s="211" t="s">
        <v>209</v>
      </c>
      <c r="AA29" s="211" t="s">
        <v>209</v>
      </c>
      <c r="AB29" s="211" t="s">
        <v>503</v>
      </c>
      <c r="AC29" s="211" t="s">
        <v>209</v>
      </c>
      <c r="AD29" s="211" t="s">
        <v>209</v>
      </c>
      <c r="AE29" s="211" t="s">
        <v>209</v>
      </c>
      <c r="AF29" s="211" t="s">
        <v>209</v>
      </c>
      <c r="AG29" s="211" t="s">
        <v>209</v>
      </c>
      <c r="AH29" s="336" t="s">
        <v>209</v>
      </c>
      <c r="AI29" s="336" t="s">
        <v>116</v>
      </c>
      <c r="AJ29" s="336" t="s">
        <v>138</v>
      </c>
      <c r="AK29" s="336" t="s">
        <v>138</v>
      </c>
      <c r="AL29" s="211" t="s">
        <v>138</v>
      </c>
      <c r="AM29" s="336" t="s">
        <v>121</v>
      </c>
      <c r="AN29" s="336" t="s">
        <v>209</v>
      </c>
      <c r="AO29" s="336" t="s">
        <v>209</v>
      </c>
      <c r="AP29" s="211" t="s">
        <v>138</v>
      </c>
      <c r="AQ29" s="336" t="s">
        <v>209</v>
      </c>
      <c r="AR29" s="336" t="s">
        <v>209</v>
      </c>
      <c r="AS29" s="211" t="s">
        <v>120</v>
      </c>
      <c r="AT29" s="211" t="s">
        <v>138</v>
      </c>
      <c r="AU29" s="211" t="s">
        <v>94</v>
      </c>
      <c r="AV29" s="211" t="s">
        <v>138</v>
      </c>
      <c r="AW29" s="211" t="s">
        <v>119</v>
      </c>
      <c r="AX29" s="209" t="s">
        <v>522</v>
      </c>
      <c r="AY29" s="209" t="s">
        <v>503</v>
      </c>
      <c r="AZ29" s="209" t="s">
        <v>503</v>
      </c>
      <c r="BA29" s="209" t="s">
        <v>209</v>
      </c>
      <c r="BB29" s="336" t="s">
        <v>209</v>
      </c>
      <c r="BC29" s="336" t="s">
        <v>116</v>
      </c>
      <c r="BD29" s="336" t="s">
        <v>116</v>
      </c>
      <c r="BE29" s="336" t="s">
        <v>209</v>
      </c>
      <c r="BF29" s="211" t="s">
        <v>117</v>
      </c>
      <c r="BG29" s="211" t="s">
        <v>209</v>
      </c>
      <c r="BH29" s="211" t="s">
        <v>138</v>
      </c>
      <c r="BI29" s="211" t="s">
        <v>209</v>
      </c>
      <c r="BJ29" s="211" t="s">
        <v>116</v>
      </c>
      <c r="BK29" s="211" t="s">
        <v>138</v>
      </c>
      <c r="BL29" s="209" t="s">
        <v>503</v>
      </c>
      <c r="BM29" s="209" t="s">
        <v>503</v>
      </c>
      <c r="BN29" s="209" t="s">
        <v>522</v>
      </c>
      <c r="BO29" s="209" t="s">
        <v>116</v>
      </c>
      <c r="BP29" s="209" t="s">
        <v>522</v>
      </c>
      <c r="BQ29" s="209" t="s">
        <v>209</v>
      </c>
      <c r="BR29" s="211" t="s">
        <v>94</v>
      </c>
      <c r="BS29" s="211" t="s">
        <v>117</v>
      </c>
      <c r="BT29" s="211" t="s">
        <v>117</v>
      </c>
      <c r="BU29" s="211" t="s">
        <v>116</v>
      </c>
      <c r="BV29" s="211" t="s">
        <v>138</v>
      </c>
      <c r="BW29" s="211" t="s">
        <v>117</v>
      </c>
      <c r="BX29" s="211" t="s">
        <v>117</v>
      </c>
      <c r="BY29" s="211" t="s">
        <v>117</v>
      </c>
      <c r="BZ29" s="211" t="s">
        <v>120</v>
      </c>
      <c r="CA29" s="336" t="s">
        <v>94</v>
      </c>
      <c r="CB29" s="336" t="s">
        <v>116</v>
      </c>
      <c r="CC29" s="336" t="s">
        <v>117</v>
      </c>
      <c r="CD29" s="336" t="s">
        <v>94</v>
      </c>
      <c r="CE29" s="336" t="s">
        <v>94</v>
      </c>
      <c r="CF29" s="336" t="s">
        <v>94</v>
      </c>
      <c r="CG29" s="336" t="s">
        <v>94</v>
      </c>
      <c r="CH29" s="211" t="s">
        <v>123</v>
      </c>
      <c r="CI29" s="336" t="s">
        <v>138</v>
      </c>
      <c r="CJ29" s="336" t="s">
        <v>209</v>
      </c>
      <c r="CK29" s="211" t="s">
        <v>94</v>
      </c>
    </row>
    <row r="30" spans="1:103" s="211" customFormat="1" ht="66.95" customHeight="1">
      <c r="A30" s="349"/>
      <c r="B30" s="343" t="s">
        <v>357</v>
      </c>
      <c r="C30" s="319"/>
      <c r="G30" s="211" t="s">
        <v>687</v>
      </c>
      <c r="I30" s="211" t="s">
        <v>688</v>
      </c>
      <c r="J30" s="211" t="s">
        <v>229</v>
      </c>
      <c r="K30" s="211" t="s">
        <v>229</v>
      </c>
      <c r="L30" s="211" t="s">
        <v>230</v>
      </c>
      <c r="M30" s="336" t="s">
        <v>230</v>
      </c>
      <c r="N30" s="336"/>
      <c r="O30" s="336"/>
      <c r="R30" s="211" t="s">
        <v>689</v>
      </c>
      <c r="S30" s="211" t="s">
        <v>690</v>
      </c>
      <c r="AH30" s="336"/>
      <c r="AI30" s="336"/>
      <c r="AJ30" s="336"/>
      <c r="AK30" s="336"/>
      <c r="AM30" s="336"/>
      <c r="AN30" s="336"/>
      <c r="AU30" s="211" t="s">
        <v>608</v>
      </c>
      <c r="AX30" s="209"/>
      <c r="AY30" s="209"/>
      <c r="AZ30" s="209"/>
      <c r="BA30" s="209"/>
      <c r="BB30" s="336"/>
      <c r="BC30" s="336"/>
      <c r="BD30" s="336"/>
      <c r="BE30" s="336"/>
      <c r="BL30" s="209" t="s">
        <v>691</v>
      </c>
      <c r="BM30" s="209" t="s">
        <v>691</v>
      </c>
      <c r="BN30" s="209" t="s">
        <v>691</v>
      </c>
      <c r="BO30" s="209"/>
      <c r="BP30" s="209" t="s">
        <v>691</v>
      </c>
      <c r="BQ30" s="209" t="s">
        <v>229</v>
      </c>
      <c r="BR30" s="211" t="s">
        <v>970</v>
      </c>
      <c r="CA30" s="336" t="s">
        <v>971</v>
      </c>
      <c r="CB30" s="336"/>
      <c r="CC30" s="336"/>
      <c r="CD30" s="336" t="s">
        <v>972</v>
      </c>
      <c r="CE30" s="336" t="s">
        <v>973</v>
      </c>
      <c r="CF30" s="336" t="s">
        <v>974</v>
      </c>
      <c r="CG30" s="336" t="s">
        <v>975</v>
      </c>
      <c r="CI30" s="336"/>
      <c r="CJ30" s="336"/>
      <c r="CK30" s="211" t="s">
        <v>976</v>
      </c>
    </row>
    <row r="31" spans="1:103" s="211" customFormat="1" ht="110.1" customHeight="1">
      <c r="A31" s="349" t="s">
        <v>132</v>
      </c>
      <c r="B31" s="343" t="s">
        <v>133</v>
      </c>
      <c r="C31" s="319" t="s">
        <v>128</v>
      </c>
      <c r="D31" s="211" t="s">
        <v>692</v>
      </c>
      <c r="E31" s="211" t="s">
        <v>693</v>
      </c>
      <c r="F31" s="211" t="s">
        <v>694</v>
      </c>
      <c r="G31" s="211" t="s">
        <v>687</v>
      </c>
      <c r="H31" s="211" t="s">
        <v>695</v>
      </c>
      <c r="I31" s="211" t="s">
        <v>696</v>
      </c>
      <c r="J31" s="211" t="s">
        <v>697</v>
      </c>
      <c r="K31" s="211" t="s">
        <v>697</v>
      </c>
      <c r="L31" s="211" t="s">
        <v>698</v>
      </c>
      <c r="M31" s="336" t="s">
        <v>699</v>
      </c>
      <c r="N31" s="336" t="s">
        <v>700</v>
      </c>
      <c r="O31" s="336" t="s">
        <v>701</v>
      </c>
      <c r="P31" s="211" t="s">
        <v>702</v>
      </c>
      <c r="Q31" s="211" t="s">
        <v>703</v>
      </c>
      <c r="R31" s="211" t="s">
        <v>704</v>
      </c>
      <c r="S31" s="211" t="s">
        <v>705</v>
      </c>
      <c r="T31" s="211" t="s">
        <v>706</v>
      </c>
      <c r="AH31" s="336" t="s">
        <v>707</v>
      </c>
      <c r="AI31" s="336" t="s">
        <v>708</v>
      </c>
      <c r="AJ31" s="336" t="s">
        <v>709</v>
      </c>
      <c r="AK31" s="336" t="s">
        <v>705</v>
      </c>
      <c r="AL31" s="211" t="s">
        <v>710</v>
      </c>
      <c r="AM31" s="336" t="s">
        <v>711</v>
      </c>
      <c r="AN31" s="336"/>
      <c r="AP31" s="211" t="s">
        <v>712</v>
      </c>
      <c r="AS31" s="211" t="s">
        <v>713</v>
      </c>
      <c r="AT31" s="341" t="s">
        <v>665</v>
      </c>
      <c r="AU31" s="341" t="s">
        <v>666</v>
      </c>
      <c r="AV31" s="211" t="s">
        <v>714</v>
      </c>
      <c r="AW31" s="211" t="s">
        <v>715</v>
      </c>
      <c r="AX31" s="209"/>
      <c r="AY31" s="209"/>
      <c r="AZ31" s="209"/>
      <c r="BA31" s="209"/>
      <c r="BB31" s="336"/>
      <c r="BC31" s="336" t="s">
        <v>716</v>
      </c>
      <c r="BD31" s="336" t="s">
        <v>717</v>
      </c>
      <c r="BE31" s="336"/>
      <c r="BF31" s="211" t="s">
        <v>718</v>
      </c>
      <c r="BH31" s="211" t="s">
        <v>719</v>
      </c>
      <c r="BJ31" s="211" t="s">
        <v>720</v>
      </c>
      <c r="BK31" s="211" t="s">
        <v>721</v>
      </c>
      <c r="BL31" s="209"/>
      <c r="BM31" s="209"/>
      <c r="BN31" s="209"/>
      <c r="BO31" s="209" t="s">
        <v>722</v>
      </c>
      <c r="BP31" s="209"/>
      <c r="BQ31" s="209"/>
      <c r="BR31" s="211" t="s">
        <v>965</v>
      </c>
      <c r="BS31" s="211" t="s">
        <v>965</v>
      </c>
      <c r="BT31" s="211" t="s">
        <v>965</v>
      </c>
      <c r="BU31" s="211" t="s">
        <v>965</v>
      </c>
      <c r="BV31" s="211" t="s">
        <v>977</v>
      </c>
      <c r="BW31" s="211" t="s">
        <v>978</v>
      </c>
      <c r="BX31" s="211" t="s">
        <v>979</v>
      </c>
      <c r="BY31" s="341" t="s">
        <v>947</v>
      </c>
      <c r="BZ31" s="211" t="s">
        <v>980</v>
      </c>
      <c r="CA31" s="336" t="s">
        <v>981</v>
      </c>
      <c r="CB31" s="216" t="s">
        <v>965</v>
      </c>
      <c r="CC31" s="216" t="s">
        <v>965</v>
      </c>
      <c r="CD31" s="336" t="s">
        <v>982</v>
      </c>
      <c r="CE31" s="336" t="s">
        <v>983</v>
      </c>
      <c r="CF31" s="216" t="s">
        <v>965</v>
      </c>
      <c r="CG31" s="336" t="s">
        <v>984</v>
      </c>
      <c r="CH31" s="216" t="s">
        <v>965</v>
      </c>
      <c r="CI31" s="341" t="s">
        <v>957</v>
      </c>
      <c r="CJ31" s="336"/>
      <c r="CK31" s="341" t="s">
        <v>959</v>
      </c>
    </row>
    <row r="32" spans="1:103" s="211" customFormat="1" ht="48.95" customHeight="1">
      <c r="A32" s="342" t="s">
        <v>134</v>
      </c>
      <c r="B32" s="350" t="s">
        <v>985</v>
      </c>
      <c r="C32" s="338"/>
      <c r="M32" s="336"/>
      <c r="N32" s="336"/>
      <c r="O32" s="336"/>
      <c r="AH32" s="336"/>
      <c r="AI32" s="336"/>
      <c r="AJ32" s="336"/>
      <c r="AK32" s="336"/>
      <c r="AM32" s="336"/>
      <c r="AN32" s="336"/>
      <c r="AX32" s="209"/>
      <c r="AY32" s="209"/>
      <c r="AZ32" s="209"/>
      <c r="BA32" s="209"/>
      <c r="BB32" s="336"/>
      <c r="BC32" s="336"/>
      <c r="BD32" s="336"/>
      <c r="BE32" s="336"/>
      <c r="BL32" s="209"/>
      <c r="BM32" s="209"/>
      <c r="BN32" s="209"/>
      <c r="BO32" s="209"/>
      <c r="BP32" s="209"/>
      <c r="BQ32" s="209"/>
      <c r="BV32" s="211" t="s">
        <v>986</v>
      </c>
      <c r="BW32" s="211" t="s">
        <v>987</v>
      </c>
      <c r="BX32" s="211" t="s">
        <v>987</v>
      </c>
      <c r="BZ32" s="211" t="s">
        <v>987</v>
      </c>
      <c r="CA32" s="336" t="s">
        <v>87</v>
      </c>
      <c r="CB32" s="336"/>
      <c r="CC32" s="336" t="s">
        <v>87</v>
      </c>
      <c r="CD32" s="336" t="s">
        <v>988</v>
      </c>
      <c r="CE32" s="336"/>
      <c r="CF32" s="336"/>
      <c r="CG32" s="336"/>
      <c r="CI32" s="336"/>
      <c r="CJ32" s="336" t="s">
        <v>209</v>
      </c>
      <c r="CK32" s="336" t="s">
        <v>209</v>
      </c>
    </row>
    <row r="33" spans="1:203" s="211" customFormat="1" ht="36.950000000000003" customHeight="1">
      <c r="A33" s="342"/>
      <c r="B33" s="343" t="s">
        <v>135</v>
      </c>
      <c r="C33" s="319" t="s">
        <v>100</v>
      </c>
      <c r="D33" s="211" t="s">
        <v>138</v>
      </c>
      <c r="E33" s="211" t="s">
        <v>138</v>
      </c>
      <c r="F33" s="211" t="s">
        <v>207</v>
      </c>
      <c r="G33" s="211" t="s">
        <v>207</v>
      </c>
      <c r="H33" s="211" t="s">
        <v>207</v>
      </c>
      <c r="I33" s="211" t="s">
        <v>207</v>
      </c>
      <c r="J33" s="211" t="s">
        <v>209</v>
      </c>
      <c r="K33" s="211" t="s">
        <v>556</v>
      </c>
      <c r="L33" s="211" t="s">
        <v>207</v>
      </c>
      <c r="M33" s="336" t="s">
        <v>207</v>
      </c>
      <c r="N33" s="336" t="s">
        <v>121</v>
      </c>
      <c r="O33" s="336" t="s">
        <v>207</v>
      </c>
      <c r="P33" s="211" t="s">
        <v>121</v>
      </c>
      <c r="R33" s="211" t="s">
        <v>723</v>
      </c>
      <c r="S33" s="211" t="s">
        <v>209</v>
      </c>
      <c r="T33" s="211" t="s">
        <v>138</v>
      </c>
      <c r="U33" s="211" t="s">
        <v>724</v>
      </c>
      <c r="V33" s="211" t="s">
        <v>121</v>
      </c>
      <c r="W33" s="211" t="s">
        <v>725</v>
      </c>
      <c r="X33" s="211" t="s">
        <v>116</v>
      </c>
      <c r="Y33" s="211" t="s">
        <v>726</v>
      </c>
      <c r="Z33" s="211" t="s">
        <v>727</v>
      </c>
      <c r="AA33" s="211" t="s">
        <v>116</v>
      </c>
      <c r="AB33" s="211" t="s">
        <v>728</v>
      </c>
      <c r="AC33" s="211" t="s">
        <v>729</v>
      </c>
      <c r="AD33" s="211" t="s">
        <v>121</v>
      </c>
      <c r="AE33" s="211" t="s">
        <v>691</v>
      </c>
      <c r="AF33" s="211" t="s">
        <v>691</v>
      </c>
      <c r="AG33" s="211" t="s">
        <v>121</v>
      </c>
      <c r="AH33" s="336" t="s">
        <v>207</v>
      </c>
      <c r="AI33" s="336" t="s">
        <v>730</v>
      </c>
      <c r="AJ33" s="216" t="s">
        <v>138</v>
      </c>
      <c r="AK33" s="216" t="s">
        <v>138</v>
      </c>
      <c r="AL33" s="211" t="s">
        <v>731</v>
      </c>
      <c r="AM33" s="336" t="s">
        <v>207</v>
      </c>
      <c r="AN33" s="336" t="s">
        <v>207</v>
      </c>
      <c r="AO33" s="211" t="s">
        <v>207</v>
      </c>
      <c r="AP33" s="211" t="s">
        <v>207</v>
      </c>
      <c r="AQ33" s="211" t="s">
        <v>727</v>
      </c>
      <c r="AR33" s="211" t="s">
        <v>727</v>
      </c>
      <c r="AS33" s="211" t="s">
        <v>727</v>
      </c>
      <c r="AT33" s="211" t="s">
        <v>732</v>
      </c>
      <c r="AU33" s="211" t="s">
        <v>116</v>
      </c>
      <c r="AV33" s="211" t="s">
        <v>732</v>
      </c>
      <c r="AW33" s="211" t="s">
        <v>727</v>
      </c>
      <c r="AX33" s="211" t="s">
        <v>727</v>
      </c>
      <c r="AY33" s="209" t="s">
        <v>609</v>
      </c>
      <c r="AZ33" s="209" t="s">
        <v>208</v>
      </c>
      <c r="BA33" s="209" t="s">
        <v>611</v>
      </c>
      <c r="BB33" s="336" t="s">
        <v>116</v>
      </c>
      <c r="BC33" s="336" t="s">
        <v>116</v>
      </c>
      <c r="BD33" s="336" t="s">
        <v>116</v>
      </c>
      <c r="BE33" s="336" t="s">
        <v>207</v>
      </c>
      <c r="BF33" s="211" t="s">
        <v>207</v>
      </c>
      <c r="BG33" s="211" t="s">
        <v>207</v>
      </c>
      <c r="BH33" s="211" t="s">
        <v>207</v>
      </c>
      <c r="BI33" s="211" t="s">
        <v>207</v>
      </c>
      <c r="BJ33" s="211" t="s">
        <v>207</v>
      </c>
      <c r="BK33" s="211" t="s">
        <v>207</v>
      </c>
      <c r="BL33" s="215" t="s">
        <v>691</v>
      </c>
      <c r="BM33" s="209" t="s">
        <v>387</v>
      </c>
      <c r="BN33" s="209" t="s">
        <v>267</v>
      </c>
      <c r="BO33" s="209" t="s">
        <v>733</v>
      </c>
      <c r="BP33" s="215" t="s">
        <v>691</v>
      </c>
      <c r="BQ33" s="215" t="s">
        <v>100</v>
      </c>
      <c r="BT33" s="211" t="s">
        <v>989</v>
      </c>
      <c r="BU33" s="211" t="s">
        <v>990</v>
      </c>
      <c r="BY33" s="211" t="s">
        <v>117</v>
      </c>
      <c r="CA33" s="336"/>
      <c r="CB33" s="336" t="s">
        <v>116</v>
      </c>
      <c r="CC33" s="336"/>
      <c r="CD33" s="336"/>
      <c r="CE33" s="336" t="s">
        <v>991</v>
      </c>
      <c r="CF33" s="336" t="s">
        <v>991</v>
      </c>
      <c r="CG33" s="336" t="s">
        <v>975</v>
      </c>
      <c r="CH33" s="211" t="s">
        <v>123</v>
      </c>
      <c r="CI33" s="336" t="s">
        <v>138</v>
      </c>
      <c r="CJ33" s="336"/>
    </row>
    <row r="34" spans="1:203" s="211" customFormat="1" ht="36.950000000000003" customHeight="1">
      <c r="A34" s="342"/>
      <c r="B34" s="343" t="s">
        <v>136</v>
      </c>
      <c r="C34" s="319" t="s">
        <v>100</v>
      </c>
      <c r="D34" s="211" t="s">
        <v>138</v>
      </c>
      <c r="E34" s="211" t="s">
        <v>138</v>
      </c>
      <c r="F34" s="211" t="s">
        <v>207</v>
      </c>
      <c r="G34" s="211" t="s">
        <v>207</v>
      </c>
      <c r="H34" s="211" t="s">
        <v>207</v>
      </c>
      <c r="I34" s="211" t="s">
        <v>207</v>
      </c>
      <c r="J34" s="211" t="s">
        <v>209</v>
      </c>
      <c r="K34" s="211" t="s">
        <v>556</v>
      </c>
      <c r="L34" s="211" t="s">
        <v>230</v>
      </c>
      <c r="M34" s="336" t="s">
        <v>207</v>
      </c>
      <c r="N34" s="336" t="s">
        <v>121</v>
      </c>
      <c r="O34" s="336" t="s">
        <v>207</v>
      </c>
      <c r="P34" s="211" t="s">
        <v>209</v>
      </c>
      <c r="Q34" s="211" t="s">
        <v>138</v>
      </c>
      <c r="R34" s="211" t="s">
        <v>723</v>
      </c>
      <c r="S34" s="211" t="s">
        <v>138</v>
      </c>
      <c r="T34" s="211" t="s">
        <v>138</v>
      </c>
      <c r="U34" s="211" t="s">
        <v>724</v>
      </c>
      <c r="V34" s="211" t="s">
        <v>121</v>
      </c>
      <c r="W34" s="211" t="s">
        <v>725</v>
      </c>
      <c r="X34" s="211" t="s">
        <v>138</v>
      </c>
      <c r="Y34" s="211" t="s">
        <v>726</v>
      </c>
      <c r="Z34" s="211" t="s">
        <v>596</v>
      </c>
      <c r="AA34" s="211" t="s">
        <v>116</v>
      </c>
      <c r="AB34" s="211" t="s">
        <v>734</v>
      </c>
      <c r="AC34" s="211" t="s">
        <v>729</v>
      </c>
      <c r="AD34" s="211" t="s">
        <v>121</v>
      </c>
      <c r="AE34" s="211" t="s">
        <v>691</v>
      </c>
      <c r="AF34" s="211" t="s">
        <v>691</v>
      </c>
      <c r="AG34" s="211" t="s">
        <v>388</v>
      </c>
      <c r="AH34" s="336" t="s">
        <v>207</v>
      </c>
      <c r="AI34" s="336" t="s">
        <v>730</v>
      </c>
      <c r="AJ34" s="216" t="s">
        <v>138</v>
      </c>
      <c r="AK34" s="216" t="s">
        <v>138</v>
      </c>
      <c r="AL34" s="211" t="s">
        <v>731</v>
      </c>
      <c r="AM34" s="336" t="s">
        <v>207</v>
      </c>
      <c r="AN34" s="336" t="s">
        <v>207</v>
      </c>
      <c r="AO34" s="211" t="s">
        <v>207</v>
      </c>
      <c r="AP34" s="211" t="s">
        <v>207</v>
      </c>
      <c r="AQ34" s="211" t="s">
        <v>727</v>
      </c>
      <c r="AR34" s="211" t="s">
        <v>727</v>
      </c>
      <c r="AS34" s="211" t="s">
        <v>727</v>
      </c>
      <c r="AT34" s="211" t="s">
        <v>727</v>
      </c>
      <c r="AU34" s="211" t="s">
        <v>608</v>
      </c>
      <c r="AV34" s="211" t="s">
        <v>727</v>
      </c>
      <c r="AW34" s="211" t="s">
        <v>727</v>
      </c>
      <c r="AX34" s="211" t="s">
        <v>727</v>
      </c>
      <c r="AY34" s="209" t="s">
        <v>116</v>
      </c>
      <c r="AZ34" s="209" t="s">
        <v>208</v>
      </c>
      <c r="BA34" s="209" t="s">
        <v>611</v>
      </c>
      <c r="BB34" s="336" t="s">
        <v>116</v>
      </c>
      <c r="BC34" s="336" t="s">
        <v>116</v>
      </c>
      <c r="BD34" s="336" t="s">
        <v>116</v>
      </c>
      <c r="BE34" s="336" t="s">
        <v>207</v>
      </c>
      <c r="BF34" s="211" t="s">
        <v>207</v>
      </c>
      <c r="BG34" s="211" t="s">
        <v>207</v>
      </c>
      <c r="BH34" s="211" t="s">
        <v>207</v>
      </c>
      <c r="BI34" s="211" t="s">
        <v>207</v>
      </c>
      <c r="BJ34" s="211" t="s">
        <v>207</v>
      </c>
      <c r="BK34" s="211" t="s">
        <v>138</v>
      </c>
      <c r="BL34" s="215" t="s">
        <v>691</v>
      </c>
      <c r="BM34" s="209" t="s">
        <v>387</v>
      </c>
      <c r="BN34" s="209" t="s">
        <v>733</v>
      </c>
      <c r="BO34" s="209" t="s">
        <v>733</v>
      </c>
      <c r="BP34" s="215" t="s">
        <v>691</v>
      </c>
      <c r="BQ34" s="215" t="s">
        <v>100</v>
      </c>
      <c r="BY34" s="211" t="s">
        <v>117</v>
      </c>
      <c r="CA34" s="336"/>
      <c r="CB34" s="336" t="s">
        <v>116</v>
      </c>
      <c r="CC34" s="336"/>
      <c r="CD34" s="336"/>
      <c r="CE34" s="336" t="s">
        <v>991</v>
      </c>
      <c r="CF34" s="336" t="s">
        <v>991</v>
      </c>
      <c r="CG34" s="336" t="s">
        <v>975</v>
      </c>
      <c r="CH34" s="211" t="s">
        <v>123</v>
      </c>
      <c r="CI34" s="336" t="s">
        <v>138</v>
      </c>
      <c r="CJ34" s="336"/>
    </row>
    <row r="35" spans="1:203" s="211" customFormat="1" ht="36.950000000000003" customHeight="1">
      <c r="A35" s="342"/>
      <c r="B35" s="343" t="s">
        <v>137</v>
      </c>
      <c r="C35" s="319" t="s">
        <v>138</v>
      </c>
      <c r="D35" s="211" t="s">
        <v>207</v>
      </c>
      <c r="E35" s="211" t="s">
        <v>207</v>
      </c>
      <c r="F35" s="211" t="s">
        <v>207</v>
      </c>
      <c r="G35" s="211" t="s">
        <v>207</v>
      </c>
      <c r="H35" s="211" t="s">
        <v>207</v>
      </c>
      <c r="I35" s="211" t="s">
        <v>207</v>
      </c>
      <c r="J35" s="211" t="s">
        <v>209</v>
      </c>
      <c r="K35" s="211" t="s">
        <v>209</v>
      </c>
      <c r="L35" s="211" t="s">
        <v>207</v>
      </c>
      <c r="M35" s="336" t="s">
        <v>207</v>
      </c>
      <c r="N35" s="336" t="s">
        <v>207</v>
      </c>
      <c r="O35" s="336" t="s">
        <v>207</v>
      </c>
      <c r="P35" s="211" t="s">
        <v>209</v>
      </c>
      <c r="R35" s="211" t="s">
        <v>723</v>
      </c>
      <c r="S35" s="211" t="s">
        <v>138</v>
      </c>
      <c r="T35" s="211" t="s">
        <v>138</v>
      </c>
      <c r="U35" s="211" t="s">
        <v>724</v>
      </c>
      <c r="V35" s="211" t="s">
        <v>121</v>
      </c>
      <c r="W35" s="211" t="s">
        <v>725</v>
      </c>
      <c r="X35" s="211" t="s">
        <v>116</v>
      </c>
      <c r="Y35" s="211" t="s">
        <v>726</v>
      </c>
      <c r="Z35" s="211" t="s">
        <v>727</v>
      </c>
      <c r="AA35" s="211" t="s">
        <v>138</v>
      </c>
      <c r="AB35" s="211" t="s">
        <v>734</v>
      </c>
      <c r="AC35" s="211" t="s">
        <v>735</v>
      </c>
      <c r="AD35" s="211" t="s">
        <v>121</v>
      </c>
      <c r="AE35" s="211" t="s">
        <v>691</v>
      </c>
      <c r="AF35" s="211" t="s">
        <v>691</v>
      </c>
      <c r="AG35" s="211" t="s">
        <v>388</v>
      </c>
      <c r="AH35" s="336" t="s">
        <v>207</v>
      </c>
      <c r="AI35" s="336" t="s">
        <v>730</v>
      </c>
      <c r="AJ35" s="336" t="s">
        <v>207</v>
      </c>
      <c r="AK35" s="336" t="s">
        <v>207</v>
      </c>
      <c r="AL35" s="211" t="s">
        <v>207</v>
      </c>
      <c r="AM35" s="336" t="s">
        <v>207</v>
      </c>
      <c r="AN35" s="336" t="s">
        <v>207</v>
      </c>
      <c r="AO35" s="211" t="s">
        <v>207</v>
      </c>
      <c r="AP35" s="211" t="s">
        <v>207</v>
      </c>
      <c r="AQ35" s="211" t="s">
        <v>727</v>
      </c>
      <c r="AR35" s="211" t="s">
        <v>727</v>
      </c>
      <c r="AS35" s="211" t="s">
        <v>736</v>
      </c>
      <c r="AT35" s="211" t="s">
        <v>727</v>
      </c>
      <c r="AU35" s="211" t="s">
        <v>727</v>
      </c>
      <c r="AV35" s="211" t="s">
        <v>727</v>
      </c>
      <c r="AW35" s="211" t="s">
        <v>727</v>
      </c>
      <c r="AX35" s="211" t="s">
        <v>727</v>
      </c>
      <c r="AY35" s="209" t="s">
        <v>609</v>
      </c>
      <c r="AZ35" s="209" t="s">
        <v>208</v>
      </c>
      <c r="BA35" s="209" t="s">
        <v>611</v>
      </c>
      <c r="BB35" s="336" t="s">
        <v>207</v>
      </c>
      <c r="BC35" s="336" t="s">
        <v>207</v>
      </c>
      <c r="BD35" s="336" t="s">
        <v>730</v>
      </c>
      <c r="BE35" s="336" t="s">
        <v>207</v>
      </c>
      <c r="BF35" s="211" t="s">
        <v>207</v>
      </c>
      <c r="BG35" s="211" t="s">
        <v>207</v>
      </c>
      <c r="BH35" s="211" t="s">
        <v>207</v>
      </c>
      <c r="BI35" s="211" t="s">
        <v>207</v>
      </c>
      <c r="BJ35" s="211" t="s">
        <v>207</v>
      </c>
      <c r="BK35" s="211" t="s">
        <v>207</v>
      </c>
      <c r="BL35" s="215" t="s">
        <v>691</v>
      </c>
      <c r="BM35" s="209" t="s">
        <v>387</v>
      </c>
      <c r="BN35" s="209" t="s">
        <v>267</v>
      </c>
      <c r="BO35" s="209" t="s">
        <v>733</v>
      </c>
      <c r="BP35" s="215" t="s">
        <v>691</v>
      </c>
      <c r="BQ35" s="215" t="s">
        <v>207</v>
      </c>
      <c r="BY35" s="211" t="s">
        <v>117</v>
      </c>
      <c r="CA35" s="336"/>
      <c r="CB35" s="336" t="s">
        <v>116</v>
      </c>
      <c r="CC35" s="336"/>
      <c r="CD35" s="336"/>
      <c r="CE35" s="336"/>
      <c r="CF35" s="336"/>
      <c r="CG35" s="336" t="s">
        <v>975</v>
      </c>
      <c r="CH35" s="211" t="s">
        <v>123</v>
      </c>
      <c r="CI35" s="336" t="s">
        <v>138</v>
      </c>
      <c r="CJ35" s="336"/>
    </row>
    <row r="36" spans="1:203" s="211" customFormat="1" ht="66.95" customHeight="1">
      <c r="A36" s="349">
        <v>5</v>
      </c>
      <c r="B36" s="343" t="s">
        <v>992</v>
      </c>
      <c r="C36" s="319" t="s">
        <v>138</v>
      </c>
      <c r="D36" s="211" t="s">
        <v>94</v>
      </c>
      <c r="E36" s="211" t="s">
        <v>116</v>
      </c>
      <c r="F36" s="211" t="s">
        <v>117</v>
      </c>
      <c r="G36" s="211" t="s">
        <v>209</v>
      </c>
      <c r="H36" s="211" t="s">
        <v>503</v>
      </c>
      <c r="I36" s="211" t="s">
        <v>209</v>
      </c>
      <c r="J36" s="211" t="s">
        <v>209</v>
      </c>
      <c r="K36" s="211" t="s">
        <v>138</v>
      </c>
      <c r="L36" s="211" t="s">
        <v>138</v>
      </c>
      <c r="M36" s="336" t="s">
        <v>207</v>
      </c>
      <c r="N36" s="336" t="s">
        <v>94</v>
      </c>
      <c r="O36" s="336" t="s">
        <v>120</v>
      </c>
      <c r="P36" s="211" t="s">
        <v>94</v>
      </c>
      <c r="Q36" s="211" t="s">
        <v>94</v>
      </c>
      <c r="R36" s="211" t="s">
        <v>121</v>
      </c>
      <c r="S36" s="211" t="s">
        <v>120</v>
      </c>
      <c r="T36" s="211" t="s">
        <v>209</v>
      </c>
      <c r="U36" s="211" t="s">
        <v>94</v>
      </c>
      <c r="V36" s="211" t="s">
        <v>209</v>
      </c>
      <c r="W36" s="211" t="s">
        <v>209</v>
      </c>
      <c r="X36" s="211" t="s">
        <v>209</v>
      </c>
      <c r="Y36" s="211" t="s">
        <v>120</v>
      </c>
      <c r="Z36" s="211" t="s">
        <v>209</v>
      </c>
      <c r="AA36" s="211" t="s">
        <v>209</v>
      </c>
      <c r="AB36" s="211" t="s">
        <v>503</v>
      </c>
      <c r="AC36" s="211" t="s">
        <v>209</v>
      </c>
      <c r="AD36" s="211" t="s">
        <v>209</v>
      </c>
      <c r="AE36" s="211" t="s">
        <v>209</v>
      </c>
      <c r="AF36" s="211" t="s">
        <v>209</v>
      </c>
      <c r="AG36" s="211" t="s">
        <v>209</v>
      </c>
      <c r="AH36" s="336" t="s">
        <v>209</v>
      </c>
      <c r="AI36" s="336" t="s">
        <v>209</v>
      </c>
      <c r="AJ36" s="336" t="s">
        <v>94</v>
      </c>
      <c r="AK36" s="336" t="s">
        <v>117</v>
      </c>
      <c r="AL36" s="211" t="s">
        <v>94</v>
      </c>
      <c r="AM36" s="336" t="s">
        <v>138</v>
      </c>
      <c r="AN36" s="336" t="s">
        <v>209</v>
      </c>
      <c r="AO36" s="211" t="s">
        <v>209</v>
      </c>
      <c r="AP36" s="211" t="s">
        <v>94</v>
      </c>
      <c r="AQ36" s="211" t="s">
        <v>209</v>
      </c>
      <c r="AR36" s="211" t="s">
        <v>209</v>
      </c>
      <c r="AS36" s="211" t="s">
        <v>138</v>
      </c>
      <c r="AT36" s="211" t="s">
        <v>117</v>
      </c>
      <c r="AU36" s="211" t="s">
        <v>138</v>
      </c>
      <c r="AV36" s="211" t="s">
        <v>120</v>
      </c>
      <c r="AW36" s="211" t="s">
        <v>117</v>
      </c>
      <c r="AX36" s="209" t="s">
        <v>209</v>
      </c>
      <c r="AY36" s="209" t="s">
        <v>209</v>
      </c>
      <c r="AZ36" s="209" t="s">
        <v>209</v>
      </c>
      <c r="BA36" s="209" t="s">
        <v>209</v>
      </c>
      <c r="BB36" s="209" t="s">
        <v>209</v>
      </c>
      <c r="BC36" s="336" t="s">
        <v>138</v>
      </c>
      <c r="BD36" s="209" t="s">
        <v>209</v>
      </c>
      <c r="BE36" s="336" t="s">
        <v>116</v>
      </c>
      <c r="BF36" s="211" t="s">
        <v>120</v>
      </c>
      <c r="BG36" s="211" t="s">
        <v>209</v>
      </c>
      <c r="BH36" s="211" t="s">
        <v>117</v>
      </c>
      <c r="BI36" s="211" t="s">
        <v>209</v>
      </c>
      <c r="BJ36" s="211" t="s">
        <v>94</v>
      </c>
      <c r="BK36" s="211" t="s">
        <v>116</v>
      </c>
      <c r="BL36" s="209" t="s">
        <v>209</v>
      </c>
      <c r="BM36" s="209" t="s">
        <v>209</v>
      </c>
      <c r="BN36" s="209" t="s">
        <v>209</v>
      </c>
      <c r="BO36" s="209" t="s">
        <v>209</v>
      </c>
      <c r="BP36" s="209" t="s">
        <v>209</v>
      </c>
      <c r="BQ36" s="209" t="s">
        <v>209</v>
      </c>
      <c r="BR36" s="211" t="s">
        <v>94</v>
      </c>
      <c r="BS36" s="211" t="s">
        <v>94</v>
      </c>
      <c r="BT36" s="211" t="s">
        <v>94</v>
      </c>
      <c r="BU36" s="211" t="s">
        <v>94</v>
      </c>
      <c r="BV36" s="211" t="s">
        <v>209</v>
      </c>
      <c r="BW36" s="211" t="s">
        <v>94</v>
      </c>
      <c r="BX36" s="211" t="s">
        <v>94</v>
      </c>
      <c r="BY36" s="211" t="s">
        <v>116</v>
      </c>
      <c r="BZ36" s="211" t="s">
        <v>116</v>
      </c>
      <c r="CA36" s="336" t="s">
        <v>117</v>
      </c>
      <c r="CB36" s="336" t="s">
        <v>138</v>
      </c>
      <c r="CC36" s="336" t="s">
        <v>94</v>
      </c>
      <c r="CD36" s="336" t="s">
        <v>138</v>
      </c>
      <c r="CE36" s="336" t="s">
        <v>117</v>
      </c>
      <c r="CF36" s="336" t="s">
        <v>117</v>
      </c>
      <c r="CG36" s="336" t="s">
        <v>94</v>
      </c>
      <c r="CH36" s="211" t="s">
        <v>94</v>
      </c>
      <c r="CI36" s="336" t="s">
        <v>208</v>
      </c>
      <c r="CJ36" s="336" t="s">
        <v>209</v>
      </c>
      <c r="CK36" s="211" t="s">
        <v>117</v>
      </c>
    </row>
    <row r="37" spans="1:203" s="211" customFormat="1" ht="66.95" customHeight="1">
      <c r="A37" s="349"/>
      <c r="B37" s="343" t="s">
        <v>357</v>
      </c>
      <c r="C37" s="319"/>
      <c r="D37" s="211" t="s">
        <v>390</v>
      </c>
      <c r="F37" s="211" t="s">
        <v>737</v>
      </c>
      <c r="G37" s="211" t="s">
        <v>738</v>
      </c>
      <c r="H37" s="211" t="s">
        <v>739</v>
      </c>
      <c r="I37" s="211" t="s">
        <v>229</v>
      </c>
      <c r="J37" s="211" t="s">
        <v>229</v>
      </c>
      <c r="M37" s="336" t="s">
        <v>229</v>
      </c>
      <c r="N37" s="336" t="s">
        <v>740</v>
      </c>
      <c r="O37" s="336"/>
      <c r="P37" s="211" t="s">
        <v>741</v>
      </c>
      <c r="Q37" s="211" t="s">
        <v>742</v>
      </c>
      <c r="U37" s="211" t="s">
        <v>504</v>
      </c>
      <c r="AD37" s="216"/>
      <c r="AE37" s="216"/>
      <c r="AF37" s="216"/>
      <c r="AG37" s="216"/>
      <c r="AH37" s="336"/>
      <c r="AI37" s="336"/>
      <c r="AJ37" s="336" t="s">
        <v>257</v>
      </c>
      <c r="AK37" s="336"/>
      <c r="AL37" s="211" t="s">
        <v>743</v>
      </c>
      <c r="AM37" s="336"/>
      <c r="AN37" s="336"/>
      <c r="AP37" s="211" t="s">
        <v>230</v>
      </c>
      <c r="BB37" s="336"/>
      <c r="BC37" s="336"/>
      <c r="BD37" s="336"/>
      <c r="BE37" s="336"/>
      <c r="BJ37" s="211" t="s">
        <v>744</v>
      </c>
      <c r="BL37" s="215" t="s">
        <v>691</v>
      </c>
      <c r="BM37" s="215" t="s">
        <v>691</v>
      </c>
      <c r="BN37" s="215" t="s">
        <v>691</v>
      </c>
      <c r="BO37" s="215" t="s">
        <v>691</v>
      </c>
      <c r="BP37" s="215" t="s">
        <v>691</v>
      </c>
      <c r="BQ37" s="215" t="s">
        <v>229</v>
      </c>
      <c r="BR37" s="211" t="s">
        <v>993</v>
      </c>
      <c r="BS37" s="211" t="s">
        <v>993</v>
      </c>
      <c r="BT37" s="211" t="s">
        <v>994</v>
      </c>
      <c r="BU37" s="211" t="s">
        <v>995</v>
      </c>
      <c r="BW37" s="211" t="s">
        <v>971</v>
      </c>
      <c r="BX37" s="211" t="s">
        <v>996</v>
      </c>
      <c r="CA37" s="336" t="s">
        <v>997</v>
      </c>
      <c r="CB37" s="336"/>
      <c r="CC37" s="336" t="s">
        <v>998</v>
      </c>
      <c r="CD37" s="336" t="s">
        <v>999</v>
      </c>
      <c r="CE37" s="336"/>
      <c r="CF37" s="336" t="s">
        <v>208</v>
      </c>
      <c r="CG37" s="336" t="s">
        <v>1000</v>
      </c>
      <c r="CH37" s="211" t="s">
        <v>1001</v>
      </c>
      <c r="CI37" s="336"/>
      <c r="CJ37" s="336"/>
      <c r="CK37" s="211" t="s">
        <v>1002</v>
      </c>
    </row>
    <row r="38" spans="1:203" s="211" customFormat="1" ht="159" customHeight="1">
      <c r="A38" s="349" t="s">
        <v>139</v>
      </c>
      <c r="B38" s="343" t="s">
        <v>133</v>
      </c>
      <c r="C38" s="319" t="s">
        <v>140</v>
      </c>
      <c r="D38" s="211" t="s">
        <v>745</v>
      </c>
      <c r="E38" s="211" t="s">
        <v>746</v>
      </c>
      <c r="F38" s="211" t="s">
        <v>747</v>
      </c>
      <c r="G38" s="211" t="s">
        <v>738</v>
      </c>
      <c r="H38" s="211" t="s">
        <v>748</v>
      </c>
      <c r="I38" s="211" t="s">
        <v>749</v>
      </c>
      <c r="J38" s="211" t="s">
        <v>749</v>
      </c>
      <c r="K38" s="211" t="s">
        <v>750</v>
      </c>
      <c r="L38" s="211" t="s">
        <v>751</v>
      </c>
      <c r="M38" s="336" t="s">
        <v>752</v>
      </c>
      <c r="N38" s="336" t="s">
        <v>753</v>
      </c>
      <c r="O38" s="336" t="s">
        <v>754</v>
      </c>
      <c r="P38" s="211" t="s">
        <v>755</v>
      </c>
      <c r="Q38" s="211" t="s">
        <v>756</v>
      </c>
      <c r="R38" s="211" t="s">
        <v>193</v>
      </c>
      <c r="S38" s="211" t="s">
        <v>221</v>
      </c>
      <c r="U38" s="211" t="s">
        <v>757</v>
      </c>
      <c r="Y38" s="211" t="s">
        <v>758</v>
      </c>
      <c r="AH38" s="336"/>
      <c r="AI38" s="336"/>
      <c r="AJ38" s="336" t="s">
        <v>759</v>
      </c>
      <c r="AK38" s="336" t="s">
        <v>760</v>
      </c>
      <c r="AL38" s="211" t="s">
        <v>761</v>
      </c>
      <c r="AM38" s="336" t="s">
        <v>762</v>
      </c>
      <c r="AN38" s="336"/>
      <c r="AP38" s="211" t="s">
        <v>763</v>
      </c>
      <c r="AS38" s="211" t="s">
        <v>764</v>
      </c>
      <c r="AT38" s="211" t="s">
        <v>765</v>
      </c>
      <c r="AU38" s="211" t="s">
        <v>766</v>
      </c>
      <c r="AV38" s="211" t="s">
        <v>767</v>
      </c>
      <c r="AW38" s="211" t="s">
        <v>768</v>
      </c>
      <c r="AX38" s="209"/>
      <c r="AY38" s="209"/>
      <c r="AZ38" s="209"/>
      <c r="BA38" s="209"/>
      <c r="BB38" s="336"/>
      <c r="BC38" s="336" t="s">
        <v>769</v>
      </c>
      <c r="BD38" s="336"/>
      <c r="BE38" s="336" t="s">
        <v>770</v>
      </c>
      <c r="BF38" s="211" t="s">
        <v>771</v>
      </c>
      <c r="BH38" s="211" t="s">
        <v>772</v>
      </c>
      <c r="BI38" s="211" t="s">
        <v>209</v>
      </c>
      <c r="BJ38" s="211" t="s">
        <v>773</v>
      </c>
      <c r="BK38" s="211" t="s">
        <v>774</v>
      </c>
      <c r="BL38" s="209"/>
      <c r="BM38" s="209"/>
      <c r="BN38" s="209"/>
      <c r="BO38" s="209"/>
      <c r="BP38" s="209"/>
      <c r="BQ38" s="209"/>
      <c r="BR38" s="211" t="s">
        <v>1003</v>
      </c>
      <c r="BS38" s="211" t="s">
        <v>1004</v>
      </c>
      <c r="BT38" s="211" t="s">
        <v>1005</v>
      </c>
      <c r="BU38" s="211" t="s">
        <v>1006</v>
      </c>
      <c r="BV38" s="211" t="s">
        <v>1007</v>
      </c>
      <c r="BW38" s="211" t="s">
        <v>1008</v>
      </c>
      <c r="BX38" s="211" t="s">
        <v>1009</v>
      </c>
      <c r="BY38" s="211" t="s">
        <v>1010</v>
      </c>
      <c r="BZ38" s="211" t="s">
        <v>1011</v>
      </c>
      <c r="CA38" s="336" t="s">
        <v>1012</v>
      </c>
      <c r="CB38" s="336" t="s">
        <v>1013</v>
      </c>
      <c r="CC38" s="336" t="s">
        <v>1014</v>
      </c>
      <c r="CD38" s="336" t="s">
        <v>1015</v>
      </c>
      <c r="CE38" s="336" t="s">
        <v>1016</v>
      </c>
      <c r="CF38" s="336" t="s">
        <v>1017</v>
      </c>
      <c r="CG38" s="336" t="s">
        <v>1018</v>
      </c>
      <c r="CH38" s="211" t="s">
        <v>1019</v>
      </c>
      <c r="CI38" s="336" t="s">
        <v>1020</v>
      </c>
      <c r="CJ38" s="336"/>
      <c r="CK38" s="211" t="s">
        <v>1021</v>
      </c>
    </row>
    <row r="39" spans="1:203" s="211" customFormat="1" ht="63.95" customHeight="1">
      <c r="A39" s="342" t="s">
        <v>141</v>
      </c>
      <c r="B39" s="350" t="s">
        <v>1022</v>
      </c>
      <c r="C39" s="338"/>
      <c r="E39" s="221"/>
      <c r="M39" s="336"/>
      <c r="N39" s="336"/>
      <c r="O39" s="336"/>
      <c r="Q39" s="221"/>
      <c r="AH39" s="336"/>
      <c r="AI39" s="336"/>
      <c r="AJ39" s="336"/>
      <c r="AK39" s="336"/>
      <c r="AM39" s="336"/>
      <c r="AN39" s="336"/>
      <c r="AX39" s="209"/>
      <c r="AY39" s="209"/>
      <c r="AZ39" s="209"/>
      <c r="BA39" s="209"/>
      <c r="BB39" s="336"/>
      <c r="BC39" s="336"/>
      <c r="BD39" s="336"/>
      <c r="BE39" s="336"/>
      <c r="BL39" s="209"/>
      <c r="BM39" s="209"/>
      <c r="BN39" s="209"/>
      <c r="BO39" s="209"/>
      <c r="BP39" s="209"/>
      <c r="BQ39" s="209"/>
      <c r="BS39" s="221"/>
      <c r="CA39" s="336"/>
      <c r="CB39" s="216" t="s">
        <v>87</v>
      </c>
      <c r="CC39" s="336"/>
      <c r="CD39" s="216" t="s">
        <v>87</v>
      </c>
      <c r="CE39" s="216" t="s">
        <v>87</v>
      </c>
      <c r="CF39" s="216" t="s">
        <v>87</v>
      </c>
      <c r="CG39" s="336" t="s">
        <v>87</v>
      </c>
      <c r="CH39" s="211" t="s">
        <v>87</v>
      </c>
      <c r="CI39" s="336"/>
      <c r="CJ39" s="211" t="s">
        <v>87</v>
      </c>
      <c r="CK39" s="211" t="s">
        <v>87</v>
      </c>
    </row>
    <row r="40" spans="1:203" s="211" customFormat="1" ht="36.950000000000003" customHeight="1">
      <c r="A40" s="342"/>
      <c r="B40" s="343" t="s">
        <v>135</v>
      </c>
      <c r="C40" s="319" t="s">
        <v>142</v>
      </c>
      <c r="D40" s="211" t="s">
        <v>207</v>
      </c>
      <c r="E40" s="211" t="s">
        <v>207</v>
      </c>
      <c r="F40" s="211" t="s">
        <v>207</v>
      </c>
      <c r="G40" s="211" t="s">
        <v>207</v>
      </c>
      <c r="H40" s="211" t="s">
        <v>207</v>
      </c>
      <c r="I40" s="211" t="s">
        <v>207</v>
      </c>
      <c r="J40" s="211" t="s">
        <v>207</v>
      </c>
      <c r="K40" s="216" t="s">
        <v>138</v>
      </c>
      <c r="L40" s="211" t="s">
        <v>207</v>
      </c>
      <c r="M40" s="336" t="s">
        <v>207</v>
      </c>
      <c r="N40" s="336" t="s">
        <v>740</v>
      </c>
      <c r="O40" s="336" t="s">
        <v>207</v>
      </c>
      <c r="P40" s="211" t="s">
        <v>775</v>
      </c>
      <c r="Q40" s="211" t="s">
        <v>209</v>
      </c>
      <c r="R40" s="211" t="s">
        <v>723</v>
      </c>
      <c r="S40" s="211" t="s">
        <v>209</v>
      </c>
      <c r="T40" s="211" t="s">
        <v>142</v>
      </c>
      <c r="U40" s="211" t="s">
        <v>776</v>
      </c>
      <c r="V40" s="211" t="s">
        <v>777</v>
      </c>
      <c r="W40" s="211" t="s">
        <v>142</v>
      </c>
      <c r="X40" s="211" t="s">
        <v>727</v>
      </c>
      <c r="Y40" s="211" t="s">
        <v>727</v>
      </c>
      <c r="Z40" s="211" t="s">
        <v>727</v>
      </c>
      <c r="AA40" s="211" t="s">
        <v>592</v>
      </c>
      <c r="AB40" s="211" t="s">
        <v>778</v>
      </c>
      <c r="AC40" s="211" t="s">
        <v>779</v>
      </c>
      <c r="AD40" s="216" t="s">
        <v>691</v>
      </c>
      <c r="AE40" s="216" t="s">
        <v>691</v>
      </c>
      <c r="AF40" s="216" t="s">
        <v>691</v>
      </c>
      <c r="AG40" s="216" t="s">
        <v>691</v>
      </c>
      <c r="AH40" s="336" t="s">
        <v>207</v>
      </c>
      <c r="AI40" s="336" t="s">
        <v>730</v>
      </c>
      <c r="AJ40" s="336" t="s">
        <v>257</v>
      </c>
      <c r="AK40" s="336" t="s">
        <v>240</v>
      </c>
      <c r="AL40" s="211" t="s">
        <v>207</v>
      </c>
      <c r="AM40" s="336" t="s">
        <v>207</v>
      </c>
      <c r="AN40" s="336" t="s">
        <v>207</v>
      </c>
      <c r="AO40" s="211" t="s">
        <v>207</v>
      </c>
      <c r="AP40" s="211" t="s">
        <v>207</v>
      </c>
      <c r="AQ40" s="211" t="s">
        <v>727</v>
      </c>
      <c r="AR40" s="211" t="s">
        <v>727</v>
      </c>
      <c r="AS40" s="211" t="s">
        <v>727</v>
      </c>
      <c r="AT40" s="211" t="s">
        <v>727</v>
      </c>
      <c r="AU40" s="211" t="s">
        <v>727</v>
      </c>
      <c r="AV40" s="211" t="s">
        <v>727</v>
      </c>
      <c r="AW40" s="211" t="s">
        <v>240</v>
      </c>
      <c r="AX40" s="211" t="s">
        <v>727</v>
      </c>
      <c r="AY40" s="211" t="s">
        <v>727</v>
      </c>
      <c r="AZ40" s="209" t="s">
        <v>780</v>
      </c>
      <c r="BA40" s="211" t="s">
        <v>727</v>
      </c>
      <c r="BB40" s="336" t="s">
        <v>207</v>
      </c>
      <c r="BC40" s="336" t="s">
        <v>207</v>
      </c>
      <c r="BD40" s="336" t="s">
        <v>240</v>
      </c>
      <c r="BE40" s="336" t="s">
        <v>207</v>
      </c>
      <c r="BF40" s="211" t="s">
        <v>207</v>
      </c>
      <c r="BG40" s="211" t="s">
        <v>207</v>
      </c>
      <c r="BH40" s="211" t="s">
        <v>207</v>
      </c>
      <c r="BI40" s="211" t="s">
        <v>207</v>
      </c>
      <c r="BJ40" s="211" t="s">
        <v>207</v>
      </c>
      <c r="BK40" s="211" t="s">
        <v>207</v>
      </c>
      <c r="BL40" s="215" t="s">
        <v>691</v>
      </c>
      <c r="BM40" s="209" t="s">
        <v>116</v>
      </c>
      <c r="BN40" s="215" t="s">
        <v>691</v>
      </c>
      <c r="BO40" s="215" t="s">
        <v>691</v>
      </c>
      <c r="BP40" s="209" t="s">
        <v>781</v>
      </c>
      <c r="BQ40" s="209" t="s">
        <v>207</v>
      </c>
      <c r="CA40" s="336"/>
      <c r="CB40" s="336"/>
      <c r="CC40" s="336" t="s">
        <v>1023</v>
      </c>
      <c r="CD40" s="336"/>
      <c r="CE40" s="336"/>
      <c r="CF40" s="336"/>
      <c r="CG40" s="336"/>
      <c r="CI40" s="336"/>
      <c r="CJ40" s="336"/>
    </row>
    <row r="41" spans="1:203" s="211" customFormat="1" ht="36.950000000000003" customHeight="1">
      <c r="A41" s="342"/>
      <c r="B41" s="343" t="s">
        <v>136</v>
      </c>
      <c r="C41" s="319" t="s">
        <v>142</v>
      </c>
      <c r="D41" s="211" t="s">
        <v>207</v>
      </c>
      <c r="E41" s="211" t="s">
        <v>207</v>
      </c>
      <c r="F41" s="211" t="s">
        <v>207</v>
      </c>
      <c r="G41" s="211" t="s">
        <v>207</v>
      </c>
      <c r="H41" s="211" t="s">
        <v>207</v>
      </c>
      <c r="I41" s="211" t="s">
        <v>121</v>
      </c>
      <c r="J41" s="211" t="s">
        <v>207</v>
      </c>
      <c r="K41" s="216" t="s">
        <v>138</v>
      </c>
      <c r="L41" s="211" t="s">
        <v>207</v>
      </c>
      <c r="M41" s="336" t="s">
        <v>782</v>
      </c>
      <c r="N41" s="336" t="s">
        <v>207</v>
      </c>
      <c r="O41" s="336" t="s">
        <v>208</v>
      </c>
      <c r="P41" s="211" t="s">
        <v>209</v>
      </c>
      <c r="Q41" s="211" t="s">
        <v>117</v>
      </c>
      <c r="R41" s="211" t="s">
        <v>723</v>
      </c>
      <c r="S41" s="211" t="s">
        <v>209</v>
      </c>
      <c r="T41" s="211" t="s">
        <v>142</v>
      </c>
      <c r="U41" s="211" t="s">
        <v>142</v>
      </c>
      <c r="V41" s="211" t="s">
        <v>777</v>
      </c>
      <c r="W41" s="211" t="s">
        <v>142</v>
      </c>
      <c r="X41" s="211" t="s">
        <v>208</v>
      </c>
      <c r="Y41" s="211" t="s">
        <v>727</v>
      </c>
      <c r="Z41" s="211" t="s">
        <v>121</v>
      </c>
      <c r="AA41" s="211" t="s">
        <v>121</v>
      </c>
      <c r="AB41" s="211" t="s">
        <v>783</v>
      </c>
      <c r="AC41" s="211" t="s">
        <v>116</v>
      </c>
      <c r="AD41" s="216" t="s">
        <v>691</v>
      </c>
      <c r="AE41" s="216" t="s">
        <v>691</v>
      </c>
      <c r="AF41" s="216" t="s">
        <v>691</v>
      </c>
      <c r="AG41" s="216" t="s">
        <v>691</v>
      </c>
      <c r="AH41" s="336" t="s">
        <v>207</v>
      </c>
      <c r="AI41" s="336" t="s">
        <v>730</v>
      </c>
      <c r="AJ41" s="336" t="s">
        <v>207</v>
      </c>
      <c r="AK41" s="336" t="s">
        <v>240</v>
      </c>
      <c r="AL41" s="211" t="s">
        <v>207</v>
      </c>
      <c r="AM41" s="336" t="s">
        <v>207</v>
      </c>
      <c r="AN41" s="336" t="s">
        <v>207</v>
      </c>
      <c r="AO41" s="211" t="s">
        <v>207</v>
      </c>
      <c r="AP41" s="211" t="s">
        <v>207</v>
      </c>
      <c r="AQ41" s="211" t="s">
        <v>727</v>
      </c>
      <c r="AR41" s="211" t="s">
        <v>727</v>
      </c>
      <c r="AS41" s="211" t="s">
        <v>736</v>
      </c>
      <c r="AT41" s="211" t="s">
        <v>732</v>
      </c>
      <c r="AU41" s="211" t="s">
        <v>727</v>
      </c>
      <c r="AV41" s="211" t="s">
        <v>727</v>
      </c>
      <c r="AW41" s="211" t="s">
        <v>727</v>
      </c>
      <c r="AX41" s="211" t="s">
        <v>727</v>
      </c>
      <c r="AY41" s="211" t="s">
        <v>727</v>
      </c>
      <c r="AZ41" s="209" t="s">
        <v>780</v>
      </c>
      <c r="BA41" s="211" t="s">
        <v>727</v>
      </c>
      <c r="BB41" s="336" t="s">
        <v>207</v>
      </c>
      <c r="BC41" s="336" t="s">
        <v>207</v>
      </c>
      <c r="BD41" s="336" t="s">
        <v>240</v>
      </c>
      <c r="BE41" s="336" t="s">
        <v>116</v>
      </c>
      <c r="BF41" s="211" t="s">
        <v>207</v>
      </c>
      <c r="BG41" s="211" t="s">
        <v>207</v>
      </c>
      <c r="BH41" s="211" t="s">
        <v>207</v>
      </c>
      <c r="BI41" s="211" t="s">
        <v>207</v>
      </c>
      <c r="BJ41" s="211" t="s">
        <v>207</v>
      </c>
      <c r="BK41" s="211" t="s">
        <v>207</v>
      </c>
      <c r="BL41" s="215" t="s">
        <v>691</v>
      </c>
      <c r="BM41" s="209" t="s">
        <v>116</v>
      </c>
      <c r="BN41" s="215" t="s">
        <v>691</v>
      </c>
      <c r="BO41" s="215" t="s">
        <v>691</v>
      </c>
      <c r="BP41" s="209" t="s">
        <v>781</v>
      </c>
      <c r="BQ41" s="209" t="s">
        <v>207</v>
      </c>
      <c r="CA41" s="336"/>
      <c r="CB41" s="336"/>
      <c r="CC41" s="336"/>
      <c r="CD41" s="336"/>
      <c r="CE41" s="336"/>
      <c r="CF41" s="336"/>
      <c r="CG41" s="336"/>
      <c r="CI41" s="336" t="s">
        <v>208</v>
      </c>
      <c r="CJ41" s="336"/>
    </row>
    <row r="42" spans="1:203" s="211" customFormat="1" ht="36.950000000000003" customHeight="1">
      <c r="A42" s="342"/>
      <c r="B42" s="343" t="s">
        <v>137</v>
      </c>
      <c r="C42" s="319" t="s">
        <v>142</v>
      </c>
      <c r="D42" s="211" t="s">
        <v>207</v>
      </c>
      <c r="E42" s="211" t="s">
        <v>207</v>
      </c>
      <c r="F42" s="211" t="s">
        <v>207</v>
      </c>
      <c r="G42" s="211" t="s">
        <v>207</v>
      </c>
      <c r="H42" s="211" t="s">
        <v>138</v>
      </c>
      <c r="I42" s="211" t="s">
        <v>207</v>
      </c>
      <c r="J42" s="211" t="s">
        <v>207</v>
      </c>
      <c r="K42" s="216" t="s">
        <v>138</v>
      </c>
      <c r="L42" s="211" t="s">
        <v>207</v>
      </c>
      <c r="M42" s="336" t="s">
        <v>207</v>
      </c>
      <c r="N42" s="336" t="s">
        <v>207</v>
      </c>
      <c r="O42" s="336" t="s">
        <v>207</v>
      </c>
      <c r="P42" s="211" t="s">
        <v>209</v>
      </c>
      <c r="Q42" s="211" t="s">
        <v>209</v>
      </c>
      <c r="R42" s="211" t="s">
        <v>784</v>
      </c>
      <c r="S42" s="211" t="s">
        <v>209</v>
      </c>
      <c r="T42" s="211" t="s">
        <v>142</v>
      </c>
      <c r="U42" s="211" t="s">
        <v>785</v>
      </c>
      <c r="V42" s="211" t="s">
        <v>777</v>
      </c>
      <c r="W42" s="211" t="s">
        <v>142</v>
      </c>
      <c r="X42" s="211" t="s">
        <v>727</v>
      </c>
      <c r="Y42" s="211" t="s">
        <v>727</v>
      </c>
      <c r="Z42" s="211" t="s">
        <v>727</v>
      </c>
      <c r="AA42" s="211" t="s">
        <v>121</v>
      </c>
      <c r="AB42" s="211" t="s">
        <v>778</v>
      </c>
      <c r="AC42" s="211" t="s">
        <v>786</v>
      </c>
      <c r="AD42" s="216" t="s">
        <v>691</v>
      </c>
      <c r="AE42" s="216" t="s">
        <v>691</v>
      </c>
      <c r="AF42" s="216" t="s">
        <v>691</v>
      </c>
      <c r="AG42" s="216" t="s">
        <v>691</v>
      </c>
      <c r="AH42" s="336" t="s">
        <v>207</v>
      </c>
      <c r="AI42" s="336" t="s">
        <v>730</v>
      </c>
      <c r="AJ42" s="336" t="s">
        <v>207</v>
      </c>
      <c r="AK42" s="336" t="s">
        <v>207</v>
      </c>
      <c r="AL42" s="211" t="s">
        <v>207</v>
      </c>
      <c r="AM42" s="336" t="s">
        <v>207</v>
      </c>
      <c r="AN42" s="336" t="s">
        <v>207</v>
      </c>
      <c r="AO42" s="211" t="s">
        <v>207</v>
      </c>
      <c r="AP42" s="211" t="s">
        <v>207</v>
      </c>
      <c r="AQ42" s="211" t="s">
        <v>727</v>
      </c>
      <c r="AR42" s="211" t="s">
        <v>727</v>
      </c>
      <c r="AS42" s="211" t="s">
        <v>727</v>
      </c>
      <c r="AT42" s="211" t="s">
        <v>727</v>
      </c>
      <c r="AU42" s="211" t="s">
        <v>116</v>
      </c>
      <c r="AV42" s="211" t="s">
        <v>787</v>
      </c>
      <c r="AW42" s="211" t="s">
        <v>727</v>
      </c>
      <c r="AX42" s="211" t="s">
        <v>727</v>
      </c>
      <c r="AY42" s="209" t="s">
        <v>138</v>
      </c>
      <c r="AZ42" s="209" t="s">
        <v>780</v>
      </c>
      <c r="BA42" s="211" t="s">
        <v>727</v>
      </c>
      <c r="BB42" s="336" t="s">
        <v>207</v>
      </c>
      <c r="BC42" s="336" t="s">
        <v>207</v>
      </c>
      <c r="BD42" s="336" t="s">
        <v>730</v>
      </c>
      <c r="BE42" s="336" t="s">
        <v>116</v>
      </c>
      <c r="BF42" s="211" t="s">
        <v>207</v>
      </c>
      <c r="BG42" s="211" t="s">
        <v>207</v>
      </c>
      <c r="BH42" s="211" t="s">
        <v>207</v>
      </c>
      <c r="BI42" s="211" t="s">
        <v>207</v>
      </c>
      <c r="BJ42" s="211" t="s">
        <v>207</v>
      </c>
      <c r="BK42" s="211" t="s">
        <v>207</v>
      </c>
      <c r="BL42" s="215" t="s">
        <v>691</v>
      </c>
      <c r="BM42" s="209" t="s">
        <v>116</v>
      </c>
      <c r="BN42" s="215" t="s">
        <v>691</v>
      </c>
      <c r="BO42" s="209" t="s">
        <v>116</v>
      </c>
      <c r="BP42" s="209" t="s">
        <v>781</v>
      </c>
      <c r="BQ42" s="209" t="s">
        <v>207</v>
      </c>
      <c r="CA42" s="336"/>
      <c r="CB42" s="336"/>
      <c r="CC42" s="336"/>
      <c r="CD42" s="336"/>
      <c r="CE42" s="336"/>
      <c r="CF42" s="336"/>
      <c r="CG42" s="336"/>
      <c r="CI42" s="336" t="s">
        <v>208</v>
      </c>
      <c r="CJ42" s="336"/>
    </row>
    <row r="43" spans="1:203" s="211" customFormat="1" ht="47.1" customHeight="1">
      <c r="A43" s="343">
        <v>6</v>
      </c>
      <c r="B43" s="343" t="s">
        <v>358</v>
      </c>
      <c r="C43" s="344">
        <v>0.2</v>
      </c>
      <c r="D43" s="220">
        <v>0.8</v>
      </c>
      <c r="E43" s="220">
        <v>0.9</v>
      </c>
      <c r="F43" s="220">
        <v>0.95</v>
      </c>
      <c r="G43" s="220">
        <v>0.2</v>
      </c>
      <c r="H43" s="220">
        <v>0.9</v>
      </c>
      <c r="I43" s="220">
        <v>0.05</v>
      </c>
      <c r="J43" s="220">
        <v>0.8</v>
      </c>
      <c r="K43" s="220">
        <v>0.75</v>
      </c>
      <c r="L43" s="220">
        <v>0.8</v>
      </c>
      <c r="M43" s="348">
        <v>0.8</v>
      </c>
      <c r="N43" s="348">
        <v>0.5</v>
      </c>
      <c r="O43" s="348">
        <v>0.8</v>
      </c>
      <c r="P43" s="220">
        <v>0.02</v>
      </c>
      <c r="Q43" s="220">
        <v>0.85</v>
      </c>
      <c r="R43" s="220">
        <v>0</v>
      </c>
      <c r="S43" s="220">
        <v>0.9</v>
      </c>
      <c r="T43" s="220">
        <v>0.4</v>
      </c>
      <c r="U43" s="220">
        <v>0.3</v>
      </c>
      <c r="V43" s="220">
        <v>0.2</v>
      </c>
      <c r="W43" s="220">
        <v>1</v>
      </c>
      <c r="X43" s="220">
        <v>0.6</v>
      </c>
      <c r="Y43" s="220">
        <v>0.5</v>
      </c>
      <c r="Z43" s="220">
        <v>0.2</v>
      </c>
      <c r="AA43" s="220">
        <v>0.75</v>
      </c>
      <c r="AB43" s="220">
        <v>0.6</v>
      </c>
      <c r="AC43" s="220">
        <v>0.8</v>
      </c>
      <c r="AD43" s="220">
        <v>0.5</v>
      </c>
      <c r="AE43" s="220">
        <v>1</v>
      </c>
      <c r="AF43" s="220">
        <v>0.8</v>
      </c>
      <c r="AG43" s="220">
        <v>0.9</v>
      </c>
      <c r="AH43" s="348">
        <v>0.1</v>
      </c>
      <c r="AI43" s="348">
        <v>0.8</v>
      </c>
      <c r="AJ43" s="348">
        <v>0.7</v>
      </c>
      <c r="AK43" s="348">
        <v>0.8</v>
      </c>
      <c r="AL43" s="220">
        <v>0.8</v>
      </c>
      <c r="AM43" s="348">
        <v>0.35</v>
      </c>
      <c r="AN43" s="348">
        <v>1</v>
      </c>
      <c r="AO43" s="220">
        <v>0.9</v>
      </c>
      <c r="AP43" s="220">
        <v>0.9</v>
      </c>
      <c r="AQ43" s="220">
        <v>0.8</v>
      </c>
      <c r="AR43" s="220">
        <v>0.2</v>
      </c>
      <c r="AS43" s="220">
        <v>0</v>
      </c>
      <c r="AT43" s="220">
        <v>0.15</v>
      </c>
      <c r="AU43" s="220">
        <v>0.05</v>
      </c>
      <c r="AV43" s="220">
        <v>0.1</v>
      </c>
      <c r="AW43" s="220">
        <v>0</v>
      </c>
      <c r="AX43" s="287">
        <v>0.9</v>
      </c>
      <c r="AY43" s="287">
        <v>0.2</v>
      </c>
      <c r="AZ43" s="287">
        <v>0.8</v>
      </c>
      <c r="BA43" s="287">
        <v>1</v>
      </c>
      <c r="BB43" s="348">
        <v>1</v>
      </c>
      <c r="BC43" s="348">
        <v>0.9</v>
      </c>
      <c r="BD43" s="348">
        <v>0.9</v>
      </c>
      <c r="BE43" s="348">
        <v>0.9</v>
      </c>
      <c r="BF43" s="220">
        <v>0.9</v>
      </c>
      <c r="BG43" s="220">
        <v>0.9</v>
      </c>
      <c r="BH43" s="220">
        <v>1</v>
      </c>
      <c r="BI43" s="220" t="s">
        <v>788</v>
      </c>
      <c r="BJ43" s="220">
        <v>0.9</v>
      </c>
      <c r="BK43" s="220">
        <v>0.8</v>
      </c>
      <c r="BL43" s="287">
        <v>0</v>
      </c>
      <c r="BM43" s="287">
        <v>0.8</v>
      </c>
      <c r="BN43" s="287">
        <v>0.6</v>
      </c>
      <c r="BO43" s="287">
        <v>0.5</v>
      </c>
      <c r="BP43" s="287">
        <v>0.7</v>
      </c>
      <c r="BQ43" s="287">
        <v>0.6</v>
      </c>
      <c r="BR43" s="220">
        <v>0.2</v>
      </c>
      <c r="BS43" s="220">
        <v>0.3</v>
      </c>
      <c r="BT43" s="220">
        <v>0.15</v>
      </c>
      <c r="BU43" s="220">
        <v>0.15</v>
      </c>
      <c r="BV43" s="220">
        <v>0.2</v>
      </c>
      <c r="BW43" s="220">
        <v>0.1</v>
      </c>
      <c r="BX43" s="220">
        <v>0.2</v>
      </c>
      <c r="BY43" s="220">
        <v>0.3</v>
      </c>
      <c r="BZ43" s="220">
        <v>0.4</v>
      </c>
      <c r="CA43" s="348">
        <v>0.4</v>
      </c>
      <c r="CB43" s="348">
        <v>0.4</v>
      </c>
      <c r="CC43" s="348">
        <v>0.4</v>
      </c>
      <c r="CD43" s="348">
        <v>0.3</v>
      </c>
      <c r="CE43" s="348">
        <v>0.7</v>
      </c>
      <c r="CF43" s="348">
        <v>0.7</v>
      </c>
      <c r="CG43" s="348">
        <v>0.25</v>
      </c>
      <c r="CH43" s="220">
        <v>0.2</v>
      </c>
      <c r="CI43" s="348" t="s">
        <v>1024</v>
      </c>
      <c r="CJ43" s="348">
        <v>0.4</v>
      </c>
      <c r="CK43" s="220">
        <v>0.4</v>
      </c>
      <c r="CL43" s="211" t="s">
        <v>199</v>
      </c>
      <c r="CM43" s="211" t="s">
        <v>199</v>
      </c>
      <c r="CN43" s="211" t="s">
        <v>199</v>
      </c>
      <c r="CO43" s="211" t="s">
        <v>199</v>
      </c>
      <c r="CP43" s="211" t="s">
        <v>199</v>
      </c>
      <c r="CQ43" s="211" t="s">
        <v>199</v>
      </c>
      <c r="CR43" s="211" t="s">
        <v>199</v>
      </c>
      <c r="CS43" s="211" t="s">
        <v>199</v>
      </c>
      <c r="CT43" s="211" t="s">
        <v>199</v>
      </c>
      <c r="CU43" s="211" t="s">
        <v>199</v>
      </c>
      <c r="CV43" s="211" t="s">
        <v>199</v>
      </c>
      <c r="CW43" s="211" t="s">
        <v>199</v>
      </c>
      <c r="CX43" s="211" t="s">
        <v>199</v>
      </c>
      <c r="CY43" s="211" t="s">
        <v>199</v>
      </c>
      <c r="CZ43" s="211" t="s">
        <v>199</v>
      </c>
      <c r="DA43" s="211" t="s">
        <v>199</v>
      </c>
      <c r="DB43" s="211" t="s">
        <v>199</v>
      </c>
      <c r="DC43" s="211" t="s">
        <v>199</v>
      </c>
      <c r="DD43" s="211" t="s">
        <v>199</v>
      </c>
      <c r="DE43" s="211" t="s">
        <v>199</v>
      </c>
      <c r="DF43" s="211" t="s">
        <v>199</v>
      </c>
      <c r="DG43" s="211" t="s">
        <v>199</v>
      </c>
      <c r="DH43" s="211" t="s">
        <v>199</v>
      </c>
      <c r="DI43" s="211" t="s">
        <v>199</v>
      </c>
      <c r="DJ43" s="211" t="s">
        <v>199</v>
      </c>
      <c r="DK43" s="211" t="s">
        <v>199</v>
      </c>
      <c r="DL43" s="211" t="s">
        <v>199</v>
      </c>
      <c r="DM43" s="211" t="s">
        <v>199</v>
      </c>
      <c r="DN43" s="211" t="s">
        <v>199</v>
      </c>
      <c r="DO43" s="211" t="s">
        <v>199</v>
      </c>
      <c r="DP43" s="211" t="s">
        <v>199</v>
      </c>
      <c r="DQ43" s="211" t="s">
        <v>199</v>
      </c>
      <c r="DR43" s="211" t="s">
        <v>199</v>
      </c>
      <c r="DS43" s="211" t="s">
        <v>199</v>
      </c>
      <c r="DT43" s="211" t="s">
        <v>199</v>
      </c>
      <c r="DU43" s="211" t="s">
        <v>199</v>
      </c>
      <c r="DV43" s="211" t="s">
        <v>199</v>
      </c>
      <c r="DW43" s="211" t="s">
        <v>199</v>
      </c>
      <c r="DX43" s="211" t="s">
        <v>199</v>
      </c>
      <c r="DY43" s="211" t="s">
        <v>199</v>
      </c>
      <c r="DZ43" s="211" t="s">
        <v>199</v>
      </c>
      <c r="EA43" s="211" t="s">
        <v>199</v>
      </c>
      <c r="EB43" s="211" t="s">
        <v>199</v>
      </c>
      <c r="EC43" s="211" t="s">
        <v>199</v>
      </c>
      <c r="ED43" s="211" t="s">
        <v>199</v>
      </c>
      <c r="EE43" s="211" t="s">
        <v>199</v>
      </c>
      <c r="EF43" s="211" t="s">
        <v>199</v>
      </c>
      <c r="EG43" s="211" t="s">
        <v>199</v>
      </c>
      <c r="EH43" s="211" t="s">
        <v>199</v>
      </c>
      <c r="EI43" s="211" t="s">
        <v>199</v>
      </c>
      <c r="EJ43" s="211" t="s">
        <v>199</v>
      </c>
      <c r="EK43" s="211" t="s">
        <v>199</v>
      </c>
      <c r="EL43" s="211" t="s">
        <v>199</v>
      </c>
      <c r="EM43" s="211" t="s">
        <v>199</v>
      </c>
      <c r="EN43" s="211" t="s">
        <v>199</v>
      </c>
      <c r="EO43" s="211" t="s">
        <v>199</v>
      </c>
      <c r="EP43" s="211" t="s">
        <v>199</v>
      </c>
      <c r="EQ43" s="211" t="s">
        <v>199</v>
      </c>
      <c r="ER43" s="211" t="s">
        <v>199</v>
      </c>
      <c r="ES43" s="211" t="s">
        <v>199</v>
      </c>
      <c r="ET43" s="211" t="s">
        <v>199</v>
      </c>
      <c r="EU43" s="211" t="s">
        <v>199</v>
      </c>
      <c r="EV43" s="211" t="s">
        <v>199</v>
      </c>
      <c r="EW43" s="211" t="s">
        <v>199</v>
      </c>
      <c r="EX43" s="211" t="s">
        <v>199</v>
      </c>
      <c r="EY43" s="211" t="s">
        <v>199</v>
      </c>
      <c r="EZ43" s="211" t="s">
        <v>199</v>
      </c>
      <c r="FA43" s="211" t="s">
        <v>199</v>
      </c>
      <c r="FB43" s="211" t="s">
        <v>199</v>
      </c>
      <c r="FC43" s="211" t="s">
        <v>199</v>
      </c>
      <c r="FD43" s="211" t="s">
        <v>199</v>
      </c>
      <c r="FE43" s="211" t="s">
        <v>199</v>
      </c>
      <c r="FF43" s="211" t="s">
        <v>199</v>
      </c>
      <c r="FG43" s="211" t="s">
        <v>199</v>
      </c>
      <c r="FH43" s="211" t="s">
        <v>199</v>
      </c>
      <c r="FI43" s="211" t="s">
        <v>199</v>
      </c>
      <c r="FJ43" s="211" t="s">
        <v>199</v>
      </c>
      <c r="FK43" s="211" t="s">
        <v>199</v>
      </c>
      <c r="FL43" s="211" t="s">
        <v>199</v>
      </c>
      <c r="FM43" s="211" t="s">
        <v>199</v>
      </c>
      <c r="FN43" s="211" t="s">
        <v>199</v>
      </c>
      <c r="FO43" s="211" t="s">
        <v>199</v>
      </c>
      <c r="FP43" s="211" t="s">
        <v>199</v>
      </c>
      <c r="FQ43" s="211" t="s">
        <v>199</v>
      </c>
      <c r="FR43" s="211" t="s">
        <v>199</v>
      </c>
      <c r="FS43" s="211" t="s">
        <v>199</v>
      </c>
      <c r="FT43" s="211" t="s">
        <v>199</v>
      </c>
      <c r="FU43" s="211" t="s">
        <v>199</v>
      </c>
      <c r="FV43" s="211" t="s">
        <v>199</v>
      </c>
      <c r="FW43" s="211" t="s">
        <v>199</v>
      </c>
      <c r="FX43" s="211" t="s">
        <v>199</v>
      </c>
      <c r="FY43" s="211" t="s">
        <v>199</v>
      </c>
      <c r="FZ43" s="211" t="s">
        <v>199</v>
      </c>
      <c r="GA43" s="211" t="s">
        <v>199</v>
      </c>
      <c r="GB43" s="211" t="s">
        <v>199</v>
      </c>
      <c r="GC43" s="211" t="s">
        <v>199</v>
      </c>
      <c r="GD43" s="211" t="s">
        <v>199</v>
      </c>
      <c r="GE43" s="211" t="s">
        <v>199</v>
      </c>
      <c r="GF43" s="211" t="s">
        <v>199</v>
      </c>
      <c r="GG43" s="211" t="s">
        <v>199</v>
      </c>
      <c r="GH43" s="211" t="s">
        <v>199</v>
      </c>
      <c r="GI43" s="211" t="s">
        <v>199</v>
      </c>
      <c r="GJ43" s="211" t="s">
        <v>199</v>
      </c>
      <c r="GK43" s="211" t="s">
        <v>199</v>
      </c>
      <c r="GL43" s="211" t="s">
        <v>199</v>
      </c>
      <c r="GM43" s="211" t="s">
        <v>199</v>
      </c>
      <c r="GN43" s="211" t="s">
        <v>199</v>
      </c>
      <c r="GO43" s="211" t="s">
        <v>199</v>
      </c>
      <c r="GP43" s="211" t="s">
        <v>199</v>
      </c>
      <c r="GQ43" s="211" t="s">
        <v>199</v>
      </c>
      <c r="GR43" s="211" t="s">
        <v>199</v>
      </c>
      <c r="GS43" s="211" t="s">
        <v>199</v>
      </c>
      <c r="GT43" s="211" t="s">
        <v>199</v>
      </c>
      <c r="GU43" s="211" t="s">
        <v>199</v>
      </c>
    </row>
    <row r="44" spans="1:203" s="211" customFormat="1" ht="92.1" customHeight="1">
      <c r="A44" s="351">
        <v>7</v>
      </c>
      <c r="B44" s="343" t="s">
        <v>1025</v>
      </c>
      <c r="C44" s="319" t="s">
        <v>88</v>
      </c>
      <c r="D44" s="211" t="s">
        <v>88</v>
      </c>
      <c r="E44" s="211" t="s">
        <v>88</v>
      </c>
      <c r="F44" s="211" t="s">
        <v>88</v>
      </c>
      <c r="G44" s="211" t="s">
        <v>87</v>
      </c>
      <c r="H44" s="211" t="s">
        <v>87</v>
      </c>
      <c r="I44" s="211" t="s">
        <v>88</v>
      </c>
      <c r="J44" s="211" t="s">
        <v>88</v>
      </c>
      <c r="K44" s="211" t="s">
        <v>88</v>
      </c>
      <c r="L44" s="211" t="s">
        <v>87</v>
      </c>
      <c r="M44" s="336" t="s">
        <v>88</v>
      </c>
      <c r="N44" s="336" t="s">
        <v>88</v>
      </c>
      <c r="O44" s="336" t="s">
        <v>87</v>
      </c>
      <c r="P44" s="211" t="s">
        <v>88</v>
      </c>
      <c r="Q44" s="211" t="s">
        <v>88</v>
      </c>
      <c r="R44" s="211" t="s">
        <v>87</v>
      </c>
      <c r="S44" s="211" t="s">
        <v>88</v>
      </c>
      <c r="T44" s="211" t="s">
        <v>87</v>
      </c>
      <c r="U44" s="211" t="s">
        <v>88</v>
      </c>
      <c r="V44" s="211" t="s">
        <v>88</v>
      </c>
      <c r="W44" s="211" t="s">
        <v>87</v>
      </c>
      <c r="X44" s="211" t="s">
        <v>87</v>
      </c>
      <c r="Y44" s="211" t="s">
        <v>88</v>
      </c>
      <c r="Z44" s="211" t="s">
        <v>88</v>
      </c>
      <c r="AA44" s="211" t="s">
        <v>87</v>
      </c>
      <c r="AB44" s="211" t="s">
        <v>88</v>
      </c>
      <c r="AC44" s="211" t="s">
        <v>88</v>
      </c>
      <c r="AD44" s="211" t="s">
        <v>87</v>
      </c>
      <c r="AE44" s="211" t="s">
        <v>87</v>
      </c>
      <c r="AF44" s="211" t="s">
        <v>87</v>
      </c>
      <c r="AG44" s="211" t="s">
        <v>88</v>
      </c>
      <c r="AH44" s="336" t="s">
        <v>88</v>
      </c>
      <c r="AI44" s="336" t="s">
        <v>88</v>
      </c>
      <c r="AJ44" s="336" t="s">
        <v>88</v>
      </c>
      <c r="AK44" s="336" t="s">
        <v>87</v>
      </c>
      <c r="AL44" s="211" t="s">
        <v>87</v>
      </c>
      <c r="AM44" s="336" t="s">
        <v>88</v>
      </c>
      <c r="AN44" s="336" t="s">
        <v>87</v>
      </c>
      <c r="AO44" s="211" t="s">
        <v>87</v>
      </c>
      <c r="AP44" s="211" t="s">
        <v>88</v>
      </c>
      <c r="AQ44" s="211" t="s">
        <v>88</v>
      </c>
      <c r="AR44" s="211" t="s">
        <v>88</v>
      </c>
      <c r="AS44" s="211" t="s">
        <v>87</v>
      </c>
      <c r="AT44" s="211" t="s">
        <v>88</v>
      </c>
      <c r="AU44" s="211" t="s">
        <v>88</v>
      </c>
      <c r="AV44" s="211" t="s">
        <v>87</v>
      </c>
      <c r="AW44" s="211" t="s">
        <v>87</v>
      </c>
      <c r="AX44" s="209" t="s">
        <v>87</v>
      </c>
      <c r="AY44" s="209" t="s">
        <v>88</v>
      </c>
      <c r="AZ44" s="209" t="s">
        <v>88</v>
      </c>
      <c r="BA44" s="209" t="s">
        <v>88</v>
      </c>
      <c r="BB44" s="336" t="s">
        <v>87</v>
      </c>
      <c r="BC44" s="336" t="s">
        <v>87</v>
      </c>
      <c r="BD44" s="336" t="s">
        <v>87</v>
      </c>
      <c r="BE44" s="336" t="s">
        <v>87</v>
      </c>
      <c r="BF44" s="211" t="s">
        <v>88</v>
      </c>
      <c r="BG44" s="211" t="s">
        <v>88</v>
      </c>
      <c r="BH44" s="211" t="s">
        <v>87</v>
      </c>
      <c r="BI44" s="211" t="s">
        <v>87</v>
      </c>
      <c r="BJ44" s="211" t="s">
        <v>88</v>
      </c>
      <c r="BK44" s="211" t="s">
        <v>88</v>
      </c>
      <c r="BL44" s="209" t="s">
        <v>88</v>
      </c>
      <c r="BM44" s="209" t="s">
        <v>88</v>
      </c>
      <c r="BN44" s="209" t="s">
        <v>88</v>
      </c>
      <c r="BO44" s="209" t="s">
        <v>88</v>
      </c>
      <c r="BP44" s="209" t="s">
        <v>88</v>
      </c>
      <c r="BQ44" s="209" t="s">
        <v>88</v>
      </c>
      <c r="BR44" s="211" t="s">
        <v>87</v>
      </c>
      <c r="BS44" s="211" t="s">
        <v>87</v>
      </c>
      <c r="BT44" s="211" t="s">
        <v>87</v>
      </c>
      <c r="BU44" s="211" t="s">
        <v>87</v>
      </c>
      <c r="BV44" s="211" t="s">
        <v>87</v>
      </c>
      <c r="BW44" s="211" t="s">
        <v>87</v>
      </c>
      <c r="BX44" s="211" t="s">
        <v>87</v>
      </c>
      <c r="BY44" s="211" t="s">
        <v>87</v>
      </c>
      <c r="BZ44" s="211" t="s">
        <v>87</v>
      </c>
      <c r="CA44" s="336" t="s">
        <v>87</v>
      </c>
      <c r="CB44" s="336" t="s">
        <v>87</v>
      </c>
      <c r="CC44" s="336" t="s">
        <v>87</v>
      </c>
      <c r="CD44" s="336" t="s">
        <v>88</v>
      </c>
      <c r="CE44" s="336" t="s">
        <v>87</v>
      </c>
      <c r="CF44" s="336" t="s">
        <v>87</v>
      </c>
      <c r="CG44" s="336" t="s">
        <v>87</v>
      </c>
      <c r="CH44" s="211" t="s">
        <v>87</v>
      </c>
      <c r="CI44" s="336" t="s">
        <v>87</v>
      </c>
      <c r="CJ44" s="336" t="s">
        <v>87</v>
      </c>
      <c r="CK44" s="211" t="s">
        <v>87</v>
      </c>
    </row>
    <row r="45" spans="1:203" s="334" customFormat="1" ht="39.950000000000003" customHeight="1">
      <c r="A45" s="332"/>
      <c r="B45" s="288" t="s">
        <v>1026</v>
      </c>
      <c r="C45" s="333"/>
      <c r="D45" s="217"/>
      <c r="E45" s="217"/>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88" t="s">
        <v>789</v>
      </c>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c r="BQ45" s="217"/>
      <c r="BR45" s="217"/>
      <c r="BS45" s="217"/>
      <c r="BT45" s="217"/>
      <c r="BU45" s="217"/>
      <c r="BV45" s="217"/>
      <c r="BW45" s="217"/>
      <c r="BX45" s="217"/>
      <c r="BY45" s="217"/>
      <c r="BZ45" s="217"/>
      <c r="CA45" s="217"/>
      <c r="CB45" s="217"/>
      <c r="CC45" s="217"/>
      <c r="CD45" s="217"/>
      <c r="CE45" s="217"/>
      <c r="CF45" s="217"/>
      <c r="CG45" s="217"/>
      <c r="CH45" s="217"/>
      <c r="CI45" s="217"/>
      <c r="CJ45" s="217"/>
      <c r="CK45" s="217"/>
      <c r="CL45" s="217"/>
      <c r="CM45" s="217"/>
      <c r="CN45" s="217"/>
      <c r="CO45" s="217"/>
      <c r="CP45" s="217"/>
      <c r="CQ45" s="217"/>
      <c r="CR45" s="217"/>
      <c r="CS45" s="217"/>
      <c r="CT45" s="217"/>
      <c r="CU45" s="217"/>
      <c r="CV45" s="217"/>
      <c r="CW45" s="217"/>
      <c r="CX45" s="217"/>
      <c r="CY45" s="217"/>
      <c r="CZ45" s="218"/>
      <c r="DA45" s="218"/>
      <c r="DB45" s="218"/>
      <c r="DC45" s="218"/>
      <c r="DD45" s="218"/>
      <c r="DE45" s="218"/>
      <c r="DF45" s="218"/>
      <c r="DG45" s="218"/>
      <c r="DH45" s="218"/>
      <c r="DI45" s="218"/>
      <c r="DJ45" s="218"/>
      <c r="DK45" s="218"/>
      <c r="DL45" s="218"/>
      <c r="DM45" s="218"/>
      <c r="DN45" s="218"/>
      <c r="DO45" s="218"/>
    </row>
    <row r="46" spans="1:203" s="211" customFormat="1" ht="71.099999999999994" customHeight="1">
      <c r="A46" s="349">
        <v>8</v>
      </c>
      <c r="B46" s="343" t="s">
        <v>1027</v>
      </c>
      <c r="C46" s="344">
        <v>0.6</v>
      </c>
      <c r="D46" s="346">
        <v>0.05</v>
      </c>
      <c r="E46" s="346">
        <v>0.15</v>
      </c>
      <c r="F46" s="346">
        <v>0.04</v>
      </c>
      <c r="G46" s="346"/>
      <c r="H46" s="346"/>
      <c r="I46" s="346">
        <v>0.2</v>
      </c>
      <c r="J46" s="346">
        <v>0.01</v>
      </c>
      <c r="K46" s="346">
        <v>0.05</v>
      </c>
      <c r="L46" s="346"/>
      <c r="M46" s="346">
        <v>0.02</v>
      </c>
      <c r="N46" s="346">
        <v>0.01</v>
      </c>
      <c r="O46" s="346">
        <v>0.03</v>
      </c>
      <c r="P46" s="346">
        <v>0.95</v>
      </c>
      <c r="Q46" s="346">
        <v>0.15</v>
      </c>
      <c r="R46" s="346"/>
      <c r="S46" s="346">
        <v>0.05</v>
      </c>
      <c r="T46" s="346"/>
      <c r="U46" s="346">
        <v>0.1</v>
      </c>
      <c r="V46" s="346">
        <v>0.03</v>
      </c>
      <c r="W46" s="346"/>
      <c r="X46" s="346"/>
      <c r="Y46" s="346">
        <v>0.01</v>
      </c>
      <c r="Z46" s="346">
        <v>0.03</v>
      </c>
      <c r="AA46" s="346"/>
      <c r="AB46" s="346">
        <v>0.05</v>
      </c>
      <c r="AC46" s="346">
        <v>0.15</v>
      </c>
      <c r="AD46" s="346"/>
      <c r="AE46" s="346"/>
      <c r="AF46" s="346"/>
      <c r="AG46" s="346">
        <v>0.01</v>
      </c>
      <c r="AH46" s="346">
        <v>0.1</v>
      </c>
      <c r="AI46" s="346">
        <v>0.03</v>
      </c>
      <c r="AJ46" s="346">
        <v>0.1</v>
      </c>
      <c r="AK46" s="346"/>
      <c r="AL46" s="346"/>
      <c r="AM46" s="346">
        <v>0.15</v>
      </c>
      <c r="AN46" s="346"/>
      <c r="AO46" s="346"/>
      <c r="AP46" s="346">
        <v>0.01</v>
      </c>
      <c r="AQ46" s="346">
        <v>0.05</v>
      </c>
      <c r="AR46" s="346">
        <v>0.01</v>
      </c>
      <c r="AS46" s="346"/>
      <c r="AT46" s="346">
        <v>0.1</v>
      </c>
      <c r="AU46" s="346">
        <v>0.05</v>
      </c>
      <c r="AV46" s="346"/>
      <c r="AW46" s="346"/>
      <c r="AX46" s="209"/>
      <c r="AY46" s="286">
        <v>0.05</v>
      </c>
      <c r="AZ46" s="286">
        <v>0.1</v>
      </c>
      <c r="BA46" s="286">
        <v>0.02</v>
      </c>
      <c r="BB46" s="346"/>
      <c r="BC46" s="346"/>
      <c r="BD46" s="346"/>
      <c r="BE46" s="346"/>
      <c r="BF46" s="219">
        <v>0.01</v>
      </c>
      <c r="BG46" s="219">
        <v>0.02</v>
      </c>
      <c r="BH46" s="219"/>
      <c r="BI46" s="219"/>
      <c r="BJ46" s="219">
        <v>0.02</v>
      </c>
      <c r="BK46" s="219">
        <v>0.2</v>
      </c>
      <c r="BL46" s="286">
        <v>0.05</v>
      </c>
      <c r="BM46" s="287">
        <v>0.1</v>
      </c>
      <c r="BN46" s="286">
        <v>0.01</v>
      </c>
      <c r="BO46" s="286">
        <v>0.01</v>
      </c>
      <c r="BP46" s="286">
        <v>0.02</v>
      </c>
      <c r="BQ46" s="286">
        <v>0.1</v>
      </c>
      <c r="BR46" s="346"/>
      <c r="BS46" s="346"/>
      <c r="BT46" s="346"/>
      <c r="BU46" s="346"/>
      <c r="BV46" s="346"/>
      <c r="BW46" s="346"/>
      <c r="BX46" s="346"/>
      <c r="BY46" s="346"/>
      <c r="BZ46" s="346"/>
      <c r="CA46" s="346"/>
      <c r="CB46" s="346"/>
      <c r="CC46" s="346"/>
      <c r="CD46" s="346">
        <v>0.05</v>
      </c>
      <c r="CE46" s="346"/>
      <c r="CF46" s="346"/>
      <c r="CG46" s="346"/>
      <c r="CH46" s="346"/>
      <c r="CI46" s="346"/>
      <c r="CJ46" s="346"/>
      <c r="CK46" s="346"/>
      <c r="CL46" s="211" t="s">
        <v>199</v>
      </c>
      <c r="CM46" s="211" t="s">
        <v>199</v>
      </c>
      <c r="CN46" s="211" t="s">
        <v>199</v>
      </c>
      <c r="CO46" s="211" t="s">
        <v>199</v>
      </c>
      <c r="CP46" s="211" t="s">
        <v>199</v>
      </c>
      <c r="CQ46" s="211" t="s">
        <v>199</v>
      </c>
      <c r="CR46" s="211" t="s">
        <v>199</v>
      </c>
      <c r="CS46" s="211" t="s">
        <v>199</v>
      </c>
      <c r="CT46" s="211" t="s">
        <v>199</v>
      </c>
      <c r="CU46" s="211" t="s">
        <v>199</v>
      </c>
      <c r="CV46" s="211" t="s">
        <v>199</v>
      </c>
      <c r="CW46" s="211" t="s">
        <v>199</v>
      </c>
      <c r="CX46" s="211" t="s">
        <v>199</v>
      </c>
      <c r="CY46" s="211" t="s">
        <v>199</v>
      </c>
      <c r="CZ46" s="211" t="s">
        <v>199</v>
      </c>
      <c r="DA46" s="211" t="s">
        <v>199</v>
      </c>
      <c r="DB46" s="211" t="s">
        <v>199</v>
      </c>
      <c r="DC46" s="211" t="s">
        <v>199</v>
      </c>
      <c r="DD46" s="211" t="s">
        <v>199</v>
      </c>
      <c r="DE46" s="211" t="s">
        <v>199</v>
      </c>
      <c r="DF46" s="211" t="s">
        <v>199</v>
      </c>
      <c r="DG46" s="211" t="s">
        <v>199</v>
      </c>
      <c r="DH46" s="211" t="s">
        <v>199</v>
      </c>
      <c r="DI46" s="211" t="s">
        <v>199</v>
      </c>
      <c r="DJ46" s="211" t="s">
        <v>199</v>
      </c>
      <c r="DK46" s="211" t="s">
        <v>199</v>
      </c>
      <c r="DL46" s="211" t="s">
        <v>199</v>
      </c>
      <c r="DM46" s="211" t="s">
        <v>199</v>
      </c>
      <c r="DN46" s="211" t="s">
        <v>199</v>
      </c>
      <c r="DO46" s="211" t="s">
        <v>199</v>
      </c>
      <c r="DP46" s="211" t="s">
        <v>199</v>
      </c>
      <c r="DQ46" s="211" t="s">
        <v>199</v>
      </c>
      <c r="DR46" s="211" t="s">
        <v>199</v>
      </c>
      <c r="DS46" s="211" t="s">
        <v>199</v>
      </c>
      <c r="DT46" s="211" t="s">
        <v>199</v>
      </c>
      <c r="DU46" s="211" t="s">
        <v>199</v>
      </c>
      <c r="DV46" s="211" t="s">
        <v>199</v>
      </c>
      <c r="DW46" s="211" t="s">
        <v>199</v>
      </c>
      <c r="DX46" s="211" t="s">
        <v>199</v>
      </c>
      <c r="DY46" s="211" t="s">
        <v>199</v>
      </c>
      <c r="DZ46" s="211" t="s">
        <v>199</v>
      </c>
      <c r="EA46" s="211" t="s">
        <v>199</v>
      </c>
      <c r="EB46" s="211" t="s">
        <v>199</v>
      </c>
      <c r="EC46" s="211" t="s">
        <v>199</v>
      </c>
      <c r="ED46" s="211" t="s">
        <v>199</v>
      </c>
      <c r="EE46" s="211" t="s">
        <v>199</v>
      </c>
      <c r="EF46" s="211" t="s">
        <v>199</v>
      </c>
      <c r="EG46" s="211" t="s">
        <v>199</v>
      </c>
      <c r="EH46" s="211" t="s">
        <v>199</v>
      </c>
      <c r="EI46" s="211" t="s">
        <v>199</v>
      </c>
      <c r="EJ46" s="211" t="s">
        <v>199</v>
      </c>
      <c r="EK46" s="211" t="s">
        <v>199</v>
      </c>
      <c r="EL46" s="211" t="s">
        <v>199</v>
      </c>
      <c r="EM46" s="211" t="s">
        <v>199</v>
      </c>
      <c r="EN46" s="211" t="s">
        <v>199</v>
      </c>
      <c r="EO46" s="211" t="s">
        <v>199</v>
      </c>
      <c r="EP46" s="211" t="s">
        <v>199</v>
      </c>
      <c r="EQ46" s="211" t="s">
        <v>199</v>
      </c>
      <c r="ER46" s="211" t="s">
        <v>199</v>
      </c>
      <c r="ES46" s="211" t="s">
        <v>199</v>
      </c>
      <c r="ET46" s="211" t="s">
        <v>199</v>
      </c>
      <c r="EU46" s="211" t="s">
        <v>199</v>
      </c>
      <c r="EV46" s="211" t="s">
        <v>199</v>
      </c>
      <c r="EW46" s="211" t="s">
        <v>199</v>
      </c>
      <c r="EX46" s="211" t="s">
        <v>199</v>
      </c>
      <c r="EY46" s="211" t="s">
        <v>199</v>
      </c>
      <c r="EZ46" s="211" t="s">
        <v>199</v>
      </c>
      <c r="FA46" s="211" t="s">
        <v>199</v>
      </c>
      <c r="FB46" s="211" t="s">
        <v>199</v>
      </c>
      <c r="FC46" s="211" t="s">
        <v>199</v>
      </c>
      <c r="FD46" s="211" t="s">
        <v>199</v>
      </c>
      <c r="FE46" s="211" t="s">
        <v>199</v>
      </c>
      <c r="FF46" s="211" t="s">
        <v>199</v>
      </c>
      <c r="FG46" s="211" t="s">
        <v>199</v>
      </c>
      <c r="FH46" s="211" t="s">
        <v>199</v>
      </c>
      <c r="FI46" s="211" t="s">
        <v>199</v>
      </c>
      <c r="FJ46" s="211" t="s">
        <v>199</v>
      </c>
      <c r="FK46" s="211" t="s">
        <v>199</v>
      </c>
      <c r="FL46" s="211" t="s">
        <v>199</v>
      </c>
      <c r="FM46" s="211" t="s">
        <v>199</v>
      </c>
      <c r="FN46" s="211" t="s">
        <v>199</v>
      </c>
      <c r="FO46" s="211" t="s">
        <v>199</v>
      </c>
      <c r="FP46" s="211" t="s">
        <v>199</v>
      </c>
      <c r="FQ46" s="211" t="s">
        <v>199</v>
      </c>
      <c r="FR46" s="211" t="s">
        <v>199</v>
      </c>
      <c r="FS46" s="211" t="s">
        <v>199</v>
      </c>
      <c r="FT46" s="211" t="s">
        <v>199</v>
      </c>
      <c r="FU46" s="211" t="s">
        <v>199</v>
      </c>
      <c r="FV46" s="211" t="s">
        <v>199</v>
      </c>
      <c r="FW46" s="211" t="s">
        <v>199</v>
      </c>
      <c r="FX46" s="211" t="s">
        <v>199</v>
      </c>
      <c r="FY46" s="211" t="s">
        <v>199</v>
      </c>
      <c r="FZ46" s="211" t="s">
        <v>199</v>
      </c>
      <c r="GA46" s="211" t="s">
        <v>199</v>
      </c>
      <c r="GB46" s="211" t="s">
        <v>199</v>
      </c>
      <c r="GC46" s="211" t="s">
        <v>199</v>
      </c>
      <c r="GD46" s="211" t="s">
        <v>199</v>
      </c>
      <c r="GE46" s="211" t="s">
        <v>199</v>
      </c>
      <c r="GF46" s="211" t="s">
        <v>199</v>
      </c>
      <c r="GG46" s="211" t="s">
        <v>199</v>
      </c>
      <c r="GH46" s="211" t="s">
        <v>199</v>
      </c>
      <c r="GI46" s="211" t="s">
        <v>199</v>
      </c>
      <c r="GJ46" s="211" t="s">
        <v>199</v>
      </c>
      <c r="GK46" s="211" t="s">
        <v>199</v>
      </c>
      <c r="GL46" s="211" t="s">
        <v>199</v>
      </c>
      <c r="GM46" s="211" t="s">
        <v>199</v>
      </c>
      <c r="GN46" s="211" t="s">
        <v>199</v>
      </c>
      <c r="GO46" s="211" t="s">
        <v>199</v>
      </c>
      <c r="GP46" s="211" t="s">
        <v>199</v>
      </c>
      <c r="GQ46" s="211" t="s">
        <v>199</v>
      </c>
      <c r="GR46" s="211" t="s">
        <v>199</v>
      </c>
      <c r="GS46" s="211" t="s">
        <v>199</v>
      </c>
      <c r="GT46" s="211" t="s">
        <v>199</v>
      </c>
      <c r="GU46" s="211" t="s">
        <v>199</v>
      </c>
    </row>
    <row r="47" spans="1:203" s="336" customFormat="1" ht="61.7" customHeight="1">
      <c r="A47" s="340">
        <v>9</v>
      </c>
      <c r="B47" s="337" t="s">
        <v>1028</v>
      </c>
      <c r="C47" s="338"/>
      <c r="D47" s="211"/>
      <c r="E47" s="211"/>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1"/>
      <c r="AI47" s="211"/>
      <c r="AJ47" s="211"/>
      <c r="AK47" s="211"/>
      <c r="AL47" s="211"/>
      <c r="AM47" s="211"/>
      <c r="AN47" s="211"/>
      <c r="AO47" s="211"/>
      <c r="AP47" s="211"/>
      <c r="AQ47" s="211"/>
      <c r="AR47" s="211"/>
      <c r="AX47" s="209"/>
      <c r="AY47" s="209"/>
      <c r="AZ47" s="209"/>
      <c r="BA47" s="209"/>
      <c r="BB47" s="211"/>
      <c r="BC47" s="211"/>
      <c r="BD47" s="211"/>
      <c r="BE47" s="211"/>
      <c r="BL47" s="209"/>
      <c r="BM47" s="209"/>
      <c r="BN47" s="209"/>
      <c r="BO47" s="209"/>
      <c r="BP47" s="209"/>
      <c r="BQ47" s="209"/>
      <c r="BR47" s="211"/>
      <c r="BS47" s="211"/>
      <c r="BT47" s="211"/>
      <c r="BU47" s="211"/>
      <c r="BV47" s="211"/>
      <c r="BW47" s="211"/>
      <c r="BX47" s="211"/>
      <c r="BY47" s="211"/>
      <c r="BZ47" s="211"/>
      <c r="CA47" s="211"/>
      <c r="CB47" s="211"/>
      <c r="CC47" s="211"/>
      <c r="CD47" s="211"/>
      <c r="CE47" s="211"/>
      <c r="CF47" s="211"/>
      <c r="CG47" s="211"/>
      <c r="CH47" s="211"/>
      <c r="CI47" s="211"/>
      <c r="CJ47" s="211"/>
      <c r="CK47" s="211"/>
    </row>
    <row r="48" spans="1:203" s="336" customFormat="1" ht="29.1" customHeight="1">
      <c r="A48" s="342"/>
      <c r="B48" s="343" t="s">
        <v>115</v>
      </c>
      <c r="C48" s="344">
        <v>1</v>
      </c>
      <c r="D48" s="345">
        <v>1</v>
      </c>
      <c r="E48" s="345"/>
      <c r="F48" s="345">
        <v>0.25</v>
      </c>
      <c r="G48" s="345"/>
      <c r="H48" s="345"/>
      <c r="I48" s="345">
        <v>0.4</v>
      </c>
      <c r="J48" s="345"/>
      <c r="K48" s="345"/>
      <c r="L48" s="345"/>
      <c r="M48" s="345">
        <v>0.5</v>
      </c>
      <c r="N48" s="345">
        <v>0.33</v>
      </c>
      <c r="O48" s="345"/>
      <c r="P48" s="345"/>
      <c r="Q48" s="345">
        <v>0.15</v>
      </c>
      <c r="R48" s="345"/>
      <c r="S48" s="345">
        <v>0.5</v>
      </c>
      <c r="T48" s="345"/>
      <c r="U48" s="345">
        <v>0.3</v>
      </c>
      <c r="V48" s="345">
        <v>0.33</v>
      </c>
      <c r="W48" s="345"/>
      <c r="X48" s="345"/>
      <c r="Y48" s="345"/>
      <c r="Z48" s="345">
        <v>0.33</v>
      </c>
      <c r="AA48" s="345"/>
      <c r="AB48" s="345">
        <v>0.2</v>
      </c>
      <c r="AC48" s="345">
        <v>0.3</v>
      </c>
      <c r="AD48" s="345"/>
      <c r="AE48" s="345"/>
      <c r="AF48" s="345"/>
      <c r="AG48" s="345"/>
      <c r="AH48" s="345">
        <v>1</v>
      </c>
      <c r="AI48" s="345">
        <v>0.01</v>
      </c>
      <c r="AJ48" s="345">
        <v>0.5</v>
      </c>
      <c r="AK48" s="345"/>
      <c r="AL48" s="345"/>
      <c r="AM48" s="345">
        <v>0.15</v>
      </c>
      <c r="AN48" s="345"/>
      <c r="AO48" s="345"/>
      <c r="AP48" s="345">
        <v>1</v>
      </c>
      <c r="AQ48" s="345">
        <v>1</v>
      </c>
      <c r="AR48" s="345"/>
      <c r="AS48" s="219"/>
      <c r="AT48" s="219">
        <v>1</v>
      </c>
      <c r="AU48" s="219">
        <v>0.25</v>
      </c>
      <c r="AV48" s="219"/>
      <c r="AW48" s="219"/>
      <c r="AX48" s="209"/>
      <c r="AY48" s="286">
        <v>0.4</v>
      </c>
      <c r="AZ48" s="286">
        <v>1</v>
      </c>
      <c r="BA48" s="286">
        <v>0.5</v>
      </c>
      <c r="BB48" s="345"/>
      <c r="BC48" s="345"/>
      <c r="BD48" s="345"/>
      <c r="BE48" s="345"/>
      <c r="BF48" s="346"/>
      <c r="BG48" s="346"/>
      <c r="BH48" s="346"/>
      <c r="BI48" s="346"/>
      <c r="BJ48" s="346"/>
      <c r="BK48" s="346">
        <v>0.7</v>
      </c>
      <c r="BL48" s="209"/>
      <c r="BM48" s="286">
        <v>0.3</v>
      </c>
      <c r="BN48" s="286">
        <v>1</v>
      </c>
      <c r="BO48" s="286">
        <v>1</v>
      </c>
      <c r="BP48" s="286">
        <v>0.5</v>
      </c>
      <c r="BQ48" s="286">
        <v>0.5</v>
      </c>
      <c r="BR48" s="345"/>
      <c r="BS48" s="345"/>
      <c r="BT48" s="345"/>
      <c r="BU48" s="345"/>
      <c r="BV48" s="345"/>
      <c r="BW48" s="345"/>
      <c r="BX48" s="345"/>
      <c r="BY48" s="345"/>
      <c r="BZ48" s="345"/>
      <c r="CA48" s="345"/>
      <c r="CB48" s="345"/>
      <c r="CC48" s="345"/>
      <c r="CD48" s="345"/>
      <c r="CE48" s="345"/>
      <c r="CF48" s="345"/>
      <c r="CG48" s="345"/>
      <c r="CH48" s="345"/>
      <c r="CI48" s="345"/>
      <c r="CJ48" s="345"/>
      <c r="CK48" s="345"/>
      <c r="CL48" s="211" t="s">
        <v>199</v>
      </c>
      <c r="CM48" s="211" t="s">
        <v>199</v>
      </c>
      <c r="CN48" s="211" t="s">
        <v>199</v>
      </c>
      <c r="CO48" s="211" t="s">
        <v>199</v>
      </c>
      <c r="CP48" s="211" t="s">
        <v>199</v>
      </c>
      <c r="CQ48" s="211" t="s">
        <v>199</v>
      </c>
      <c r="CR48" s="211" t="s">
        <v>199</v>
      </c>
      <c r="CS48" s="211" t="s">
        <v>199</v>
      </c>
      <c r="CT48" s="211" t="s">
        <v>199</v>
      </c>
      <c r="CU48" s="211" t="s">
        <v>199</v>
      </c>
      <c r="CV48" s="211" t="s">
        <v>199</v>
      </c>
      <c r="CW48" s="211" t="s">
        <v>199</v>
      </c>
      <c r="CX48" s="211" t="s">
        <v>199</v>
      </c>
      <c r="CY48" s="211" t="s">
        <v>199</v>
      </c>
      <c r="CZ48" s="211" t="s">
        <v>199</v>
      </c>
      <c r="DA48" s="211" t="s">
        <v>199</v>
      </c>
      <c r="DB48" s="211" t="s">
        <v>199</v>
      </c>
      <c r="DC48" s="211" t="s">
        <v>199</v>
      </c>
      <c r="DD48" s="211" t="s">
        <v>199</v>
      </c>
      <c r="DE48" s="211" t="s">
        <v>199</v>
      </c>
      <c r="DF48" s="211" t="s">
        <v>199</v>
      </c>
      <c r="DG48" s="211" t="s">
        <v>199</v>
      </c>
      <c r="DH48" s="211" t="s">
        <v>199</v>
      </c>
      <c r="DI48" s="211" t="s">
        <v>199</v>
      </c>
      <c r="DJ48" s="211" t="s">
        <v>199</v>
      </c>
      <c r="DK48" s="211" t="s">
        <v>199</v>
      </c>
      <c r="DL48" s="211" t="s">
        <v>199</v>
      </c>
      <c r="DM48" s="211" t="s">
        <v>199</v>
      </c>
      <c r="DN48" s="211" t="s">
        <v>199</v>
      </c>
      <c r="DO48" s="211" t="s">
        <v>199</v>
      </c>
      <c r="DP48" s="211" t="s">
        <v>199</v>
      </c>
      <c r="DQ48" s="211" t="s">
        <v>199</v>
      </c>
      <c r="DR48" s="211" t="s">
        <v>199</v>
      </c>
      <c r="DS48" s="211" t="s">
        <v>199</v>
      </c>
      <c r="DT48" s="211" t="s">
        <v>199</v>
      </c>
      <c r="DU48" s="211" t="s">
        <v>199</v>
      </c>
      <c r="DV48" s="211" t="s">
        <v>199</v>
      </c>
      <c r="DW48" s="211" t="s">
        <v>199</v>
      </c>
      <c r="DX48" s="211" t="s">
        <v>199</v>
      </c>
      <c r="DY48" s="211" t="s">
        <v>199</v>
      </c>
      <c r="DZ48" s="211" t="s">
        <v>199</v>
      </c>
      <c r="EA48" s="211" t="s">
        <v>199</v>
      </c>
      <c r="EB48" s="211" t="s">
        <v>199</v>
      </c>
      <c r="EC48" s="211" t="s">
        <v>199</v>
      </c>
      <c r="ED48" s="211" t="s">
        <v>199</v>
      </c>
      <c r="EE48" s="211" t="s">
        <v>199</v>
      </c>
      <c r="EF48" s="211" t="s">
        <v>199</v>
      </c>
      <c r="EG48" s="211" t="s">
        <v>199</v>
      </c>
      <c r="EH48" s="211" t="s">
        <v>199</v>
      </c>
      <c r="EI48" s="211" t="s">
        <v>199</v>
      </c>
      <c r="EJ48" s="211" t="s">
        <v>199</v>
      </c>
      <c r="EK48" s="211" t="s">
        <v>199</v>
      </c>
      <c r="EL48" s="211" t="s">
        <v>199</v>
      </c>
      <c r="EM48" s="211" t="s">
        <v>199</v>
      </c>
      <c r="EN48" s="211" t="s">
        <v>199</v>
      </c>
      <c r="EO48" s="211" t="s">
        <v>199</v>
      </c>
      <c r="EP48" s="211" t="s">
        <v>199</v>
      </c>
      <c r="EQ48" s="211" t="s">
        <v>199</v>
      </c>
      <c r="ER48" s="211" t="s">
        <v>199</v>
      </c>
      <c r="ES48" s="211" t="s">
        <v>199</v>
      </c>
      <c r="ET48" s="211" t="s">
        <v>199</v>
      </c>
      <c r="EU48" s="211" t="s">
        <v>199</v>
      </c>
      <c r="EV48" s="211" t="s">
        <v>199</v>
      </c>
      <c r="EW48" s="211" t="s">
        <v>199</v>
      </c>
      <c r="EX48" s="211" t="s">
        <v>199</v>
      </c>
      <c r="EY48" s="211" t="s">
        <v>199</v>
      </c>
      <c r="EZ48" s="211" t="s">
        <v>199</v>
      </c>
      <c r="FA48" s="211" t="s">
        <v>199</v>
      </c>
      <c r="FB48" s="211" t="s">
        <v>199</v>
      </c>
      <c r="FC48" s="211" t="s">
        <v>199</v>
      </c>
      <c r="FD48" s="211" t="s">
        <v>199</v>
      </c>
      <c r="FE48" s="211" t="s">
        <v>199</v>
      </c>
      <c r="FF48" s="211" t="s">
        <v>199</v>
      </c>
      <c r="FG48" s="211" t="s">
        <v>199</v>
      </c>
      <c r="FH48" s="211" t="s">
        <v>199</v>
      </c>
      <c r="FI48" s="211" t="s">
        <v>199</v>
      </c>
      <c r="FJ48" s="211" t="s">
        <v>199</v>
      </c>
      <c r="FK48" s="211" t="s">
        <v>199</v>
      </c>
      <c r="FL48" s="211" t="s">
        <v>199</v>
      </c>
      <c r="FM48" s="211" t="s">
        <v>199</v>
      </c>
      <c r="FN48" s="211" t="s">
        <v>199</v>
      </c>
      <c r="FO48" s="211" t="s">
        <v>199</v>
      </c>
      <c r="FP48" s="211" t="s">
        <v>199</v>
      </c>
      <c r="FQ48" s="211" t="s">
        <v>199</v>
      </c>
      <c r="FR48" s="211" t="s">
        <v>199</v>
      </c>
      <c r="FS48" s="211" t="s">
        <v>199</v>
      </c>
      <c r="FT48" s="211" t="s">
        <v>199</v>
      </c>
      <c r="FU48" s="211" t="s">
        <v>199</v>
      </c>
      <c r="FV48" s="211" t="s">
        <v>199</v>
      </c>
      <c r="FW48" s="211" t="s">
        <v>199</v>
      </c>
      <c r="FX48" s="211" t="s">
        <v>199</v>
      </c>
      <c r="FY48" s="211" t="s">
        <v>199</v>
      </c>
      <c r="FZ48" s="211" t="s">
        <v>199</v>
      </c>
      <c r="GA48" s="211" t="s">
        <v>199</v>
      </c>
      <c r="GB48" s="211" t="s">
        <v>199</v>
      </c>
      <c r="GC48" s="211" t="s">
        <v>199</v>
      </c>
      <c r="GD48" s="211" t="s">
        <v>199</v>
      </c>
      <c r="GE48" s="211" t="s">
        <v>199</v>
      </c>
      <c r="GF48" s="211" t="s">
        <v>199</v>
      </c>
      <c r="GG48" s="211" t="s">
        <v>199</v>
      </c>
      <c r="GH48" s="211" t="s">
        <v>199</v>
      </c>
      <c r="GI48" s="211" t="s">
        <v>199</v>
      </c>
      <c r="GJ48" s="211" t="s">
        <v>199</v>
      </c>
      <c r="GK48" s="211" t="s">
        <v>199</v>
      </c>
      <c r="GL48" s="211" t="s">
        <v>199</v>
      </c>
      <c r="GM48" s="211" t="s">
        <v>199</v>
      </c>
      <c r="GN48" s="211" t="s">
        <v>199</v>
      </c>
      <c r="GO48" s="211" t="s">
        <v>199</v>
      </c>
      <c r="GP48" s="211" t="s">
        <v>199</v>
      </c>
      <c r="GQ48" s="211" t="s">
        <v>199</v>
      </c>
      <c r="GR48" s="211" t="s">
        <v>199</v>
      </c>
      <c r="GS48" s="211" t="s">
        <v>199</v>
      </c>
      <c r="GT48" s="211" t="s">
        <v>199</v>
      </c>
      <c r="GU48" s="211" t="s">
        <v>199</v>
      </c>
    </row>
    <row r="49" spans="1:203" s="336" customFormat="1" ht="29.1" customHeight="1">
      <c r="A49" s="347"/>
      <c r="B49" s="343" t="s">
        <v>116</v>
      </c>
      <c r="C49" s="319"/>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09"/>
      <c r="AY49" s="209"/>
      <c r="AZ49" s="209"/>
      <c r="BA49" s="209"/>
      <c r="BB49" s="219"/>
      <c r="BC49" s="219"/>
      <c r="BD49" s="219"/>
      <c r="BE49" s="219"/>
      <c r="BF49" s="346"/>
      <c r="BG49" s="346"/>
      <c r="BH49" s="346"/>
      <c r="BI49" s="346"/>
      <c r="BJ49" s="346"/>
      <c r="BK49" s="346"/>
      <c r="BL49" s="209"/>
      <c r="BM49" s="209"/>
      <c r="BN49" s="209"/>
      <c r="BO49" s="209"/>
      <c r="BP49" s="209"/>
      <c r="BQ49" s="209"/>
      <c r="BR49" s="219"/>
      <c r="BS49" s="219"/>
      <c r="BT49" s="219"/>
      <c r="BU49" s="219"/>
      <c r="BV49" s="219"/>
      <c r="BW49" s="219"/>
      <c r="BX49" s="219"/>
      <c r="BY49" s="219"/>
      <c r="BZ49" s="219"/>
      <c r="CA49" s="219"/>
      <c r="CB49" s="219"/>
      <c r="CC49" s="219"/>
      <c r="CD49" s="219"/>
      <c r="CE49" s="219"/>
      <c r="CF49" s="219"/>
      <c r="CG49" s="219"/>
      <c r="CH49" s="219"/>
      <c r="CI49" s="219"/>
      <c r="CJ49" s="219"/>
      <c r="CK49" s="219"/>
      <c r="CL49" s="211" t="s">
        <v>199</v>
      </c>
      <c r="CM49" s="211" t="s">
        <v>199</v>
      </c>
      <c r="CN49" s="211" t="s">
        <v>199</v>
      </c>
      <c r="CO49" s="211" t="s">
        <v>199</v>
      </c>
      <c r="CP49" s="211" t="s">
        <v>199</v>
      </c>
      <c r="CQ49" s="211" t="s">
        <v>199</v>
      </c>
      <c r="CR49" s="211" t="s">
        <v>199</v>
      </c>
      <c r="CS49" s="211" t="s">
        <v>199</v>
      </c>
      <c r="CT49" s="211" t="s">
        <v>199</v>
      </c>
      <c r="CU49" s="211" t="s">
        <v>199</v>
      </c>
      <c r="CV49" s="211" t="s">
        <v>199</v>
      </c>
      <c r="CW49" s="211" t="s">
        <v>199</v>
      </c>
      <c r="CX49" s="211" t="s">
        <v>199</v>
      </c>
      <c r="CY49" s="211" t="s">
        <v>199</v>
      </c>
      <c r="CZ49" s="211" t="s">
        <v>199</v>
      </c>
      <c r="DA49" s="211" t="s">
        <v>199</v>
      </c>
      <c r="DB49" s="211" t="s">
        <v>199</v>
      </c>
      <c r="DC49" s="211" t="s">
        <v>199</v>
      </c>
      <c r="DD49" s="211" t="s">
        <v>199</v>
      </c>
      <c r="DE49" s="211" t="s">
        <v>199</v>
      </c>
      <c r="DF49" s="211" t="s">
        <v>199</v>
      </c>
      <c r="DG49" s="211" t="s">
        <v>199</v>
      </c>
      <c r="DH49" s="211" t="s">
        <v>199</v>
      </c>
      <c r="DI49" s="211" t="s">
        <v>199</v>
      </c>
      <c r="DJ49" s="211" t="s">
        <v>199</v>
      </c>
      <c r="DK49" s="211" t="s">
        <v>199</v>
      </c>
      <c r="DL49" s="211" t="s">
        <v>199</v>
      </c>
      <c r="DM49" s="211" t="s">
        <v>199</v>
      </c>
      <c r="DN49" s="211" t="s">
        <v>199</v>
      </c>
      <c r="DO49" s="211" t="s">
        <v>199</v>
      </c>
      <c r="DP49" s="211" t="s">
        <v>199</v>
      </c>
      <c r="DQ49" s="211" t="s">
        <v>199</v>
      </c>
      <c r="DR49" s="211" t="s">
        <v>199</v>
      </c>
      <c r="DS49" s="211" t="s">
        <v>199</v>
      </c>
      <c r="DT49" s="211" t="s">
        <v>199</v>
      </c>
      <c r="DU49" s="211" t="s">
        <v>199</v>
      </c>
      <c r="DV49" s="211" t="s">
        <v>199</v>
      </c>
      <c r="DW49" s="211" t="s">
        <v>199</v>
      </c>
      <c r="DX49" s="211" t="s">
        <v>199</v>
      </c>
      <c r="DY49" s="211" t="s">
        <v>199</v>
      </c>
      <c r="DZ49" s="211" t="s">
        <v>199</v>
      </c>
      <c r="EA49" s="211" t="s">
        <v>199</v>
      </c>
      <c r="EB49" s="211" t="s">
        <v>199</v>
      </c>
      <c r="EC49" s="211" t="s">
        <v>199</v>
      </c>
      <c r="ED49" s="211" t="s">
        <v>199</v>
      </c>
      <c r="EE49" s="211" t="s">
        <v>199</v>
      </c>
      <c r="EF49" s="211" t="s">
        <v>199</v>
      </c>
      <c r="EG49" s="211" t="s">
        <v>199</v>
      </c>
      <c r="EH49" s="211" t="s">
        <v>199</v>
      </c>
      <c r="EI49" s="211" t="s">
        <v>199</v>
      </c>
      <c r="EJ49" s="211" t="s">
        <v>199</v>
      </c>
      <c r="EK49" s="211" t="s">
        <v>199</v>
      </c>
      <c r="EL49" s="211" t="s">
        <v>199</v>
      </c>
      <c r="EM49" s="211" t="s">
        <v>199</v>
      </c>
      <c r="EN49" s="211" t="s">
        <v>199</v>
      </c>
      <c r="EO49" s="211" t="s">
        <v>199</v>
      </c>
      <c r="EP49" s="211" t="s">
        <v>199</v>
      </c>
      <c r="EQ49" s="211" t="s">
        <v>199</v>
      </c>
      <c r="ER49" s="211" t="s">
        <v>199</v>
      </c>
      <c r="ES49" s="211" t="s">
        <v>199</v>
      </c>
      <c r="ET49" s="211" t="s">
        <v>199</v>
      </c>
      <c r="EU49" s="211" t="s">
        <v>199</v>
      </c>
      <c r="EV49" s="211" t="s">
        <v>199</v>
      </c>
      <c r="EW49" s="211" t="s">
        <v>199</v>
      </c>
      <c r="EX49" s="211" t="s">
        <v>199</v>
      </c>
      <c r="EY49" s="211" t="s">
        <v>199</v>
      </c>
      <c r="EZ49" s="211" t="s">
        <v>199</v>
      </c>
      <c r="FA49" s="211" t="s">
        <v>199</v>
      </c>
      <c r="FB49" s="211" t="s">
        <v>199</v>
      </c>
      <c r="FC49" s="211" t="s">
        <v>199</v>
      </c>
      <c r="FD49" s="211" t="s">
        <v>199</v>
      </c>
      <c r="FE49" s="211" t="s">
        <v>199</v>
      </c>
      <c r="FF49" s="211" t="s">
        <v>199</v>
      </c>
      <c r="FG49" s="211" t="s">
        <v>199</v>
      </c>
      <c r="FH49" s="211" t="s">
        <v>199</v>
      </c>
      <c r="FI49" s="211" t="s">
        <v>199</v>
      </c>
      <c r="FJ49" s="211" t="s">
        <v>199</v>
      </c>
      <c r="FK49" s="211" t="s">
        <v>199</v>
      </c>
      <c r="FL49" s="211" t="s">
        <v>199</v>
      </c>
      <c r="FM49" s="211" t="s">
        <v>199</v>
      </c>
      <c r="FN49" s="211" t="s">
        <v>199</v>
      </c>
      <c r="FO49" s="211" t="s">
        <v>199</v>
      </c>
      <c r="FP49" s="211" t="s">
        <v>199</v>
      </c>
      <c r="FQ49" s="211" t="s">
        <v>199</v>
      </c>
      <c r="FR49" s="211" t="s">
        <v>199</v>
      </c>
      <c r="FS49" s="211" t="s">
        <v>199</v>
      </c>
      <c r="FT49" s="211" t="s">
        <v>199</v>
      </c>
      <c r="FU49" s="211" t="s">
        <v>199</v>
      </c>
      <c r="FV49" s="211" t="s">
        <v>199</v>
      </c>
      <c r="FW49" s="211" t="s">
        <v>199</v>
      </c>
      <c r="FX49" s="211" t="s">
        <v>199</v>
      </c>
      <c r="FY49" s="211" t="s">
        <v>199</v>
      </c>
      <c r="FZ49" s="211" t="s">
        <v>199</v>
      </c>
      <c r="GA49" s="211" t="s">
        <v>199</v>
      </c>
      <c r="GB49" s="211" t="s">
        <v>199</v>
      </c>
      <c r="GC49" s="211" t="s">
        <v>199</v>
      </c>
      <c r="GD49" s="211" t="s">
        <v>199</v>
      </c>
      <c r="GE49" s="211" t="s">
        <v>199</v>
      </c>
      <c r="GF49" s="211" t="s">
        <v>199</v>
      </c>
      <c r="GG49" s="211" t="s">
        <v>199</v>
      </c>
      <c r="GH49" s="211" t="s">
        <v>199</v>
      </c>
      <c r="GI49" s="211" t="s">
        <v>199</v>
      </c>
      <c r="GJ49" s="211" t="s">
        <v>199</v>
      </c>
      <c r="GK49" s="211" t="s">
        <v>199</v>
      </c>
      <c r="GL49" s="211" t="s">
        <v>199</v>
      </c>
      <c r="GM49" s="211" t="s">
        <v>199</v>
      </c>
      <c r="GN49" s="211" t="s">
        <v>199</v>
      </c>
      <c r="GO49" s="211" t="s">
        <v>199</v>
      </c>
      <c r="GP49" s="211" t="s">
        <v>199</v>
      </c>
      <c r="GQ49" s="211" t="s">
        <v>199</v>
      </c>
      <c r="GR49" s="211" t="s">
        <v>199</v>
      </c>
      <c r="GS49" s="211" t="s">
        <v>199</v>
      </c>
      <c r="GT49" s="211" t="s">
        <v>199</v>
      </c>
      <c r="GU49" s="211" t="s">
        <v>199</v>
      </c>
    </row>
    <row r="50" spans="1:203" s="336" customFormat="1" ht="29.1" customHeight="1">
      <c r="A50" s="347"/>
      <c r="B50" s="343" t="s">
        <v>117</v>
      </c>
      <c r="C50" s="319"/>
      <c r="D50" s="219"/>
      <c r="E50" s="219"/>
      <c r="F50" s="219"/>
      <c r="G50" s="219"/>
      <c r="H50" s="219"/>
      <c r="I50" s="219"/>
      <c r="J50" s="219"/>
      <c r="K50" s="219"/>
      <c r="L50" s="219"/>
      <c r="M50" s="219"/>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09"/>
      <c r="AY50" s="209"/>
      <c r="AZ50" s="209"/>
      <c r="BA50" s="209"/>
      <c r="BB50" s="219"/>
      <c r="BC50" s="219"/>
      <c r="BD50" s="219"/>
      <c r="BE50" s="219"/>
      <c r="BF50" s="346"/>
      <c r="BG50" s="346"/>
      <c r="BH50" s="346"/>
      <c r="BI50" s="346"/>
      <c r="BJ50" s="346"/>
      <c r="BK50" s="346"/>
      <c r="BL50" s="209"/>
      <c r="BM50" s="209"/>
      <c r="BN50" s="209"/>
      <c r="BO50" s="209"/>
      <c r="BP50" s="209"/>
      <c r="BQ50" s="209"/>
      <c r="BR50" s="219"/>
      <c r="BS50" s="219"/>
      <c r="BT50" s="219"/>
      <c r="BU50" s="219"/>
      <c r="BV50" s="219"/>
      <c r="BW50" s="219"/>
      <c r="BX50" s="219"/>
      <c r="BY50" s="219"/>
      <c r="BZ50" s="219"/>
      <c r="CA50" s="219"/>
      <c r="CB50" s="219"/>
      <c r="CC50" s="219"/>
      <c r="CD50" s="219"/>
      <c r="CE50" s="219"/>
      <c r="CF50" s="219"/>
      <c r="CG50" s="219"/>
      <c r="CH50" s="219"/>
      <c r="CI50" s="219"/>
      <c r="CJ50" s="219"/>
      <c r="CK50" s="219"/>
      <c r="CL50" s="211" t="s">
        <v>199</v>
      </c>
      <c r="CM50" s="211" t="s">
        <v>199</v>
      </c>
      <c r="CN50" s="211" t="s">
        <v>199</v>
      </c>
      <c r="CO50" s="211" t="s">
        <v>199</v>
      </c>
      <c r="CP50" s="211" t="s">
        <v>199</v>
      </c>
      <c r="CQ50" s="211" t="s">
        <v>199</v>
      </c>
      <c r="CR50" s="211" t="s">
        <v>199</v>
      </c>
      <c r="CS50" s="211" t="s">
        <v>199</v>
      </c>
      <c r="CT50" s="211" t="s">
        <v>199</v>
      </c>
      <c r="CU50" s="211" t="s">
        <v>199</v>
      </c>
      <c r="CV50" s="211" t="s">
        <v>199</v>
      </c>
      <c r="CW50" s="211" t="s">
        <v>199</v>
      </c>
      <c r="CX50" s="211" t="s">
        <v>199</v>
      </c>
      <c r="CY50" s="211" t="s">
        <v>199</v>
      </c>
      <c r="CZ50" s="211" t="s">
        <v>199</v>
      </c>
      <c r="DA50" s="211" t="s">
        <v>199</v>
      </c>
      <c r="DB50" s="211" t="s">
        <v>199</v>
      </c>
      <c r="DC50" s="211" t="s">
        <v>199</v>
      </c>
      <c r="DD50" s="211" t="s">
        <v>199</v>
      </c>
      <c r="DE50" s="211" t="s">
        <v>199</v>
      </c>
      <c r="DF50" s="211" t="s">
        <v>199</v>
      </c>
      <c r="DG50" s="211" t="s">
        <v>199</v>
      </c>
      <c r="DH50" s="211" t="s">
        <v>199</v>
      </c>
      <c r="DI50" s="211" t="s">
        <v>199</v>
      </c>
      <c r="DJ50" s="211" t="s">
        <v>199</v>
      </c>
      <c r="DK50" s="211" t="s">
        <v>199</v>
      </c>
      <c r="DL50" s="211" t="s">
        <v>199</v>
      </c>
      <c r="DM50" s="211" t="s">
        <v>199</v>
      </c>
      <c r="DN50" s="211" t="s">
        <v>199</v>
      </c>
      <c r="DO50" s="211" t="s">
        <v>199</v>
      </c>
      <c r="DP50" s="211" t="s">
        <v>199</v>
      </c>
      <c r="DQ50" s="211" t="s">
        <v>199</v>
      </c>
      <c r="DR50" s="211" t="s">
        <v>199</v>
      </c>
      <c r="DS50" s="211" t="s">
        <v>199</v>
      </c>
      <c r="DT50" s="211" t="s">
        <v>199</v>
      </c>
      <c r="DU50" s="211" t="s">
        <v>199</v>
      </c>
      <c r="DV50" s="211" t="s">
        <v>199</v>
      </c>
      <c r="DW50" s="211" t="s">
        <v>199</v>
      </c>
      <c r="DX50" s="211" t="s">
        <v>199</v>
      </c>
      <c r="DY50" s="211" t="s">
        <v>199</v>
      </c>
      <c r="DZ50" s="211" t="s">
        <v>199</v>
      </c>
      <c r="EA50" s="211" t="s">
        <v>199</v>
      </c>
      <c r="EB50" s="211" t="s">
        <v>199</v>
      </c>
      <c r="EC50" s="211" t="s">
        <v>199</v>
      </c>
      <c r="ED50" s="211" t="s">
        <v>199</v>
      </c>
      <c r="EE50" s="211" t="s">
        <v>199</v>
      </c>
      <c r="EF50" s="211" t="s">
        <v>199</v>
      </c>
      <c r="EG50" s="211" t="s">
        <v>199</v>
      </c>
      <c r="EH50" s="211" t="s">
        <v>199</v>
      </c>
      <c r="EI50" s="211" t="s">
        <v>199</v>
      </c>
      <c r="EJ50" s="211" t="s">
        <v>199</v>
      </c>
      <c r="EK50" s="211" t="s">
        <v>199</v>
      </c>
      <c r="EL50" s="211" t="s">
        <v>199</v>
      </c>
      <c r="EM50" s="211" t="s">
        <v>199</v>
      </c>
      <c r="EN50" s="211" t="s">
        <v>199</v>
      </c>
      <c r="EO50" s="211" t="s">
        <v>199</v>
      </c>
      <c r="EP50" s="211" t="s">
        <v>199</v>
      </c>
      <c r="EQ50" s="211" t="s">
        <v>199</v>
      </c>
      <c r="ER50" s="211" t="s">
        <v>199</v>
      </c>
      <c r="ES50" s="211" t="s">
        <v>199</v>
      </c>
      <c r="ET50" s="211" t="s">
        <v>199</v>
      </c>
      <c r="EU50" s="211" t="s">
        <v>199</v>
      </c>
      <c r="EV50" s="211" t="s">
        <v>199</v>
      </c>
      <c r="EW50" s="211" t="s">
        <v>199</v>
      </c>
      <c r="EX50" s="211" t="s">
        <v>199</v>
      </c>
      <c r="EY50" s="211" t="s">
        <v>199</v>
      </c>
      <c r="EZ50" s="211" t="s">
        <v>199</v>
      </c>
      <c r="FA50" s="211" t="s">
        <v>199</v>
      </c>
      <c r="FB50" s="211" t="s">
        <v>199</v>
      </c>
      <c r="FC50" s="211" t="s">
        <v>199</v>
      </c>
      <c r="FD50" s="211" t="s">
        <v>199</v>
      </c>
      <c r="FE50" s="211" t="s">
        <v>199</v>
      </c>
      <c r="FF50" s="211" t="s">
        <v>199</v>
      </c>
      <c r="FG50" s="211" t="s">
        <v>199</v>
      </c>
      <c r="FH50" s="211" t="s">
        <v>199</v>
      </c>
      <c r="FI50" s="211" t="s">
        <v>199</v>
      </c>
      <c r="FJ50" s="211" t="s">
        <v>199</v>
      </c>
      <c r="FK50" s="211" t="s">
        <v>199</v>
      </c>
      <c r="FL50" s="211" t="s">
        <v>199</v>
      </c>
      <c r="FM50" s="211" t="s">
        <v>199</v>
      </c>
      <c r="FN50" s="211" t="s">
        <v>199</v>
      </c>
      <c r="FO50" s="211" t="s">
        <v>199</v>
      </c>
      <c r="FP50" s="211" t="s">
        <v>199</v>
      </c>
      <c r="FQ50" s="211" t="s">
        <v>199</v>
      </c>
      <c r="FR50" s="211" t="s">
        <v>199</v>
      </c>
      <c r="FS50" s="211" t="s">
        <v>199</v>
      </c>
      <c r="FT50" s="211" t="s">
        <v>199</v>
      </c>
      <c r="FU50" s="211" t="s">
        <v>199</v>
      </c>
      <c r="FV50" s="211" t="s">
        <v>199</v>
      </c>
      <c r="FW50" s="211" t="s">
        <v>199</v>
      </c>
      <c r="FX50" s="211" t="s">
        <v>199</v>
      </c>
      <c r="FY50" s="211" t="s">
        <v>199</v>
      </c>
      <c r="FZ50" s="211" t="s">
        <v>199</v>
      </c>
      <c r="GA50" s="211" t="s">
        <v>199</v>
      </c>
      <c r="GB50" s="211" t="s">
        <v>199</v>
      </c>
      <c r="GC50" s="211" t="s">
        <v>199</v>
      </c>
      <c r="GD50" s="211" t="s">
        <v>199</v>
      </c>
      <c r="GE50" s="211" t="s">
        <v>199</v>
      </c>
      <c r="GF50" s="211" t="s">
        <v>199</v>
      </c>
      <c r="GG50" s="211" t="s">
        <v>199</v>
      </c>
      <c r="GH50" s="211" t="s">
        <v>199</v>
      </c>
      <c r="GI50" s="211" t="s">
        <v>199</v>
      </c>
      <c r="GJ50" s="211" t="s">
        <v>199</v>
      </c>
      <c r="GK50" s="211" t="s">
        <v>199</v>
      </c>
      <c r="GL50" s="211" t="s">
        <v>199</v>
      </c>
      <c r="GM50" s="211" t="s">
        <v>199</v>
      </c>
      <c r="GN50" s="211" t="s">
        <v>199</v>
      </c>
      <c r="GO50" s="211" t="s">
        <v>199</v>
      </c>
      <c r="GP50" s="211" t="s">
        <v>199</v>
      </c>
      <c r="GQ50" s="211" t="s">
        <v>199</v>
      </c>
      <c r="GR50" s="211" t="s">
        <v>199</v>
      </c>
      <c r="GS50" s="211" t="s">
        <v>199</v>
      </c>
      <c r="GT50" s="211" t="s">
        <v>199</v>
      </c>
      <c r="GU50" s="211" t="s">
        <v>199</v>
      </c>
    </row>
    <row r="51" spans="1:203" s="336" customFormat="1" ht="29.1" customHeight="1">
      <c r="A51" s="347"/>
      <c r="B51" s="343" t="s">
        <v>138</v>
      </c>
      <c r="C51" s="319"/>
      <c r="D51" s="219"/>
      <c r="E51" s="219"/>
      <c r="F51" s="219"/>
      <c r="G51" s="219"/>
      <c r="H51" s="219"/>
      <c r="I51" s="219"/>
      <c r="J51" s="219"/>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09"/>
      <c r="AY51" s="209"/>
      <c r="AZ51" s="209"/>
      <c r="BA51" s="209"/>
      <c r="BB51" s="219"/>
      <c r="BC51" s="219"/>
      <c r="BD51" s="219"/>
      <c r="BE51" s="219"/>
      <c r="BF51" s="346"/>
      <c r="BG51" s="346"/>
      <c r="BH51" s="346"/>
      <c r="BI51" s="346"/>
      <c r="BJ51" s="346"/>
      <c r="BK51" s="346"/>
      <c r="BL51" s="209"/>
      <c r="BM51" s="209"/>
      <c r="BN51" s="209"/>
      <c r="BO51" s="209"/>
      <c r="BP51" s="209"/>
      <c r="BQ51" s="209"/>
      <c r="BR51" s="219"/>
      <c r="BS51" s="219"/>
      <c r="BT51" s="219"/>
      <c r="BU51" s="219"/>
      <c r="BV51" s="219"/>
      <c r="BW51" s="219"/>
      <c r="BX51" s="219"/>
      <c r="BY51" s="219"/>
      <c r="BZ51" s="219"/>
      <c r="CA51" s="219"/>
      <c r="CB51" s="219"/>
      <c r="CC51" s="219"/>
      <c r="CD51" s="219"/>
      <c r="CE51" s="219"/>
      <c r="CF51" s="219"/>
      <c r="CG51" s="219"/>
      <c r="CH51" s="219"/>
      <c r="CI51" s="219"/>
      <c r="CJ51" s="219"/>
      <c r="CK51" s="219"/>
      <c r="CL51" s="211" t="s">
        <v>199</v>
      </c>
      <c r="CM51" s="211" t="s">
        <v>199</v>
      </c>
      <c r="CN51" s="211" t="s">
        <v>199</v>
      </c>
      <c r="CO51" s="211" t="s">
        <v>199</v>
      </c>
      <c r="CP51" s="211" t="s">
        <v>199</v>
      </c>
      <c r="CQ51" s="211" t="s">
        <v>199</v>
      </c>
      <c r="CR51" s="211" t="s">
        <v>199</v>
      </c>
      <c r="CS51" s="211" t="s">
        <v>199</v>
      </c>
      <c r="CT51" s="211" t="s">
        <v>199</v>
      </c>
      <c r="CU51" s="211" t="s">
        <v>199</v>
      </c>
      <c r="CV51" s="211" t="s">
        <v>199</v>
      </c>
      <c r="CW51" s="211" t="s">
        <v>199</v>
      </c>
      <c r="CX51" s="211" t="s">
        <v>199</v>
      </c>
      <c r="CY51" s="211" t="s">
        <v>199</v>
      </c>
      <c r="CZ51" s="211" t="s">
        <v>199</v>
      </c>
      <c r="DA51" s="211" t="s">
        <v>199</v>
      </c>
      <c r="DB51" s="211" t="s">
        <v>199</v>
      </c>
      <c r="DC51" s="211" t="s">
        <v>199</v>
      </c>
      <c r="DD51" s="211" t="s">
        <v>199</v>
      </c>
      <c r="DE51" s="211" t="s">
        <v>199</v>
      </c>
      <c r="DF51" s="211" t="s">
        <v>199</v>
      </c>
      <c r="DG51" s="211" t="s">
        <v>199</v>
      </c>
      <c r="DH51" s="211" t="s">
        <v>199</v>
      </c>
      <c r="DI51" s="211" t="s">
        <v>199</v>
      </c>
      <c r="DJ51" s="211" t="s">
        <v>199</v>
      </c>
      <c r="DK51" s="211" t="s">
        <v>199</v>
      </c>
      <c r="DL51" s="211" t="s">
        <v>199</v>
      </c>
      <c r="DM51" s="211" t="s">
        <v>199</v>
      </c>
      <c r="DN51" s="211" t="s">
        <v>199</v>
      </c>
      <c r="DO51" s="211" t="s">
        <v>199</v>
      </c>
      <c r="DP51" s="211" t="s">
        <v>199</v>
      </c>
      <c r="DQ51" s="211" t="s">
        <v>199</v>
      </c>
      <c r="DR51" s="211" t="s">
        <v>199</v>
      </c>
      <c r="DS51" s="211" t="s">
        <v>199</v>
      </c>
      <c r="DT51" s="211" t="s">
        <v>199</v>
      </c>
      <c r="DU51" s="211" t="s">
        <v>199</v>
      </c>
      <c r="DV51" s="211" t="s">
        <v>199</v>
      </c>
      <c r="DW51" s="211" t="s">
        <v>199</v>
      </c>
      <c r="DX51" s="211" t="s">
        <v>199</v>
      </c>
      <c r="DY51" s="211" t="s">
        <v>199</v>
      </c>
      <c r="DZ51" s="211" t="s">
        <v>199</v>
      </c>
      <c r="EA51" s="211" t="s">
        <v>199</v>
      </c>
      <c r="EB51" s="211" t="s">
        <v>199</v>
      </c>
      <c r="EC51" s="211" t="s">
        <v>199</v>
      </c>
      <c r="ED51" s="211" t="s">
        <v>199</v>
      </c>
      <c r="EE51" s="211" t="s">
        <v>199</v>
      </c>
      <c r="EF51" s="211" t="s">
        <v>199</v>
      </c>
      <c r="EG51" s="211" t="s">
        <v>199</v>
      </c>
      <c r="EH51" s="211" t="s">
        <v>199</v>
      </c>
      <c r="EI51" s="211" t="s">
        <v>199</v>
      </c>
      <c r="EJ51" s="211" t="s">
        <v>199</v>
      </c>
      <c r="EK51" s="211" t="s">
        <v>199</v>
      </c>
      <c r="EL51" s="211" t="s">
        <v>199</v>
      </c>
      <c r="EM51" s="211" t="s">
        <v>199</v>
      </c>
      <c r="EN51" s="211" t="s">
        <v>199</v>
      </c>
      <c r="EO51" s="211" t="s">
        <v>199</v>
      </c>
      <c r="EP51" s="211" t="s">
        <v>199</v>
      </c>
      <c r="EQ51" s="211" t="s">
        <v>199</v>
      </c>
      <c r="ER51" s="211" t="s">
        <v>199</v>
      </c>
      <c r="ES51" s="211" t="s">
        <v>199</v>
      </c>
      <c r="ET51" s="211" t="s">
        <v>199</v>
      </c>
      <c r="EU51" s="211" t="s">
        <v>199</v>
      </c>
      <c r="EV51" s="211" t="s">
        <v>199</v>
      </c>
      <c r="EW51" s="211" t="s">
        <v>199</v>
      </c>
      <c r="EX51" s="211" t="s">
        <v>199</v>
      </c>
      <c r="EY51" s="211" t="s">
        <v>199</v>
      </c>
      <c r="EZ51" s="211" t="s">
        <v>199</v>
      </c>
      <c r="FA51" s="211" t="s">
        <v>199</v>
      </c>
      <c r="FB51" s="211" t="s">
        <v>199</v>
      </c>
      <c r="FC51" s="211" t="s">
        <v>199</v>
      </c>
      <c r="FD51" s="211" t="s">
        <v>199</v>
      </c>
      <c r="FE51" s="211" t="s">
        <v>199</v>
      </c>
      <c r="FF51" s="211" t="s">
        <v>199</v>
      </c>
      <c r="FG51" s="211" t="s">
        <v>199</v>
      </c>
      <c r="FH51" s="211" t="s">
        <v>199</v>
      </c>
      <c r="FI51" s="211" t="s">
        <v>199</v>
      </c>
      <c r="FJ51" s="211" t="s">
        <v>199</v>
      </c>
      <c r="FK51" s="211" t="s">
        <v>199</v>
      </c>
      <c r="FL51" s="211" t="s">
        <v>199</v>
      </c>
      <c r="FM51" s="211" t="s">
        <v>199</v>
      </c>
      <c r="FN51" s="211" t="s">
        <v>199</v>
      </c>
      <c r="FO51" s="211" t="s">
        <v>199</v>
      </c>
      <c r="FP51" s="211" t="s">
        <v>199</v>
      </c>
      <c r="FQ51" s="211" t="s">
        <v>199</v>
      </c>
      <c r="FR51" s="211" t="s">
        <v>199</v>
      </c>
      <c r="FS51" s="211" t="s">
        <v>199</v>
      </c>
      <c r="FT51" s="211" t="s">
        <v>199</v>
      </c>
      <c r="FU51" s="211" t="s">
        <v>199</v>
      </c>
      <c r="FV51" s="211" t="s">
        <v>199</v>
      </c>
      <c r="FW51" s="211" t="s">
        <v>199</v>
      </c>
      <c r="FX51" s="211" t="s">
        <v>199</v>
      </c>
      <c r="FY51" s="211" t="s">
        <v>199</v>
      </c>
      <c r="FZ51" s="211" t="s">
        <v>199</v>
      </c>
      <c r="GA51" s="211" t="s">
        <v>199</v>
      </c>
      <c r="GB51" s="211" t="s">
        <v>199</v>
      </c>
      <c r="GC51" s="211" t="s">
        <v>199</v>
      </c>
      <c r="GD51" s="211" t="s">
        <v>199</v>
      </c>
      <c r="GE51" s="211" t="s">
        <v>199</v>
      </c>
      <c r="GF51" s="211" t="s">
        <v>199</v>
      </c>
      <c r="GG51" s="211" t="s">
        <v>199</v>
      </c>
      <c r="GH51" s="211" t="s">
        <v>199</v>
      </c>
      <c r="GI51" s="211" t="s">
        <v>199</v>
      </c>
      <c r="GJ51" s="211" t="s">
        <v>199</v>
      </c>
      <c r="GK51" s="211" t="s">
        <v>199</v>
      </c>
      <c r="GL51" s="211" t="s">
        <v>199</v>
      </c>
      <c r="GM51" s="211" t="s">
        <v>199</v>
      </c>
      <c r="GN51" s="211" t="s">
        <v>199</v>
      </c>
      <c r="GO51" s="211" t="s">
        <v>199</v>
      </c>
      <c r="GP51" s="211" t="s">
        <v>199</v>
      </c>
      <c r="GQ51" s="211" t="s">
        <v>199</v>
      </c>
      <c r="GR51" s="211" t="s">
        <v>199</v>
      </c>
      <c r="GS51" s="211" t="s">
        <v>199</v>
      </c>
      <c r="GT51" s="211" t="s">
        <v>199</v>
      </c>
      <c r="GU51" s="211" t="s">
        <v>199</v>
      </c>
    </row>
    <row r="52" spans="1:203" s="336" customFormat="1" ht="29.1" customHeight="1">
      <c r="A52" s="347"/>
      <c r="B52" s="343" t="s">
        <v>119</v>
      </c>
      <c r="C52" s="319"/>
      <c r="D52" s="219"/>
      <c r="E52" s="219">
        <v>0.75</v>
      </c>
      <c r="F52" s="219"/>
      <c r="G52" s="219"/>
      <c r="H52" s="219"/>
      <c r="I52" s="219">
        <v>0.1</v>
      </c>
      <c r="J52" s="219">
        <v>1</v>
      </c>
      <c r="K52" s="219"/>
      <c r="L52" s="219"/>
      <c r="M52" s="219"/>
      <c r="N52" s="219"/>
      <c r="O52" s="219"/>
      <c r="P52" s="219"/>
      <c r="Q52" s="219">
        <v>0.6</v>
      </c>
      <c r="R52" s="219"/>
      <c r="S52" s="219"/>
      <c r="T52" s="219"/>
      <c r="U52" s="219"/>
      <c r="V52" s="219"/>
      <c r="W52" s="219"/>
      <c r="X52" s="219"/>
      <c r="Y52" s="219"/>
      <c r="Z52" s="219"/>
      <c r="AA52" s="219"/>
      <c r="AB52" s="219"/>
      <c r="AC52" s="219"/>
      <c r="AD52" s="219"/>
      <c r="AE52" s="219"/>
      <c r="AF52" s="219"/>
      <c r="AG52" s="219"/>
      <c r="AH52" s="219"/>
      <c r="AI52" s="219">
        <v>0.01</v>
      </c>
      <c r="AJ52" s="219"/>
      <c r="AK52" s="219"/>
      <c r="AL52" s="219"/>
      <c r="AM52" s="219">
        <v>0.7</v>
      </c>
      <c r="AN52" s="219"/>
      <c r="AO52" s="219"/>
      <c r="AP52" s="219"/>
      <c r="AQ52" s="219"/>
      <c r="AR52" s="219">
        <v>1</v>
      </c>
      <c r="AS52" s="219"/>
      <c r="AT52" s="219"/>
      <c r="AU52" s="219"/>
      <c r="AV52" s="219"/>
      <c r="AW52" s="219"/>
      <c r="AX52" s="209"/>
      <c r="AY52" s="209"/>
      <c r="AZ52" s="209"/>
      <c r="BA52" s="209"/>
      <c r="BB52" s="219"/>
      <c r="BC52" s="219"/>
      <c r="BD52" s="219"/>
      <c r="BE52" s="219"/>
      <c r="BF52" s="346"/>
      <c r="BG52" s="346"/>
      <c r="BH52" s="346"/>
      <c r="BI52" s="346"/>
      <c r="BJ52" s="346"/>
      <c r="BK52" s="346">
        <v>0.15</v>
      </c>
      <c r="BL52" s="209"/>
      <c r="BM52" s="209"/>
      <c r="BN52" s="209"/>
      <c r="BO52" s="209"/>
      <c r="BP52" s="209"/>
      <c r="BQ52" s="286">
        <v>0.1</v>
      </c>
      <c r="BR52" s="219"/>
      <c r="BS52" s="219"/>
      <c r="BT52" s="219"/>
      <c r="BU52" s="219"/>
      <c r="BV52" s="219"/>
      <c r="BW52" s="219"/>
      <c r="BX52" s="219"/>
      <c r="BY52" s="219"/>
      <c r="BZ52" s="219"/>
      <c r="CA52" s="219"/>
      <c r="CB52" s="219"/>
      <c r="CC52" s="219"/>
      <c r="CD52" s="219"/>
      <c r="CE52" s="219"/>
      <c r="CF52" s="219"/>
      <c r="CG52" s="219"/>
      <c r="CH52" s="219"/>
      <c r="CI52" s="219"/>
      <c r="CJ52" s="219"/>
      <c r="CK52" s="219"/>
      <c r="CL52" s="211" t="s">
        <v>199</v>
      </c>
      <c r="CM52" s="211" t="s">
        <v>199</v>
      </c>
      <c r="CN52" s="211" t="s">
        <v>199</v>
      </c>
      <c r="CO52" s="211" t="s">
        <v>199</v>
      </c>
      <c r="CP52" s="211" t="s">
        <v>199</v>
      </c>
      <c r="CQ52" s="211" t="s">
        <v>199</v>
      </c>
      <c r="CR52" s="211" t="s">
        <v>199</v>
      </c>
      <c r="CS52" s="211" t="s">
        <v>199</v>
      </c>
      <c r="CT52" s="211" t="s">
        <v>199</v>
      </c>
      <c r="CU52" s="211" t="s">
        <v>199</v>
      </c>
      <c r="CV52" s="211" t="s">
        <v>199</v>
      </c>
      <c r="CW52" s="211" t="s">
        <v>199</v>
      </c>
      <c r="CX52" s="211" t="s">
        <v>199</v>
      </c>
      <c r="CY52" s="211" t="s">
        <v>199</v>
      </c>
      <c r="CZ52" s="211" t="s">
        <v>199</v>
      </c>
      <c r="DA52" s="211" t="s">
        <v>199</v>
      </c>
      <c r="DB52" s="211" t="s">
        <v>199</v>
      </c>
      <c r="DC52" s="211" t="s">
        <v>199</v>
      </c>
      <c r="DD52" s="211" t="s">
        <v>199</v>
      </c>
      <c r="DE52" s="211" t="s">
        <v>199</v>
      </c>
      <c r="DF52" s="211" t="s">
        <v>199</v>
      </c>
      <c r="DG52" s="211" t="s">
        <v>199</v>
      </c>
      <c r="DH52" s="211" t="s">
        <v>199</v>
      </c>
      <c r="DI52" s="211" t="s">
        <v>199</v>
      </c>
      <c r="DJ52" s="211" t="s">
        <v>199</v>
      </c>
      <c r="DK52" s="211" t="s">
        <v>199</v>
      </c>
      <c r="DL52" s="211" t="s">
        <v>199</v>
      </c>
      <c r="DM52" s="211" t="s">
        <v>199</v>
      </c>
      <c r="DN52" s="211" t="s">
        <v>199</v>
      </c>
      <c r="DO52" s="211" t="s">
        <v>199</v>
      </c>
      <c r="DP52" s="211" t="s">
        <v>199</v>
      </c>
      <c r="DQ52" s="211" t="s">
        <v>199</v>
      </c>
      <c r="DR52" s="211" t="s">
        <v>199</v>
      </c>
      <c r="DS52" s="211" t="s">
        <v>199</v>
      </c>
      <c r="DT52" s="211" t="s">
        <v>199</v>
      </c>
      <c r="DU52" s="211" t="s">
        <v>199</v>
      </c>
      <c r="DV52" s="211" t="s">
        <v>199</v>
      </c>
      <c r="DW52" s="211" t="s">
        <v>199</v>
      </c>
      <c r="DX52" s="211" t="s">
        <v>199</v>
      </c>
      <c r="DY52" s="211" t="s">
        <v>199</v>
      </c>
      <c r="DZ52" s="211" t="s">
        <v>199</v>
      </c>
      <c r="EA52" s="211" t="s">
        <v>199</v>
      </c>
      <c r="EB52" s="211" t="s">
        <v>199</v>
      </c>
      <c r="EC52" s="211" t="s">
        <v>199</v>
      </c>
      <c r="ED52" s="211" t="s">
        <v>199</v>
      </c>
      <c r="EE52" s="211" t="s">
        <v>199</v>
      </c>
      <c r="EF52" s="211" t="s">
        <v>199</v>
      </c>
      <c r="EG52" s="211" t="s">
        <v>199</v>
      </c>
      <c r="EH52" s="211" t="s">
        <v>199</v>
      </c>
      <c r="EI52" s="211" t="s">
        <v>199</v>
      </c>
      <c r="EJ52" s="211" t="s">
        <v>199</v>
      </c>
      <c r="EK52" s="211" t="s">
        <v>199</v>
      </c>
      <c r="EL52" s="211" t="s">
        <v>199</v>
      </c>
      <c r="EM52" s="211" t="s">
        <v>199</v>
      </c>
      <c r="EN52" s="211" t="s">
        <v>199</v>
      </c>
      <c r="EO52" s="211" t="s">
        <v>199</v>
      </c>
      <c r="EP52" s="211" t="s">
        <v>199</v>
      </c>
      <c r="EQ52" s="211" t="s">
        <v>199</v>
      </c>
      <c r="ER52" s="211" t="s">
        <v>199</v>
      </c>
      <c r="ES52" s="211" t="s">
        <v>199</v>
      </c>
      <c r="ET52" s="211" t="s">
        <v>199</v>
      </c>
      <c r="EU52" s="211" t="s">
        <v>199</v>
      </c>
      <c r="EV52" s="211" t="s">
        <v>199</v>
      </c>
      <c r="EW52" s="211" t="s">
        <v>199</v>
      </c>
      <c r="EX52" s="211" t="s">
        <v>199</v>
      </c>
      <c r="EY52" s="211" t="s">
        <v>199</v>
      </c>
      <c r="EZ52" s="211" t="s">
        <v>199</v>
      </c>
      <c r="FA52" s="211" t="s">
        <v>199</v>
      </c>
      <c r="FB52" s="211" t="s">
        <v>199</v>
      </c>
      <c r="FC52" s="211" t="s">
        <v>199</v>
      </c>
      <c r="FD52" s="211" t="s">
        <v>199</v>
      </c>
      <c r="FE52" s="211" t="s">
        <v>199</v>
      </c>
      <c r="FF52" s="211" t="s">
        <v>199</v>
      </c>
      <c r="FG52" s="211" t="s">
        <v>199</v>
      </c>
      <c r="FH52" s="211" t="s">
        <v>199</v>
      </c>
      <c r="FI52" s="211" t="s">
        <v>199</v>
      </c>
      <c r="FJ52" s="211" t="s">
        <v>199</v>
      </c>
      <c r="FK52" s="211" t="s">
        <v>199</v>
      </c>
      <c r="FL52" s="211" t="s">
        <v>199</v>
      </c>
      <c r="FM52" s="211" t="s">
        <v>199</v>
      </c>
      <c r="FN52" s="211" t="s">
        <v>199</v>
      </c>
      <c r="FO52" s="211" t="s">
        <v>199</v>
      </c>
      <c r="FP52" s="211" t="s">
        <v>199</v>
      </c>
      <c r="FQ52" s="211" t="s">
        <v>199</v>
      </c>
      <c r="FR52" s="211" t="s">
        <v>199</v>
      </c>
      <c r="FS52" s="211" t="s">
        <v>199</v>
      </c>
      <c r="FT52" s="211" t="s">
        <v>199</v>
      </c>
      <c r="FU52" s="211" t="s">
        <v>199</v>
      </c>
      <c r="FV52" s="211" t="s">
        <v>199</v>
      </c>
      <c r="FW52" s="211" t="s">
        <v>199</v>
      </c>
      <c r="FX52" s="211" t="s">
        <v>199</v>
      </c>
      <c r="FY52" s="211" t="s">
        <v>199</v>
      </c>
      <c r="FZ52" s="211" t="s">
        <v>199</v>
      </c>
      <c r="GA52" s="211" t="s">
        <v>199</v>
      </c>
      <c r="GB52" s="211" t="s">
        <v>199</v>
      </c>
      <c r="GC52" s="211" t="s">
        <v>199</v>
      </c>
      <c r="GD52" s="211" t="s">
        <v>199</v>
      </c>
      <c r="GE52" s="211" t="s">
        <v>199</v>
      </c>
      <c r="GF52" s="211" t="s">
        <v>199</v>
      </c>
      <c r="GG52" s="211" t="s">
        <v>199</v>
      </c>
      <c r="GH52" s="211" t="s">
        <v>199</v>
      </c>
      <c r="GI52" s="211" t="s">
        <v>199</v>
      </c>
      <c r="GJ52" s="211" t="s">
        <v>199</v>
      </c>
      <c r="GK52" s="211" t="s">
        <v>199</v>
      </c>
      <c r="GL52" s="211" t="s">
        <v>199</v>
      </c>
      <c r="GM52" s="211" t="s">
        <v>199</v>
      </c>
      <c r="GN52" s="211" t="s">
        <v>199</v>
      </c>
      <c r="GO52" s="211" t="s">
        <v>199</v>
      </c>
      <c r="GP52" s="211" t="s">
        <v>199</v>
      </c>
      <c r="GQ52" s="211" t="s">
        <v>199</v>
      </c>
      <c r="GR52" s="211" t="s">
        <v>199</v>
      </c>
      <c r="GS52" s="211" t="s">
        <v>199</v>
      </c>
      <c r="GT52" s="211" t="s">
        <v>199</v>
      </c>
      <c r="GU52" s="211" t="s">
        <v>199</v>
      </c>
    </row>
    <row r="53" spans="1:203" s="336" customFormat="1" ht="29.1" customHeight="1">
      <c r="A53" s="347"/>
      <c r="B53" s="343" t="s">
        <v>120</v>
      </c>
      <c r="C53" s="319"/>
      <c r="D53" s="219"/>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9"/>
      <c r="AW53" s="219"/>
      <c r="AX53" s="209"/>
      <c r="AY53" s="209"/>
      <c r="AZ53" s="209"/>
      <c r="BA53" s="209"/>
      <c r="BB53" s="219"/>
      <c r="BC53" s="219"/>
      <c r="BD53" s="219"/>
      <c r="BE53" s="219"/>
      <c r="BF53" s="346"/>
      <c r="BG53" s="346"/>
      <c r="BH53" s="346"/>
      <c r="BI53" s="346"/>
      <c r="BJ53" s="346"/>
      <c r="BK53" s="346"/>
      <c r="BL53" s="209"/>
      <c r="BM53" s="209"/>
      <c r="BN53" s="209"/>
      <c r="BO53" s="209"/>
      <c r="BP53" s="209"/>
      <c r="BQ53" s="209"/>
      <c r="BR53" s="219"/>
      <c r="BS53" s="219"/>
      <c r="BT53" s="219"/>
      <c r="BU53" s="219"/>
      <c r="BV53" s="219"/>
      <c r="BW53" s="219"/>
      <c r="BX53" s="219"/>
      <c r="BY53" s="219"/>
      <c r="BZ53" s="219"/>
      <c r="CA53" s="219"/>
      <c r="CB53" s="219"/>
      <c r="CC53" s="219"/>
      <c r="CD53" s="219"/>
      <c r="CE53" s="219"/>
      <c r="CF53" s="219"/>
      <c r="CG53" s="219"/>
      <c r="CH53" s="219"/>
      <c r="CI53" s="219"/>
      <c r="CJ53" s="219"/>
      <c r="CK53" s="219"/>
      <c r="CL53" s="211" t="s">
        <v>199</v>
      </c>
      <c r="CM53" s="211" t="s">
        <v>199</v>
      </c>
      <c r="CN53" s="211" t="s">
        <v>199</v>
      </c>
      <c r="CO53" s="211" t="s">
        <v>199</v>
      </c>
      <c r="CP53" s="211" t="s">
        <v>199</v>
      </c>
      <c r="CQ53" s="211" t="s">
        <v>199</v>
      </c>
      <c r="CR53" s="211" t="s">
        <v>199</v>
      </c>
      <c r="CS53" s="211" t="s">
        <v>199</v>
      </c>
      <c r="CT53" s="211" t="s">
        <v>199</v>
      </c>
      <c r="CU53" s="211" t="s">
        <v>199</v>
      </c>
      <c r="CV53" s="211" t="s">
        <v>199</v>
      </c>
      <c r="CW53" s="211" t="s">
        <v>199</v>
      </c>
      <c r="CX53" s="211" t="s">
        <v>199</v>
      </c>
      <c r="CY53" s="211" t="s">
        <v>199</v>
      </c>
      <c r="CZ53" s="211" t="s">
        <v>199</v>
      </c>
      <c r="DA53" s="211" t="s">
        <v>199</v>
      </c>
      <c r="DB53" s="211" t="s">
        <v>199</v>
      </c>
      <c r="DC53" s="211" t="s">
        <v>199</v>
      </c>
      <c r="DD53" s="211" t="s">
        <v>199</v>
      </c>
      <c r="DE53" s="211" t="s">
        <v>199</v>
      </c>
      <c r="DF53" s="211" t="s">
        <v>199</v>
      </c>
      <c r="DG53" s="211" t="s">
        <v>199</v>
      </c>
      <c r="DH53" s="211" t="s">
        <v>199</v>
      </c>
      <c r="DI53" s="211" t="s">
        <v>199</v>
      </c>
      <c r="DJ53" s="211" t="s">
        <v>199</v>
      </c>
      <c r="DK53" s="211" t="s">
        <v>199</v>
      </c>
      <c r="DL53" s="211" t="s">
        <v>199</v>
      </c>
      <c r="DM53" s="211" t="s">
        <v>199</v>
      </c>
      <c r="DN53" s="211" t="s">
        <v>199</v>
      </c>
      <c r="DO53" s="211" t="s">
        <v>199</v>
      </c>
      <c r="DP53" s="211" t="s">
        <v>199</v>
      </c>
      <c r="DQ53" s="211" t="s">
        <v>199</v>
      </c>
      <c r="DR53" s="211" t="s">
        <v>199</v>
      </c>
      <c r="DS53" s="211" t="s">
        <v>199</v>
      </c>
      <c r="DT53" s="211" t="s">
        <v>199</v>
      </c>
      <c r="DU53" s="211" t="s">
        <v>199</v>
      </c>
      <c r="DV53" s="211" t="s">
        <v>199</v>
      </c>
      <c r="DW53" s="211" t="s">
        <v>199</v>
      </c>
      <c r="DX53" s="211" t="s">
        <v>199</v>
      </c>
      <c r="DY53" s="211" t="s">
        <v>199</v>
      </c>
      <c r="DZ53" s="211" t="s">
        <v>199</v>
      </c>
      <c r="EA53" s="211" t="s">
        <v>199</v>
      </c>
      <c r="EB53" s="211" t="s">
        <v>199</v>
      </c>
      <c r="EC53" s="211" t="s">
        <v>199</v>
      </c>
      <c r="ED53" s="211" t="s">
        <v>199</v>
      </c>
      <c r="EE53" s="211" t="s">
        <v>199</v>
      </c>
      <c r="EF53" s="211" t="s">
        <v>199</v>
      </c>
      <c r="EG53" s="211" t="s">
        <v>199</v>
      </c>
      <c r="EH53" s="211" t="s">
        <v>199</v>
      </c>
      <c r="EI53" s="211" t="s">
        <v>199</v>
      </c>
      <c r="EJ53" s="211" t="s">
        <v>199</v>
      </c>
      <c r="EK53" s="211" t="s">
        <v>199</v>
      </c>
      <c r="EL53" s="211" t="s">
        <v>199</v>
      </c>
      <c r="EM53" s="211" t="s">
        <v>199</v>
      </c>
      <c r="EN53" s="211" t="s">
        <v>199</v>
      </c>
      <c r="EO53" s="211" t="s">
        <v>199</v>
      </c>
      <c r="EP53" s="211" t="s">
        <v>199</v>
      </c>
      <c r="EQ53" s="211" t="s">
        <v>199</v>
      </c>
      <c r="ER53" s="211" t="s">
        <v>199</v>
      </c>
      <c r="ES53" s="211" t="s">
        <v>199</v>
      </c>
      <c r="ET53" s="211" t="s">
        <v>199</v>
      </c>
      <c r="EU53" s="211" t="s">
        <v>199</v>
      </c>
      <c r="EV53" s="211" t="s">
        <v>199</v>
      </c>
      <c r="EW53" s="211" t="s">
        <v>199</v>
      </c>
      <c r="EX53" s="211" t="s">
        <v>199</v>
      </c>
      <c r="EY53" s="211" t="s">
        <v>199</v>
      </c>
      <c r="EZ53" s="211" t="s">
        <v>199</v>
      </c>
      <c r="FA53" s="211" t="s">
        <v>199</v>
      </c>
      <c r="FB53" s="211" t="s">
        <v>199</v>
      </c>
      <c r="FC53" s="211" t="s">
        <v>199</v>
      </c>
      <c r="FD53" s="211" t="s">
        <v>199</v>
      </c>
      <c r="FE53" s="211" t="s">
        <v>199</v>
      </c>
      <c r="FF53" s="211" t="s">
        <v>199</v>
      </c>
      <c r="FG53" s="211" t="s">
        <v>199</v>
      </c>
      <c r="FH53" s="211" t="s">
        <v>199</v>
      </c>
      <c r="FI53" s="211" t="s">
        <v>199</v>
      </c>
      <c r="FJ53" s="211" t="s">
        <v>199</v>
      </c>
      <c r="FK53" s="211" t="s">
        <v>199</v>
      </c>
      <c r="FL53" s="211" t="s">
        <v>199</v>
      </c>
      <c r="FM53" s="211" t="s">
        <v>199</v>
      </c>
      <c r="FN53" s="211" t="s">
        <v>199</v>
      </c>
      <c r="FO53" s="211" t="s">
        <v>199</v>
      </c>
      <c r="FP53" s="211" t="s">
        <v>199</v>
      </c>
      <c r="FQ53" s="211" t="s">
        <v>199</v>
      </c>
      <c r="FR53" s="211" t="s">
        <v>199</v>
      </c>
      <c r="FS53" s="211" t="s">
        <v>199</v>
      </c>
      <c r="FT53" s="211" t="s">
        <v>199</v>
      </c>
      <c r="FU53" s="211" t="s">
        <v>199</v>
      </c>
      <c r="FV53" s="211" t="s">
        <v>199</v>
      </c>
      <c r="FW53" s="211" t="s">
        <v>199</v>
      </c>
      <c r="FX53" s="211" t="s">
        <v>199</v>
      </c>
      <c r="FY53" s="211" t="s">
        <v>199</v>
      </c>
      <c r="FZ53" s="211" t="s">
        <v>199</v>
      </c>
      <c r="GA53" s="211" t="s">
        <v>199</v>
      </c>
      <c r="GB53" s="211" t="s">
        <v>199</v>
      </c>
      <c r="GC53" s="211" t="s">
        <v>199</v>
      </c>
      <c r="GD53" s="211" t="s">
        <v>199</v>
      </c>
      <c r="GE53" s="211" t="s">
        <v>199</v>
      </c>
      <c r="GF53" s="211" t="s">
        <v>199</v>
      </c>
      <c r="GG53" s="211" t="s">
        <v>199</v>
      </c>
      <c r="GH53" s="211" t="s">
        <v>199</v>
      </c>
      <c r="GI53" s="211" t="s">
        <v>199</v>
      </c>
      <c r="GJ53" s="211" t="s">
        <v>199</v>
      </c>
      <c r="GK53" s="211" t="s">
        <v>199</v>
      </c>
      <c r="GL53" s="211" t="s">
        <v>199</v>
      </c>
      <c r="GM53" s="211" t="s">
        <v>199</v>
      </c>
      <c r="GN53" s="211" t="s">
        <v>199</v>
      </c>
      <c r="GO53" s="211" t="s">
        <v>199</v>
      </c>
      <c r="GP53" s="211" t="s">
        <v>199</v>
      </c>
      <c r="GQ53" s="211" t="s">
        <v>199</v>
      </c>
      <c r="GR53" s="211" t="s">
        <v>199</v>
      </c>
      <c r="GS53" s="211" t="s">
        <v>199</v>
      </c>
      <c r="GT53" s="211" t="s">
        <v>199</v>
      </c>
      <c r="GU53" s="211" t="s">
        <v>199</v>
      </c>
    </row>
    <row r="54" spans="1:203" s="336" customFormat="1" ht="29.1" customHeight="1">
      <c r="A54" s="347"/>
      <c r="B54" s="343" t="s">
        <v>121</v>
      </c>
      <c r="C54" s="319"/>
      <c r="D54" s="219"/>
      <c r="E54" s="219"/>
      <c r="F54" s="219"/>
      <c r="G54" s="219"/>
      <c r="H54" s="219"/>
      <c r="I54" s="219"/>
      <c r="J54" s="219"/>
      <c r="K54" s="219"/>
      <c r="L54" s="219"/>
      <c r="M54" s="219"/>
      <c r="N54" s="219"/>
      <c r="O54" s="219"/>
      <c r="P54" s="219">
        <v>0.05</v>
      </c>
      <c r="Q54" s="219"/>
      <c r="R54" s="219"/>
      <c r="S54" s="219"/>
      <c r="T54" s="219"/>
      <c r="U54" s="219"/>
      <c r="V54" s="219"/>
      <c r="W54" s="219"/>
      <c r="X54" s="219"/>
      <c r="Y54" s="219">
        <v>0.5</v>
      </c>
      <c r="Z54" s="219"/>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09"/>
      <c r="AY54" s="209"/>
      <c r="AZ54" s="209"/>
      <c r="BA54" s="209"/>
      <c r="BB54" s="219"/>
      <c r="BC54" s="219"/>
      <c r="BD54" s="219"/>
      <c r="BE54" s="219"/>
      <c r="BF54" s="346"/>
      <c r="BG54" s="346"/>
      <c r="BH54" s="346"/>
      <c r="BI54" s="346"/>
      <c r="BJ54" s="346"/>
      <c r="BK54" s="346"/>
      <c r="BL54" s="209"/>
      <c r="BM54" s="209"/>
      <c r="BN54" s="209"/>
      <c r="BO54" s="209"/>
      <c r="BP54" s="209"/>
      <c r="BQ54" s="209"/>
      <c r="BR54" s="219"/>
      <c r="BS54" s="219"/>
      <c r="BT54" s="219"/>
      <c r="BU54" s="219"/>
      <c r="BV54" s="219"/>
      <c r="BW54" s="219"/>
      <c r="BX54" s="219"/>
      <c r="BY54" s="219"/>
      <c r="BZ54" s="219"/>
      <c r="CA54" s="219"/>
      <c r="CB54" s="219"/>
      <c r="CC54" s="219"/>
      <c r="CD54" s="219">
        <v>1</v>
      </c>
      <c r="CE54" s="219"/>
      <c r="CF54" s="219"/>
      <c r="CG54" s="219"/>
      <c r="CH54" s="219"/>
      <c r="CI54" s="219"/>
      <c r="CJ54" s="219"/>
      <c r="CK54" s="219"/>
      <c r="CL54" s="211" t="s">
        <v>199</v>
      </c>
      <c r="CM54" s="211" t="s">
        <v>199</v>
      </c>
      <c r="CN54" s="211" t="s">
        <v>199</v>
      </c>
      <c r="CO54" s="211" t="s">
        <v>199</v>
      </c>
      <c r="CP54" s="211" t="s">
        <v>199</v>
      </c>
      <c r="CQ54" s="211" t="s">
        <v>199</v>
      </c>
      <c r="CR54" s="211" t="s">
        <v>199</v>
      </c>
      <c r="CS54" s="211" t="s">
        <v>199</v>
      </c>
      <c r="CT54" s="211" t="s">
        <v>199</v>
      </c>
      <c r="CU54" s="211" t="s">
        <v>199</v>
      </c>
      <c r="CV54" s="211" t="s">
        <v>199</v>
      </c>
      <c r="CW54" s="211" t="s">
        <v>199</v>
      </c>
      <c r="CX54" s="211" t="s">
        <v>199</v>
      </c>
      <c r="CY54" s="211" t="s">
        <v>199</v>
      </c>
      <c r="CZ54" s="211" t="s">
        <v>199</v>
      </c>
      <c r="DA54" s="211" t="s">
        <v>199</v>
      </c>
      <c r="DB54" s="211" t="s">
        <v>199</v>
      </c>
      <c r="DC54" s="211" t="s">
        <v>199</v>
      </c>
      <c r="DD54" s="211" t="s">
        <v>199</v>
      </c>
      <c r="DE54" s="211" t="s">
        <v>199</v>
      </c>
      <c r="DF54" s="211" t="s">
        <v>199</v>
      </c>
      <c r="DG54" s="211" t="s">
        <v>199</v>
      </c>
      <c r="DH54" s="211" t="s">
        <v>199</v>
      </c>
      <c r="DI54" s="211" t="s">
        <v>199</v>
      </c>
      <c r="DJ54" s="211" t="s">
        <v>199</v>
      </c>
      <c r="DK54" s="211" t="s">
        <v>199</v>
      </c>
      <c r="DL54" s="211" t="s">
        <v>199</v>
      </c>
      <c r="DM54" s="211" t="s">
        <v>199</v>
      </c>
      <c r="DN54" s="211" t="s">
        <v>199</v>
      </c>
      <c r="DO54" s="211" t="s">
        <v>199</v>
      </c>
      <c r="DP54" s="211" t="s">
        <v>199</v>
      </c>
      <c r="DQ54" s="211" t="s">
        <v>199</v>
      </c>
      <c r="DR54" s="211" t="s">
        <v>199</v>
      </c>
      <c r="DS54" s="211" t="s">
        <v>199</v>
      </c>
      <c r="DT54" s="211" t="s">
        <v>199</v>
      </c>
      <c r="DU54" s="211" t="s">
        <v>199</v>
      </c>
      <c r="DV54" s="211" t="s">
        <v>199</v>
      </c>
      <c r="DW54" s="211" t="s">
        <v>199</v>
      </c>
      <c r="DX54" s="211" t="s">
        <v>199</v>
      </c>
      <c r="DY54" s="211" t="s">
        <v>199</v>
      </c>
      <c r="DZ54" s="211" t="s">
        <v>199</v>
      </c>
      <c r="EA54" s="211" t="s">
        <v>199</v>
      </c>
      <c r="EB54" s="211" t="s">
        <v>199</v>
      </c>
      <c r="EC54" s="211" t="s">
        <v>199</v>
      </c>
      <c r="ED54" s="211" t="s">
        <v>199</v>
      </c>
      <c r="EE54" s="211" t="s">
        <v>199</v>
      </c>
      <c r="EF54" s="211" t="s">
        <v>199</v>
      </c>
      <c r="EG54" s="211" t="s">
        <v>199</v>
      </c>
      <c r="EH54" s="211" t="s">
        <v>199</v>
      </c>
      <c r="EI54" s="211" t="s">
        <v>199</v>
      </c>
      <c r="EJ54" s="211" t="s">
        <v>199</v>
      </c>
      <c r="EK54" s="211" t="s">
        <v>199</v>
      </c>
      <c r="EL54" s="211" t="s">
        <v>199</v>
      </c>
      <c r="EM54" s="211" t="s">
        <v>199</v>
      </c>
      <c r="EN54" s="211" t="s">
        <v>199</v>
      </c>
      <c r="EO54" s="211" t="s">
        <v>199</v>
      </c>
      <c r="EP54" s="211" t="s">
        <v>199</v>
      </c>
      <c r="EQ54" s="211" t="s">
        <v>199</v>
      </c>
      <c r="ER54" s="211" t="s">
        <v>199</v>
      </c>
      <c r="ES54" s="211" t="s">
        <v>199</v>
      </c>
      <c r="ET54" s="211" t="s">
        <v>199</v>
      </c>
      <c r="EU54" s="211" t="s">
        <v>199</v>
      </c>
      <c r="EV54" s="211" t="s">
        <v>199</v>
      </c>
      <c r="EW54" s="211" t="s">
        <v>199</v>
      </c>
      <c r="EX54" s="211" t="s">
        <v>199</v>
      </c>
      <c r="EY54" s="211" t="s">
        <v>199</v>
      </c>
      <c r="EZ54" s="211" t="s">
        <v>199</v>
      </c>
      <c r="FA54" s="211" t="s">
        <v>199</v>
      </c>
      <c r="FB54" s="211" t="s">
        <v>199</v>
      </c>
      <c r="FC54" s="211" t="s">
        <v>199</v>
      </c>
      <c r="FD54" s="211" t="s">
        <v>199</v>
      </c>
      <c r="FE54" s="211" t="s">
        <v>199</v>
      </c>
      <c r="FF54" s="211" t="s">
        <v>199</v>
      </c>
      <c r="FG54" s="211" t="s">
        <v>199</v>
      </c>
      <c r="FH54" s="211" t="s">
        <v>199</v>
      </c>
      <c r="FI54" s="211" t="s">
        <v>199</v>
      </c>
      <c r="FJ54" s="211" t="s">
        <v>199</v>
      </c>
      <c r="FK54" s="211" t="s">
        <v>199</v>
      </c>
      <c r="FL54" s="211" t="s">
        <v>199</v>
      </c>
      <c r="FM54" s="211" t="s">
        <v>199</v>
      </c>
      <c r="FN54" s="211" t="s">
        <v>199</v>
      </c>
      <c r="FO54" s="211" t="s">
        <v>199</v>
      </c>
      <c r="FP54" s="211" t="s">
        <v>199</v>
      </c>
      <c r="FQ54" s="211" t="s">
        <v>199</v>
      </c>
      <c r="FR54" s="211" t="s">
        <v>199</v>
      </c>
      <c r="FS54" s="211" t="s">
        <v>199</v>
      </c>
      <c r="FT54" s="211" t="s">
        <v>199</v>
      </c>
      <c r="FU54" s="211" t="s">
        <v>199</v>
      </c>
      <c r="FV54" s="211" t="s">
        <v>199</v>
      </c>
      <c r="FW54" s="211" t="s">
        <v>199</v>
      </c>
      <c r="FX54" s="211" t="s">
        <v>199</v>
      </c>
      <c r="FY54" s="211" t="s">
        <v>199</v>
      </c>
      <c r="FZ54" s="211" t="s">
        <v>199</v>
      </c>
      <c r="GA54" s="211" t="s">
        <v>199</v>
      </c>
      <c r="GB54" s="211" t="s">
        <v>199</v>
      </c>
      <c r="GC54" s="211" t="s">
        <v>199</v>
      </c>
      <c r="GD54" s="211" t="s">
        <v>199</v>
      </c>
      <c r="GE54" s="211" t="s">
        <v>199</v>
      </c>
      <c r="GF54" s="211" t="s">
        <v>199</v>
      </c>
      <c r="GG54" s="211" t="s">
        <v>199</v>
      </c>
      <c r="GH54" s="211" t="s">
        <v>199</v>
      </c>
      <c r="GI54" s="211" t="s">
        <v>199</v>
      </c>
      <c r="GJ54" s="211" t="s">
        <v>199</v>
      </c>
      <c r="GK54" s="211" t="s">
        <v>199</v>
      </c>
      <c r="GL54" s="211" t="s">
        <v>199</v>
      </c>
      <c r="GM54" s="211" t="s">
        <v>199</v>
      </c>
      <c r="GN54" s="211" t="s">
        <v>199</v>
      </c>
      <c r="GO54" s="211" t="s">
        <v>199</v>
      </c>
      <c r="GP54" s="211" t="s">
        <v>199</v>
      </c>
      <c r="GQ54" s="211" t="s">
        <v>199</v>
      </c>
      <c r="GR54" s="211" t="s">
        <v>199</v>
      </c>
      <c r="GS54" s="211" t="s">
        <v>199</v>
      </c>
      <c r="GT54" s="211" t="s">
        <v>199</v>
      </c>
      <c r="GU54" s="211" t="s">
        <v>199</v>
      </c>
    </row>
    <row r="55" spans="1:203" s="336" customFormat="1" ht="29.1" customHeight="1">
      <c r="A55" s="347"/>
      <c r="B55" s="343" t="s">
        <v>122</v>
      </c>
      <c r="C55" s="319"/>
      <c r="D55" s="219"/>
      <c r="E55" s="219"/>
      <c r="F55" s="219"/>
      <c r="G55" s="219"/>
      <c r="H55" s="219"/>
      <c r="I55" s="219">
        <v>0.1</v>
      </c>
      <c r="J55" s="219"/>
      <c r="K55" s="219">
        <v>1</v>
      </c>
      <c r="L55" s="219"/>
      <c r="M55" s="219">
        <v>0.5</v>
      </c>
      <c r="N55" s="219">
        <v>0.33</v>
      </c>
      <c r="O55" s="219"/>
      <c r="P55" s="219"/>
      <c r="Q55" s="219">
        <v>0.25</v>
      </c>
      <c r="R55" s="219"/>
      <c r="S55" s="219">
        <v>0.5</v>
      </c>
      <c r="T55" s="219"/>
      <c r="U55" s="219">
        <v>0.7</v>
      </c>
      <c r="V55" s="219">
        <v>0.66</v>
      </c>
      <c r="W55" s="219"/>
      <c r="X55" s="219"/>
      <c r="Y55" s="219"/>
      <c r="Z55" s="219">
        <v>0.66</v>
      </c>
      <c r="AA55" s="219"/>
      <c r="AB55" s="219">
        <v>0.8</v>
      </c>
      <c r="AC55" s="219">
        <v>0.7</v>
      </c>
      <c r="AD55" s="219"/>
      <c r="AE55" s="219"/>
      <c r="AF55" s="219"/>
      <c r="AG55" s="219">
        <v>1</v>
      </c>
      <c r="AH55" s="219"/>
      <c r="AI55" s="219">
        <v>0.01</v>
      </c>
      <c r="AJ55" s="219"/>
      <c r="AK55" s="219"/>
      <c r="AL55" s="219"/>
      <c r="AM55" s="219">
        <v>0.15</v>
      </c>
      <c r="AN55" s="219"/>
      <c r="AO55" s="219"/>
      <c r="AP55" s="219"/>
      <c r="AQ55" s="219"/>
      <c r="AR55" s="219"/>
      <c r="AS55" s="219"/>
      <c r="AT55" s="219"/>
      <c r="AU55" s="219">
        <v>0.5</v>
      </c>
      <c r="AV55" s="219"/>
      <c r="AW55" s="219"/>
      <c r="AX55" s="209"/>
      <c r="AY55" s="286">
        <v>0.6</v>
      </c>
      <c r="AZ55" s="209"/>
      <c r="BA55" s="286">
        <v>0.5</v>
      </c>
      <c r="BB55" s="219"/>
      <c r="BC55" s="219"/>
      <c r="BD55" s="219"/>
      <c r="BE55" s="219"/>
      <c r="BF55" s="346"/>
      <c r="BG55" s="346"/>
      <c r="BH55" s="346"/>
      <c r="BI55" s="346"/>
      <c r="BJ55" s="346">
        <v>1</v>
      </c>
      <c r="BK55" s="346"/>
      <c r="BL55" s="286">
        <v>1</v>
      </c>
      <c r="BM55" s="286">
        <v>0.6</v>
      </c>
      <c r="BN55" s="209"/>
      <c r="BO55" s="209"/>
      <c r="BP55" s="286">
        <v>0.5</v>
      </c>
      <c r="BQ55" s="286">
        <v>0.3</v>
      </c>
      <c r="BR55" s="219"/>
      <c r="BS55" s="219"/>
      <c r="BT55" s="219"/>
      <c r="BU55" s="219"/>
      <c r="BV55" s="219"/>
      <c r="BW55" s="219"/>
      <c r="BX55" s="219"/>
      <c r="BY55" s="219"/>
      <c r="BZ55" s="219"/>
      <c r="CA55" s="219"/>
      <c r="CB55" s="219"/>
      <c r="CC55" s="219"/>
      <c r="CD55" s="219"/>
      <c r="CE55" s="219"/>
      <c r="CF55" s="219"/>
      <c r="CG55" s="219"/>
      <c r="CH55" s="219"/>
      <c r="CI55" s="219"/>
      <c r="CJ55" s="219"/>
      <c r="CK55" s="219"/>
      <c r="CL55" s="211" t="s">
        <v>199</v>
      </c>
      <c r="CM55" s="211" t="s">
        <v>199</v>
      </c>
      <c r="CN55" s="211" t="s">
        <v>199</v>
      </c>
      <c r="CO55" s="211" t="s">
        <v>199</v>
      </c>
      <c r="CP55" s="211" t="s">
        <v>199</v>
      </c>
      <c r="CQ55" s="211" t="s">
        <v>199</v>
      </c>
      <c r="CR55" s="211" t="s">
        <v>199</v>
      </c>
      <c r="CS55" s="211" t="s">
        <v>199</v>
      </c>
      <c r="CT55" s="211" t="s">
        <v>199</v>
      </c>
      <c r="CU55" s="211" t="s">
        <v>199</v>
      </c>
      <c r="CV55" s="211" t="s">
        <v>199</v>
      </c>
      <c r="CW55" s="211" t="s">
        <v>199</v>
      </c>
      <c r="CX55" s="211" t="s">
        <v>199</v>
      </c>
      <c r="CY55" s="211" t="s">
        <v>199</v>
      </c>
      <c r="CZ55" s="211" t="s">
        <v>199</v>
      </c>
      <c r="DA55" s="211" t="s">
        <v>199</v>
      </c>
      <c r="DB55" s="211" t="s">
        <v>199</v>
      </c>
      <c r="DC55" s="211" t="s">
        <v>199</v>
      </c>
      <c r="DD55" s="211" t="s">
        <v>199</v>
      </c>
      <c r="DE55" s="211" t="s">
        <v>199</v>
      </c>
      <c r="DF55" s="211" t="s">
        <v>199</v>
      </c>
      <c r="DG55" s="211" t="s">
        <v>199</v>
      </c>
      <c r="DH55" s="211" t="s">
        <v>199</v>
      </c>
      <c r="DI55" s="211" t="s">
        <v>199</v>
      </c>
      <c r="DJ55" s="211" t="s">
        <v>199</v>
      </c>
      <c r="DK55" s="211" t="s">
        <v>199</v>
      </c>
      <c r="DL55" s="211" t="s">
        <v>199</v>
      </c>
      <c r="DM55" s="211" t="s">
        <v>199</v>
      </c>
      <c r="DN55" s="211" t="s">
        <v>199</v>
      </c>
      <c r="DO55" s="211" t="s">
        <v>199</v>
      </c>
      <c r="DP55" s="211" t="s">
        <v>199</v>
      </c>
      <c r="DQ55" s="211" t="s">
        <v>199</v>
      </c>
      <c r="DR55" s="211" t="s">
        <v>199</v>
      </c>
      <c r="DS55" s="211" t="s">
        <v>199</v>
      </c>
      <c r="DT55" s="211" t="s">
        <v>199</v>
      </c>
      <c r="DU55" s="211" t="s">
        <v>199</v>
      </c>
      <c r="DV55" s="211" t="s">
        <v>199</v>
      </c>
      <c r="DW55" s="211" t="s">
        <v>199</v>
      </c>
      <c r="DX55" s="211" t="s">
        <v>199</v>
      </c>
      <c r="DY55" s="211" t="s">
        <v>199</v>
      </c>
      <c r="DZ55" s="211" t="s">
        <v>199</v>
      </c>
      <c r="EA55" s="211" t="s">
        <v>199</v>
      </c>
      <c r="EB55" s="211" t="s">
        <v>199</v>
      </c>
      <c r="EC55" s="211" t="s">
        <v>199</v>
      </c>
      <c r="ED55" s="211" t="s">
        <v>199</v>
      </c>
      <c r="EE55" s="211" t="s">
        <v>199</v>
      </c>
      <c r="EF55" s="211" t="s">
        <v>199</v>
      </c>
      <c r="EG55" s="211" t="s">
        <v>199</v>
      </c>
      <c r="EH55" s="211" t="s">
        <v>199</v>
      </c>
      <c r="EI55" s="211" t="s">
        <v>199</v>
      </c>
      <c r="EJ55" s="211" t="s">
        <v>199</v>
      </c>
      <c r="EK55" s="211" t="s">
        <v>199</v>
      </c>
      <c r="EL55" s="211" t="s">
        <v>199</v>
      </c>
      <c r="EM55" s="211" t="s">
        <v>199</v>
      </c>
      <c r="EN55" s="211" t="s">
        <v>199</v>
      </c>
      <c r="EO55" s="211" t="s">
        <v>199</v>
      </c>
      <c r="EP55" s="211" t="s">
        <v>199</v>
      </c>
      <c r="EQ55" s="211" t="s">
        <v>199</v>
      </c>
      <c r="ER55" s="211" t="s">
        <v>199</v>
      </c>
      <c r="ES55" s="211" t="s">
        <v>199</v>
      </c>
      <c r="ET55" s="211" t="s">
        <v>199</v>
      </c>
      <c r="EU55" s="211" t="s">
        <v>199</v>
      </c>
      <c r="EV55" s="211" t="s">
        <v>199</v>
      </c>
      <c r="EW55" s="211" t="s">
        <v>199</v>
      </c>
      <c r="EX55" s="211" t="s">
        <v>199</v>
      </c>
      <c r="EY55" s="211" t="s">
        <v>199</v>
      </c>
      <c r="EZ55" s="211" t="s">
        <v>199</v>
      </c>
      <c r="FA55" s="211" t="s">
        <v>199</v>
      </c>
      <c r="FB55" s="211" t="s">
        <v>199</v>
      </c>
      <c r="FC55" s="211" t="s">
        <v>199</v>
      </c>
      <c r="FD55" s="211" t="s">
        <v>199</v>
      </c>
      <c r="FE55" s="211" t="s">
        <v>199</v>
      </c>
      <c r="FF55" s="211" t="s">
        <v>199</v>
      </c>
      <c r="FG55" s="211" t="s">
        <v>199</v>
      </c>
      <c r="FH55" s="211" t="s">
        <v>199</v>
      </c>
      <c r="FI55" s="211" t="s">
        <v>199</v>
      </c>
      <c r="FJ55" s="211" t="s">
        <v>199</v>
      </c>
      <c r="FK55" s="211" t="s">
        <v>199</v>
      </c>
      <c r="FL55" s="211" t="s">
        <v>199</v>
      </c>
      <c r="FM55" s="211" t="s">
        <v>199</v>
      </c>
      <c r="FN55" s="211" t="s">
        <v>199</v>
      </c>
      <c r="FO55" s="211" t="s">
        <v>199</v>
      </c>
      <c r="FP55" s="211" t="s">
        <v>199</v>
      </c>
      <c r="FQ55" s="211" t="s">
        <v>199</v>
      </c>
      <c r="FR55" s="211" t="s">
        <v>199</v>
      </c>
      <c r="FS55" s="211" t="s">
        <v>199</v>
      </c>
      <c r="FT55" s="211" t="s">
        <v>199</v>
      </c>
      <c r="FU55" s="211" t="s">
        <v>199</v>
      </c>
      <c r="FV55" s="211" t="s">
        <v>199</v>
      </c>
      <c r="FW55" s="211" t="s">
        <v>199</v>
      </c>
      <c r="FX55" s="211" t="s">
        <v>199</v>
      </c>
      <c r="FY55" s="211" t="s">
        <v>199</v>
      </c>
      <c r="FZ55" s="211" t="s">
        <v>199</v>
      </c>
      <c r="GA55" s="211" t="s">
        <v>199</v>
      </c>
      <c r="GB55" s="211" t="s">
        <v>199</v>
      </c>
      <c r="GC55" s="211" t="s">
        <v>199</v>
      </c>
      <c r="GD55" s="211" t="s">
        <v>199</v>
      </c>
      <c r="GE55" s="211" t="s">
        <v>199</v>
      </c>
      <c r="GF55" s="211" t="s">
        <v>199</v>
      </c>
      <c r="GG55" s="211" t="s">
        <v>199</v>
      </c>
      <c r="GH55" s="211" t="s">
        <v>199</v>
      </c>
      <c r="GI55" s="211" t="s">
        <v>199</v>
      </c>
      <c r="GJ55" s="211" t="s">
        <v>199</v>
      </c>
      <c r="GK55" s="211" t="s">
        <v>199</v>
      </c>
      <c r="GL55" s="211" t="s">
        <v>199</v>
      </c>
      <c r="GM55" s="211" t="s">
        <v>199</v>
      </c>
      <c r="GN55" s="211" t="s">
        <v>199</v>
      </c>
      <c r="GO55" s="211" t="s">
        <v>199</v>
      </c>
      <c r="GP55" s="211" t="s">
        <v>199</v>
      </c>
      <c r="GQ55" s="211" t="s">
        <v>199</v>
      </c>
      <c r="GR55" s="211" t="s">
        <v>199</v>
      </c>
      <c r="GS55" s="211" t="s">
        <v>199</v>
      </c>
      <c r="GT55" s="211" t="s">
        <v>199</v>
      </c>
      <c r="GU55" s="211" t="s">
        <v>199</v>
      </c>
    </row>
    <row r="56" spans="1:203" s="336" customFormat="1" ht="29.1" customHeight="1">
      <c r="A56" s="347"/>
      <c r="B56" s="343" t="s">
        <v>123</v>
      </c>
      <c r="C56" s="319"/>
      <c r="D56" s="219"/>
      <c r="E56" s="219"/>
      <c r="F56" s="219"/>
      <c r="G56" s="219"/>
      <c r="H56" s="219"/>
      <c r="I56" s="219"/>
      <c r="J56" s="219"/>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09"/>
      <c r="AY56" s="209"/>
      <c r="AZ56" s="209"/>
      <c r="BA56" s="209"/>
      <c r="BB56" s="219"/>
      <c r="BC56" s="219"/>
      <c r="BD56" s="219"/>
      <c r="BE56" s="219"/>
      <c r="BF56" s="346"/>
      <c r="BG56" s="346"/>
      <c r="BH56" s="346"/>
      <c r="BI56" s="346"/>
      <c r="BJ56" s="346"/>
      <c r="BK56" s="346"/>
      <c r="BL56" s="209"/>
      <c r="BM56" s="209"/>
      <c r="BN56" s="209"/>
      <c r="BO56" s="209"/>
      <c r="BP56" s="209"/>
      <c r="BQ56" s="209"/>
      <c r="BR56" s="219"/>
      <c r="BS56" s="219"/>
      <c r="BT56" s="219"/>
      <c r="BU56" s="219"/>
      <c r="BV56" s="219"/>
      <c r="BW56" s="219"/>
      <c r="BX56" s="219"/>
      <c r="BY56" s="219"/>
      <c r="BZ56" s="219"/>
      <c r="CA56" s="219"/>
      <c r="CB56" s="219"/>
      <c r="CC56" s="219"/>
      <c r="CD56" s="219"/>
      <c r="CE56" s="219"/>
      <c r="CF56" s="219"/>
      <c r="CG56" s="219"/>
      <c r="CH56" s="219"/>
      <c r="CI56" s="219"/>
      <c r="CJ56" s="219"/>
      <c r="CK56" s="219"/>
      <c r="CL56" s="211" t="s">
        <v>199</v>
      </c>
      <c r="CM56" s="211" t="s">
        <v>199</v>
      </c>
      <c r="CN56" s="211" t="s">
        <v>199</v>
      </c>
      <c r="CO56" s="211" t="s">
        <v>199</v>
      </c>
      <c r="CP56" s="211" t="s">
        <v>199</v>
      </c>
      <c r="CQ56" s="211" t="s">
        <v>199</v>
      </c>
      <c r="CR56" s="211" t="s">
        <v>199</v>
      </c>
      <c r="CS56" s="211" t="s">
        <v>199</v>
      </c>
      <c r="CT56" s="211" t="s">
        <v>199</v>
      </c>
      <c r="CU56" s="211" t="s">
        <v>199</v>
      </c>
      <c r="CV56" s="211" t="s">
        <v>199</v>
      </c>
      <c r="CW56" s="211" t="s">
        <v>199</v>
      </c>
      <c r="CX56" s="211" t="s">
        <v>199</v>
      </c>
      <c r="CY56" s="211" t="s">
        <v>199</v>
      </c>
      <c r="CZ56" s="211" t="s">
        <v>199</v>
      </c>
      <c r="DA56" s="211" t="s">
        <v>199</v>
      </c>
      <c r="DB56" s="211" t="s">
        <v>199</v>
      </c>
      <c r="DC56" s="211" t="s">
        <v>199</v>
      </c>
      <c r="DD56" s="211" t="s">
        <v>199</v>
      </c>
      <c r="DE56" s="211" t="s">
        <v>199</v>
      </c>
      <c r="DF56" s="211" t="s">
        <v>199</v>
      </c>
      <c r="DG56" s="211" t="s">
        <v>199</v>
      </c>
      <c r="DH56" s="211" t="s">
        <v>199</v>
      </c>
      <c r="DI56" s="211" t="s">
        <v>199</v>
      </c>
      <c r="DJ56" s="211" t="s">
        <v>199</v>
      </c>
      <c r="DK56" s="211" t="s">
        <v>199</v>
      </c>
      <c r="DL56" s="211" t="s">
        <v>199</v>
      </c>
      <c r="DM56" s="211" t="s">
        <v>199</v>
      </c>
      <c r="DN56" s="211" t="s">
        <v>199</v>
      </c>
      <c r="DO56" s="211" t="s">
        <v>199</v>
      </c>
      <c r="DP56" s="211" t="s">
        <v>199</v>
      </c>
      <c r="DQ56" s="211" t="s">
        <v>199</v>
      </c>
      <c r="DR56" s="211" t="s">
        <v>199</v>
      </c>
      <c r="DS56" s="211" t="s">
        <v>199</v>
      </c>
      <c r="DT56" s="211" t="s">
        <v>199</v>
      </c>
      <c r="DU56" s="211" t="s">
        <v>199</v>
      </c>
      <c r="DV56" s="211" t="s">
        <v>199</v>
      </c>
      <c r="DW56" s="211" t="s">
        <v>199</v>
      </c>
      <c r="DX56" s="211" t="s">
        <v>199</v>
      </c>
      <c r="DY56" s="211" t="s">
        <v>199</v>
      </c>
      <c r="DZ56" s="211" t="s">
        <v>199</v>
      </c>
      <c r="EA56" s="211" t="s">
        <v>199</v>
      </c>
      <c r="EB56" s="211" t="s">
        <v>199</v>
      </c>
      <c r="EC56" s="211" t="s">
        <v>199</v>
      </c>
      <c r="ED56" s="211" t="s">
        <v>199</v>
      </c>
      <c r="EE56" s="211" t="s">
        <v>199</v>
      </c>
      <c r="EF56" s="211" t="s">
        <v>199</v>
      </c>
      <c r="EG56" s="211" t="s">
        <v>199</v>
      </c>
      <c r="EH56" s="211" t="s">
        <v>199</v>
      </c>
      <c r="EI56" s="211" t="s">
        <v>199</v>
      </c>
      <c r="EJ56" s="211" t="s">
        <v>199</v>
      </c>
      <c r="EK56" s="211" t="s">
        <v>199</v>
      </c>
      <c r="EL56" s="211" t="s">
        <v>199</v>
      </c>
      <c r="EM56" s="211" t="s">
        <v>199</v>
      </c>
      <c r="EN56" s="211" t="s">
        <v>199</v>
      </c>
      <c r="EO56" s="211" t="s">
        <v>199</v>
      </c>
      <c r="EP56" s="211" t="s">
        <v>199</v>
      </c>
      <c r="EQ56" s="211" t="s">
        <v>199</v>
      </c>
      <c r="ER56" s="211" t="s">
        <v>199</v>
      </c>
      <c r="ES56" s="211" t="s">
        <v>199</v>
      </c>
      <c r="ET56" s="211" t="s">
        <v>199</v>
      </c>
      <c r="EU56" s="211" t="s">
        <v>199</v>
      </c>
      <c r="EV56" s="211" t="s">
        <v>199</v>
      </c>
      <c r="EW56" s="211" t="s">
        <v>199</v>
      </c>
      <c r="EX56" s="211" t="s">
        <v>199</v>
      </c>
      <c r="EY56" s="211" t="s">
        <v>199</v>
      </c>
      <c r="EZ56" s="211" t="s">
        <v>199</v>
      </c>
      <c r="FA56" s="211" t="s">
        <v>199</v>
      </c>
      <c r="FB56" s="211" t="s">
        <v>199</v>
      </c>
      <c r="FC56" s="211" t="s">
        <v>199</v>
      </c>
      <c r="FD56" s="211" t="s">
        <v>199</v>
      </c>
      <c r="FE56" s="211" t="s">
        <v>199</v>
      </c>
      <c r="FF56" s="211" t="s">
        <v>199</v>
      </c>
      <c r="FG56" s="211" t="s">
        <v>199</v>
      </c>
      <c r="FH56" s="211" t="s">
        <v>199</v>
      </c>
      <c r="FI56" s="211" t="s">
        <v>199</v>
      </c>
      <c r="FJ56" s="211" t="s">
        <v>199</v>
      </c>
      <c r="FK56" s="211" t="s">
        <v>199</v>
      </c>
      <c r="FL56" s="211" t="s">
        <v>199</v>
      </c>
      <c r="FM56" s="211" t="s">
        <v>199</v>
      </c>
      <c r="FN56" s="211" t="s">
        <v>199</v>
      </c>
      <c r="FO56" s="211" t="s">
        <v>199</v>
      </c>
      <c r="FP56" s="211" t="s">
        <v>199</v>
      </c>
      <c r="FQ56" s="211" t="s">
        <v>199</v>
      </c>
      <c r="FR56" s="211" t="s">
        <v>199</v>
      </c>
      <c r="FS56" s="211" t="s">
        <v>199</v>
      </c>
      <c r="FT56" s="211" t="s">
        <v>199</v>
      </c>
      <c r="FU56" s="211" t="s">
        <v>199</v>
      </c>
      <c r="FV56" s="211" t="s">
        <v>199</v>
      </c>
      <c r="FW56" s="211" t="s">
        <v>199</v>
      </c>
      <c r="FX56" s="211" t="s">
        <v>199</v>
      </c>
      <c r="FY56" s="211" t="s">
        <v>199</v>
      </c>
      <c r="FZ56" s="211" t="s">
        <v>199</v>
      </c>
      <c r="GA56" s="211" t="s">
        <v>199</v>
      </c>
      <c r="GB56" s="211" t="s">
        <v>199</v>
      </c>
      <c r="GC56" s="211" t="s">
        <v>199</v>
      </c>
      <c r="GD56" s="211" t="s">
        <v>199</v>
      </c>
      <c r="GE56" s="211" t="s">
        <v>199</v>
      </c>
      <c r="GF56" s="211" t="s">
        <v>199</v>
      </c>
      <c r="GG56" s="211" t="s">
        <v>199</v>
      </c>
      <c r="GH56" s="211" t="s">
        <v>199</v>
      </c>
      <c r="GI56" s="211" t="s">
        <v>199</v>
      </c>
      <c r="GJ56" s="211" t="s">
        <v>199</v>
      </c>
      <c r="GK56" s="211" t="s">
        <v>199</v>
      </c>
      <c r="GL56" s="211" t="s">
        <v>199</v>
      </c>
      <c r="GM56" s="211" t="s">
        <v>199</v>
      </c>
      <c r="GN56" s="211" t="s">
        <v>199</v>
      </c>
      <c r="GO56" s="211" t="s">
        <v>199</v>
      </c>
      <c r="GP56" s="211" t="s">
        <v>199</v>
      </c>
      <c r="GQ56" s="211" t="s">
        <v>199</v>
      </c>
      <c r="GR56" s="211" t="s">
        <v>199</v>
      </c>
      <c r="GS56" s="211" t="s">
        <v>199</v>
      </c>
      <c r="GT56" s="211" t="s">
        <v>199</v>
      </c>
      <c r="GU56" s="211" t="s">
        <v>199</v>
      </c>
    </row>
    <row r="57" spans="1:203" s="336" customFormat="1" ht="29.1" customHeight="1">
      <c r="A57" s="347"/>
      <c r="B57" s="343" t="s">
        <v>94</v>
      </c>
      <c r="C57" s="319"/>
      <c r="E57" s="348">
        <v>0.25</v>
      </c>
      <c r="F57" s="348">
        <v>0.75</v>
      </c>
      <c r="I57" s="348">
        <v>0.4</v>
      </c>
      <c r="N57" s="348">
        <v>0.33</v>
      </c>
      <c r="O57" s="348">
        <v>1</v>
      </c>
      <c r="P57" s="220">
        <v>0.95</v>
      </c>
      <c r="Q57" s="211"/>
      <c r="R57" s="211"/>
      <c r="S57" s="211"/>
      <c r="T57" s="211"/>
      <c r="U57" s="211"/>
      <c r="V57" s="211"/>
      <c r="W57" s="211"/>
      <c r="X57" s="211"/>
      <c r="Y57" s="219">
        <v>0.5</v>
      </c>
      <c r="Z57" s="211"/>
      <c r="AA57" s="211"/>
      <c r="AB57" s="211"/>
      <c r="AC57" s="211"/>
      <c r="AD57" s="211"/>
      <c r="AE57" s="211"/>
      <c r="AF57" s="211"/>
      <c r="AG57" s="211"/>
      <c r="AH57" s="211"/>
      <c r="AI57" s="211"/>
      <c r="AJ57" s="220">
        <v>0.5</v>
      </c>
      <c r="AK57" s="211"/>
      <c r="AL57" s="211"/>
      <c r="AM57" s="211"/>
      <c r="AN57" s="211"/>
      <c r="AO57" s="211"/>
      <c r="AP57" s="211"/>
      <c r="AQ57" s="211"/>
      <c r="AR57" s="211"/>
      <c r="AS57" s="219"/>
      <c r="AT57" s="219"/>
      <c r="AU57" s="219">
        <v>0.2</v>
      </c>
      <c r="AV57" s="219"/>
      <c r="AW57" s="219"/>
      <c r="AX57" s="209"/>
      <c r="AY57" s="209"/>
      <c r="AZ57" s="209"/>
      <c r="BA57" s="209"/>
      <c r="BB57" s="211"/>
      <c r="BC57" s="211"/>
      <c r="BD57" s="211"/>
      <c r="BE57" s="211"/>
      <c r="BF57" s="348">
        <v>1</v>
      </c>
      <c r="BG57" s="348">
        <v>1</v>
      </c>
      <c r="BK57" s="348">
        <v>0.15</v>
      </c>
      <c r="BL57" s="209"/>
      <c r="BM57" s="287">
        <v>0.1</v>
      </c>
      <c r="BN57" s="209"/>
      <c r="BO57" s="209"/>
      <c r="BP57" s="209"/>
      <c r="BQ57" s="287">
        <v>0.1</v>
      </c>
      <c r="BR57" s="220"/>
      <c r="BS57" s="211"/>
      <c r="BT57" s="211"/>
      <c r="BU57" s="211"/>
      <c r="BV57" s="211"/>
      <c r="BW57" s="211"/>
      <c r="BX57" s="211"/>
      <c r="BY57" s="211"/>
      <c r="BZ57" s="211"/>
      <c r="CA57" s="211"/>
      <c r="CB57" s="211"/>
      <c r="CC57" s="211"/>
      <c r="CD57" s="211"/>
      <c r="CE57" s="211"/>
      <c r="CF57" s="211"/>
      <c r="CG57" s="211"/>
      <c r="CH57" s="211"/>
      <c r="CI57" s="211"/>
      <c r="CJ57" s="211"/>
      <c r="CK57" s="211"/>
      <c r="CL57" s="211" t="s">
        <v>199</v>
      </c>
      <c r="CM57" s="211" t="s">
        <v>199</v>
      </c>
      <c r="CN57" s="211" t="s">
        <v>199</v>
      </c>
      <c r="CO57" s="211" t="s">
        <v>199</v>
      </c>
      <c r="CP57" s="211" t="s">
        <v>199</v>
      </c>
      <c r="CQ57" s="211" t="s">
        <v>199</v>
      </c>
      <c r="CR57" s="211" t="s">
        <v>199</v>
      </c>
      <c r="CS57" s="211" t="s">
        <v>199</v>
      </c>
      <c r="CT57" s="211" t="s">
        <v>199</v>
      </c>
      <c r="CU57" s="211" t="s">
        <v>199</v>
      </c>
      <c r="CV57" s="211" t="s">
        <v>199</v>
      </c>
      <c r="CW57" s="211" t="s">
        <v>199</v>
      </c>
      <c r="CX57" s="211" t="s">
        <v>199</v>
      </c>
      <c r="CY57" s="211" t="s">
        <v>199</v>
      </c>
      <c r="CZ57" s="211" t="s">
        <v>199</v>
      </c>
      <c r="DA57" s="211" t="s">
        <v>199</v>
      </c>
      <c r="DB57" s="211" t="s">
        <v>199</v>
      </c>
      <c r="DC57" s="211" t="s">
        <v>199</v>
      </c>
      <c r="DD57" s="211" t="s">
        <v>199</v>
      </c>
      <c r="DE57" s="211" t="s">
        <v>199</v>
      </c>
      <c r="DF57" s="211" t="s">
        <v>199</v>
      </c>
      <c r="DG57" s="211" t="s">
        <v>199</v>
      </c>
      <c r="DH57" s="211" t="s">
        <v>199</v>
      </c>
      <c r="DI57" s="211" t="s">
        <v>199</v>
      </c>
      <c r="DJ57" s="211" t="s">
        <v>199</v>
      </c>
      <c r="DK57" s="211" t="s">
        <v>199</v>
      </c>
      <c r="DL57" s="211" t="s">
        <v>199</v>
      </c>
      <c r="DM57" s="211" t="s">
        <v>199</v>
      </c>
      <c r="DN57" s="211" t="s">
        <v>199</v>
      </c>
      <c r="DO57" s="211" t="s">
        <v>199</v>
      </c>
      <c r="DP57" s="211" t="s">
        <v>199</v>
      </c>
      <c r="DQ57" s="211" t="s">
        <v>199</v>
      </c>
      <c r="DR57" s="211" t="s">
        <v>199</v>
      </c>
      <c r="DS57" s="211" t="s">
        <v>199</v>
      </c>
      <c r="DT57" s="211" t="s">
        <v>199</v>
      </c>
      <c r="DU57" s="211" t="s">
        <v>199</v>
      </c>
      <c r="DV57" s="211" t="s">
        <v>199</v>
      </c>
      <c r="DW57" s="211" t="s">
        <v>199</v>
      </c>
      <c r="DX57" s="211" t="s">
        <v>199</v>
      </c>
      <c r="DY57" s="211" t="s">
        <v>199</v>
      </c>
      <c r="DZ57" s="211" t="s">
        <v>199</v>
      </c>
      <c r="EA57" s="211" t="s">
        <v>199</v>
      </c>
      <c r="EB57" s="211" t="s">
        <v>199</v>
      </c>
      <c r="EC57" s="211" t="s">
        <v>199</v>
      </c>
      <c r="ED57" s="211" t="s">
        <v>199</v>
      </c>
      <c r="EE57" s="211" t="s">
        <v>199</v>
      </c>
      <c r="EF57" s="211" t="s">
        <v>199</v>
      </c>
      <c r="EG57" s="211" t="s">
        <v>199</v>
      </c>
      <c r="EH57" s="211" t="s">
        <v>199</v>
      </c>
      <c r="EI57" s="211" t="s">
        <v>199</v>
      </c>
      <c r="EJ57" s="211" t="s">
        <v>199</v>
      </c>
      <c r="EK57" s="211" t="s">
        <v>199</v>
      </c>
      <c r="EL57" s="211" t="s">
        <v>199</v>
      </c>
      <c r="EM57" s="211" t="s">
        <v>199</v>
      </c>
      <c r="EN57" s="211" t="s">
        <v>199</v>
      </c>
      <c r="EO57" s="211" t="s">
        <v>199</v>
      </c>
      <c r="EP57" s="211" t="s">
        <v>199</v>
      </c>
      <c r="EQ57" s="211" t="s">
        <v>199</v>
      </c>
      <c r="ER57" s="211" t="s">
        <v>199</v>
      </c>
      <c r="ES57" s="211" t="s">
        <v>199</v>
      </c>
      <c r="ET57" s="211" t="s">
        <v>199</v>
      </c>
      <c r="EU57" s="211" t="s">
        <v>199</v>
      </c>
      <c r="EV57" s="211" t="s">
        <v>199</v>
      </c>
      <c r="EW57" s="211" t="s">
        <v>199</v>
      </c>
      <c r="EX57" s="211" t="s">
        <v>199</v>
      </c>
      <c r="EY57" s="211" t="s">
        <v>199</v>
      </c>
      <c r="EZ57" s="211" t="s">
        <v>199</v>
      </c>
      <c r="FA57" s="211" t="s">
        <v>199</v>
      </c>
      <c r="FB57" s="211" t="s">
        <v>199</v>
      </c>
      <c r="FC57" s="211" t="s">
        <v>199</v>
      </c>
      <c r="FD57" s="211" t="s">
        <v>199</v>
      </c>
      <c r="FE57" s="211" t="s">
        <v>199</v>
      </c>
      <c r="FF57" s="211" t="s">
        <v>199</v>
      </c>
      <c r="FG57" s="211" t="s">
        <v>199</v>
      </c>
      <c r="FH57" s="211" t="s">
        <v>199</v>
      </c>
      <c r="FI57" s="211" t="s">
        <v>199</v>
      </c>
      <c r="FJ57" s="211" t="s">
        <v>199</v>
      </c>
      <c r="FK57" s="211" t="s">
        <v>199</v>
      </c>
      <c r="FL57" s="211" t="s">
        <v>199</v>
      </c>
      <c r="FM57" s="211" t="s">
        <v>199</v>
      </c>
      <c r="FN57" s="211" t="s">
        <v>199</v>
      </c>
      <c r="FO57" s="211" t="s">
        <v>199</v>
      </c>
      <c r="FP57" s="211" t="s">
        <v>199</v>
      </c>
      <c r="FQ57" s="211" t="s">
        <v>199</v>
      </c>
      <c r="FR57" s="211" t="s">
        <v>199</v>
      </c>
      <c r="FS57" s="211" t="s">
        <v>199</v>
      </c>
      <c r="FT57" s="211" t="s">
        <v>199</v>
      </c>
      <c r="FU57" s="211" t="s">
        <v>199</v>
      </c>
      <c r="FV57" s="211" t="s">
        <v>199</v>
      </c>
      <c r="FW57" s="211" t="s">
        <v>199</v>
      </c>
      <c r="FX57" s="211" t="s">
        <v>199</v>
      </c>
      <c r="FY57" s="211" t="s">
        <v>199</v>
      </c>
      <c r="FZ57" s="211" t="s">
        <v>199</v>
      </c>
      <c r="GA57" s="211" t="s">
        <v>199</v>
      </c>
      <c r="GB57" s="211" t="s">
        <v>199</v>
      </c>
      <c r="GC57" s="211" t="s">
        <v>199</v>
      </c>
      <c r="GD57" s="211" t="s">
        <v>199</v>
      </c>
      <c r="GE57" s="211" t="s">
        <v>199</v>
      </c>
      <c r="GF57" s="211" t="s">
        <v>199</v>
      </c>
      <c r="GG57" s="211" t="s">
        <v>199</v>
      </c>
      <c r="GH57" s="211" t="s">
        <v>199</v>
      </c>
      <c r="GI57" s="211" t="s">
        <v>199</v>
      </c>
      <c r="GJ57" s="211" t="s">
        <v>199</v>
      </c>
      <c r="GK57" s="211" t="s">
        <v>199</v>
      </c>
      <c r="GL57" s="211" t="s">
        <v>199</v>
      </c>
      <c r="GM57" s="211" t="s">
        <v>199</v>
      </c>
      <c r="GN57" s="211" t="s">
        <v>199</v>
      </c>
      <c r="GO57" s="211" t="s">
        <v>199</v>
      </c>
      <c r="GP57" s="211" t="s">
        <v>199</v>
      </c>
      <c r="GQ57" s="211" t="s">
        <v>199</v>
      </c>
      <c r="GR57" s="211" t="s">
        <v>199</v>
      </c>
      <c r="GS57" s="211" t="s">
        <v>199</v>
      </c>
      <c r="GT57" s="211" t="s">
        <v>199</v>
      </c>
      <c r="GU57" s="211" t="s">
        <v>199</v>
      </c>
    </row>
    <row r="58" spans="1:203" s="336" customFormat="1" ht="66.95" customHeight="1">
      <c r="A58" s="347"/>
      <c r="B58" s="343" t="s">
        <v>124</v>
      </c>
      <c r="C58" s="319"/>
      <c r="D58" s="220"/>
      <c r="E58" s="211" t="s">
        <v>790</v>
      </c>
      <c r="F58" s="211" t="s">
        <v>791</v>
      </c>
      <c r="G58" s="211"/>
      <c r="H58" s="211"/>
      <c r="I58" s="211" t="s">
        <v>792</v>
      </c>
      <c r="J58" s="211"/>
      <c r="K58" s="211"/>
      <c r="L58" s="211"/>
      <c r="M58" s="211"/>
      <c r="N58" s="211" t="s">
        <v>793</v>
      </c>
      <c r="O58" s="211" t="s">
        <v>794</v>
      </c>
      <c r="P58" s="211" t="s">
        <v>795</v>
      </c>
      <c r="Y58" s="336" t="s">
        <v>119</v>
      </c>
      <c r="AH58" s="211"/>
      <c r="AI58" s="211"/>
      <c r="AJ58" s="211" t="s">
        <v>796</v>
      </c>
      <c r="AL58" s="211"/>
      <c r="AN58" s="211"/>
      <c r="AO58" s="211"/>
      <c r="AP58" s="211"/>
      <c r="AQ58" s="211"/>
      <c r="AR58" s="211"/>
      <c r="AS58" s="219"/>
      <c r="AT58" s="219"/>
      <c r="AU58" s="219" t="s">
        <v>797</v>
      </c>
      <c r="AV58" s="219"/>
      <c r="AW58" s="219"/>
      <c r="AX58" s="209"/>
      <c r="AY58" s="209"/>
      <c r="AZ58" s="209"/>
      <c r="BA58" s="209"/>
      <c r="BF58" s="336" t="s">
        <v>798</v>
      </c>
      <c r="BG58" s="336" t="s">
        <v>799</v>
      </c>
      <c r="BK58" s="336" t="s">
        <v>800</v>
      </c>
      <c r="BL58" s="209"/>
      <c r="BM58" s="209" t="s">
        <v>801</v>
      </c>
      <c r="BN58" s="209"/>
      <c r="BO58" s="209"/>
      <c r="BP58" s="209"/>
      <c r="BQ58" s="209" t="s">
        <v>802</v>
      </c>
      <c r="BR58" s="211"/>
      <c r="BX58" s="211"/>
      <c r="BZ58" s="211"/>
      <c r="CD58" s="211"/>
      <c r="CE58" s="211"/>
      <c r="CF58" s="211"/>
      <c r="CH58" s="211"/>
      <c r="CJ58" s="211"/>
      <c r="CK58" s="211"/>
      <c r="CL58" s="211" t="s">
        <v>199</v>
      </c>
      <c r="CM58" s="211" t="s">
        <v>199</v>
      </c>
      <c r="CN58" s="211" t="s">
        <v>199</v>
      </c>
      <c r="CO58" s="211" t="s">
        <v>199</v>
      </c>
      <c r="CP58" s="211" t="s">
        <v>199</v>
      </c>
      <c r="CQ58" s="211" t="s">
        <v>199</v>
      </c>
      <c r="CR58" s="211" t="s">
        <v>199</v>
      </c>
      <c r="CS58" s="211" t="s">
        <v>199</v>
      </c>
      <c r="CT58" s="211" t="s">
        <v>199</v>
      </c>
      <c r="CU58" s="211" t="s">
        <v>199</v>
      </c>
      <c r="CV58" s="211" t="s">
        <v>199</v>
      </c>
      <c r="CW58" s="211" t="s">
        <v>199</v>
      </c>
      <c r="CX58" s="211" t="s">
        <v>199</v>
      </c>
      <c r="CY58" s="211" t="s">
        <v>199</v>
      </c>
      <c r="CZ58" s="211" t="s">
        <v>199</v>
      </c>
      <c r="DA58" s="211" t="s">
        <v>199</v>
      </c>
      <c r="DB58" s="211" t="s">
        <v>199</v>
      </c>
      <c r="DC58" s="211" t="s">
        <v>199</v>
      </c>
      <c r="DD58" s="211" t="s">
        <v>199</v>
      </c>
      <c r="DE58" s="211" t="s">
        <v>199</v>
      </c>
      <c r="DF58" s="211" t="s">
        <v>199</v>
      </c>
      <c r="DG58" s="211" t="s">
        <v>199</v>
      </c>
      <c r="DH58" s="211" t="s">
        <v>199</v>
      </c>
      <c r="DI58" s="211" t="s">
        <v>199</v>
      </c>
      <c r="DJ58" s="211" t="s">
        <v>199</v>
      </c>
      <c r="DK58" s="211" t="s">
        <v>199</v>
      </c>
      <c r="DL58" s="211" t="s">
        <v>199</v>
      </c>
      <c r="DM58" s="211" t="s">
        <v>199</v>
      </c>
      <c r="DN58" s="211" t="s">
        <v>199</v>
      </c>
      <c r="DO58" s="211" t="s">
        <v>199</v>
      </c>
      <c r="DP58" s="211" t="s">
        <v>199</v>
      </c>
      <c r="DQ58" s="211" t="s">
        <v>199</v>
      </c>
      <c r="DR58" s="211" t="s">
        <v>199</v>
      </c>
      <c r="DS58" s="211" t="s">
        <v>199</v>
      </c>
      <c r="DT58" s="211" t="s">
        <v>199</v>
      </c>
      <c r="DU58" s="211" t="s">
        <v>199</v>
      </c>
      <c r="DV58" s="211" t="s">
        <v>199</v>
      </c>
      <c r="DW58" s="211" t="s">
        <v>199</v>
      </c>
      <c r="DX58" s="211" t="s">
        <v>199</v>
      </c>
      <c r="DY58" s="211" t="s">
        <v>199</v>
      </c>
      <c r="DZ58" s="211" t="s">
        <v>199</v>
      </c>
      <c r="EA58" s="211" t="s">
        <v>199</v>
      </c>
      <c r="EB58" s="211" t="s">
        <v>199</v>
      </c>
      <c r="EC58" s="211" t="s">
        <v>199</v>
      </c>
      <c r="ED58" s="211" t="s">
        <v>199</v>
      </c>
      <c r="EE58" s="211" t="s">
        <v>199</v>
      </c>
      <c r="EF58" s="211" t="s">
        <v>199</v>
      </c>
      <c r="EG58" s="211" t="s">
        <v>199</v>
      </c>
      <c r="EH58" s="211" t="s">
        <v>199</v>
      </c>
      <c r="EI58" s="211" t="s">
        <v>199</v>
      </c>
      <c r="EJ58" s="211" t="s">
        <v>199</v>
      </c>
      <c r="EK58" s="211" t="s">
        <v>199</v>
      </c>
      <c r="EL58" s="211" t="s">
        <v>199</v>
      </c>
      <c r="EM58" s="211" t="s">
        <v>199</v>
      </c>
      <c r="EN58" s="211" t="s">
        <v>199</v>
      </c>
      <c r="EO58" s="211" t="s">
        <v>199</v>
      </c>
      <c r="EP58" s="211" t="s">
        <v>199</v>
      </c>
      <c r="EQ58" s="211" t="s">
        <v>199</v>
      </c>
      <c r="ER58" s="211" t="s">
        <v>199</v>
      </c>
      <c r="ES58" s="211" t="s">
        <v>199</v>
      </c>
      <c r="ET58" s="211" t="s">
        <v>199</v>
      </c>
      <c r="EU58" s="211" t="s">
        <v>199</v>
      </c>
      <c r="EV58" s="211" t="s">
        <v>199</v>
      </c>
      <c r="EW58" s="211" t="s">
        <v>199</v>
      </c>
      <c r="EX58" s="211" t="s">
        <v>199</v>
      </c>
      <c r="EY58" s="211" t="s">
        <v>199</v>
      </c>
      <c r="EZ58" s="211" t="s">
        <v>199</v>
      </c>
      <c r="FA58" s="211" t="s">
        <v>199</v>
      </c>
      <c r="FB58" s="211" t="s">
        <v>199</v>
      </c>
      <c r="FC58" s="211" t="s">
        <v>199</v>
      </c>
      <c r="FD58" s="211" t="s">
        <v>199</v>
      </c>
      <c r="FE58" s="211" t="s">
        <v>199</v>
      </c>
      <c r="FF58" s="211" t="s">
        <v>199</v>
      </c>
      <c r="FG58" s="211" t="s">
        <v>199</v>
      </c>
      <c r="FH58" s="211" t="s">
        <v>199</v>
      </c>
      <c r="FI58" s="211" t="s">
        <v>199</v>
      </c>
      <c r="FJ58" s="211" t="s">
        <v>199</v>
      </c>
      <c r="FK58" s="211" t="s">
        <v>199</v>
      </c>
      <c r="FL58" s="211" t="s">
        <v>199</v>
      </c>
      <c r="FM58" s="211" t="s">
        <v>199</v>
      </c>
      <c r="FN58" s="211" t="s">
        <v>199</v>
      </c>
      <c r="FO58" s="211" t="s">
        <v>199</v>
      </c>
      <c r="FP58" s="211" t="s">
        <v>199</v>
      </c>
      <c r="FQ58" s="211" t="s">
        <v>199</v>
      </c>
      <c r="FR58" s="211" t="s">
        <v>199</v>
      </c>
      <c r="FS58" s="211" t="s">
        <v>199</v>
      </c>
      <c r="FT58" s="211" t="s">
        <v>199</v>
      </c>
      <c r="FU58" s="211" t="s">
        <v>199</v>
      </c>
      <c r="FV58" s="211" t="s">
        <v>199</v>
      </c>
      <c r="FW58" s="211" t="s">
        <v>199</v>
      </c>
      <c r="FX58" s="211" t="s">
        <v>199</v>
      </c>
      <c r="FY58" s="211" t="s">
        <v>199</v>
      </c>
      <c r="FZ58" s="211" t="s">
        <v>199</v>
      </c>
      <c r="GA58" s="211" t="s">
        <v>199</v>
      </c>
      <c r="GB58" s="211" t="s">
        <v>199</v>
      </c>
      <c r="GC58" s="211" t="s">
        <v>199</v>
      </c>
      <c r="GD58" s="211" t="s">
        <v>199</v>
      </c>
      <c r="GE58" s="211" t="s">
        <v>199</v>
      </c>
      <c r="GF58" s="211" t="s">
        <v>199</v>
      </c>
      <c r="GG58" s="211" t="s">
        <v>199</v>
      </c>
      <c r="GH58" s="211" t="s">
        <v>199</v>
      </c>
      <c r="GI58" s="211" t="s">
        <v>199</v>
      </c>
      <c r="GJ58" s="211" t="s">
        <v>199</v>
      </c>
      <c r="GK58" s="211" t="s">
        <v>199</v>
      </c>
      <c r="GL58" s="211" t="s">
        <v>199</v>
      </c>
      <c r="GM58" s="211" t="s">
        <v>199</v>
      </c>
      <c r="GN58" s="211" t="s">
        <v>199</v>
      </c>
      <c r="GO58" s="211" t="s">
        <v>199</v>
      </c>
      <c r="GP58" s="211" t="s">
        <v>199</v>
      </c>
      <c r="GQ58" s="211" t="s">
        <v>199</v>
      </c>
      <c r="GR58" s="211" t="s">
        <v>199</v>
      </c>
      <c r="GS58" s="211" t="s">
        <v>199</v>
      </c>
      <c r="GT58" s="211" t="s">
        <v>199</v>
      </c>
      <c r="GU58" s="211" t="s">
        <v>199</v>
      </c>
    </row>
    <row r="59" spans="1:203" s="211" customFormat="1" ht="68.099999999999994" customHeight="1">
      <c r="A59" s="352">
        <v>10</v>
      </c>
      <c r="B59" s="343" t="s">
        <v>1029</v>
      </c>
      <c r="C59" s="319" t="s">
        <v>101</v>
      </c>
      <c r="D59" s="336" t="s">
        <v>101</v>
      </c>
      <c r="E59" s="336" t="s">
        <v>101</v>
      </c>
      <c r="F59" s="336" t="s">
        <v>101</v>
      </c>
      <c r="G59" s="336"/>
      <c r="H59" s="336"/>
      <c r="I59" s="336" t="s">
        <v>152</v>
      </c>
      <c r="J59" s="336" t="s">
        <v>152</v>
      </c>
      <c r="K59" s="336" t="s">
        <v>152</v>
      </c>
      <c r="L59" s="336"/>
      <c r="M59" s="336" t="s">
        <v>101</v>
      </c>
      <c r="N59" s="336" t="s">
        <v>102</v>
      </c>
      <c r="O59" s="336" t="s">
        <v>101</v>
      </c>
      <c r="P59" s="336" t="s">
        <v>152</v>
      </c>
      <c r="Q59" s="336" t="s">
        <v>152</v>
      </c>
      <c r="R59" s="336"/>
      <c r="S59" s="336" t="s">
        <v>152</v>
      </c>
      <c r="T59" s="336"/>
      <c r="U59" s="336" t="s">
        <v>101</v>
      </c>
      <c r="V59" s="336" t="s">
        <v>101</v>
      </c>
      <c r="W59" s="336"/>
      <c r="X59" s="336"/>
      <c r="Y59" s="336" t="s">
        <v>152</v>
      </c>
      <c r="Z59" s="336" t="s">
        <v>101</v>
      </c>
      <c r="AA59" s="336"/>
      <c r="AB59" s="336" t="s">
        <v>152</v>
      </c>
      <c r="AC59" s="336" t="s">
        <v>101</v>
      </c>
      <c r="AD59" s="336"/>
      <c r="AE59" s="336"/>
      <c r="AF59" s="336"/>
      <c r="AG59" s="336" t="s">
        <v>152</v>
      </c>
      <c r="AH59" s="336" t="s">
        <v>152</v>
      </c>
      <c r="AI59" s="336" t="s">
        <v>152</v>
      </c>
      <c r="AJ59" s="336" t="s">
        <v>102</v>
      </c>
      <c r="AK59" s="336"/>
      <c r="AL59" s="336"/>
      <c r="AM59" s="336" t="s">
        <v>152</v>
      </c>
      <c r="AN59" s="336"/>
      <c r="AO59" s="336"/>
      <c r="AP59" s="336" t="s">
        <v>152</v>
      </c>
      <c r="AQ59" s="336" t="s">
        <v>101</v>
      </c>
      <c r="AR59" s="336" t="s">
        <v>101</v>
      </c>
      <c r="AS59" s="336"/>
      <c r="AT59" s="336" t="s">
        <v>102</v>
      </c>
      <c r="AU59" s="336" t="s">
        <v>152</v>
      </c>
      <c r="AV59" s="336"/>
      <c r="AW59" s="336"/>
      <c r="AX59" s="209"/>
      <c r="AY59" s="209" t="s">
        <v>152</v>
      </c>
      <c r="AZ59" s="209" t="s">
        <v>152</v>
      </c>
      <c r="BA59" s="209" t="s">
        <v>152</v>
      </c>
      <c r="BB59" s="336"/>
      <c r="BC59" s="336"/>
      <c r="BD59" s="336"/>
      <c r="BE59" s="336"/>
      <c r="BF59" s="211" t="s">
        <v>152</v>
      </c>
      <c r="BG59" s="211" t="s">
        <v>152</v>
      </c>
      <c r="BJ59" s="211" t="s">
        <v>152</v>
      </c>
      <c r="BK59" s="211" t="s">
        <v>152</v>
      </c>
      <c r="BL59" s="209" t="s">
        <v>152</v>
      </c>
      <c r="BM59" s="209" t="s">
        <v>101</v>
      </c>
      <c r="BN59" s="209" t="s">
        <v>152</v>
      </c>
      <c r="BO59" s="209" t="s">
        <v>101</v>
      </c>
      <c r="BP59" s="209" t="s">
        <v>152</v>
      </c>
      <c r="BQ59" s="209" t="s">
        <v>152</v>
      </c>
      <c r="BR59" s="336"/>
      <c r="BS59" s="336"/>
      <c r="BT59" s="336"/>
      <c r="BU59" s="336"/>
      <c r="BV59" s="336"/>
      <c r="BW59" s="336"/>
      <c r="BX59" s="336"/>
      <c r="BY59" s="336"/>
      <c r="BZ59" s="336"/>
      <c r="CA59" s="336"/>
      <c r="CB59" s="336"/>
      <c r="CC59" s="336"/>
      <c r="CD59" s="336" t="s">
        <v>152</v>
      </c>
      <c r="CE59" s="336"/>
      <c r="CF59" s="336"/>
      <c r="CG59" s="336"/>
      <c r="CH59" s="336"/>
      <c r="CI59" s="336"/>
      <c r="CJ59" s="336"/>
      <c r="CK59" s="336"/>
    </row>
    <row r="60" spans="1:203" s="211" customFormat="1" ht="68.099999999999994" customHeight="1">
      <c r="A60" s="352">
        <v>11</v>
      </c>
      <c r="B60" s="343" t="s">
        <v>1030</v>
      </c>
      <c r="C60" s="319" t="s">
        <v>391</v>
      </c>
      <c r="D60" s="336" t="s">
        <v>803</v>
      </c>
      <c r="E60" s="336" t="s">
        <v>804</v>
      </c>
      <c r="F60" s="336" t="s">
        <v>805</v>
      </c>
      <c r="G60" s="336"/>
      <c r="H60" s="336"/>
      <c r="I60" s="336"/>
      <c r="J60" s="336"/>
      <c r="K60" s="336"/>
      <c r="L60" s="336"/>
      <c r="M60" s="336" t="s">
        <v>806</v>
      </c>
      <c r="N60" s="336"/>
      <c r="O60" s="336" t="s">
        <v>807</v>
      </c>
      <c r="P60" s="336" t="s">
        <v>209</v>
      </c>
      <c r="Q60" s="336" t="s">
        <v>209</v>
      </c>
      <c r="R60" s="336"/>
      <c r="S60" s="336"/>
      <c r="T60" s="336"/>
      <c r="U60" s="336" t="s">
        <v>808</v>
      </c>
      <c r="V60" s="336" t="s">
        <v>809</v>
      </c>
      <c r="W60" s="336"/>
      <c r="X60" s="336"/>
      <c r="Y60" s="336"/>
      <c r="Z60" s="336" t="s">
        <v>727</v>
      </c>
      <c r="AA60" s="336"/>
      <c r="AB60" s="336"/>
      <c r="AC60" s="336" t="s">
        <v>810</v>
      </c>
      <c r="AD60" s="336"/>
      <c r="AE60" s="336"/>
      <c r="AF60" s="336"/>
      <c r="AG60" s="336"/>
      <c r="AH60" s="336"/>
      <c r="AI60" s="336"/>
      <c r="AJ60" s="336"/>
      <c r="AK60" s="336"/>
      <c r="AL60" s="336"/>
      <c r="AM60" s="336"/>
      <c r="AN60" s="336"/>
      <c r="AO60" s="336"/>
      <c r="AP60" s="336"/>
      <c r="AQ60" s="211" t="s">
        <v>727</v>
      </c>
      <c r="AR60" s="211" t="s">
        <v>727</v>
      </c>
      <c r="AS60" s="336"/>
      <c r="AT60" s="336"/>
      <c r="AU60" s="336"/>
      <c r="AV60" s="336"/>
      <c r="AW60" s="336"/>
      <c r="AX60" s="209"/>
      <c r="AY60" s="209"/>
      <c r="AZ60" s="209"/>
      <c r="BA60" s="209"/>
      <c r="BB60" s="336"/>
      <c r="BC60" s="336"/>
      <c r="BD60" s="336"/>
      <c r="BE60" s="336"/>
      <c r="BL60" s="209"/>
      <c r="BM60" s="215" t="s">
        <v>691</v>
      </c>
      <c r="BN60" s="209"/>
      <c r="BO60" s="209" t="s">
        <v>811</v>
      </c>
      <c r="BP60" s="209"/>
      <c r="BQ60" s="209"/>
      <c r="BR60" s="336"/>
      <c r="BS60" s="336"/>
      <c r="BT60" s="336"/>
      <c r="BU60" s="336"/>
      <c r="BV60" s="336"/>
      <c r="BW60" s="336"/>
      <c r="BX60" s="336"/>
      <c r="BY60" s="336"/>
      <c r="BZ60" s="336"/>
      <c r="CA60" s="336"/>
      <c r="CB60" s="336"/>
      <c r="CC60" s="336"/>
      <c r="CD60" s="336"/>
      <c r="CE60" s="336"/>
      <c r="CF60" s="336"/>
      <c r="CG60" s="336"/>
      <c r="CH60" s="336"/>
      <c r="CI60" s="336"/>
      <c r="CJ60" s="336"/>
      <c r="CK60" s="336"/>
    </row>
    <row r="61" spans="1:203" s="211" customFormat="1" ht="68.099999999999994" customHeight="1">
      <c r="A61" s="352">
        <v>12</v>
      </c>
      <c r="B61" s="343" t="s">
        <v>1031</v>
      </c>
      <c r="C61" s="319" t="s">
        <v>143</v>
      </c>
      <c r="D61" s="336" t="s">
        <v>143</v>
      </c>
      <c r="E61" s="336" t="s">
        <v>143</v>
      </c>
      <c r="F61" s="336" t="s">
        <v>143</v>
      </c>
      <c r="G61" s="336"/>
      <c r="H61" s="336"/>
      <c r="I61" s="336" t="s">
        <v>143</v>
      </c>
      <c r="J61" s="336" t="s">
        <v>94</v>
      </c>
      <c r="K61" s="336" t="s">
        <v>143</v>
      </c>
      <c r="L61" s="336"/>
      <c r="M61" s="336" t="s">
        <v>143</v>
      </c>
      <c r="N61" s="336" t="s">
        <v>143</v>
      </c>
      <c r="O61" s="336" t="s">
        <v>157</v>
      </c>
      <c r="P61" s="336" t="s">
        <v>94</v>
      </c>
      <c r="Q61" s="336" t="s">
        <v>143</v>
      </c>
      <c r="R61" s="336"/>
      <c r="S61" s="336" t="s">
        <v>157</v>
      </c>
      <c r="T61" s="336"/>
      <c r="U61" s="336" t="s">
        <v>94</v>
      </c>
      <c r="V61" s="336" t="s">
        <v>157</v>
      </c>
      <c r="W61" s="336"/>
      <c r="X61" s="336"/>
      <c r="Y61" s="336" t="s">
        <v>143</v>
      </c>
      <c r="Z61" s="336" t="s">
        <v>143</v>
      </c>
      <c r="AA61" s="336"/>
      <c r="AB61" s="336" t="s">
        <v>143</v>
      </c>
      <c r="AC61" s="336" t="s">
        <v>143</v>
      </c>
      <c r="AD61" s="336"/>
      <c r="AE61" s="336"/>
      <c r="AF61" s="336"/>
      <c r="AG61" s="336"/>
      <c r="AH61" s="336" t="s">
        <v>143</v>
      </c>
      <c r="AI61" s="336" t="s">
        <v>143</v>
      </c>
      <c r="AJ61" s="336" t="s">
        <v>143</v>
      </c>
      <c r="AK61" s="336"/>
      <c r="AL61" s="336"/>
      <c r="AM61" s="336" t="s">
        <v>143</v>
      </c>
      <c r="AN61" s="336"/>
      <c r="AO61" s="336"/>
      <c r="AP61" s="336" t="s">
        <v>143</v>
      </c>
      <c r="AQ61" s="336" t="s">
        <v>143</v>
      </c>
      <c r="AR61" s="336" t="s">
        <v>143</v>
      </c>
      <c r="AS61" s="336"/>
      <c r="AT61" s="336" t="s">
        <v>157</v>
      </c>
      <c r="AU61" s="336" t="s">
        <v>157</v>
      </c>
      <c r="AV61" s="336"/>
      <c r="AW61" s="336"/>
      <c r="AX61" s="209"/>
      <c r="AY61" s="209" t="s">
        <v>143</v>
      </c>
      <c r="AZ61" s="209" t="s">
        <v>143</v>
      </c>
      <c r="BA61" s="209" t="s">
        <v>143</v>
      </c>
      <c r="BB61" s="336"/>
      <c r="BC61" s="336"/>
      <c r="BD61" s="336"/>
      <c r="BE61" s="336"/>
      <c r="BF61" s="211" t="s">
        <v>143</v>
      </c>
      <c r="BG61" s="211" t="s">
        <v>143</v>
      </c>
      <c r="BJ61" s="211" t="s">
        <v>143</v>
      </c>
      <c r="BK61" s="211" t="s">
        <v>143</v>
      </c>
      <c r="BL61" s="209" t="s">
        <v>143</v>
      </c>
      <c r="BM61" s="209" t="s">
        <v>143</v>
      </c>
      <c r="BN61" s="209" t="s">
        <v>143</v>
      </c>
      <c r="BO61" s="209" t="s">
        <v>94</v>
      </c>
      <c r="BP61" s="209" t="s">
        <v>94</v>
      </c>
      <c r="BQ61" s="209" t="s">
        <v>143</v>
      </c>
      <c r="BR61" s="336"/>
      <c r="BS61" s="336"/>
      <c r="BT61" s="336"/>
      <c r="BU61" s="336"/>
      <c r="BV61" s="336"/>
      <c r="BW61" s="336"/>
      <c r="BX61" s="336"/>
      <c r="BY61" s="336"/>
      <c r="BZ61" s="336"/>
      <c r="CA61" s="336"/>
      <c r="CB61" s="336"/>
      <c r="CC61" s="336"/>
      <c r="CD61" s="336" t="s">
        <v>94</v>
      </c>
      <c r="CE61" s="336"/>
      <c r="CF61" s="336"/>
      <c r="CG61" s="336"/>
      <c r="CH61" s="336"/>
      <c r="CI61" s="336"/>
      <c r="CJ61" s="336"/>
      <c r="CK61" s="336"/>
    </row>
    <row r="62" spans="1:203" s="211" customFormat="1" ht="68.099999999999994" customHeight="1">
      <c r="A62" s="352" t="s">
        <v>144</v>
      </c>
      <c r="B62" s="343" t="s">
        <v>145</v>
      </c>
      <c r="C62" s="319" t="s">
        <v>146</v>
      </c>
      <c r="D62" s="336" t="s">
        <v>812</v>
      </c>
      <c r="E62" s="336"/>
      <c r="F62" s="336"/>
      <c r="G62" s="336"/>
      <c r="H62" s="336"/>
      <c r="I62" s="336"/>
      <c r="J62" s="336" t="s">
        <v>813</v>
      </c>
      <c r="K62" s="336" t="s">
        <v>814</v>
      </c>
      <c r="L62" s="336"/>
      <c r="M62" s="336"/>
      <c r="N62" s="336" t="s">
        <v>815</v>
      </c>
      <c r="O62" s="336" t="s">
        <v>816</v>
      </c>
      <c r="P62" s="336" t="s">
        <v>817</v>
      </c>
      <c r="Q62" s="336"/>
      <c r="R62" s="336"/>
      <c r="S62" s="336"/>
      <c r="T62" s="336"/>
      <c r="U62" s="336" t="s">
        <v>818</v>
      </c>
      <c r="V62" s="336"/>
      <c r="W62" s="336"/>
      <c r="X62" s="336"/>
      <c r="Y62" s="336"/>
      <c r="Z62" s="336" t="s">
        <v>819</v>
      </c>
      <c r="AA62" s="336"/>
      <c r="AB62" s="336"/>
      <c r="AC62" s="336"/>
      <c r="AD62" s="336"/>
      <c r="AE62" s="336"/>
      <c r="AF62" s="336"/>
      <c r="AG62" s="336"/>
      <c r="AH62" s="336"/>
      <c r="AI62" s="336" t="s">
        <v>820</v>
      </c>
      <c r="AJ62" s="336" t="s">
        <v>821</v>
      </c>
      <c r="AK62" s="336"/>
      <c r="AL62" s="336"/>
      <c r="AM62" s="336" t="s">
        <v>822</v>
      </c>
      <c r="AN62" s="336"/>
      <c r="AO62" s="336"/>
      <c r="AP62" s="336"/>
      <c r="AQ62" s="336"/>
      <c r="AR62" s="336"/>
      <c r="AS62" s="336"/>
      <c r="AT62" s="336"/>
      <c r="AU62" s="336"/>
      <c r="AV62" s="336"/>
      <c r="AW62" s="336"/>
      <c r="AX62" s="209"/>
      <c r="AY62" s="209"/>
      <c r="AZ62" s="209" t="s">
        <v>823</v>
      </c>
      <c r="BA62" s="209"/>
      <c r="BB62" s="336"/>
      <c r="BC62" s="336"/>
      <c r="BD62" s="336"/>
      <c r="BE62" s="336"/>
      <c r="BF62" s="211" t="s">
        <v>824</v>
      </c>
      <c r="BG62" s="211" t="s">
        <v>825</v>
      </c>
      <c r="BJ62" s="211" t="s">
        <v>826</v>
      </c>
      <c r="BL62" s="209"/>
      <c r="BM62" s="209"/>
      <c r="BN62" s="209"/>
      <c r="BO62" s="209" t="s">
        <v>827</v>
      </c>
      <c r="BP62" s="209" t="s">
        <v>828</v>
      </c>
      <c r="BQ62" s="209"/>
      <c r="BR62" s="336"/>
      <c r="BS62" s="336"/>
      <c r="BT62" s="336"/>
      <c r="BU62" s="336"/>
      <c r="BV62" s="336"/>
      <c r="BW62" s="336"/>
      <c r="BX62" s="336"/>
      <c r="BY62" s="336"/>
      <c r="BZ62" s="336"/>
      <c r="CA62" s="336"/>
      <c r="CB62" s="336"/>
      <c r="CC62" s="336"/>
      <c r="CD62" s="336" t="s">
        <v>1032</v>
      </c>
      <c r="CE62" s="336"/>
      <c r="CF62" s="336"/>
      <c r="CG62" s="336"/>
      <c r="CH62" s="336"/>
      <c r="CI62" s="336"/>
      <c r="CJ62" s="336"/>
      <c r="CK62" s="336"/>
    </row>
    <row r="63" spans="1:203" s="211" customFormat="1" ht="59.1" customHeight="1">
      <c r="A63" s="352">
        <v>13</v>
      </c>
      <c r="B63" s="343" t="s">
        <v>1033</v>
      </c>
      <c r="C63" s="319" t="s">
        <v>101</v>
      </c>
      <c r="D63" s="336" t="s">
        <v>101</v>
      </c>
      <c r="E63" s="336" t="s">
        <v>152</v>
      </c>
      <c r="F63" s="336" t="s">
        <v>101</v>
      </c>
      <c r="G63" s="336"/>
      <c r="H63" s="336"/>
      <c r="I63" s="336" t="s">
        <v>152</v>
      </c>
      <c r="J63" s="336" t="s">
        <v>152</v>
      </c>
      <c r="K63" s="336" t="s">
        <v>152</v>
      </c>
      <c r="L63" s="336"/>
      <c r="M63" s="336" t="s">
        <v>152</v>
      </c>
      <c r="N63" s="336" t="s">
        <v>101</v>
      </c>
      <c r="O63" s="336" t="s">
        <v>101</v>
      </c>
      <c r="P63" s="336" t="s">
        <v>152</v>
      </c>
      <c r="Q63" s="336" t="s">
        <v>101</v>
      </c>
      <c r="R63" s="336"/>
      <c r="S63" s="336" t="s">
        <v>101</v>
      </c>
      <c r="T63" s="336"/>
      <c r="U63" s="336" t="s">
        <v>101</v>
      </c>
      <c r="V63" s="336" t="s">
        <v>101</v>
      </c>
      <c r="W63" s="336"/>
      <c r="X63" s="336"/>
      <c r="Y63" s="336" t="s">
        <v>101</v>
      </c>
      <c r="Z63" s="336" t="s">
        <v>101</v>
      </c>
      <c r="AA63" s="336"/>
      <c r="AB63" s="336" t="s">
        <v>152</v>
      </c>
      <c r="AC63" s="336" t="s">
        <v>101</v>
      </c>
      <c r="AD63" s="336"/>
      <c r="AE63" s="336"/>
      <c r="AF63" s="336"/>
      <c r="AG63" s="336" t="s">
        <v>152</v>
      </c>
      <c r="AH63" s="336" t="s">
        <v>152</v>
      </c>
      <c r="AI63" s="336" t="s">
        <v>152</v>
      </c>
      <c r="AJ63" s="336" t="s">
        <v>152</v>
      </c>
      <c r="AK63" s="336"/>
      <c r="AL63" s="336"/>
      <c r="AM63" s="336" t="s">
        <v>152</v>
      </c>
      <c r="AN63" s="336"/>
      <c r="AO63" s="336"/>
      <c r="AP63" s="336" t="s">
        <v>152</v>
      </c>
      <c r="AQ63" s="336" t="s">
        <v>101</v>
      </c>
      <c r="AR63" s="336" t="s">
        <v>101</v>
      </c>
      <c r="AS63" s="336"/>
      <c r="AT63" s="336" t="s">
        <v>152</v>
      </c>
      <c r="AU63" s="336" t="s">
        <v>101</v>
      </c>
      <c r="AV63" s="336"/>
      <c r="AW63" s="336"/>
      <c r="AX63" s="209"/>
      <c r="AY63" s="209" t="s">
        <v>152</v>
      </c>
      <c r="AZ63" s="209" t="s">
        <v>152</v>
      </c>
      <c r="BA63" s="209" t="s">
        <v>152</v>
      </c>
      <c r="BB63" s="336"/>
      <c r="BC63" s="336"/>
      <c r="BD63" s="336"/>
      <c r="BE63" s="336"/>
      <c r="BF63" s="211" t="s">
        <v>152</v>
      </c>
      <c r="BG63" s="211" t="s">
        <v>152</v>
      </c>
      <c r="BJ63" s="211" t="s">
        <v>152</v>
      </c>
      <c r="BK63" s="211" t="s">
        <v>101</v>
      </c>
      <c r="BL63" s="209" t="s">
        <v>152</v>
      </c>
      <c r="BM63" s="209" t="s">
        <v>101</v>
      </c>
      <c r="BN63" s="209" t="s">
        <v>152</v>
      </c>
      <c r="BO63" s="209" t="s">
        <v>152</v>
      </c>
      <c r="BP63" s="209" t="s">
        <v>152</v>
      </c>
      <c r="BQ63" s="209" t="s">
        <v>152</v>
      </c>
      <c r="BR63" s="336"/>
      <c r="BS63" s="336"/>
      <c r="BT63" s="336"/>
      <c r="BU63" s="336"/>
      <c r="BV63" s="336"/>
      <c r="BW63" s="336"/>
      <c r="BX63" s="336"/>
      <c r="BY63" s="336"/>
      <c r="BZ63" s="336"/>
      <c r="CA63" s="336"/>
      <c r="CB63" s="336"/>
      <c r="CC63" s="336"/>
      <c r="CD63" s="336" t="s">
        <v>152</v>
      </c>
      <c r="CE63" s="336"/>
      <c r="CF63" s="336"/>
      <c r="CG63" s="336"/>
      <c r="CH63" s="336"/>
      <c r="CI63" s="336"/>
      <c r="CJ63" s="336"/>
      <c r="CK63" s="336"/>
    </row>
    <row r="64" spans="1:203" s="211" customFormat="1" ht="72.95" customHeight="1">
      <c r="A64" s="349" t="s">
        <v>147</v>
      </c>
      <c r="B64" s="343" t="s">
        <v>1034</v>
      </c>
      <c r="C64" s="319" t="s">
        <v>115</v>
      </c>
      <c r="D64" s="336" t="s">
        <v>115</v>
      </c>
      <c r="E64" s="336"/>
      <c r="F64" s="336" t="s">
        <v>829</v>
      </c>
      <c r="G64" s="336"/>
      <c r="H64" s="336"/>
      <c r="I64" s="336"/>
      <c r="J64" s="336"/>
      <c r="K64" s="336"/>
      <c r="L64" s="336"/>
      <c r="M64" s="336"/>
      <c r="N64" s="336" t="s">
        <v>100</v>
      </c>
      <c r="O64" s="336" t="s">
        <v>388</v>
      </c>
      <c r="P64" s="336"/>
      <c r="Q64" s="336" t="s">
        <v>100</v>
      </c>
      <c r="R64" s="336"/>
      <c r="S64" s="336" t="s">
        <v>115</v>
      </c>
      <c r="T64" s="336"/>
      <c r="U64" s="336" t="s">
        <v>122</v>
      </c>
      <c r="V64" s="336"/>
      <c r="W64" s="336"/>
      <c r="X64" s="336"/>
      <c r="Y64" s="336" t="s">
        <v>830</v>
      </c>
      <c r="Z64" s="336" t="s">
        <v>122</v>
      </c>
      <c r="AA64" s="336"/>
      <c r="AB64" s="336"/>
      <c r="AC64" s="336"/>
      <c r="AD64" s="336"/>
      <c r="AE64" s="336"/>
      <c r="AF64" s="336"/>
      <c r="AG64" s="336"/>
      <c r="AH64" s="336"/>
      <c r="AI64" s="336"/>
      <c r="AJ64" s="336"/>
      <c r="AK64" s="336"/>
      <c r="AL64" s="336"/>
      <c r="AM64" s="336"/>
      <c r="AN64" s="336"/>
      <c r="AO64" s="336"/>
      <c r="AP64" s="336"/>
      <c r="AQ64" s="336"/>
      <c r="AR64" s="336"/>
      <c r="AU64" s="211" t="s">
        <v>1035</v>
      </c>
      <c r="AX64" s="209"/>
      <c r="AY64" s="209"/>
      <c r="AZ64" s="209"/>
      <c r="BA64" s="209"/>
      <c r="BB64" s="336"/>
      <c r="BC64" s="336"/>
      <c r="BD64" s="336"/>
      <c r="BE64" s="336"/>
      <c r="BK64" s="211" t="s">
        <v>100</v>
      </c>
      <c r="BL64" s="209"/>
      <c r="BM64" s="209" t="s">
        <v>831</v>
      </c>
      <c r="BN64" s="209"/>
      <c r="BO64" s="209"/>
      <c r="BP64" s="209"/>
      <c r="BQ64" s="209"/>
      <c r="BR64" s="336"/>
      <c r="BS64" s="336"/>
      <c r="BT64" s="336"/>
      <c r="BU64" s="336"/>
      <c r="BV64" s="336"/>
      <c r="BW64" s="336"/>
      <c r="BX64" s="336"/>
      <c r="BY64" s="336"/>
      <c r="BZ64" s="336"/>
      <c r="CA64" s="336"/>
      <c r="CB64" s="336"/>
      <c r="CC64" s="336"/>
      <c r="CD64" s="336"/>
      <c r="CE64" s="336"/>
      <c r="CF64" s="336"/>
      <c r="CG64" s="336"/>
      <c r="CH64" s="336"/>
      <c r="CI64" s="336"/>
      <c r="CJ64" s="336"/>
      <c r="CK64" s="336"/>
    </row>
    <row r="65" spans="1:203" s="211" customFormat="1" ht="129" customHeight="1">
      <c r="A65" s="352">
        <v>14</v>
      </c>
      <c r="B65" s="343" t="s">
        <v>1036</v>
      </c>
      <c r="C65" s="319" t="s">
        <v>148</v>
      </c>
      <c r="D65" s="211" t="s">
        <v>832</v>
      </c>
      <c r="E65" s="211" t="s">
        <v>832</v>
      </c>
      <c r="F65" s="211" t="s">
        <v>832</v>
      </c>
      <c r="I65" s="211" t="s">
        <v>1089</v>
      </c>
      <c r="J65" s="211" t="s">
        <v>833</v>
      </c>
      <c r="K65" s="211" t="s">
        <v>832</v>
      </c>
      <c r="M65" s="211" t="s">
        <v>833</v>
      </c>
      <c r="N65" s="336" t="s">
        <v>152</v>
      </c>
      <c r="O65" s="336" t="s">
        <v>834</v>
      </c>
      <c r="P65" s="211" t="s">
        <v>152</v>
      </c>
      <c r="Q65" s="211" t="s">
        <v>152</v>
      </c>
      <c r="S65" s="211" t="s">
        <v>87</v>
      </c>
      <c r="U65" s="211" t="s">
        <v>87</v>
      </c>
      <c r="V65" s="211" t="s">
        <v>87</v>
      </c>
      <c r="Y65" s="211" t="s">
        <v>87</v>
      </c>
      <c r="Z65" s="211" t="s">
        <v>87</v>
      </c>
      <c r="AB65" s="211" t="s">
        <v>835</v>
      </c>
      <c r="AC65" s="211" t="s">
        <v>87</v>
      </c>
      <c r="AG65" s="211" t="s">
        <v>87</v>
      </c>
      <c r="AH65" s="336" t="s">
        <v>152</v>
      </c>
      <c r="AI65" s="336" t="s">
        <v>836</v>
      </c>
      <c r="AJ65" s="336" t="s">
        <v>832</v>
      </c>
      <c r="AK65" s="336"/>
      <c r="AM65" s="336" t="s">
        <v>832</v>
      </c>
      <c r="AN65" s="336"/>
      <c r="AP65" s="211" t="s">
        <v>832</v>
      </c>
      <c r="AQ65" s="211" t="s">
        <v>152</v>
      </c>
      <c r="AR65" s="211" t="s">
        <v>152</v>
      </c>
      <c r="AT65" s="211" t="s">
        <v>836</v>
      </c>
      <c r="AU65" s="211" t="s">
        <v>832</v>
      </c>
      <c r="AX65" s="209"/>
      <c r="AY65" s="209" t="s">
        <v>837</v>
      </c>
      <c r="AZ65" s="209" t="s">
        <v>837</v>
      </c>
      <c r="BA65" s="209" t="s">
        <v>837</v>
      </c>
      <c r="BB65" s="336"/>
      <c r="BC65" s="336"/>
      <c r="BD65" s="336"/>
      <c r="BE65" s="336"/>
      <c r="BF65" s="211" t="s">
        <v>838</v>
      </c>
      <c r="BG65" s="211" t="s">
        <v>838</v>
      </c>
      <c r="BJ65" s="211" t="s">
        <v>832</v>
      </c>
      <c r="BK65" s="211" t="s">
        <v>839</v>
      </c>
      <c r="BL65" s="209" t="s">
        <v>837</v>
      </c>
      <c r="BM65" s="209" t="s">
        <v>840</v>
      </c>
      <c r="BN65" s="209" t="s">
        <v>152</v>
      </c>
      <c r="BO65" s="209" t="s">
        <v>152</v>
      </c>
      <c r="BP65" s="209" t="s">
        <v>152</v>
      </c>
      <c r="BQ65" s="209" t="s">
        <v>841</v>
      </c>
      <c r="CA65" s="336"/>
      <c r="CB65" s="336"/>
      <c r="CC65" s="336"/>
      <c r="CD65" s="216" t="s">
        <v>87</v>
      </c>
      <c r="CE65" s="336"/>
      <c r="CF65" s="336"/>
      <c r="CG65" s="336"/>
      <c r="CI65" s="336"/>
      <c r="CJ65" s="336"/>
    </row>
    <row r="66" spans="1:203" s="334" customFormat="1" ht="29.1" customHeight="1">
      <c r="A66" s="332"/>
      <c r="B66" s="288" t="s">
        <v>359</v>
      </c>
      <c r="C66" s="333"/>
      <c r="D66" s="217"/>
      <c r="E66" s="217"/>
      <c r="F66" s="217"/>
      <c r="G66" s="217"/>
      <c r="H66" s="217"/>
      <c r="I66" s="217"/>
      <c r="J66" s="217"/>
      <c r="K66" s="217"/>
      <c r="L66" s="217"/>
      <c r="M66" s="217"/>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c r="BM66" s="217"/>
      <c r="BN66" s="217"/>
      <c r="BO66" s="217"/>
      <c r="BP66" s="217"/>
      <c r="BQ66" s="217"/>
      <c r="BR66" s="217"/>
      <c r="BS66" s="217"/>
      <c r="BT66" s="217"/>
      <c r="BU66" s="217"/>
      <c r="BV66" s="217"/>
      <c r="BW66" s="217"/>
      <c r="BX66" s="217"/>
      <c r="BY66" s="217"/>
      <c r="BZ66" s="217"/>
      <c r="CA66" s="217"/>
      <c r="CB66" s="217"/>
      <c r="CC66" s="217"/>
      <c r="CD66" s="217"/>
      <c r="CE66" s="217"/>
      <c r="CF66" s="217"/>
      <c r="CG66" s="217"/>
      <c r="CH66" s="217"/>
      <c r="CI66" s="217"/>
      <c r="CJ66" s="217"/>
      <c r="CK66" s="217"/>
      <c r="CL66" s="217"/>
      <c r="CM66" s="217"/>
      <c r="CN66" s="217"/>
      <c r="CO66" s="217"/>
      <c r="CP66" s="217"/>
      <c r="CQ66" s="217"/>
      <c r="CR66" s="217"/>
      <c r="CS66" s="217"/>
      <c r="CT66" s="217"/>
      <c r="CU66" s="217"/>
      <c r="CV66" s="217"/>
      <c r="CW66" s="217"/>
      <c r="CX66" s="217"/>
      <c r="CY66" s="217"/>
      <c r="CZ66" s="218"/>
      <c r="DA66" s="218"/>
      <c r="DB66" s="218"/>
      <c r="DC66" s="218"/>
      <c r="DD66" s="218"/>
      <c r="DE66" s="218"/>
      <c r="DF66" s="218"/>
      <c r="DG66" s="218"/>
      <c r="DH66" s="218"/>
      <c r="DI66" s="218"/>
      <c r="DJ66" s="218"/>
      <c r="DK66" s="218"/>
      <c r="DL66" s="218"/>
      <c r="DM66" s="218"/>
      <c r="DN66" s="218"/>
      <c r="DO66" s="218"/>
    </row>
    <row r="67" spans="1:203" s="211" customFormat="1" ht="110.1" customHeight="1">
      <c r="A67" s="352">
        <v>15</v>
      </c>
      <c r="B67" s="343" t="s">
        <v>360</v>
      </c>
      <c r="C67" s="344">
        <v>0.25</v>
      </c>
      <c r="D67" s="220">
        <v>0.9</v>
      </c>
      <c r="E67" s="220">
        <v>0.7</v>
      </c>
      <c r="F67" s="220">
        <v>0.7</v>
      </c>
      <c r="G67" s="220">
        <v>0.2</v>
      </c>
      <c r="H67" s="220">
        <v>0.4</v>
      </c>
      <c r="I67" s="220">
        <v>0.9</v>
      </c>
      <c r="J67" s="220">
        <v>0.05</v>
      </c>
      <c r="K67" s="220">
        <v>0.9</v>
      </c>
      <c r="L67" s="220">
        <v>0.4</v>
      </c>
      <c r="M67" s="348">
        <v>0.9</v>
      </c>
      <c r="N67" s="348">
        <v>0.2</v>
      </c>
      <c r="O67" s="348">
        <v>0.5</v>
      </c>
      <c r="P67" s="220">
        <v>1</v>
      </c>
      <c r="Q67" s="220">
        <v>0.8</v>
      </c>
      <c r="R67" s="220">
        <v>0.25</v>
      </c>
      <c r="S67" s="220">
        <v>0.1</v>
      </c>
      <c r="T67" s="220">
        <v>0.3</v>
      </c>
      <c r="U67" s="220">
        <v>0.7</v>
      </c>
      <c r="V67" s="220" t="s">
        <v>842</v>
      </c>
      <c r="W67" s="220">
        <v>0.05</v>
      </c>
      <c r="X67" s="220">
        <v>1</v>
      </c>
      <c r="Y67" s="220">
        <v>0.1</v>
      </c>
      <c r="Z67" s="220">
        <v>0.3</v>
      </c>
      <c r="AA67" s="220">
        <v>0.2</v>
      </c>
      <c r="AB67" s="220">
        <v>0.5</v>
      </c>
      <c r="AC67" s="220">
        <v>0.6</v>
      </c>
      <c r="AD67" s="220">
        <v>0.1</v>
      </c>
      <c r="AE67" s="220">
        <v>0</v>
      </c>
      <c r="AF67" s="220">
        <v>0.4</v>
      </c>
      <c r="AG67" s="220">
        <v>0.5</v>
      </c>
      <c r="AH67" s="348" t="s">
        <v>843</v>
      </c>
      <c r="AI67" s="348">
        <v>0.8</v>
      </c>
      <c r="AJ67" s="348">
        <v>0.65</v>
      </c>
      <c r="AK67" s="348">
        <v>0.8</v>
      </c>
      <c r="AL67" s="220">
        <v>0.9</v>
      </c>
      <c r="AM67" s="348">
        <v>0.8</v>
      </c>
      <c r="AN67" s="348" t="s">
        <v>844</v>
      </c>
      <c r="AO67" s="220">
        <v>0.9</v>
      </c>
      <c r="AP67" s="220">
        <v>0.75</v>
      </c>
      <c r="AQ67" s="220">
        <v>0.4</v>
      </c>
      <c r="AR67" s="220">
        <v>0.2</v>
      </c>
      <c r="AS67" s="220">
        <v>0.4</v>
      </c>
      <c r="AT67" s="220">
        <v>0.5</v>
      </c>
      <c r="AU67" s="220">
        <v>0.5</v>
      </c>
      <c r="AV67" s="220">
        <v>0.4</v>
      </c>
      <c r="AW67" s="220">
        <v>0.5</v>
      </c>
      <c r="AX67" s="209" t="s">
        <v>845</v>
      </c>
      <c r="AY67" s="287">
        <v>0.1</v>
      </c>
      <c r="AZ67" s="287">
        <v>0.2</v>
      </c>
      <c r="BA67" s="287">
        <v>0.2</v>
      </c>
      <c r="BB67" s="348">
        <v>0.4</v>
      </c>
      <c r="BC67" s="348">
        <v>0.7</v>
      </c>
      <c r="BD67" s="348">
        <v>0.1</v>
      </c>
      <c r="BE67" s="348">
        <v>0</v>
      </c>
      <c r="BF67" s="220">
        <v>0.6</v>
      </c>
      <c r="BG67" s="220">
        <v>0.25</v>
      </c>
      <c r="BH67" s="220">
        <v>0.3</v>
      </c>
      <c r="BI67" s="220">
        <v>0.02</v>
      </c>
      <c r="BJ67" s="220">
        <v>0.25</v>
      </c>
      <c r="BK67" s="220">
        <v>0.6</v>
      </c>
      <c r="BL67" s="287">
        <v>0.05</v>
      </c>
      <c r="BM67" s="287">
        <v>0.25</v>
      </c>
      <c r="BN67" s="209" t="s">
        <v>846</v>
      </c>
      <c r="BO67" s="287">
        <v>0.3</v>
      </c>
      <c r="BP67" s="287">
        <v>0.4</v>
      </c>
      <c r="BQ67" s="287">
        <v>0.8</v>
      </c>
      <c r="BR67" s="220" t="s">
        <v>1037</v>
      </c>
      <c r="BS67" s="220">
        <v>0.35</v>
      </c>
      <c r="BT67" s="220">
        <v>0.35</v>
      </c>
      <c r="BU67" s="220">
        <v>0.25</v>
      </c>
      <c r="BV67" s="220">
        <v>0.25</v>
      </c>
      <c r="BW67" s="220">
        <v>0.3</v>
      </c>
      <c r="BX67" s="220">
        <v>0.15</v>
      </c>
      <c r="BY67" s="220">
        <v>0.25</v>
      </c>
      <c r="BZ67" s="220" t="s">
        <v>1024</v>
      </c>
      <c r="CA67" s="348">
        <v>0.7</v>
      </c>
      <c r="CB67" s="348">
        <v>0.3</v>
      </c>
      <c r="CC67" s="348">
        <v>0.45</v>
      </c>
      <c r="CD67" s="348">
        <v>0.33</v>
      </c>
      <c r="CE67" s="348">
        <v>0.45</v>
      </c>
      <c r="CF67" s="348">
        <v>0.33</v>
      </c>
      <c r="CG67" s="348">
        <v>0.35</v>
      </c>
      <c r="CH67" s="220">
        <v>0.45</v>
      </c>
      <c r="CI67" s="348">
        <v>0.33</v>
      </c>
      <c r="CJ67" s="348">
        <v>0.4</v>
      </c>
      <c r="CK67" s="220">
        <v>0.45</v>
      </c>
      <c r="CL67" s="211" t="s">
        <v>199</v>
      </c>
      <c r="CM67" s="211" t="s">
        <v>199</v>
      </c>
      <c r="CN67" s="211" t="s">
        <v>199</v>
      </c>
      <c r="CO67" s="211" t="s">
        <v>199</v>
      </c>
      <c r="CP67" s="211" t="s">
        <v>199</v>
      </c>
      <c r="CQ67" s="211" t="s">
        <v>199</v>
      </c>
      <c r="CR67" s="211" t="s">
        <v>199</v>
      </c>
      <c r="CS67" s="211" t="s">
        <v>199</v>
      </c>
      <c r="CT67" s="211" t="s">
        <v>199</v>
      </c>
      <c r="CU67" s="211" t="s">
        <v>199</v>
      </c>
      <c r="CV67" s="211" t="s">
        <v>199</v>
      </c>
      <c r="CW67" s="211" t="s">
        <v>199</v>
      </c>
      <c r="CX67" s="211" t="s">
        <v>199</v>
      </c>
      <c r="CY67" s="211" t="s">
        <v>199</v>
      </c>
      <c r="CZ67" s="211" t="s">
        <v>199</v>
      </c>
      <c r="DA67" s="211" t="s">
        <v>199</v>
      </c>
      <c r="DB67" s="211" t="s">
        <v>199</v>
      </c>
      <c r="DC67" s="211" t="s">
        <v>199</v>
      </c>
      <c r="DD67" s="211" t="s">
        <v>199</v>
      </c>
      <c r="DE67" s="211" t="s">
        <v>199</v>
      </c>
      <c r="DF67" s="211" t="s">
        <v>199</v>
      </c>
      <c r="DG67" s="211" t="s">
        <v>199</v>
      </c>
      <c r="DH67" s="211" t="s">
        <v>199</v>
      </c>
      <c r="DI67" s="211" t="s">
        <v>199</v>
      </c>
      <c r="DJ67" s="211" t="s">
        <v>199</v>
      </c>
      <c r="DK67" s="211" t="s">
        <v>199</v>
      </c>
      <c r="DL67" s="211" t="s">
        <v>199</v>
      </c>
      <c r="DM67" s="211" t="s">
        <v>199</v>
      </c>
      <c r="DN67" s="211" t="s">
        <v>199</v>
      </c>
      <c r="DO67" s="211" t="s">
        <v>199</v>
      </c>
      <c r="DP67" s="211" t="s">
        <v>199</v>
      </c>
      <c r="DQ67" s="211" t="s">
        <v>199</v>
      </c>
      <c r="DR67" s="211" t="s">
        <v>199</v>
      </c>
      <c r="DS67" s="211" t="s">
        <v>199</v>
      </c>
      <c r="DT67" s="211" t="s">
        <v>199</v>
      </c>
      <c r="DU67" s="211" t="s">
        <v>199</v>
      </c>
      <c r="DV67" s="211" t="s">
        <v>199</v>
      </c>
      <c r="DW67" s="211" t="s">
        <v>199</v>
      </c>
      <c r="DX67" s="211" t="s">
        <v>199</v>
      </c>
      <c r="DY67" s="211" t="s">
        <v>199</v>
      </c>
      <c r="DZ67" s="211" t="s">
        <v>199</v>
      </c>
      <c r="EA67" s="211" t="s">
        <v>199</v>
      </c>
      <c r="EB67" s="211" t="s">
        <v>199</v>
      </c>
      <c r="EC67" s="211" t="s">
        <v>199</v>
      </c>
      <c r="ED67" s="211" t="s">
        <v>199</v>
      </c>
      <c r="EE67" s="211" t="s">
        <v>199</v>
      </c>
      <c r="EF67" s="211" t="s">
        <v>199</v>
      </c>
      <c r="EG67" s="211" t="s">
        <v>199</v>
      </c>
      <c r="EH67" s="211" t="s">
        <v>199</v>
      </c>
      <c r="EI67" s="211" t="s">
        <v>199</v>
      </c>
      <c r="EJ67" s="211" t="s">
        <v>199</v>
      </c>
      <c r="EK67" s="211" t="s">
        <v>199</v>
      </c>
      <c r="EL67" s="211" t="s">
        <v>199</v>
      </c>
      <c r="EM67" s="211" t="s">
        <v>199</v>
      </c>
      <c r="EN67" s="211" t="s">
        <v>199</v>
      </c>
      <c r="EO67" s="211" t="s">
        <v>199</v>
      </c>
      <c r="EP67" s="211" t="s">
        <v>199</v>
      </c>
      <c r="EQ67" s="211" t="s">
        <v>199</v>
      </c>
      <c r="ER67" s="211" t="s">
        <v>199</v>
      </c>
      <c r="ES67" s="211" t="s">
        <v>199</v>
      </c>
      <c r="ET67" s="211" t="s">
        <v>199</v>
      </c>
      <c r="EU67" s="211" t="s">
        <v>199</v>
      </c>
      <c r="EV67" s="211" t="s">
        <v>199</v>
      </c>
      <c r="EW67" s="211" t="s">
        <v>199</v>
      </c>
      <c r="EX67" s="211" t="s">
        <v>199</v>
      </c>
      <c r="EY67" s="211" t="s">
        <v>199</v>
      </c>
      <c r="EZ67" s="211" t="s">
        <v>199</v>
      </c>
      <c r="FA67" s="211" t="s">
        <v>199</v>
      </c>
      <c r="FB67" s="211" t="s">
        <v>199</v>
      </c>
      <c r="FC67" s="211" t="s">
        <v>199</v>
      </c>
      <c r="FD67" s="211" t="s">
        <v>199</v>
      </c>
      <c r="FE67" s="211" t="s">
        <v>199</v>
      </c>
      <c r="FF67" s="211" t="s">
        <v>199</v>
      </c>
      <c r="FG67" s="211" t="s">
        <v>199</v>
      </c>
      <c r="FH67" s="211" t="s">
        <v>199</v>
      </c>
      <c r="FI67" s="211" t="s">
        <v>199</v>
      </c>
      <c r="FJ67" s="211" t="s">
        <v>199</v>
      </c>
      <c r="FK67" s="211" t="s">
        <v>199</v>
      </c>
      <c r="FL67" s="211" t="s">
        <v>199</v>
      </c>
      <c r="FM67" s="211" t="s">
        <v>199</v>
      </c>
      <c r="FN67" s="211" t="s">
        <v>199</v>
      </c>
      <c r="FO67" s="211" t="s">
        <v>199</v>
      </c>
      <c r="FP67" s="211" t="s">
        <v>199</v>
      </c>
      <c r="FQ67" s="211" t="s">
        <v>199</v>
      </c>
      <c r="FR67" s="211" t="s">
        <v>199</v>
      </c>
      <c r="FS67" s="211" t="s">
        <v>199</v>
      </c>
      <c r="FT67" s="211" t="s">
        <v>199</v>
      </c>
      <c r="FU67" s="211" t="s">
        <v>199</v>
      </c>
      <c r="FV67" s="211" t="s">
        <v>199</v>
      </c>
      <c r="FW67" s="211" t="s">
        <v>199</v>
      </c>
      <c r="FX67" s="211" t="s">
        <v>199</v>
      </c>
      <c r="FY67" s="211" t="s">
        <v>199</v>
      </c>
      <c r="FZ67" s="211" t="s">
        <v>199</v>
      </c>
      <c r="GA67" s="211" t="s">
        <v>199</v>
      </c>
      <c r="GB67" s="211" t="s">
        <v>199</v>
      </c>
      <c r="GC67" s="211" t="s">
        <v>199</v>
      </c>
      <c r="GD67" s="211" t="s">
        <v>199</v>
      </c>
      <c r="GE67" s="211" t="s">
        <v>199</v>
      </c>
      <c r="GF67" s="211" t="s">
        <v>199</v>
      </c>
      <c r="GG67" s="211" t="s">
        <v>199</v>
      </c>
      <c r="GH67" s="211" t="s">
        <v>199</v>
      </c>
      <c r="GI67" s="211" t="s">
        <v>199</v>
      </c>
      <c r="GJ67" s="211" t="s">
        <v>199</v>
      </c>
      <c r="GK67" s="211" t="s">
        <v>199</v>
      </c>
      <c r="GL67" s="211" t="s">
        <v>199</v>
      </c>
      <c r="GM67" s="211" t="s">
        <v>199</v>
      </c>
      <c r="GN67" s="211" t="s">
        <v>199</v>
      </c>
      <c r="GO67" s="211" t="s">
        <v>199</v>
      </c>
      <c r="GP67" s="211" t="s">
        <v>199</v>
      </c>
      <c r="GQ67" s="211" t="s">
        <v>199</v>
      </c>
      <c r="GR67" s="211" t="s">
        <v>199</v>
      </c>
      <c r="GS67" s="211" t="s">
        <v>199</v>
      </c>
      <c r="GT67" s="211" t="s">
        <v>199</v>
      </c>
      <c r="GU67" s="211" t="s">
        <v>199</v>
      </c>
    </row>
    <row r="68" spans="1:203" s="211" customFormat="1" ht="179.1" customHeight="1">
      <c r="A68" s="352">
        <v>16</v>
      </c>
      <c r="B68" s="353" t="s">
        <v>1038</v>
      </c>
      <c r="C68" s="319" t="s">
        <v>149</v>
      </c>
      <c r="G68" s="211" t="s">
        <v>847</v>
      </c>
      <c r="H68" s="211" t="s">
        <v>848</v>
      </c>
      <c r="I68" s="211" t="s">
        <v>849</v>
      </c>
      <c r="M68" s="336"/>
      <c r="N68" s="336" t="s">
        <v>850</v>
      </c>
      <c r="O68" s="336" t="s">
        <v>851</v>
      </c>
      <c r="P68" s="211" t="s">
        <v>852</v>
      </c>
      <c r="Q68" s="211" t="s">
        <v>853</v>
      </c>
      <c r="R68" s="211" t="s">
        <v>209</v>
      </c>
      <c r="S68" s="211" t="s">
        <v>209</v>
      </c>
      <c r="T68" s="211" t="s">
        <v>854</v>
      </c>
      <c r="U68" s="211" t="s">
        <v>855</v>
      </c>
      <c r="V68" s="211" t="s">
        <v>87</v>
      </c>
      <c r="AB68" s="211" t="s">
        <v>856</v>
      </c>
      <c r="AD68" s="211" t="s">
        <v>857</v>
      </c>
      <c r="AE68" s="211" t="s">
        <v>858</v>
      </c>
      <c r="AH68" s="336" t="s">
        <v>859</v>
      </c>
      <c r="AI68" s="336" t="s">
        <v>860</v>
      </c>
      <c r="AJ68" s="336" t="s">
        <v>861</v>
      </c>
      <c r="AK68" s="336"/>
      <c r="AL68" s="211" t="s">
        <v>862</v>
      </c>
      <c r="AM68" s="336"/>
      <c r="AN68" s="336" t="s">
        <v>863</v>
      </c>
      <c r="AS68" s="211" t="s">
        <v>864</v>
      </c>
      <c r="AW68" s="211" t="s">
        <v>865</v>
      </c>
      <c r="AX68" s="209"/>
      <c r="AY68" s="209"/>
      <c r="AZ68" s="209"/>
      <c r="BA68" s="209" t="s">
        <v>866</v>
      </c>
      <c r="BB68" s="336"/>
      <c r="BC68" s="336"/>
      <c r="BD68" s="336" t="s">
        <v>867</v>
      </c>
      <c r="BE68" s="336" t="s">
        <v>868</v>
      </c>
      <c r="BL68" s="209"/>
      <c r="BM68" s="209"/>
      <c r="BN68" s="209" t="s">
        <v>869</v>
      </c>
      <c r="BO68" s="209"/>
      <c r="BP68" s="209"/>
      <c r="BQ68" s="209"/>
      <c r="BR68" s="211" t="s">
        <v>1039</v>
      </c>
      <c r="BS68" s="211" t="s">
        <v>1040</v>
      </c>
      <c r="BT68" s="211" t="s">
        <v>1041</v>
      </c>
      <c r="BU68" s="211" t="s">
        <v>1042</v>
      </c>
      <c r="BV68" s="211" t="s">
        <v>1043</v>
      </c>
      <c r="BW68" s="211" t="s">
        <v>1044</v>
      </c>
      <c r="BX68" s="211" t="s">
        <v>1045</v>
      </c>
      <c r="BY68" s="211" t="s">
        <v>1046</v>
      </c>
      <c r="BZ68" s="211" t="s">
        <v>1047</v>
      </c>
      <c r="CA68" s="336" t="s">
        <v>1048</v>
      </c>
      <c r="CB68" s="336" t="s">
        <v>1049</v>
      </c>
      <c r="CC68" s="336" t="s">
        <v>1050</v>
      </c>
      <c r="CD68" s="336" t="s">
        <v>1051</v>
      </c>
      <c r="CE68" s="336" t="s">
        <v>1052</v>
      </c>
      <c r="CF68" s="336" t="s">
        <v>1053</v>
      </c>
      <c r="CG68" s="336" t="s">
        <v>1054</v>
      </c>
      <c r="CH68" s="211" t="s">
        <v>1055</v>
      </c>
      <c r="CI68" s="336" t="s">
        <v>1056</v>
      </c>
      <c r="CJ68" s="336" t="s">
        <v>1057</v>
      </c>
      <c r="CK68" s="211" t="s">
        <v>1058</v>
      </c>
    </row>
    <row r="69" spans="1:203" ht="15">
      <c r="B69" s="354"/>
      <c r="C69" s="355"/>
      <c r="D69" s="327"/>
      <c r="E69" s="327"/>
      <c r="F69" s="327"/>
      <c r="G69" s="327"/>
      <c r="H69" s="327"/>
      <c r="I69" s="327"/>
      <c r="J69" s="327"/>
      <c r="K69" s="327"/>
      <c r="L69" s="327"/>
      <c r="M69" s="327"/>
      <c r="N69" s="327"/>
      <c r="O69" s="327"/>
      <c r="P69" s="327"/>
      <c r="Q69" s="327"/>
      <c r="R69" s="327"/>
      <c r="S69" s="327"/>
      <c r="T69" s="327"/>
      <c r="U69" s="327"/>
      <c r="V69" s="327"/>
      <c r="W69" s="327"/>
      <c r="X69" s="327"/>
      <c r="Y69" s="327"/>
      <c r="Z69" s="327"/>
      <c r="AA69" s="327"/>
      <c r="AB69" s="327"/>
      <c r="AC69" s="327"/>
      <c r="AD69" s="327"/>
      <c r="AE69" s="327"/>
      <c r="AF69" s="327"/>
      <c r="AG69" s="327"/>
      <c r="AH69" s="327"/>
      <c r="AI69" s="327"/>
      <c r="AJ69" s="327"/>
      <c r="AK69" s="327"/>
      <c r="AL69" s="327"/>
      <c r="AM69" s="327"/>
      <c r="AN69" s="327"/>
      <c r="AO69" s="327"/>
      <c r="AP69" s="327"/>
      <c r="AQ69" s="327"/>
      <c r="AR69" s="327"/>
      <c r="BB69" s="327"/>
      <c r="BC69" s="327"/>
      <c r="BD69" s="356"/>
      <c r="BE69" s="327"/>
      <c r="CB69" s="327"/>
      <c r="CC69" s="327"/>
      <c r="CD69" s="327"/>
      <c r="CE69" s="327"/>
      <c r="CF69" s="327"/>
      <c r="CG69" s="327"/>
      <c r="CH69" s="327"/>
      <c r="CI69" s="327"/>
      <c r="CJ69" s="327"/>
      <c r="CK69" s="327"/>
    </row>
    <row r="70" spans="1:203">
      <c r="B70" s="354"/>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327"/>
      <c r="AE70" s="327"/>
      <c r="AF70" s="327"/>
      <c r="AG70" s="327"/>
      <c r="AH70" s="327"/>
      <c r="AI70" s="327"/>
      <c r="AJ70" s="327"/>
      <c r="AK70" s="327"/>
      <c r="AL70" s="327"/>
      <c r="AM70" s="327"/>
      <c r="AN70" s="327"/>
      <c r="AO70" s="327"/>
      <c r="AP70" s="327"/>
      <c r="AQ70" s="327"/>
      <c r="AR70" s="327"/>
      <c r="BB70" s="327"/>
      <c r="BC70" s="327"/>
      <c r="BD70" s="356"/>
      <c r="BE70" s="327"/>
      <c r="CB70" s="327"/>
      <c r="CC70" s="327"/>
      <c r="CD70" s="327"/>
      <c r="CE70" s="327"/>
      <c r="CF70" s="327"/>
      <c r="CG70" s="327"/>
      <c r="CH70" s="327"/>
      <c r="CI70" s="327"/>
      <c r="CJ70" s="327"/>
      <c r="CK70" s="327"/>
    </row>
    <row r="71" spans="1:203">
      <c r="B71" s="354"/>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s="327"/>
      <c r="AF71" s="327"/>
      <c r="AG71" s="327"/>
      <c r="AH71" s="327"/>
      <c r="AI71" s="327"/>
      <c r="AJ71" s="327"/>
      <c r="AK71" s="327"/>
      <c r="AL71" s="327"/>
      <c r="AM71" s="327"/>
      <c r="AN71" s="327"/>
      <c r="AO71" s="327"/>
      <c r="AP71" s="327"/>
      <c r="AQ71" s="327"/>
      <c r="AR71" s="327"/>
      <c r="BB71" s="327"/>
      <c r="BC71" s="327"/>
      <c r="BD71" s="356"/>
      <c r="BE71" s="327"/>
      <c r="CB71" s="327"/>
      <c r="CC71" s="327"/>
      <c r="CD71" s="327"/>
      <c r="CE71" s="327"/>
      <c r="CF71" s="327"/>
      <c r="CG71" s="327"/>
      <c r="CH71" s="327"/>
      <c r="CI71" s="327"/>
      <c r="CJ71" s="327"/>
      <c r="CK71" s="327"/>
    </row>
    <row r="72" spans="1:203">
      <c r="B72" s="354"/>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7"/>
      <c r="AD72" s="327"/>
      <c r="AE72" s="327"/>
      <c r="AF72" s="327"/>
      <c r="AG72" s="327"/>
      <c r="AH72" s="327"/>
      <c r="AI72" s="327"/>
      <c r="AJ72" s="327"/>
      <c r="AK72" s="327"/>
      <c r="AL72" s="327"/>
      <c r="AM72" s="327"/>
      <c r="AN72" s="327"/>
      <c r="AO72" s="327"/>
      <c r="AP72" s="327"/>
      <c r="AQ72" s="327"/>
      <c r="AR72" s="327"/>
      <c r="BB72" s="327"/>
      <c r="BC72" s="327"/>
      <c r="BD72" s="356"/>
      <c r="BE72" s="327"/>
      <c r="CB72" s="327"/>
      <c r="CC72" s="327"/>
      <c r="CD72" s="327"/>
      <c r="CE72" s="327"/>
      <c r="CF72" s="327"/>
      <c r="CG72" s="327"/>
      <c r="CH72" s="327"/>
      <c r="CI72" s="327"/>
      <c r="CJ72" s="327"/>
      <c r="CK72" s="327"/>
    </row>
    <row r="73" spans="1:203">
      <c r="B73" s="354"/>
      <c r="D73" s="327"/>
      <c r="E73" s="327"/>
      <c r="F73" s="327"/>
      <c r="G73" s="327"/>
      <c r="H73" s="327"/>
      <c r="I73" s="327"/>
      <c r="J73" s="327"/>
      <c r="K73" s="327"/>
      <c r="L73" s="327"/>
      <c r="M73" s="327"/>
      <c r="N73" s="327"/>
      <c r="O73" s="327"/>
      <c r="P73" s="327"/>
      <c r="Q73" s="327"/>
      <c r="R73" s="327"/>
      <c r="S73" s="327"/>
      <c r="T73" s="327"/>
      <c r="U73" s="327"/>
      <c r="V73" s="327"/>
      <c r="W73" s="327"/>
      <c r="X73" s="327"/>
      <c r="Y73" s="327"/>
      <c r="Z73" s="327"/>
      <c r="AA73" s="327"/>
      <c r="AB73" s="327"/>
      <c r="AC73" s="327"/>
      <c r="AD73" s="327"/>
      <c r="AE73" s="327"/>
      <c r="AF73" s="327"/>
      <c r="AG73" s="327"/>
      <c r="AH73" s="327"/>
      <c r="AI73" s="327"/>
      <c r="AJ73" s="327"/>
      <c r="AK73" s="327"/>
      <c r="AL73" s="327"/>
      <c r="AM73" s="327"/>
      <c r="AN73" s="327"/>
      <c r="AO73" s="327"/>
      <c r="AP73" s="327"/>
      <c r="AQ73" s="327"/>
      <c r="AR73" s="327"/>
      <c r="BB73" s="327"/>
      <c r="BC73" s="327"/>
      <c r="BD73" s="356"/>
      <c r="BE73" s="327"/>
      <c r="CB73" s="327"/>
      <c r="CC73" s="327"/>
      <c r="CD73" s="327"/>
      <c r="CE73" s="327"/>
      <c r="CF73" s="327"/>
      <c r="CG73" s="327"/>
      <c r="CH73" s="327"/>
      <c r="CI73" s="327"/>
      <c r="CJ73" s="327"/>
      <c r="CK73" s="327"/>
    </row>
    <row r="74" spans="1:203">
      <c r="B74" s="354"/>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c r="AD74" s="327"/>
      <c r="AE74" s="327"/>
      <c r="AF74" s="327"/>
      <c r="AG74" s="327"/>
      <c r="BB74" s="327"/>
      <c r="BC74" s="327"/>
      <c r="BD74" s="356"/>
      <c r="BE74" s="327"/>
      <c r="CB74" s="327"/>
      <c r="CC74" s="327"/>
      <c r="CD74" s="327"/>
      <c r="CE74" s="327"/>
      <c r="CF74" s="327"/>
      <c r="CG74" s="327"/>
      <c r="CH74" s="327"/>
      <c r="CI74" s="327"/>
      <c r="CJ74" s="327"/>
      <c r="CK74" s="327"/>
    </row>
    <row r="75" spans="1:203">
      <c r="B75" s="354"/>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BB75" s="327"/>
      <c r="BC75" s="327"/>
      <c r="BD75" s="356"/>
      <c r="BE75" s="327"/>
      <c r="CB75" s="327"/>
      <c r="CC75" s="327"/>
      <c r="CD75" s="327"/>
      <c r="CE75" s="327"/>
      <c r="CF75" s="327"/>
      <c r="CG75" s="327"/>
      <c r="CH75" s="327"/>
      <c r="CI75" s="327"/>
      <c r="CJ75" s="327"/>
      <c r="CK75" s="327"/>
    </row>
    <row r="76" spans="1:203">
      <c r="B76" s="354"/>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BB76" s="327"/>
      <c r="BC76" s="327"/>
      <c r="BD76" s="356"/>
      <c r="BE76" s="327"/>
      <c r="CB76" s="327"/>
      <c r="CC76" s="327"/>
      <c r="CD76" s="327"/>
      <c r="CE76" s="327"/>
      <c r="CF76" s="327"/>
      <c r="CG76" s="327"/>
      <c r="CH76" s="327"/>
      <c r="CI76" s="327"/>
      <c r="CJ76" s="327"/>
      <c r="CK76" s="327"/>
    </row>
    <row r="77" spans="1:203">
      <c r="B77" s="354"/>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327"/>
      <c r="AF77" s="327"/>
      <c r="AG77" s="327"/>
      <c r="BB77" s="327"/>
      <c r="BC77" s="327"/>
      <c r="BD77" s="356"/>
      <c r="BE77" s="327"/>
      <c r="CB77" s="327"/>
      <c r="CC77" s="327"/>
      <c r="CD77" s="327"/>
      <c r="CE77" s="327"/>
      <c r="CF77" s="327"/>
      <c r="CG77" s="327"/>
      <c r="CH77" s="327"/>
      <c r="CI77" s="327"/>
      <c r="CJ77" s="327"/>
      <c r="CK77" s="327"/>
    </row>
    <row r="78" spans="1:203">
      <c r="B78" s="354"/>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c r="BB78" s="327"/>
      <c r="BC78" s="327"/>
      <c r="BD78" s="356"/>
      <c r="BE78" s="327"/>
      <c r="CB78" s="327"/>
      <c r="CC78" s="327"/>
      <c r="CD78" s="327"/>
      <c r="CE78" s="327"/>
      <c r="CF78" s="327"/>
      <c r="CG78" s="327"/>
      <c r="CH78" s="327"/>
      <c r="CI78" s="327"/>
      <c r="CJ78" s="327"/>
      <c r="CK78" s="327"/>
    </row>
    <row r="79" spans="1:203">
      <c r="B79" s="354"/>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c r="AE79" s="327"/>
      <c r="AF79" s="327"/>
      <c r="AG79" s="327"/>
      <c r="BB79" s="327"/>
      <c r="BC79" s="327"/>
      <c r="BD79" s="356"/>
      <c r="BE79" s="327"/>
      <c r="CB79" s="327"/>
      <c r="CC79" s="327"/>
      <c r="CD79" s="327"/>
      <c r="CE79" s="327"/>
      <c r="CF79" s="327"/>
      <c r="CG79" s="327"/>
      <c r="CH79" s="327"/>
      <c r="CI79" s="327"/>
      <c r="CJ79" s="327"/>
      <c r="CK79" s="327"/>
    </row>
    <row r="80" spans="1:203">
      <c r="B80" s="354"/>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327"/>
      <c r="AF80" s="327"/>
      <c r="AG80" s="327"/>
      <c r="BB80" s="327"/>
      <c r="BC80" s="327"/>
      <c r="BD80" s="356"/>
      <c r="BE80" s="327"/>
      <c r="CB80" s="327"/>
      <c r="CC80" s="327"/>
      <c r="CD80" s="327"/>
      <c r="CE80" s="327"/>
      <c r="CF80" s="327"/>
      <c r="CG80" s="327"/>
      <c r="CH80" s="327"/>
      <c r="CI80" s="327"/>
      <c r="CJ80" s="327"/>
      <c r="CK80" s="327"/>
    </row>
    <row r="81" spans="2:89">
      <c r="B81" s="354"/>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c r="AE81" s="327"/>
      <c r="AF81" s="327"/>
      <c r="AG81" s="327"/>
      <c r="BB81" s="327"/>
      <c r="BC81" s="327"/>
      <c r="BD81" s="356"/>
      <c r="BE81" s="327"/>
      <c r="CB81" s="327"/>
      <c r="CC81" s="327"/>
      <c r="CD81" s="327"/>
      <c r="CE81" s="327"/>
      <c r="CF81" s="327"/>
      <c r="CG81" s="327"/>
      <c r="CH81" s="327"/>
      <c r="CI81" s="327"/>
      <c r="CJ81" s="327"/>
      <c r="CK81" s="327"/>
    </row>
    <row r="82" spans="2:89">
      <c r="B82" s="354"/>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7"/>
      <c r="AD82" s="327"/>
      <c r="AE82" s="327"/>
      <c r="AF82" s="327"/>
      <c r="AG82" s="327"/>
      <c r="BB82" s="327"/>
      <c r="BC82" s="327"/>
      <c r="BD82" s="356"/>
      <c r="BE82" s="327"/>
      <c r="CB82" s="327"/>
      <c r="CC82" s="327"/>
      <c r="CD82" s="327"/>
      <c r="CE82" s="327"/>
      <c r="CF82" s="327"/>
      <c r="CG82" s="327"/>
      <c r="CH82" s="327"/>
      <c r="CI82" s="327"/>
      <c r="CJ82" s="327"/>
      <c r="CK82" s="327"/>
    </row>
    <row r="83" spans="2:89">
      <c r="B83" s="354"/>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327"/>
      <c r="AE83" s="327"/>
      <c r="AF83" s="327"/>
      <c r="AG83" s="327"/>
      <c r="BB83" s="327"/>
      <c r="BC83" s="327"/>
      <c r="BD83" s="356"/>
      <c r="BE83" s="327"/>
      <c r="CB83" s="327"/>
      <c r="CC83" s="327"/>
      <c r="CD83" s="327"/>
      <c r="CE83" s="327"/>
      <c r="CF83" s="327"/>
      <c r="CG83" s="327"/>
      <c r="CH83" s="327"/>
      <c r="CI83" s="327"/>
      <c r="CJ83" s="327"/>
      <c r="CK83" s="327"/>
    </row>
    <row r="84" spans="2:89">
      <c r="B84" s="354"/>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c r="AE84" s="327"/>
      <c r="AF84" s="327"/>
      <c r="AG84" s="327"/>
      <c r="BB84" s="327"/>
      <c r="BC84" s="327"/>
      <c r="BD84" s="356"/>
      <c r="BE84" s="327"/>
      <c r="CB84" s="327"/>
      <c r="CC84" s="327"/>
      <c r="CD84" s="327"/>
      <c r="CE84" s="327"/>
      <c r="CF84" s="327"/>
      <c r="CG84" s="327"/>
      <c r="CH84" s="327"/>
      <c r="CI84" s="327"/>
      <c r="CJ84" s="327"/>
      <c r="CK84" s="327"/>
    </row>
    <row r="85" spans="2:89">
      <c r="B85" s="354"/>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27"/>
      <c r="AF85" s="327"/>
      <c r="AG85" s="327"/>
      <c r="BB85" s="327"/>
      <c r="BC85" s="327"/>
      <c r="BD85" s="356"/>
      <c r="BE85" s="327"/>
      <c r="CB85" s="327"/>
      <c r="CC85" s="327"/>
      <c r="CD85" s="327"/>
      <c r="CE85" s="327"/>
      <c r="CF85" s="327"/>
      <c r="CG85" s="327"/>
      <c r="CH85" s="327"/>
      <c r="CI85" s="327"/>
      <c r="CJ85" s="327"/>
      <c r="CK85" s="327"/>
    </row>
    <row r="86" spans="2:89">
      <c r="B86" s="354"/>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27"/>
      <c r="AF86" s="327"/>
      <c r="AG86" s="327"/>
      <c r="BB86" s="327"/>
      <c r="BC86" s="327"/>
      <c r="BD86" s="356"/>
      <c r="BE86" s="327"/>
      <c r="CB86" s="327"/>
      <c r="CC86" s="327"/>
      <c r="CD86" s="327"/>
      <c r="CE86" s="327"/>
      <c r="CF86" s="327"/>
      <c r="CG86" s="327"/>
      <c r="CH86" s="327"/>
      <c r="CI86" s="327"/>
      <c r="CJ86" s="327"/>
      <c r="CK86" s="327"/>
    </row>
    <row r="87" spans="2:89">
      <c r="B87" s="354"/>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327"/>
      <c r="AF87" s="327"/>
      <c r="AG87" s="327"/>
      <c r="BB87" s="327"/>
      <c r="BC87" s="327"/>
      <c r="BD87" s="356"/>
      <c r="BE87" s="327"/>
      <c r="CB87" s="327"/>
      <c r="CC87" s="327"/>
      <c r="CD87" s="327"/>
      <c r="CE87" s="327"/>
      <c r="CF87" s="327"/>
      <c r="CG87" s="327"/>
      <c r="CH87" s="327"/>
      <c r="CI87" s="327"/>
      <c r="CJ87" s="327"/>
      <c r="CK87" s="327"/>
    </row>
    <row r="88" spans="2:89">
      <c r="B88" s="354"/>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c r="AE88" s="327"/>
      <c r="AF88" s="327"/>
      <c r="AG88" s="327"/>
      <c r="BB88" s="327"/>
      <c r="BC88" s="327"/>
      <c r="BD88" s="356"/>
      <c r="BE88" s="327"/>
      <c r="CB88" s="327"/>
      <c r="CC88" s="327"/>
      <c r="CD88" s="327"/>
      <c r="CE88" s="327"/>
      <c r="CF88" s="327"/>
      <c r="CG88" s="327"/>
      <c r="CH88" s="327"/>
      <c r="CI88" s="327"/>
      <c r="CJ88" s="327"/>
      <c r="CK88" s="327"/>
    </row>
    <row r="89" spans="2:89">
      <c r="B89" s="354"/>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27"/>
      <c r="AF89" s="327"/>
      <c r="AG89" s="327"/>
      <c r="BB89" s="327"/>
      <c r="BC89" s="327"/>
      <c r="BD89" s="356"/>
      <c r="BE89" s="327"/>
    </row>
    <row r="90" spans="2:89">
      <c r="B90" s="354"/>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327"/>
      <c r="AF90" s="327"/>
      <c r="AG90" s="327"/>
      <c r="BB90" s="327"/>
      <c r="BC90" s="327"/>
      <c r="BD90" s="356"/>
      <c r="BE90" s="327"/>
    </row>
    <row r="91" spans="2:89">
      <c r="B91" s="354"/>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c r="AE91" s="327"/>
      <c r="AF91" s="327"/>
      <c r="AG91" s="327"/>
      <c r="BB91" s="327"/>
      <c r="BC91" s="327"/>
      <c r="BD91" s="356"/>
      <c r="BE91" s="327"/>
    </row>
    <row r="92" spans="2:89">
      <c r="B92" s="354"/>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c r="AE92" s="327"/>
      <c r="AF92" s="327"/>
      <c r="AG92" s="327"/>
      <c r="BB92" s="327"/>
      <c r="BC92" s="327"/>
      <c r="BD92" s="356"/>
      <c r="BE92" s="327"/>
    </row>
    <row r="93" spans="2:89">
      <c r="B93" s="354"/>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c r="AE93" s="327"/>
      <c r="AF93" s="327"/>
      <c r="AG93" s="327"/>
      <c r="BB93" s="327"/>
      <c r="BC93" s="327"/>
      <c r="BD93" s="356"/>
      <c r="BE93" s="327"/>
    </row>
    <row r="94" spans="2:89">
      <c r="B94" s="354"/>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c r="AE94" s="327"/>
      <c r="AF94" s="327"/>
      <c r="AG94" s="327"/>
      <c r="BB94" s="327"/>
      <c r="BC94" s="327"/>
      <c r="BD94" s="356"/>
      <c r="BE94" s="327"/>
    </row>
    <row r="95" spans="2:89">
      <c r="B95" s="354"/>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c r="AE95" s="327"/>
      <c r="AF95" s="327"/>
      <c r="AG95" s="327"/>
      <c r="BB95" s="327"/>
      <c r="BC95" s="327"/>
      <c r="BD95" s="356"/>
      <c r="BE95" s="327"/>
    </row>
    <row r="96" spans="2:89">
      <c r="B96" s="354"/>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327"/>
      <c r="AF96" s="327"/>
      <c r="AG96" s="327"/>
      <c r="BB96" s="327"/>
      <c r="BC96" s="327"/>
      <c r="BD96" s="356"/>
      <c r="BE96" s="327"/>
    </row>
    <row r="97" spans="2:57">
      <c r="B97" s="354"/>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c r="AE97" s="327"/>
      <c r="AF97" s="327"/>
      <c r="AG97" s="327"/>
      <c r="BB97" s="327"/>
      <c r="BC97" s="327"/>
      <c r="BD97" s="356"/>
      <c r="BE97" s="327"/>
    </row>
    <row r="98" spans="2:57">
      <c r="B98" s="354"/>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c r="AE98" s="327"/>
      <c r="AF98" s="327"/>
      <c r="AG98" s="327"/>
      <c r="BB98" s="327"/>
      <c r="BC98" s="327"/>
      <c r="BD98" s="356"/>
      <c r="BE98" s="327"/>
    </row>
    <row r="99" spans="2:57">
      <c r="B99" s="354"/>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c r="AE99" s="327"/>
      <c r="AF99" s="327"/>
      <c r="AG99" s="327"/>
      <c r="BB99" s="327"/>
      <c r="BC99" s="327"/>
      <c r="BD99" s="356"/>
      <c r="BE99" s="327"/>
    </row>
    <row r="100" spans="2:57">
      <c r="B100" s="354"/>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c r="AE100" s="327"/>
      <c r="AF100" s="327"/>
      <c r="AG100" s="327"/>
      <c r="BB100" s="327"/>
      <c r="BC100" s="327"/>
      <c r="BD100" s="356"/>
      <c r="BE100" s="327"/>
    </row>
    <row r="101" spans="2:57">
      <c r="B101" s="354"/>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c r="BB101" s="327"/>
      <c r="BC101" s="327"/>
      <c r="BD101" s="356"/>
      <c r="BE101" s="327"/>
    </row>
    <row r="102" spans="2:57">
      <c r="B102" s="354"/>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c r="AE102" s="327"/>
      <c r="AF102" s="327"/>
      <c r="AG102" s="327"/>
      <c r="BB102" s="327"/>
      <c r="BC102" s="327"/>
      <c r="BD102" s="356"/>
      <c r="BE102" s="327"/>
    </row>
    <row r="103" spans="2:57">
      <c r="B103" s="354"/>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c r="AE103" s="327"/>
      <c r="AF103" s="327"/>
      <c r="AG103" s="327"/>
      <c r="BB103" s="327"/>
      <c r="BC103" s="327"/>
      <c r="BD103" s="356"/>
      <c r="BE103" s="327"/>
    </row>
    <row r="104" spans="2:57">
      <c r="B104" s="354"/>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c r="AE104" s="327"/>
      <c r="AF104" s="327"/>
      <c r="AG104" s="327"/>
      <c r="BB104" s="327"/>
      <c r="BC104" s="327"/>
      <c r="BD104" s="356"/>
      <c r="BE104" s="327"/>
    </row>
    <row r="105" spans="2:57">
      <c r="B105" s="354"/>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327"/>
      <c r="AE105" s="327"/>
      <c r="AF105" s="327"/>
      <c r="AG105" s="327"/>
      <c r="BB105" s="327"/>
      <c r="BC105" s="327"/>
      <c r="BD105" s="356"/>
      <c r="BE105" s="327"/>
    </row>
    <row r="106" spans="2:57">
      <c r="B106" s="354"/>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c r="AE106" s="327"/>
      <c r="AF106" s="327"/>
      <c r="AG106" s="327"/>
      <c r="BB106" s="327"/>
      <c r="BC106" s="327"/>
      <c r="BD106" s="356"/>
      <c r="BE106" s="327"/>
    </row>
    <row r="107" spans="2:57">
      <c r="B107" s="354"/>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c r="AE107" s="327"/>
      <c r="AF107" s="327"/>
      <c r="AG107" s="327"/>
    </row>
    <row r="108" spans="2:57">
      <c r="B108" s="354"/>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c r="AE108" s="327"/>
      <c r="AF108" s="327"/>
      <c r="AG108" s="327"/>
    </row>
    <row r="109" spans="2:57">
      <c r="B109" s="354"/>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c r="AE109" s="327"/>
      <c r="AF109" s="327"/>
      <c r="AG109" s="327"/>
    </row>
    <row r="110" spans="2:57">
      <c r="B110" s="354"/>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c r="AE110" s="327"/>
      <c r="AF110" s="327"/>
      <c r="AG110" s="327"/>
    </row>
    <row r="111" spans="2:57">
      <c r="B111" s="354"/>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327"/>
      <c r="AF111" s="327"/>
      <c r="AG111" s="327"/>
    </row>
    <row r="112" spans="2:57">
      <c r="B112" s="354"/>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327"/>
      <c r="AF112" s="327"/>
      <c r="AG112" s="327"/>
    </row>
    <row r="113" spans="2:33">
      <c r="B113" s="354"/>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c r="AE113" s="327"/>
      <c r="AF113" s="327"/>
      <c r="AG113" s="327"/>
    </row>
    <row r="114" spans="2:33">
      <c r="B114" s="354"/>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c r="AE114" s="327"/>
      <c r="AF114" s="327"/>
      <c r="AG114" s="327"/>
    </row>
    <row r="115" spans="2:33">
      <c r="B115" s="354"/>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c r="AE115" s="327"/>
      <c r="AF115" s="327"/>
      <c r="AG115" s="327"/>
    </row>
    <row r="116" spans="2:33">
      <c r="B116" s="354"/>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c r="AE116" s="327"/>
      <c r="AF116" s="327"/>
      <c r="AG116" s="327"/>
    </row>
    <row r="117" spans="2:33">
      <c r="B117" s="354"/>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row>
    <row r="118" spans="2:33">
      <c r="B118" s="354"/>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c r="AE118" s="327"/>
      <c r="AF118" s="327"/>
      <c r="AG118" s="327"/>
    </row>
    <row r="119" spans="2:33">
      <c r="B119" s="354"/>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c r="AE119" s="327"/>
      <c r="AF119" s="327"/>
      <c r="AG119" s="327"/>
    </row>
    <row r="120" spans="2:33">
      <c r="B120" s="354"/>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327"/>
      <c r="AF120" s="327"/>
      <c r="AG120" s="327"/>
    </row>
    <row r="121" spans="2:33">
      <c r="B121" s="354"/>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327"/>
      <c r="AF121" s="327"/>
      <c r="AG121" s="327"/>
    </row>
    <row r="122" spans="2:33">
      <c r="B122" s="354"/>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c r="AE122" s="327"/>
      <c r="AF122" s="327"/>
      <c r="AG122" s="327"/>
    </row>
    <row r="123" spans="2:33">
      <c r="B123" s="354"/>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27"/>
      <c r="AF123" s="327"/>
      <c r="AG123" s="327"/>
    </row>
    <row r="124" spans="2:33">
      <c r="B124" s="354"/>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row>
    <row r="125" spans="2:33">
      <c r="B125" s="354"/>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c r="AE125" s="327"/>
      <c r="AF125" s="327"/>
      <c r="AG125" s="327"/>
    </row>
    <row r="126" spans="2:33">
      <c r="B126" s="354"/>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c r="AE126" s="327"/>
      <c r="AF126" s="327"/>
      <c r="AG126" s="327"/>
    </row>
    <row r="127" spans="2:33">
      <c r="B127" s="354"/>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27"/>
      <c r="AF127" s="327"/>
      <c r="AG127" s="327"/>
    </row>
    <row r="128" spans="2:33">
      <c r="B128" s="354"/>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327"/>
      <c r="AF128" s="327"/>
      <c r="AG128" s="327"/>
    </row>
    <row r="129" spans="2:33">
      <c r="B129" s="354"/>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c r="AE129" s="327"/>
      <c r="AF129" s="327"/>
      <c r="AG129" s="327"/>
    </row>
    <row r="130" spans="2:33">
      <c r="B130" s="354"/>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327"/>
      <c r="AF130" s="327"/>
      <c r="AG130" s="327"/>
    </row>
    <row r="131" spans="2:33">
      <c r="B131" s="354"/>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c r="AE131" s="327"/>
      <c r="AF131" s="327"/>
      <c r="AG131" s="327"/>
    </row>
    <row r="132" spans="2:33">
      <c r="B132" s="354"/>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c r="AE132" s="327"/>
      <c r="AF132" s="327"/>
      <c r="AG132" s="327"/>
    </row>
    <row r="133" spans="2:33">
      <c r="B133" s="354"/>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c r="AE133" s="327"/>
      <c r="AF133" s="327"/>
      <c r="AG133" s="327"/>
    </row>
    <row r="134" spans="2:33">
      <c r="B134" s="354"/>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c r="AE134" s="327"/>
      <c r="AF134" s="327"/>
      <c r="AG134" s="327"/>
    </row>
    <row r="135" spans="2:33">
      <c r="B135" s="354"/>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c r="AD135" s="327"/>
      <c r="AE135" s="327"/>
      <c r="AF135" s="327"/>
      <c r="AG135" s="327"/>
    </row>
    <row r="136" spans="2:33">
      <c r="B136" s="354"/>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c r="AE136" s="327"/>
      <c r="AF136" s="327"/>
      <c r="AG136" s="327"/>
    </row>
    <row r="137" spans="2:33">
      <c r="B137" s="354"/>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c r="AE137" s="327"/>
      <c r="AF137" s="327"/>
      <c r="AG137" s="327"/>
    </row>
    <row r="138" spans="2:33">
      <c r="B138" s="354"/>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c r="AE138" s="327"/>
      <c r="AF138" s="327"/>
      <c r="AG138" s="327"/>
    </row>
    <row r="139" spans="2:33">
      <c r="B139" s="354"/>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c r="AE139" s="327"/>
      <c r="AF139" s="327"/>
      <c r="AG139" s="327"/>
    </row>
    <row r="140" spans="2:33">
      <c r="B140" s="354"/>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c r="AE140" s="327"/>
      <c r="AF140" s="327"/>
      <c r="AG140" s="327"/>
    </row>
    <row r="141" spans="2:33">
      <c r="B141" s="354"/>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c r="AF141" s="327"/>
      <c r="AG141" s="327"/>
    </row>
    <row r="142" spans="2:33">
      <c r="B142" s="354"/>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c r="AE142" s="327"/>
      <c r="AF142" s="327"/>
      <c r="AG142" s="327"/>
    </row>
    <row r="143" spans="2:33">
      <c r="B143" s="354"/>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c r="AE143" s="327"/>
      <c r="AF143" s="327"/>
      <c r="AG143" s="327"/>
    </row>
    <row r="144" spans="2:33">
      <c r="B144" s="354"/>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327"/>
      <c r="AF144" s="327"/>
      <c r="AG144" s="327"/>
    </row>
    <row r="145" spans="2:33">
      <c r="B145" s="354"/>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c r="AE145" s="327"/>
      <c r="AF145" s="327"/>
      <c r="AG145" s="327"/>
    </row>
    <row r="146" spans="2:33">
      <c r="B146" s="354"/>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c r="AE146" s="327"/>
      <c r="AF146" s="327"/>
      <c r="AG146" s="327"/>
    </row>
    <row r="147" spans="2:33">
      <c r="B147" s="354"/>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c r="AE147" s="327"/>
      <c r="AF147" s="327"/>
      <c r="AG147" s="327"/>
    </row>
    <row r="148" spans="2:33">
      <c r="B148" s="354"/>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c r="AE148" s="327"/>
      <c r="AF148" s="327"/>
      <c r="AG148" s="327"/>
    </row>
    <row r="149" spans="2:33">
      <c r="B149" s="354"/>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327"/>
      <c r="AF149" s="327"/>
      <c r="AG149" s="327"/>
    </row>
    <row r="150" spans="2:33">
      <c r="B150" s="354"/>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row>
    <row r="151" spans="2:33">
      <c r="B151" s="354"/>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row>
    <row r="152" spans="2:33">
      <c r="B152" s="354"/>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327"/>
      <c r="AE152" s="327"/>
      <c r="AF152" s="327"/>
      <c r="AG152" s="327"/>
    </row>
    <row r="153" spans="2:33">
      <c r="B153" s="354"/>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c r="AE153" s="327"/>
      <c r="AF153" s="327"/>
      <c r="AG153" s="327"/>
    </row>
    <row r="154" spans="2:33">
      <c r="B154" s="354"/>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c r="AE154" s="327"/>
      <c r="AF154" s="327"/>
      <c r="AG154" s="327"/>
    </row>
    <row r="155" spans="2:33">
      <c r="B155" s="354"/>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c r="AE155" s="327"/>
      <c r="AF155" s="327"/>
      <c r="AG155" s="327"/>
    </row>
    <row r="156" spans="2:33">
      <c r="B156" s="354"/>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c r="AE156" s="327"/>
      <c r="AF156" s="327"/>
      <c r="AG156" s="327"/>
    </row>
    <row r="157" spans="2:33">
      <c r="B157" s="354"/>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c r="AE157" s="327"/>
      <c r="AF157" s="327"/>
      <c r="AG157" s="327"/>
    </row>
    <row r="158" spans="2:33">
      <c r="B158" s="354"/>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c r="AE158" s="327"/>
      <c r="AF158" s="327"/>
      <c r="AG158" s="327"/>
    </row>
    <row r="159" spans="2:33">
      <c r="B159" s="354"/>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327"/>
      <c r="AE159" s="327"/>
      <c r="AF159" s="327"/>
      <c r="AG159" s="327"/>
    </row>
    <row r="160" spans="2:33">
      <c r="B160" s="354"/>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c r="AE160" s="327"/>
      <c r="AF160" s="327"/>
      <c r="AG160" s="327"/>
    </row>
    <row r="161" spans="2:33">
      <c r="B161" s="354"/>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c r="AD161" s="327"/>
      <c r="AE161" s="327"/>
      <c r="AF161" s="327"/>
      <c r="AG161" s="327"/>
    </row>
    <row r="162" spans="2:33">
      <c r="B162" s="354"/>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c r="AE162" s="327"/>
      <c r="AF162" s="327"/>
      <c r="AG162" s="327"/>
    </row>
    <row r="163" spans="2:33">
      <c r="B163" s="354"/>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327"/>
      <c r="AE163" s="327"/>
      <c r="AF163" s="327"/>
      <c r="AG163" s="327"/>
    </row>
    <row r="164" spans="2:33">
      <c r="B164" s="354"/>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c r="AE164" s="327"/>
      <c r="AF164" s="327"/>
      <c r="AG164" s="327"/>
    </row>
    <row r="165" spans="2:33">
      <c r="B165" s="354"/>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c r="AE165" s="327"/>
      <c r="AF165" s="327"/>
      <c r="AG165" s="327"/>
    </row>
    <row r="166" spans="2:33">
      <c r="B166" s="354"/>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c r="AC166" s="327"/>
      <c r="AD166" s="327"/>
      <c r="AE166" s="327"/>
      <c r="AF166" s="327"/>
      <c r="AG166" s="327"/>
    </row>
    <row r="167" spans="2:33">
      <c r="B167" s="354"/>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c r="AE167" s="327"/>
      <c r="AF167" s="327"/>
      <c r="AG167" s="327"/>
    </row>
    <row r="168" spans="2:33">
      <c r="B168" s="354"/>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c r="AE168" s="327"/>
      <c r="AF168" s="327"/>
      <c r="AG168" s="327"/>
    </row>
    <row r="169" spans="2:33">
      <c r="B169" s="354"/>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c r="AE169" s="327"/>
      <c r="AF169" s="327"/>
      <c r="AG169" s="327"/>
    </row>
    <row r="170" spans="2:33">
      <c r="B170" s="354"/>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c r="AE170" s="327"/>
      <c r="AF170" s="327"/>
      <c r="AG170" s="327"/>
    </row>
    <row r="171" spans="2:33">
      <c r="B171" s="354"/>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c r="AE171" s="327"/>
      <c r="AF171" s="327"/>
      <c r="AG171" s="327"/>
    </row>
    <row r="172" spans="2:33">
      <c r="B172" s="354"/>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c r="AE172" s="327"/>
      <c r="AF172" s="327"/>
      <c r="AG172" s="327"/>
    </row>
    <row r="173" spans="2:33">
      <c r="B173" s="354"/>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c r="AE173" s="327"/>
      <c r="AF173" s="327"/>
      <c r="AG173" s="327"/>
    </row>
    <row r="174" spans="2:33">
      <c r="B174" s="354"/>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c r="AE174" s="327"/>
      <c r="AF174" s="327"/>
      <c r="AG174" s="327"/>
    </row>
    <row r="175" spans="2:33">
      <c r="B175" s="354"/>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c r="AE175" s="327"/>
      <c r="AF175" s="327"/>
      <c r="AG175" s="327"/>
    </row>
    <row r="176" spans="2:33">
      <c r="B176" s="354"/>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c r="AE176" s="327"/>
      <c r="AF176" s="327"/>
      <c r="AG176" s="327"/>
    </row>
    <row r="177" spans="2:33">
      <c r="B177" s="354"/>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c r="AE177" s="327"/>
      <c r="AF177" s="327"/>
      <c r="AG177" s="327"/>
    </row>
    <row r="178" spans="2:33">
      <c r="B178" s="354"/>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c r="AD178" s="327"/>
      <c r="AE178" s="327"/>
      <c r="AF178" s="327"/>
      <c r="AG178" s="327"/>
    </row>
    <row r="179" spans="2:33">
      <c r="B179" s="354"/>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c r="AE179" s="327"/>
      <c r="AF179" s="327"/>
      <c r="AG179" s="327"/>
    </row>
    <row r="180" spans="2:33">
      <c r="B180" s="354"/>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c r="AE180" s="327"/>
      <c r="AF180" s="327"/>
      <c r="AG180" s="327"/>
    </row>
    <row r="181" spans="2:33">
      <c r="B181" s="354"/>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c r="AD181" s="327"/>
      <c r="AE181" s="327"/>
      <c r="AF181" s="327"/>
      <c r="AG181" s="327"/>
    </row>
    <row r="182" spans="2:33">
      <c r="B182" s="354"/>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c r="AE182" s="327"/>
      <c r="AF182" s="327"/>
      <c r="AG182" s="327"/>
    </row>
    <row r="183" spans="2:33">
      <c r="B183" s="354"/>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c r="AE183" s="327"/>
      <c r="AF183" s="327"/>
      <c r="AG183" s="327"/>
    </row>
    <row r="184" spans="2:33">
      <c r="B184" s="354"/>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c r="AF184" s="327"/>
      <c r="AG184" s="327"/>
    </row>
    <row r="185" spans="2:33">
      <c r="B185" s="354"/>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c r="AE185" s="327"/>
      <c r="AF185" s="327"/>
      <c r="AG185" s="327"/>
    </row>
    <row r="186" spans="2:33">
      <c r="B186" s="354"/>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c r="AE186" s="327"/>
      <c r="AF186" s="327"/>
      <c r="AG186" s="327"/>
    </row>
    <row r="187" spans="2:33">
      <c r="B187" s="354"/>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c r="AE187" s="327"/>
      <c r="AF187" s="327"/>
      <c r="AG187" s="327"/>
    </row>
    <row r="188" spans="2:33">
      <c r="B188" s="354"/>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c r="AE188" s="327"/>
      <c r="AF188" s="327"/>
      <c r="AG188" s="327"/>
    </row>
    <row r="189" spans="2:33">
      <c r="B189" s="354"/>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c r="AE189" s="327"/>
      <c r="AF189" s="327"/>
      <c r="AG189" s="327"/>
    </row>
    <row r="190" spans="2:33">
      <c r="B190" s="354"/>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c r="AE190" s="327"/>
      <c r="AF190" s="327"/>
      <c r="AG190" s="327"/>
    </row>
    <row r="191" spans="2:33">
      <c r="B191" s="354"/>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c r="AE191" s="327"/>
      <c r="AF191" s="327"/>
      <c r="AG191" s="327"/>
    </row>
    <row r="192" spans="2:33">
      <c r="B192" s="354"/>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c r="AE192" s="327"/>
      <c r="AF192" s="327"/>
      <c r="AG192" s="327"/>
    </row>
    <row r="193" spans="2:33">
      <c r="B193" s="354"/>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c r="AE193" s="327"/>
      <c r="AF193" s="327"/>
      <c r="AG193" s="327"/>
    </row>
    <row r="194" spans="2:33">
      <c r="B194" s="354"/>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c r="AE194" s="327"/>
      <c r="AF194" s="327"/>
      <c r="AG194" s="327"/>
    </row>
    <row r="195" spans="2:33">
      <c r="B195" s="354"/>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c r="AE195" s="327"/>
      <c r="AF195" s="327"/>
      <c r="AG195" s="327"/>
    </row>
    <row r="196" spans="2:33">
      <c r="B196" s="354"/>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c r="AE196" s="327"/>
      <c r="AF196" s="327"/>
      <c r="AG196" s="327"/>
    </row>
    <row r="197" spans="2:33">
      <c r="B197" s="354"/>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c r="AE197" s="327"/>
      <c r="AF197" s="327"/>
      <c r="AG197" s="327"/>
    </row>
    <row r="198" spans="2:33">
      <c r="B198" s="354"/>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c r="AE198" s="327"/>
      <c r="AF198" s="327"/>
      <c r="AG198" s="327"/>
    </row>
    <row r="199" spans="2:33">
      <c r="B199" s="354"/>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c r="AD199" s="327"/>
      <c r="AE199" s="327"/>
      <c r="AF199" s="327"/>
      <c r="AG199" s="327"/>
    </row>
    <row r="200" spans="2:33">
      <c r="B200" s="354"/>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c r="AE200" s="327"/>
      <c r="AF200" s="327"/>
      <c r="AG200" s="327"/>
    </row>
    <row r="201" spans="2:33">
      <c r="B201" s="354"/>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c r="AC201" s="327"/>
      <c r="AD201" s="327"/>
      <c r="AE201" s="327"/>
      <c r="AF201" s="327"/>
      <c r="AG201" s="327"/>
    </row>
    <row r="202" spans="2:33">
      <c r="B202" s="354"/>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c r="AE202" s="327"/>
      <c r="AF202" s="327"/>
      <c r="AG202" s="327"/>
    </row>
    <row r="203" spans="2:33">
      <c r="B203" s="354"/>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7"/>
      <c r="AD203" s="327"/>
      <c r="AE203" s="327"/>
      <c r="AF203" s="327"/>
      <c r="AG203" s="327"/>
    </row>
    <row r="204" spans="2:33">
      <c r="B204" s="354"/>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c r="AE204" s="327"/>
      <c r="AF204" s="327"/>
      <c r="AG204" s="327"/>
    </row>
    <row r="205" spans="2:33">
      <c r="B205" s="354"/>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7"/>
      <c r="AD205" s="327"/>
      <c r="AE205" s="327"/>
      <c r="AF205" s="327"/>
      <c r="AG205" s="327"/>
    </row>
    <row r="206" spans="2:33">
      <c r="B206" s="354"/>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c r="AE206" s="327"/>
      <c r="AF206" s="327"/>
      <c r="AG206" s="327"/>
    </row>
    <row r="207" spans="2:33">
      <c r="B207" s="354"/>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c r="AE207" s="327"/>
      <c r="AF207" s="327"/>
      <c r="AG207" s="327"/>
    </row>
    <row r="208" spans="2:33">
      <c r="B208" s="354"/>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c r="AE208" s="327"/>
      <c r="AF208" s="327"/>
      <c r="AG208" s="327"/>
    </row>
    <row r="209" spans="2:33">
      <c r="B209" s="354"/>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c r="AE209" s="327"/>
      <c r="AF209" s="327"/>
      <c r="AG209" s="327"/>
    </row>
    <row r="210" spans="2:33">
      <c r="B210" s="354"/>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c r="AE210" s="327"/>
      <c r="AF210" s="327"/>
      <c r="AG210" s="327"/>
    </row>
    <row r="211" spans="2:33">
      <c r="B211" s="354"/>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c r="AC211" s="327"/>
      <c r="AD211" s="327"/>
      <c r="AE211" s="327"/>
      <c r="AF211" s="327"/>
      <c r="AG211" s="327"/>
    </row>
    <row r="212" spans="2:33">
      <c r="B212" s="354"/>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c r="AE212" s="327"/>
      <c r="AF212" s="327"/>
      <c r="AG212" s="327"/>
    </row>
    <row r="213" spans="2:33">
      <c r="B213" s="354"/>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c r="AE213" s="327"/>
      <c r="AF213" s="327"/>
      <c r="AG213" s="327"/>
    </row>
    <row r="214" spans="2:33">
      <c r="B214" s="354"/>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c r="AB214" s="327"/>
      <c r="AC214" s="327"/>
      <c r="AD214" s="327"/>
      <c r="AE214" s="327"/>
      <c r="AF214" s="327"/>
      <c r="AG214" s="327"/>
    </row>
    <row r="215" spans="2:33">
      <c r="B215" s="354"/>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c r="AB215" s="327"/>
      <c r="AC215" s="327"/>
      <c r="AD215" s="327"/>
      <c r="AE215" s="327"/>
      <c r="AF215" s="327"/>
      <c r="AG215" s="327"/>
    </row>
    <row r="216" spans="2:33">
      <c r="B216" s="354"/>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c r="AE216" s="327"/>
      <c r="AF216" s="327"/>
      <c r="AG216" s="327"/>
    </row>
    <row r="217" spans="2:33">
      <c r="B217" s="354"/>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c r="AE217" s="327"/>
      <c r="AF217" s="327"/>
      <c r="AG217" s="327"/>
    </row>
    <row r="218" spans="2:33">
      <c r="B218" s="354"/>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7"/>
      <c r="AD218" s="327"/>
      <c r="AE218" s="327"/>
      <c r="AF218" s="327"/>
      <c r="AG218" s="327"/>
    </row>
    <row r="219" spans="2:33">
      <c r="B219" s="354"/>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c r="AE219" s="327"/>
      <c r="AF219" s="327"/>
      <c r="AG219" s="327"/>
    </row>
    <row r="220" spans="2:33">
      <c r="B220" s="354"/>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c r="AE220" s="327"/>
      <c r="AF220" s="327"/>
      <c r="AG220" s="327"/>
    </row>
    <row r="221" spans="2:33">
      <c r="B221" s="354"/>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c r="AC221" s="327"/>
      <c r="AD221" s="327"/>
      <c r="AE221" s="327"/>
      <c r="AF221" s="327"/>
      <c r="AG221" s="327"/>
    </row>
    <row r="222" spans="2:33">
      <c r="B222" s="354"/>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c r="AC222" s="327"/>
      <c r="AD222" s="327"/>
      <c r="AE222" s="327"/>
      <c r="AF222" s="327"/>
      <c r="AG222" s="327"/>
    </row>
    <row r="223" spans="2:33">
      <c r="B223" s="354"/>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c r="AE223" s="327"/>
      <c r="AF223" s="327"/>
      <c r="AG223" s="327"/>
    </row>
    <row r="224" spans="2:33">
      <c r="B224" s="354"/>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c r="AE224" s="327"/>
      <c r="AF224" s="327"/>
      <c r="AG224" s="327"/>
    </row>
    <row r="225" spans="2:33">
      <c r="B225" s="354"/>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c r="AE225" s="327"/>
      <c r="AF225" s="327"/>
      <c r="AG225" s="327"/>
    </row>
    <row r="226" spans="2:33">
      <c r="B226" s="354"/>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c r="AE226" s="327"/>
      <c r="AF226" s="327"/>
      <c r="AG226" s="327"/>
    </row>
    <row r="227" spans="2:33">
      <c r="B227" s="354"/>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7"/>
      <c r="AD227" s="327"/>
      <c r="AE227" s="327"/>
      <c r="AF227" s="327"/>
      <c r="AG227" s="327"/>
    </row>
    <row r="228" spans="2:33">
      <c r="B228" s="354"/>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c r="AE228" s="327"/>
      <c r="AF228" s="327"/>
      <c r="AG228" s="327"/>
    </row>
    <row r="229" spans="2:33">
      <c r="B229" s="354"/>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c r="AE229" s="327"/>
      <c r="AF229" s="327"/>
      <c r="AG229" s="327"/>
    </row>
    <row r="230" spans="2:33">
      <c r="B230" s="354"/>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c r="AE230" s="327"/>
      <c r="AF230" s="327"/>
      <c r="AG230" s="327"/>
    </row>
    <row r="231" spans="2:33">
      <c r="B231" s="354"/>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c r="AE231" s="327"/>
      <c r="AF231" s="327"/>
      <c r="AG231" s="327"/>
    </row>
    <row r="232" spans="2:33">
      <c r="B232" s="354"/>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c r="AE232" s="327"/>
      <c r="AF232" s="327"/>
      <c r="AG232" s="327"/>
    </row>
    <row r="233" spans="2:33">
      <c r="B233" s="354"/>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c r="AC233" s="327"/>
      <c r="AD233" s="327"/>
      <c r="AE233" s="327"/>
      <c r="AF233" s="327"/>
      <c r="AG233" s="327"/>
    </row>
    <row r="234" spans="2:33">
      <c r="B234" s="354"/>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c r="AB234" s="327"/>
      <c r="AC234" s="327"/>
      <c r="AD234" s="327"/>
      <c r="AE234" s="327"/>
      <c r="AF234" s="327"/>
      <c r="AG234" s="327"/>
    </row>
    <row r="235" spans="2:33">
      <c r="B235" s="354"/>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327"/>
      <c r="AE235" s="327"/>
      <c r="AF235" s="327"/>
      <c r="AG235" s="327"/>
    </row>
    <row r="236" spans="2:33">
      <c r="B236" s="354"/>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c r="AE236" s="327"/>
      <c r="AF236" s="327"/>
      <c r="AG236" s="327"/>
    </row>
    <row r="237" spans="2:33">
      <c r="B237" s="354"/>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c r="AE237" s="327"/>
      <c r="AF237" s="327"/>
      <c r="AG237" s="327"/>
    </row>
    <row r="238" spans="2:33">
      <c r="B238" s="354"/>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c r="AB238" s="327"/>
      <c r="AC238" s="327"/>
      <c r="AD238" s="327"/>
      <c r="AE238" s="327"/>
      <c r="AF238" s="327"/>
      <c r="AG238" s="327"/>
    </row>
    <row r="239" spans="2:33">
      <c r="B239" s="354"/>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c r="AE239" s="327"/>
      <c r="AF239" s="327"/>
      <c r="AG239" s="327"/>
    </row>
    <row r="240" spans="2:33">
      <c r="B240" s="354"/>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7"/>
      <c r="AD240" s="327"/>
      <c r="AE240" s="327"/>
      <c r="AF240" s="327"/>
      <c r="AG240" s="327"/>
    </row>
    <row r="241" spans="2:33">
      <c r="B241" s="354"/>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c r="AE241" s="327"/>
      <c r="AF241" s="327"/>
      <c r="AG241" s="327"/>
    </row>
    <row r="242" spans="2:33">
      <c r="B242" s="354"/>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c r="AE242" s="327"/>
      <c r="AF242" s="327"/>
      <c r="AG242" s="327"/>
    </row>
    <row r="243" spans="2:33">
      <c r="B243" s="354"/>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c r="AC243" s="327"/>
      <c r="AD243" s="327"/>
      <c r="AE243" s="327"/>
      <c r="AF243" s="327"/>
      <c r="AG243" s="327"/>
    </row>
    <row r="244" spans="2:33">
      <c r="B244" s="354"/>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c r="AE244" s="327"/>
      <c r="AF244" s="327"/>
      <c r="AG244" s="327"/>
    </row>
    <row r="245" spans="2:33">
      <c r="B245" s="354"/>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327"/>
      <c r="AD245" s="327"/>
      <c r="AE245" s="327"/>
      <c r="AF245" s="327"/>
      <c r="AG245" s="327"/>
    </row>
    <row r="246" spans="2:33">
      <c r="B246" s="354"/>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c r="AC246" s="327"/>
      <c r="AD246" s="327"/>
      <c r="AE246" s="327"/>
      <c r="AF246" s="327"/>
      <c r="AG246" s="327"/>
    </row>
    <row r="247" spans="2:33">
      <c r="B247" s="354"/>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327"/>
      <c r="AE247" s="327"/>
      <c r="AF247" s="327"/>
      <c r="AG247" s="327"/>
    </row>
    <row r="248" spans="2:33">
      <c r="B248" s="354"/>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c r="AE248" s="327"/>
      <c r="AF248" s="327"/>
      <c r="AG248" s="327"/>
    </row>
    <row r="249" spans="2:33">
      <c r="B249" s="354"/>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c r="AE249" s="327"/>
      <c r="AF249" s="327"/>
      <c r="AG249" s="327"/>
    </row>
    <row r="250" spans="2:33">
      <c r="B250" s="354"/>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c r="AE250" s="327"/>
      <c r="AF250" s="327"/>
      <c r="AG250" s="327"/>
    </row>
    <row r="251" spans="2:33">
      <c r="B251" s="354"/>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c r="AE251" s="327"/>
      <c r="AF251" s="327"/>
      <c r="AG251" s="327"/>
    </row>
    <row r="252" spans="2:33">
      <c r="B252" s="354"/>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327"/>
      <c r="AE252" s="327"/>
      <c r="AF252" s="327"/>
      <c r="AG252" s="327"/>
    </row>
    <row r="253" spans="2:33">
      <c r="B253" s="354"/>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c r="AE253" s="327"/>
      <c r="AF253" s="327"/>
      <c r="AG253" s="327"/>
    </row>
    <row r="254" spans="2:33">
      <c r="B254" s="354"/>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c r="AC254" s="327"/>
      <c r="AD254" s="327"/>
      <c r="AE254" s="327"/>
      <c r="AF254" s="327"/>
      <c r="AG254" s="327"/>
    </row>
    <row r="255" spans="2:33">
      <c r="B255" s="354"/>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c r="AB255" s="327"/>
      <c r="AC255" s="327"/>
      <c r="AD255" s="327"/>
      <c r="AE255" s="327"/>
      <c r="AF255" s="327"/>
      <c r="AG255" s="327"/>
    </row>
    <row r="256" spans="2:33">
      <c r="B256" s="354"/>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c r="AE256" s="327"/>
      <c r="AF256" s="327"/>
      <c r="AG256" s="327"/>
    </row>
    <row r="257" spans="2:33">
      <c r="B257" s="354"/>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c r="AE257" s="327"/>
      <c r="AF257" s="327"/>
      <c r="AG257" s="327"/>
    </row>
    <row r="258" spans="2:33">
      <c r="B258" s="354"/>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c r="AE258" s="327"/>
      <c r="AF258" s="327"/>
      <c r="AG258" s="327"/>
    </row>
    <row r="259" spans="2:33">
      <c r="B259" s="354"/>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c r="AE259" s="327"/>
      <c r="AF259" s="327"/>
      <c r="AG259" s="327"/>
    </row>
    <row r="260" spans="2:33">
      <c r="B260" s="354"/>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c r="AE260" s="327"/>
      <c r="AF260" s="327"/>
      <c r="AG260" s="327"/>
    </row>
    <row r="261" spans="2:33">
      <c r="B261" s="354"/>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c r="AE261" s="327"/>
      <c r="AF261" s="327"/>
      <c r="AG261" s="327"/>
    </row>
    <row r="262" spans="2:33">
      <c r="B262" s="354"/>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c r="AC262" s="327"/>
      <c r="AD262" s="327"/>
      <c r="AE262" s="327"/>
      <c r="AF262" s="327"/>
      <c r="AG262" s="327"/>
    </row>
    <row r="263" spans="2:33">
      <c r="B263" s="354"/>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327"/>
      <c r="AD263" s="327"/>
      <c r="AE263" s="327"/>
      <c r="AF263" s="327"/>
      <c r="AG263" s="327"/>
    </row>
    <row r="264" spans="2:33">
      <c r="B264" s="354"/>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327"/>
      <c r="AE264" s="327"/>
      <c r="AF264" s="327"/>
      <c r="AG264" s="327"/>
    </row>
    <row r="265" spans="2:33">
      <c r="B265" s="354"/>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7"/>
      <c r="AD265" s="327"/>
      <c r="AE265" s="327"/>
      <c r="AF265" s="327"/>
      <c r="AG265" s="327"/>
    </row>
    <row r="266" spans="2:33">
      <c r="B266" s="354"/>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7"/>
      <c r="AD266" s="327"/>
      <c r="AE266" s="327"/>
      <c r="AF266" s="327"/>
      <c r="AG266" s="327"/>
    </row>
    <row r="267" spans="2:33">
      <c r="B267" s="354"/>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327"/>
      <c r="AE267" s="327"/>
      <c r="AF267" s="327"/>
      <c r="AG267" s="327"/>
    </row>
    <row r="268" spans="2:33">
      <c r="B268" s="354"/>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c r="AB268" s="327"/>
      <c r="AC268" s="327"/>
      <c r="AD268" s="327"/>
      <c r="AE268" s="327"/>
      <c r="AF268" s="327"/>
      <c r="AG268" s="327"/>
    </row>
    <row r="269" spans="2:33">
      <c r="B269" s="354"/>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c r="AC269" s="327"/>
      <c r="AD269" s="327"/>
      <c r="AE269" s="327"/>
      <c r="AF269" s="327"/>
      <c r="AG269" s="327"/>
    </row>
    <row r="270" spans="2:33">
      <c r="B270" s="354"/>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c r="AA270" s="327"/>
      <c r="AB270" s="327"/>
      <c r="AC270" s="327"/>
      <c r="AD270" s="327"/>
      <c r="AE270" s="327"/>
      <c r="AF270" s="327"/>
      <c r="AG270" s="327"/>
    </row>
    <row r="271" spans="2:33">
      <c r="B271" s="354"/>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327"/>
      <c r="AD271" s="327"/>
      <c r="AE271" s="327"/>
      <c r="AF271" s="327"/>
      <c r="AG271" s="327"/>
    </row>
    <row r="272" spans="2:33">
      <c r="B272" s="354"/>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c r="AE272" s="327"/>
      <c r="AF272" s="327"/>
      <c r="AG272" s="327"/>
    </row>
    <row r="273" spans="2:33">
      <c r="B273" s="354"/>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7"/>
      <c r="AD273" s="327"/>
      <c r="AE273" s="327"/>
      <c r="AF273" s="327"/>
      <c r="AG273" s="327"/>
    </row>
    <row r="274" spans="2:33">
      <c r="B274" s="354"/>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c r="AC274" s="327"/>
      <c r="AD274" s="327"/>
      <c r="AE274" s="327"/>
      <c r="AF274" s="327"/>
      <c r="AG274" s="327"/>
    </row>
    <row r="275" spans="2:33">
      <c r="B275" s="354"/>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c r="AE275" s="327"/>
      <c r="AF275" s="327"/>
      <c r="AG275" s="327"/>
    </row>
    <row r="276" spans="2:33">
      <c r="B276" s="354"/>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327"/>
      <c r="AD276" s="327"/>
      <c r="AE276" s="327"/>
      <c r="AF276" s="327"/>
      <c r="AG276" s="327"/>
    </row>
    <row r="277" spans="2:33">
      <c r="B277" s="354"/>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c r="AC277" s="327"/>
      <c r="AD277" s="327"/>
      <c r="AE277" s="327"/>
      <c r="AF277" s="327"/>
      <c r="AG277" s="327"/>
    </row>
    <row r="278" spans="2:33">
      <c r="B278" s="354"/>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327"/>
      <c r="AD278" s="327"/>
      <c r="AE278" s="327"/>
      <c r="AF278" s="327"/>
      <c r="AG278" s="327"/>
    </row>
    <row r="279" spans="2:33">
      <c r="B279" s="354"/>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c r="AA279" s="327"/>
      <c r="AB279" s="327"/>
      <c r="AC279" s="327"/>
      <c r="AD279" s="327"/>
      <c r="AE279" s="327"/>
      <c r="AF279" s="327"/>
      <c r="AG279" s="327"/>
    </row>
    <row r="280" spans="2:33">
      <c r="B280" s="354"/>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c r="AB280" s="327"/>
      <c r="AC280" s="327"/>
      <c r="AD280" s="327"/>
      <c r="AE280" s="327"/>
      <c r="AF280" s="327"/>
      <c r="AG280" s="327"/>
    </row>
    <row r="281" spans="2:33">
      <c r="B281" s="354"/>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327"/>
      <c r="AD281" s="327"/>
      <c r="AE281" s="327"/>
      <c r="AF281" s="327"/>
      <c r="AG281" s="327"/>
    </row>
    <row r="282" spans="2:33">
      <c r="B282" s="354"/>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327"/>
      <c r="AD282" s="327"/>
      <c r="AE282" s="327"/>
      <c r="AF282" s="327"/>
      <c r="AG282" s="327"/>
    </row>
    <row r="283" spans="2:33">
      <c r="B283" s="354"/>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c r="AE283" s="327"/>
      <c r="AF283" s="327"/>
      <c r="AG283" s="327"/>
    </row>
    <row r="284" spans="2:33">
      <c r="B284" s="354"/>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327"/>
      <c r="AD284" s="327"/>
      <c r="AE284" s="327"/>
      <c r="AF284" s="327"/>
      <c r="AG284" s="327"/>
    </row>
    <row r="285" spans="2:33">
      <c r="B285" s="354"/>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7"/>
      <c r="AD285" s="327"/>
      <c r="AE285" s="327"/>
      <c r="AF285" s="327"/>
      <c r="AG285" s="327"/>
    </row>
    <row r="286" spans="2:33">
      <c r="B286" s="354"/>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7"/>
      <c r="AD286" s="327"/>
      <c r="AE286" s="327"/>
      <c r="AF286" s="327"/>
      <c r="AG286" s="327"/>
    </row>
    <row r="287" spans="2:33">
      <c r="B287" s="354"/>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c r="AC287" s="327"/>
      <c r="AD287" s="327"/>
      <c r="AE287" s="327"/>
      <c r="AF287" s="327"/>
      <c r="AG287" s="327"/>
    </row>
    <row r="288" spans="2:33">
      <c r="B288" s="354"/>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7"/>
      <c r="AD288" s="327"/>
      <c r="AE288" s="327"/>
      <c r="AF288" s="327"/>
      <c r="AG288" s="327"/>
    </row>
    <row r="289" spans="2:33">
      <c r="B289" s="354"/>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c r="AE289" s="327"/>
      <c r="AF289" s="327"/>
      <c r="AG289" s="327"/>
    </row>
    <row r="290" spans="2:33">
      <c r="B290" s="354"/>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7"/>
      <c r="AD290" s="327"/>
      <c r="AE290" s="327"/>
      <c r="AF290" s="327"/>
      <c r="AG290" s="327"/>
    </row>
    <row r="291" spans="2:33">
      <c r="B291" s="354"/>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7"/>
      <c r="AD291" s="327"/>
      <c r="AE291" s="327"/>
      <c r="AF291" s="327"/>
      <c r="AG291" s="327"/>
    </row>
    <row r="292" spans="2:33">
      <c r="B292" s="354"/>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7"/>
      <c r="AD292" s="327"/>
      <c r="AE292" s="327"/>
      <c r="AF292" s="327"/>
      <c r="AG292" s="327"/>
    </row>
    <row r="293" spans="2:33">
      <c r="B293" s="354"/>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c r="AA293" s="327"/>
      <c r="AB293" s="327"/>
      <c r="AC293" s="327"/>
      <c r="AD293" s="327"/>
      <c r="AE293" s="327"/>
      <c r="AF293" s="327"/>
      <c r="AG293" s="327"/>
    </row>
    <row r="294" spans="2:33">
      <c r="B294" s="354"/>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c r="AB294" s="327"/>
      <c r="AC294" s="327"/>
      <c r="AD294" s="327"/>
      <c r="AE294" s="327"/>
      <c r="AF294" s="327"/>
      <c r="AG294" s="327"/>
    </row>
    <row r="295" spans="2:33">
      <c r="B295" s="354"/>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c r="AB295" s="327"/>
      <c r="AC295" s="327"/>
      <c r="AD295" s="327"/>
      <c r="AE295" s="327"/>
      <c r="AF295" s="327"/>
      <c r="AG295" s="327"/>
    </row>
    <row r="296" spans="2:33">
      <c r="B296" s="354"/>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c r="AB296" s="327"/>
      <c r="AC296" s="327"/>
      <c r="AD296" s="327"/>
      <c r="AE296" s="327"/>
      <c r="AF296" s="327"/>
      <c r="AG296" s="327"/>
    </row>
    <row r="297" spans="2:33">
      <c r="B297" s="354"/>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7"/>
      <c r="AD297" s="327"/>
      <c r="AE297" s="327"/>
      <c r="AF297" s="327"/>
      <c r="AG297" s="327"/>
    </row>
    <row r="298" spans="2:33">
      <c r="B298" s="354"/>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7"/>
      <c r="AD298" s="327"/>
      <c r="AE298" s="327"/>
      <c r="AF298" s="327"/>
      <c r="AG298" s="327"/>
    </row>
    <row r="299" spans="2:33">
      <c r="B299" s="354"/>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c r="AB299" s="327"/>
      <c r="AC299" s="327"/>
      <c r="AD299" s="327"/>
      <c r="AE299" s="327"/>
      <c r="AF299" s="327"/>
      <c r="AG299" s="327"/>
    </row>
    <row r="300" spans="2:33">
      <c r="B300" s="354"/>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c r="AE300" s="327"/>
      <c r="AF300" s="327"/>
      <c r="AG300" s="327"/>
    </row>
    <row r="301" spans="2:33">
      <c r="B301" s="354"/>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c r="AC301" s="327"/>
      <c r="AD301" s="327"/>
      <c r="AE301" s="327"/>
      <c r="AF301" s="327"/>
      <c r="AG301" s="327"/>
    </row>
    <row r="302" spans="2:33">
      <c r="B302" s="354"/>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c r="AB302" s="327"/>
      <c r="AC302" s="327"/>
      <c r="AD302" s="327"/>
      <c r="AE302" s="327"/>
      <c r="AF302" s="327"/>
      <c r="AG302" s="327"/>
    </row>
    <row r="303" spans="2:33">
      <c r="B303" s="354"/>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c r="AC303" s="327"/>
      <c r="AD303" s="327"/>
      <c r="AE303" s="327"/>
      <c r="AF303" s="327"/>
      <c r="AG303" s="327"/>
    </row>
    <row r="304" spans="2:33">
      <c r="B304" s="354"/>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c r="AB304" s="327"/>
      <c r="AC304" s="327"/>
      <c r="AD304" s="327"/>
      <c r="AE304" s="327"/>
      <c r="AF304" s="327"/>
      <c r="AG304" s="327"/>
    </row>
    <row r="305" spans="2:33">
      <c r="B305" s="354"/>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c r="AA305" s="327"/>
      <c r="AB305" s="327"/>
      <c r="AC305" s="327"/>
      <c r="AD305" s="327"/>
      <c r="AE305" s="327"/>
      <c r="AF305" s="327"/>
      <c r="AG305" s="327"/>
    </row>
    <row r="306" spans="2:33">
      <c r="B306" s="354"/>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c r="AA306" s="327"/>
      <c r="AB306" s="327"/>
      <c r="AC306" s="327"/>
      <c r="AD306" s="327"/>
      <c r="AE306" s="327"/>
      <c r="AF306" s="327"/>
      <c r="AG306" s="327"/>
    </row>
    <row r="307" spans="2:33">
      <c r="B307" s="354"/>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c r="AB307" s="327"/>
      <c r="AC307" s="327"/>
      <c r="AD307" s="327"/>
      <c r="AE307" s="327"/>
      <c r="AF307" s="327"/>
      <c r="AG307" s="327"/>
    </row>
    <row r="308" spans="2:33">
      <c r="B308" s="354"/>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c r="AB308" s="327"/>
      <c r="AC308" s="327"/>
      <c r="AD308" s="327"/>
      <c r="AE308" s="327"/>
      <c r="AF308" s="327"/>
      <c r="AG308" s="327"/>
    </row>
    <row r="309" spans="2:33">
      <c r="B309" s="354"/>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c r="AB309" s="327"/>
      <c r="AC309" s="327"/>
      <c r="AD309" s="327"/>
      <c r="AE309" s="327"/>
      <c r="AF309" s="327"/>
      <c r="AG309" s="327"/>
    </row>
    <row r="310" spans="2:33">
      <c r="B310" s="354"/>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7"/>
      <c r="AD310" s="327"/>
      <c r="AE310" s="327"/>
      <c r="AF310" s="327"/>
      <c r="AG310" s="327"/>
    </row>
    <row r="311" spans="2:33">
      <c r="B311" s="354"/>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c r="AB311" s="327"/>
      <c r="AC311" s="327"/>
      <c r="AD311" s="327"/>
      <c r="AE311" s="327"/>
      <c r="AF311" s="327"/>
      <c r="AG311" s="327"/>
    </row>
    <row r="312" spans="2:33">
      <c r="B312" s="354"/>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c r="AC312" s="327"/>
      <c r="AD312" s="327"/>
      <c r="AE312" s="327"/>
      <c r="AF312" s="327"/>
      <c r="AG312" s="327"/>
    </row>
    <row r="313" spans="2:33">
      <c r="B313" s="354"/>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c r="AB313" s="327"/>
      <c r="AC313" s="327"/>
      <c r="AD313" s="327"/>
      <c r="AE313" s="327"/>
      <c r="AF313" s="327"/>
      <c r="AG313" s="327"/>
    </row>
    <row r="314" spans="2:33">
      <c r="B314" s="354"/>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c r="AE314" s="327"/>
      <c r="AF314" s="327"/>
      <c r="AG314" s="327"/>
    </row>
    <row r="315" spans="2:33">
      <c r="B315" s="354"/>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7"/>
      <c r="AD315" s="327"/>
      <c r="AE315" s="327"/>
      <c r="AF315" s="327"/>
      <c r="AG315" s="327"/>
    </row>
    <row r="316" spans="2:33">
      <c r="B316" s="354"/>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7"/>
      <c r="AD316" s="327"/>
      <c r="AE316" s="327"/>
      <c r="AF316" s="327"/>
      <c r="AG316" s="327"/>
    </row>
    <row r="317" spans="2:33">
      <c r="B317" s="354"/>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327"/>
      <c r="AE317" s="327"/>
      <c r="AF317" s="327"/>
      <c r="AG317" s="327"/>
    </row>
    <row r="318" spans="2:33">
      <c r="B318" s="354"/>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c r="AA318" s="327"/>
      <c r="AB318" s="327"/>
      <c r="AC318" s="327"/>
      <c r="AD318" s="327"/>
      <c r="AE318" s="327"/>
      <c r="AF318" s="327"/>
      <c r="AG318" s="327"/>
    </row>
    <row r="319" spans="2:33">
      <c r="B319" s="354"/>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c r="AC319" s="327"/>
      <c r="AD319" s="327"/>
      <c r="AE319" s="327"/>
      <c r="AF319" s="327"/>
      <c r="AG319" s="327"/>
    </row>
    <row r="320" spans="2:33">
      <c r="B320" s="354"/>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c r="AB320" s="327"/>
      <c r="AC320" s="327"/>
      <c r="AD320" s="327"/>
      <c r="AE320" s="327"/>
      <c r="AF320" s="327"/>
      <c r="AG320" s="327"/>
    </row>
    <row r="321" spans="2:33">
      <c r="B321" s="354"/>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c r="AB321" s="327"/>
      <c r="AC321" s="327"/>
      <c r="AD321" s="327"/>
      <c r="AE321" s="327"/>
      <c r="AF321" s="327"/>
      <c r="AG321" s="327"/>
    </row>
    <row r="322" spans="2:33">
      <c r="B322" s="354"/>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c r="AB322" s="327"/>
      <c r="AC322" s="327"/>
      <c r="AD322" s="327"/>
      <c r="AE322" s="327"/>
      <c r="AF322" s="327"/>
      <c r="AG322" s="327"/>
    </row>
    <row r="323" spans="2:33">
      <c r="B323" s="354"/>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c r="AE323" s="327"/>
      <c r="AF323" s="327"/>
      <c r="AG323" s="327"/>
    </row>
    <row r="324" spans="2:33">
      <c r="B324" s="354"/>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c r="AE324" s="327"/>
      <c r="AF324" s="327"/>
      <c r="AG324" s="327"/>
    </row>
    <row r="325" spans="2:33">
      <c r="B325" s="354"/>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c r="AE325" s="327"/>
      <c r="AF325" s="327"/>
      <c r="AG325" s="327"/>
    </row>
    <row r="326" spans="2:33">
      <c r="B326" s="354"/>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c r="AB326" s="327"/>
      <c r="AC326" s="327"/>
      <c r="AD326" s="327"/>
      <c r="AE326" s="327"/>
      <c r="AF326" s="327"/>
      <c r="AG326" s="327"/>
    </row>
    <row r="327" spans="2:33">
      <c r="B327" s="354"/>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c r="AB327" s="327"/>
      <c r="AC327" s="327"/>
      <c r="AD327" s="327"/>
      <c r="AE327" s="327"/>
      <c r="AF327" s="327"/>
      <c r="AG327" s="327"/>
    </row>
    <row r="328" spans="2:33">
      <c r="B328" s="354"/>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c r="AC328" s="327"/>
      <c r="AD328" s="327"/>
      <c r="AE328" s="327"/>
      <c r="AF328" s="327"/>
      <c r="AG328" s="327"/>
    </row>
    <row r="329" spans="2:33">
      <c r="B329" s="354"/>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c r="AE329" s="327"/>
      <c r="AF329" s="327"/>
      <c r="AG329" s="327"/>
    </row>
    <row r="330" spans="2:33">
      <c r="B330" s="354"/>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c r="AE330" s="327"/>
      <c r="AF330" s="327"/>
      <c r="AG330" s="327"/>
    </row>
    <row r="331" spans="2:33">
      <c r="B331" s="354"/>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c r="AC331" s="327"/>
      <c r="AD331" s="327"/>
      <c r="AE331" s="327"/>
      <c r="AF331" s="327"/>
      <c r="AG331" s="327"/>
    </row>
    <row r="332" spans="2:33">
      <c r="B332" s="354"/>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c r="AE332" s="327"/>
      <c r="AF332" s="327"/>
      <c r="AG332" s="327"/>
    </row>
    <row r="333" spans="2:33">
      <c r="B333" s="354"/>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c r="AE333" s="327"/>
      <c r="AF333" s="327"/>
      <c r="AG333" s="327"/>
    </row>
    <row r="334" spans="2:33">
      <c r="B334" s="354"/>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c r="AE334" s="327"/>
      <c r="AF334" s="327"/>
      <c r="AG334" s="327"/>
    </row>
    <row r="335" spans="2:33">
      <c r="B335" s="354"/>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7"/>
      <c r="AD335" s="327"/>
      <c r="AE335" s="327"/>
      <c r="AF335" s="327"/>
      <c r="AG335" s="327"/>
    </row>
    <row r="336" spans="2:33">
      <c r="B336" s="354"/>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7"/>
      <c r="AD336" s="327"/>
      <c r="AE336" s="327"/>
      <c r="AF336" s="327"/>
      <c r="AG336" s="327"/>
    </row>
    <row r="337" spans="2:33">
      <c r="B337" s="354"/>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327"/>
      <c r="AE337" s="327"/>
      <c r="AF337" s="327"/>
      <c r="AG337" s="327"/>
    </row>
    <row r="338" spans="2:33">
      <c r="B338" s="354"/>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7"/>
      <c r="AD338" s="327"/>
      <c r="AE338" s="327"/>
      <c r="AF338" s="327"/>
      <c r="AG338" s="327"/>
    </row>
    <row r="339" spans="2:33">
      <c r="B339" s="354"/>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c r="AE339" s="327"/>
      <c r="AF339" s="327"/>
      <c r="AG339" s="327"/>
    </row>
    <row r="340" spans="2:33">
      <c r="B340" s="354"/>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c r="AE340" s="327"/>
      <c r="AF340" s="327"/>
      <c r="AG340" s="327"/>
    </row>
    <row r="341" spans="2:33">
      <c r="B341" s="354"/>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c r="AE341" s="327"/>
      <c r="AF341" s="327"/>
      <c r="AG341" s="327"/>
    </row>
    <row r="342" spans="2:33">
      <c r="B342" s="354"/>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c r="AE342" s="327"/>
      <c r="AF342" s="327"/>
      <c r="AG342" s="327"/>
    </row>
    <row r="343" spans="2:33">
      <c r="B343" s="354"/>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c r="AE343" s="327"/>
      <c r="AF343" s="327"/>
      <c r="AG343" s="327"/>
    </row>
    <row r="344" spans="2:33">
      <c r="B344" s="354"/>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c r="AE344" s="327"/>
      <c r="AF344" s="327"/>
      <c r="AG344" s="327"/>
    </row>
    <row r="345" spans="2:33">
      <c r="B345" s="354"/>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7"/>
      <c r="AD345" s="327"/>
      <c r="AE345" s="327"/>
      <c r="AF345" s="327"/>
      <c r="AG345" s="327"/>
    </row>
    <row r="346" spans="2:33">
      <c r="B346" s="354"/>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7"/>
      <c r="AD346" s="327"/>
      <c r="AE346" s="327"/>
      <c r="AF346" s="327"/>
      <c r="AG346" s="327"/>
    </row>
    <row r="347" spans="2:33">
      <c r="B347" s="354"/>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c r="AE347" s="327"/>
      <c r="AF347" s="327"/>
      <c r="AG347" s="327"/>
    </row>
    <row r="348" spans="2:33">
      <c r="B348" s="354"/>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c r="AE348" s="327"/>
      <c r="AF348" s="327"/>
      <c r="AG348" s="327"/>
    </row>
    <row r="349" spans="2:33">
      <c r="B349" s="354"/>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c r="AE349" s="327"/>
      <c r="AF349" s="327"/>
      <c r="AG349" s="327"/>
    </row>
    <row r="350" spans="2:33">
      <c r="B350" s="354"/>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7"/>
      <c r="AD350" s="327"/>
      <c r="AE350" s="327"/>
      <c r="AF350" s="327"/>
      <c r="AG350" s="327"/>
    </row>
    <row r="351" spans="2:33">
      <c r="B351" s="354"/>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c r="AE351" s="327"/>
      <c r="AF351" s="327"/>
      <c r="AG351" s="327"/>
    </row>
    <row r="352" spans="2:33">
      <c r="B352" s="354"/>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c r="AB352" s="327"/>
      <c r="AC352" s="327"/>
      <c r="AD352" s="327"/>
      <c r="AE352" s="327"/>
      <c r="AF352" s="327"/>
      <c r="AG352" s="327"/>
    </row>
    <row r="353" spans="2:33">
      <c r="B353" s="354"/>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7"/>
      <c r="AD353" s="327"/>
      <c r="AE353" s="327"/>
      <c r="AF353" s="327"/>
      <c r="AG353" s="327"/>
    </row>
    <row r="354" spans="2:33">
      <c r="B354" s="354"/>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c r="AE354" s="327"/>
      <c r="AF354" s="327"/>
      <c r="AG354" s="327"/>
    </row>
    <row r="355" spans="2:33">
      <c r="B355" s="354"/>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c r="AB355" s="327"/>
      <c r="AC355" s="327"/>
      <c r="AD355" s="327"/>
      <c r="AE355" s="327"/>
      <c r="AF355" s="327"/>
      <c r="AG355" s="327"/>
    </row>
    <row r="356" spans="2:33">
      <c r="B356" s="354"/>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c r="AB356" s="327"/>
      <c r="AC356" s="327"/>
      <c r="AD356" s="327"/>
      <c r="AE356" s="327"/>
      <c r="AF356" s="327"/>
      <c r="AG356" s="327"/>
    </row>
    <row r="357" spans="2:33">
      <c r="B357" s="354"/>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327"/>
      <c r="AE357" s="327"/>
      <c r="AF357" s="327"/>
      <c r="AG357" s="327"/>
    </row>
    <row r="358" spans="2:33">
      <c r="B358" s="354"/>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c r="AB358" s="327"/>
      <c r="AC358" s="327"/>
      <c r="AD358" s="327"/>
      <c r="AE358" s="327"/>
      <c r="AF358" s="327"/>
      <c r="AG358" s="327"/>
    </row>
    <row r="359" spans="2:33">
      <c r="B359" s="354"/>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c r="AB359" s="327"/>
      <c r="AC359" s="327"/>
      <c r="AD359" s="327"/>
      <c r="AE359" s="327"/>
      <c r="AF359" s="327"/>
      <c r="AG359" s="327"/>
    </row>
    <row r="360" spans="2:33">
      <c r="B360" s="354"/>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c r="AC360" s="327"/>
      <c r="AD360" s="327"/>
      <c r="AE360" s="327"/>
      <c r="AF360" s="327"/>
      <c r="AG360" s="327"/>
    </row>
    <row r="361" spans="2:33">
      <c r="B361" s="354"/>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c r="AB361" s="327"/>
      <c r="AC361" s="327"/>
      <c r="AD361" s="327"/>
      <c r="AE361" s="327"/>
      <c r="AF361" s="327"/>
      <c r="AG361" s="327"/>
    </row>
    <row r="362" spans="2:33">
      <c r="B362" s="354"/>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c r="AC362" s="327"/>
      <c r="AD362" s="327"/>
      <c r="AE362" s="327"/>
      <c r="AF362" s="327"/>
      <c r="AG362" s="327"/>
    </row>
    <row r="363" spans="2:33">
      <c r="B363" s="354"/>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c r="AC363" s="327"/>
      <c r="AD363" s="327"/>
      <c r="AE363" s="327"/>
      <c r="AF363" s="327"/>
      <c r="AG363" s="327"/>
    </row>
    <row r="364" spans="2:33">
      <c r="B364" s="354"/>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c r="AC364" s="327"/>
      <c r="AD364" s="327"/>
      <c r="AE364" s="327"/>
      <c r="AF364" s="327"/>
      <c r="AG364" s="327"/>
    </row>
    <row r="365" spans="2:33">
      <c r="B365" s="354"/>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c r="AC365" s="327"/>
      <c r="AD365" s="327"/>
      <c r="AE365" s="327"/>
      <c r="AF365" s="327"/>
      <c r="AG365" s="327"/>
    </row>
    <row r="366" spans="2:33">
      <c r="B366" s="354"/>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c r="AA366" s="327"/>
      <c r="AB366" s="327"/>
      <c r="AC366" s="327"/>
      <c r="AD366" s="327"/>
      <c r="AE366" s="327"/>
      <c r="AF366" s="327"/>
      <c r="AG366" s="327"/>
    </row>
    <row r="367" spans="2:33">
      <c r="B367" s="354"/>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c r="AA367" s="327"/>
      <c r="AB367" s="327"/>
      <c r="AC367" s="327"/>
      <c r="AD367" s="327"/>
      <c r="AE367" s="327"/>
      <c r="AF367" s="327"/>
      <c r="AG367" s="327"/>
    </row>
    <row r="368" spans="2:33">
      <c r="B368" s="354"/>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c r="AB368" s="327"/>
      <c r="AC368" s="327"/>
      <c r="AD368" s="327"/>
      <c r="AE368" s="327"/>
      <c r="AF368" s="327"/>
      <c r="AG368" s="327"/>
    </row>
    <row r="369" spans="2:33">
      <c r="B369" s="354"/>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c r="AC369" s="327"/>
      <c r="AD369" s="327"/>
      <c r="AE369" s="327"/>
      <c r="AF369" s="327"/>
      <c r="AG369" s="327"/>
    </row>
    <row r="370" spans="2:33">
      <c r="B370" s="354"/>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c r="AB370" s="327"/>
      <c r="AC370" s="327"/>
      <c r="AD370" s="327"/>
      <c r="AE370" s="327"/>
      <c r="AF370" s="327"/>
      <c r="AG370" s="327"/>
    </row>
    <row r="371" spans="2:33">
      <c r="B371" s="354"/>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c r="AB371" s="327"/>
      <c r="AC371" s="327"/>
      <c r="AD371" s="327"/>
      <c r="AE371" s="327"/>
      <c r="AF371" s="327"/>
      <c r="AG371" s="327"/>
    </row>
    <row r="372" spans="2:33">
      <c r="B372" s="354"/>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c r="AB372" s="327"/>
      <c r="AC372" s="327"/>
      <c r="AD372" s="327"/>
      <c r="AE372" s="327"/>
      <c r="AF372" s="327"/>
      <c r="AG372" s="327"/>
    </row>
    <row r="373" spans="2:33">
      <c r="B373" s="354"/>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c r="AE373" s="327"/>
      <c r="AF373" s="327"/>
      <c r="AG373" s="327"/>
    </row>
    <row r="374" spans="2:33">
      <c r="B374" s="354"/>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7"/>
      <c r="AD374" s="327"/>
      <c r="AE374" s="327"/>
      <c r="AF374" s="327"/>
      <c r="AG374" s="327"/>
    </row>
    <row r="375" spans="2:33">
      <c r="B375" s="354"/>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7"/>
      <c r="AD375" s="327"/>
      <c r="AE375" s="327"/>
      <c r="AF375" s="327"/>
      <c r="AG375" s="327"/>
    </row>
    <row r="376" spans="2:33">
      <c r="B376" s="354"/>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c r="AE376" s="327"/>
      <c r="AF376" s="327"/>
      <c r="AG376" s="327"/>
    </row>
    <row r="377" spans="2:33">
      <c r="B377" s="354"/>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c r="AE377" s="327"/>
      <c r="AF377" s="327"/>
      <c r="AG377" s="327"/>
    </row>
    <row r="378" spans="2:33">
      <c r="B378" s="354"/>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c r="AE378" s="327"/>
      <c r="AF378" s="327"/>
      <c r="AG378" s="327"/>
    </row>
    <row r="379" spans="2:33">
      <c r="B379" s="354"/>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c r="AE379" s="327"/>
      <c r="AF379" s="327"/>
      <c r="AG379" s="327"/>
    </row>
    <row r="380" spans="2:33">
      <c r="B380" s="354"/>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7"/>
      <c r="AD380" s="327"/>
      <c r="AE380" s="327"/>
      <c r="AF380" s="327"/>
      <c r="AG380" s="327"/>
    </row>
    <row r="381" spans="2:33">
      <c r="B381" s="354"/>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c r="AE381" s="327"/>
      <c r="AF381" s="327"/>
      <c r="AG381" s="327"/>
    </row>
    <row r="382" spans="2:33">
      <c r="B382" s="354"/>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327"/>
      <c r="AE382" s="327"/>
      <c r="AF382" s="327"/>
      <c r="AG382" s="327"/>
    </row>
    <row r="383" spans="2:33">
      <c r="B383" s="354"/>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c r="AB383" s="327"/>
      <c r="AC383" s="327"/>
      <c r="AD383" s="327"/>
      <c r="AE383" s="327"/>
      <c r="AF383" s="327"/>
      <c r="AG383" s="327"/>
    </row>
    <row r="384" spans="2:33">
      <c r="B384" s="354"/>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c r="AB384" s="327"/>
      <c r="AC384" s="327"/>
      <c r="AD384" s="327"/>
      <c r="AE384" s="327"/>
      <c r="AF384" s="327"/>
      <c r="AG384" s="327"/>
    </row>
    <row r="385" spans="2:33">
      <c r="B385" s="354"/>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c r="AB385" s="327"/>
      <c r="AC385" s="327"/>
      <c r="AD385" s="327"/>
      <c r="AE385" s="327"/>
      <c r="AF385" s="327"/>
      <c r="AG385" s="327"/>
    </row>
    <row r="386" spans="2:33">
      <c r="B386" s="354"/>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c r="AC386" s="327"/>
      <c r="AD386" s="327"/>
      <c r="AE386" s="327"/>
      <c r="AF386" s="327"/>
      <c r="AG386" s="327"/>
    </row>
    <row r="387" spans="2:33">
      <c r="B387" s="354"/>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c r="AE387" s="327"/>
      <c r="AF387" s="327"/>
      <c r="AG387" s="327"/>
    </row>
    <row r="388" spans="2:33">
      <c r="B388" s="354"/>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c r="AE388" s="327"/>
      <c r="AF388" s="327"/>
      <c r="AG388" s="327"/>
    </row>
    <row r="389" spans="2:33">
      <c r="B389" s="354"/>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c r="AE389" s="327"/>
      <c r="AF389" s="327"/>
      <c r="AG389" s="327"/>
    </row>
    <row r="390" spans="2:33">
      <c r="B390" s="354"/>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c r="AE390" s="327"/>
      <c r="AF390" s="327"/>
      <c r="AG390" s="327"/>
    </row>
    <row r="391" spans="2:33">
      <c r="B391" s="354"/>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7"/>
      <c r="AD391" s="327"/>
      <c r="AE391" s="327"/>
      <c r="AF391" s="327"/>
      <c r="AG391" s="327"/>
    </row>
    <row r="392" spans="2:33">
      <c r="B392" s="354"/>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c r="AE392" s="327"/>
      <c r="AF392" s="327"/>
      <c r="AG392" s="327"/>
    </row>
    <row r="393" spans="2:33">
      <c r="B393" s="354"/>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c r="AC393" s="327"/>
      <c r="AD393" s="327"/>
      <c r="AE393" s="327"/>
      <c r="AF393" s="327"/>
      <c r="AG393" s="327"/>
    </row>
    <row r="394" spans="2:33">
      <c r="B394" s="354"/>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c r="AE394" s="327"/>
      <c r="AF394" s="327"/>
      <c r="AG394" s="327"/>
    </row>
    <row r="395" spans="2:33">
      <c r="B395" s="354"/>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7"/>
      <c r="AD395" s="327"/>
      <c r="AE395" s="327"/>
      <c r="AF395" s="327"/>
      <c r="AG395" s="327"/>
    </row>
    <row r="396" spans="2:33">
      <c r="B396" s="354"/>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327"/>
      <c r="AE396" s="327"/>
      <c r="AF396" s="327"/>
      <c r="AG396" s="327"/>
    </row>
    <row r="397" spans="2:33">
      <c r="B397" s="354"/>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327"/>
      <c r="AE397" s="327"/>
      <c r="AF397" s="327"/>
      <c r="AG397" s="327"/>
    </row>
    <row r="398" spans="2:33">
      <c r="B398" s="354"/>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c r="AE398" s="327"/>
      <c r="AF398" s="327"/>
      <c r="AG398" s="327"/>
    </row>
    <row r="399" spans="2:33">
      <c r="B399" s="354"/>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327"/>
      <c r="AE399" s="327"/>
      <c r="AF399" s="327"/>
      <c r="AG399" s="327"/>
    </row>
    <row r="400" spans="2:33">
      <c r="B400" s="354"/>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c r="AB400" s="327"/>
      <c r="AC400" s="327"/>
      <c r="AD400" s="327"/>
      <c r="AE400" s="327"/>
      <c r="AF400" s="327"/>
      <c r="AG400" s="327"/>
    </row>
    <row r="401" spans="2:33">
      <c r="B401" s="354"/>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c r="AB401" s="327"/>
      <c r="AC401" s="327"/>
      <c r="AD401" s="327"/>
      <c r="AE401" s="327"/>
      <c r="AF401" s="327"/>
      <c r="AG401" s="327"/>
    </row>
    <row r="402" spans="2:33">
      <c r="B402" s="354"/>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c r="AE402" s="327"/>
      <c r="AF402" s="327"/>
      <c r="AG402" s="327"/>
    </row>
    <row r="403" spans="2:33">
      <c r="B403" s="354"/>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c r="AB403" s="327"/>
      <c r="AC403" s="327"/>
      <c r="AD403" s="327"/>
      <c r="AE403" s="327"/>
      <c r="AF403" s="327"/>
      <c r="AG403" s="327"/>
    </row>
    <row r="404" spans="2:33">
      <c r="B404" s="354"/>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c r="AE404" s="327"/>
      <c r="AF404" s="327"/>
      <c r="AG404" s="327"/>
    </row>
    <row r="405" spans="2:33">
      <c r="B405" s="354"/>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c r="AE405" s="327"/>
      <c r="AF405" s="327"/>
      <c r="AG405" s="327"/>
    </row>
    <row r="406" spans="2:33">
      <c r="B406" s="354"/>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c r="AE406" s="327"/>
      <c r="AF406" s="327"/>
      <c r="AG406" s="327"/>
    </row>
    <row r="407" spans="2:33">
      <c r="B407" s="354"/>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327"/>
      <c r="AE407" s="327"/>
      <c r="AF407" s="327"/>
      <c r="AG407" s="327"/>
    </row>
    <row r="408" spans="2:33">
      <c r="B408" s="354"/>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c r="AB408" s="327"/>
      <c r="AC408" s="327"/>
      <c r="AD408" s="327"/>
      <c r="AE408" s="327"/>
      <c r="AF408" s="327"/>
      <c r="AG408" s="327"/>
    </row>
    <row r="409" spans="2:33">
      <c r="B409" s="354"/>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c r="AB409" s="327"/>
      <c r="AC409" s="327"/>
      <c r="AD409" s="327"/>
      <c r="AE409" s="327"/>
      <c r="AF409" s="327"/>
      <c r="AG409" s="327"/>
    </row>
    <row r="410" spans="2:33">
      <c r="B410" s="354"/>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7"/>
      <c r="AD410" s="327"/>
      <c r="AE410" s="327"/>
      <c r="AF410" s="327"/>
      <c r="AG410" s="327"/>
    </row>
    <row r="411" spans="2:33">
      <c r="B411" s="354"/>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7"/>
      <c r="AD411" s="327"/>
      <c r="AE411" s="327"/>
      <c r="AF411" s="327"/>
      <c r="AG411" s="327"/>
    </row>
    <row r="412" spans="2:33">
      <c r="B412" s="354"/>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c r="AE412" s="327"/>
      <c r="AF412" s="327"/>
      <c r="AG412" s="327"/>
    </row>
    <row r="413" spans="2:33">
      <c r="B413" s="354"/>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c r="AE413" s="327"/>
      <c r="AF413" s="327"/>
      <c r="AG413" s="327"/>
    </row>
    <row r="414" spans="2:33">
      <c r="B414" s="354"/>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c r="AC414" s="327"/>
      <c r="AD414" s="327"/>
      <c r="AE414" s="327"/>
      <c r="AF414" s="327"/>
      <c r="AG414" s="327"/>
    </row>
    <row r="415" spans="2:33">
      <c r="B415" s="354"/>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327"/>
      <c r="AE415" s="327"/>
      <c r="AF415" s="327"/>
      <c r="AG415" s="327"/>
    </row>
    <row r="416" spans="2:33">
      <c r="B416" s="354"/>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c r="AA416" s="327"/>
      <c r="AB416" s="327"/>
      <c r="AC416" s="327"/>
      <c r="AD416" s="327"/>
      <c r="AE416" s="327"/>
      <c r="AF416" s="327"/>
      <c r="AG416" s="327"/>
    </row>
    <row r="417" spans="2:33">
      <c r="B417" s="354"/>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c r="AA417" s="327"/>
      <c r="AB417" s="327"/>
      <c r="AC417" s="327"/>
      <c r="AD417" s="327"/>
      <c r="AE417" s="327"/>
      <c r="AF417" s="327"/>
      <c r="AG417" s="327"/>
    </row>
    <row r="418" spans="2:33">
      <c r="B418" s="354"/>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7"/>
      <c r="AD418" s="327"/>
      <c r="AE418" s="327"/>
      <c r="AF418" s="327"/>
      <c r="AG418" s="327"/>
    </row>
    <row r="419" spans="2:33">
      <c r="B419" s="354"/>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c r="AE419" s="327"/>
      <c r="AF419" s="327"/>
      <c r="AG419" s="327"/>
    </row>
    <row r="420" spans="2:33">
      <c r="B420" s="354"/>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7"/>
      <c r="AD420" s="327"/>
      <c r="AE420" s="327"/>
      <c r="AF420" s="327"/>
      <c r="AG420" s="327"/>
    </row>
    <row r="421" spans="2:33">
      <c r="B421" s="354"/>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c r="AE421" s="327"/>
      <c r="AF421" s="327"/>
      <c r="AG421" s="327"/>
    </row>
    <row r="422" spans="2:33">
      <c r="B422" s="354"/>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c r="AE422" s="327"/>
      <c r="AF422" s="327"/>
      <c r="AG422" s="327"/>
    </row>
    <row r="423" spans="2:33">
      <c r="B423" s="354"/>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c r="AE423" s="327"/>
      <c r="AF423" s="327"/>
      <c r="AG423" s="327"/>
    </row>
    <row r="424" spans="2:33">
      <c r="B424" s="354"/>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c r="AB424" s="327"/>
      <c r="AC424" s="327"/>
      <c r="AD424" s="327"/>
      <c r="AE424" s="327"/>
      <c r="AF424" s="327"/>
      <c r="AG424" s="327"/>
    </row>
    <row r="425" spans="2:33">
      <c r="B425" s="354"/>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c r="AB425" s="327"/>
      <c r="AC425" s="327"/>
      <c r="AD425" s="327"/>
      <c r="AE425" s="327"/>
      <c r="AF425" s="327"/>
      <c r="AG425" s="327"/>
    </row>
    <row r="426" spans="2:33">
      <c r="B426" s="354"/>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c r="AE426" s="327"/>
      <c r="AF426" s="327"/>
      <c r="AG426" s="327"/>
    </row>
    <row r="427" spans="2:33">
      <c r="B427" s="354"/>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c r="AB427" s="327"/>
      <c r="AC427" s="327"/>
      <c r="AD427" s="327"/>
      <c r="AE427" s="327"/>
      <c r="AF427" s="327"/>
      <c r="AG427" s="327"/>
    </row>
    <row r="428" spans="2:33">
      <c r="B428" s="354"/>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c r="AB428" s="327"/>
      <c r="AC428" s="327"/>
      <c r="AD428" s="327"/>
      <c r="AE428" s="327"/>
      <c r="AF428" s="327"/>
      <c r="AG428" s="327"/>
    </row>
    <row r="429" spans="2:33">
      <c r="B429" s="354"/>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c r="AA429" s="327"/>
      <c r="AB429" s="327"/>
      <c r="AC429" s="327"/>
      <c r="AD429" s="327"/>
      <c r="AE429" s="327"/>
      <c r="AF429" s="327"/>
      <c r="AG429" s="327"/>
    </row>
    <row r="430" spans="2:33">
      <c r="B430" s="354"/>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c r="AE430" s="327"/>
      <c r="AF430" s="327"/>
      <c r="AG430" s="327"/>
    </row>
    <row r="431" spans="2:33">
      <c r="B431" s="354"/>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c r="AE431" s="327"/>
      <c r="AF431" s="327"/>
      <c r="AG431" s="327"/>
    </row>
    <row r="432" spans="2:33">
      <c r="B432" s="354"/>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c r="AE432" s="327"/>
      <c r="AF432" s="327"/>
      <c r="AG432" s="327"/>
    </row>
    <row r="433" spans="2:33">
      <c r="B433" s="354"/>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c r="AB433" s="327"/>
      <c r="AC433" s="327"/>
      <c r="AD433" s="327"/>
      <c r="AE433" s="327"/>
      <c r="AF433" s="327"/>
      <c r="AG433" s="327"/>
    </row>
    <row r="434" spans="2:33">
      <c r="B434" s="354"/>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c r="AE434" s="327"/>
      <c r="AF434" s="327"/>
      <c r="AG434" s="327"/>
    </row>
    <row r="435" spans="2:33">
      <c r="B435" s="354"/>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c r="AE435" s="327"/>
      <c r="AF435" s="327"/>
      <c r="AG435" s="327"/>
    </row>
    <row r="436" spans="2:33">
      <c r="B436" s="354"/>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c r="AB436" s="327"/>
      <c r="AC436" s="327"/>
      <c r="AD436" s="327"/>
      <c r="AE436" s="327"/>
      <c r="AF436" s="327"/>
      <c r="AG436" s="327"/>
    </row>
    <row r="437" spans="2:33">
      <c r="B437" s="354"/>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c r="AC437" s="327"/>
      <c r="AD437" s="327"/>
      <c r="AE437" s="327"/>
      <c r="AF437" s="327"/>
      <c r="AG437" s="327"/>
    </row>
    <row r="438" spans="2:33">
      <c r="B438" s="354"/>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327"/>
      <c r="AE438" s="327"/>
      <c r="AF438" s="327"/>
      <c r="AG438" s="327"/>
    </row>
    <row r="439" spans="2:33">
      <c r="B439" s="354"/>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7"/>
      <c r="AD439" s="327"/>
      <c r="AE439" s="327"/>
      <c r="AF439" s="327"/>
      <c r="AG439" s="327"/>
    </row>
    <row r="440" spans="2:33">
      <c r="B440" s="354"/>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c r="AB440" s="327"/>
      <c r="AC440" s="327"/>
      <c r="AD440" s="327"/>
      <c r="AE440" s="327"/>
      <c r="AF440" s="327"/>
      <c r="AG440" s="327"/>
    </row>
    <row r="441" spans="2:33">
      <c r="B441" s="354"/>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c r="AE441" s="327"/>
      <c r="AF441" s="327"/>
      <c r="AG441" s="327"/>
    </row>
    <row r="442" spans="2:33">
      <c r="B442" s="354"/>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c r="AE442" s="327"/>
      <c r="AF442" s="327"/>
      <c r="AG442" s="327"/>
    </row>
    <row r="443" spans="2:33">
      <c r="B443" s="354"/>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c r="AE443" s="327"/>
      <c r="AF443" s="327"/>
      <c r="AG443" s="327"/>
    </row>
    <row r="444" spans="2:33">
      <c r="B444" s="354"/>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c r="AE444" s="327"/>
      <c r="AF444" s="327"/>
      <c r="AG444" s="327"/>
    </row>
    <row r="445" spans="2:33">
      <c r="B445" s="354"/>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c r="AB445" s="327"/>
      <c r="AC445" s="327"/>
      <c r="AD445" s="327"/>
      <c r="AE445" s="327"/>
      <c r="AF445" s="327"/>
      <c r="AG445" s="327"/>
    </row>
    <row r="446" spans="2:33">
      <c r="B446" s="354"/>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327"/>
      <c r="AE446" s="327"/>
      <c r="AF446" s="327"/>
      <c r="AG446" s="327"/>
    </row>
    <row r="447" spans="2:33">
      <c r="B447" s="354"/>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7"/>
      <c r="AD447" s="327"/>
      <c r="AE447" s="327"/>
      <c r="AF447" s="327"/>
      <c r="AG447" s="327"/>
    </row>
    <row r="448" spans="2:33">
      <c r="B448" s="354"/>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c r="AB448" s="327"/>
      <c r="AC448" s="327"/>
      <c r="AD448" s="327"/>
      <c r="AE448" s="327"/>
      <c r="AF448" s="327"/>
      <c r="AG448" s="327"/>
    </row>
    <row r="449" spans="2:33">
      <c r="B449" s="354"/>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c r="AB449" s="327"/>
      <c r="AC449" s="327"/>
      <c r="AD449" s="327"/>
      <c r="AE449" s="327"/>
      <c r="AF449" s="327"/>
      <c r="AG449" s="327"/>
    </row>
    <row r="450" spans="2:33">
      <c r="B450" s="354"/>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c r="AE450" s="327"/>
      <c r="AF450" s="327"/>
      <c r="AG450" s="327"/>
    </row>
    <row r="451" spans="2:33">
      <c r="B451" s="354"/>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c r="AC451" s="327"/>
      <c r="AD451" s="327"/>
      <c r="AE451" s="327"/>
      <c r="AF451" s="327"/>
      <c r="AG451" s="327"/>
    </row>
    <row r="452" spans="2:33">
      <c r="B452" s="354"/>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c r="AE452" s="327"/>
      <c r="AF452" s="327"/>
      <c r="AG452" s="327"/>
    </row>
    <row r="453" spans="2:33">
      <c r="B453" s="354"/>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c r="AE453" s="327"/>
      <c r="AF453" s="327"/>
      <c r="AG453" s="327"/>
    </row>
    <row r="454" spans="2:33">
      <c r="B454" s="354"/>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c r="AE454" s="327"/>
      <c r="AF454" s="327"/>
      <c r="AG454" s="327"/>
    </row>
    <row r="455" spans="2:33">
      <c r="B455" s="354"/>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c r="AC455" s="327"/>
      <c r="AD455" s="327"/>
      <c r="AE455" s="327"/>
      <c r="AF455" s="327"/>
      <c r="AG455" s="327"/>
    </row>
    <row r="456" spans="2:33">
      <c r="B456" s="354"/>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327"/>
      <c r="AE456" s="327"/>
      <c r="AF456" s="327"/>
      <c r="AG456" s="327"/>
    </row>
    <row r="457" spans="2:33">
      <c r="B457" s="354"/>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c r="AC457" s="327"/>
      <c r="AD457" s="327"/>
      <c r="AE457" s="327"/>
      <c r="AF457" s="327"/>
      <c r="AG457" s="327"/>
    </row>
    <row r="458" spans="2:33">
      <c r="B458" s="354"/>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c r="AB458" s="327"/>
      <c r="AC458" s="327"/>
      <c r="AD458" s="327"/>
      <c r="AE458" s="327"/>
      <c r="AF458" s="327"/>
      <c r="AG458" s="327"/>
    </row>
    <row r="459" spans="2:33">
      <c r="B459" s="354"/>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c r="AA459" s="327"/>
      <c r="AB459" s="327"/>
      <c r="AC459" s="327"/>
      <c r="AD459" s="327"/>
      <c r="AE459" s="327"/>
      <c r="AF459" s="327"/>
      <c r="AG459" s="327"/>
    </row>
    <row r="460" spans="2:33">
      <c r="B460" s="354"/>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c r="AA460" s="327"/>
      <c r="AB460" s="327"/>
      <c r="AC460" s="327"/>
      <c r="AD460" s="327"/>
      <c r="AE460" s="327"/>
      <c r="AF460" s="327"/>
      <c r="AG460" s="327"/>
    </row>
    <row r="461" spans="2:33">
      <c r="B461" s="354"/>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c r="AA461" s="327"/>
      <c r="AB461" s="327"/>
      <c r="AC461" s="327"/>
      <c r="AD461" s="327"/>
      <c r="AE461" s="327"/>
      <c r="AF461" s="327"/>
      <c r="AG461" s="327"/>
    </row>
    <row r="462" spans="2:33">
      <c r="B462" s="354"/>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c r="AE462" s="327"/>
      <c r="AF462" s="327"/>
      <c r="AG462" s="327"/>
    </row>
    <row r="463" spans="2:33">
      <c r="B463" s="354"/>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c r="AE463" s="327"/>
      <c r="AF463" s="327"/>
      <c r="AG463" s="327"/>
    </row>
    <row r="464" spans="2:33">
      <c r="B464" s="354"/>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c r="AE464" s="327"/>
      <c r="AF464" s="327"/>
      <c r="AG464" s="327"/>
    </row>
    <row r="465" spans="2:33">
      <c r="B465" s="354"/>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c r="AB465" s="327"/>
      <c r="AC465" s="327"/>
      <c r="AD465" s="327"/>
      <c r="AE465" s="327"/>
      <c r="AF465" s="327"/>
      <c r="AG465" s="327"/>
    </row>
    <row r="466" spans="2:33">
      <c r="B466" s="354"/>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c r="AA466" s="327"/>
      <c r="AB466" s="327"/>
      <c r="AC466" s="327"/>
      <c r="AD466" s="327"/>
      <c r="AE466" s="327"/>
      <c r="AF466" s="327"/>
      <c r="AG466" s="327"/>
    </row>
    <row r="467" spans="2:33">
      <c r="B467" s="354"/>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c r="AC467" s="327"/>
      <c r="AD467" s="327"/>
      <c r="AE467" s="327"/>
      <c r="AF467" s="327"/>
      <c r="AG467" s="327"/>
    </row>
    <row r="468" spans="2:33">
      <c r="B468" s="354"/>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c r="AC468" s="327"/>
      <c r="AD468" s="327"/>
      <c r="AE468" s="327"/>
      <c r="AF468" s="327"/>
      <c r="AG468" s="327"/>
    </row>
    <row r="469" spans="2:33">
      <c r="B469" s="354"/>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c r="AB469" s="327"/>
      <c r="AC469" s="327"/>
      <c r="AD469" s="327"/>
      <c r="AE469" s="327"/>
      <c r="AF469" s="327"/>
      <c r="AG469" s="327"/>
    </row>
    <row r="470" spans="2:33">
      <c r="B470" s="354"/>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327"/>
      <c r="AE470" s="327"/>
      <c r="AF470" s="327"/>
      <c r="AG470" s="327"/>
    </row>
    <row r="471" spans="2:33">
      <c r="B471" s="354"/>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327"/>
      <c r="AE471" s="327"/>
      <c r="AF471" s="327"/>
      <c r="AG471" s="327"/>
    </row>
    <row r="472" spans="2:33">
      <c r="B472" s="354"/>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c r="AE472" s="327"/>
      <c r="AF472" s="327"/>
      <c r="AG472" s="327"/>
    </row>
    <row r="473" spans="2:33">
      <c r="B473" s="354"/>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c r="AB473" s="327"/>
      <c r="AC473" s="327"/>
      <c r="AD473" s="327"/>
      <c r="AE473" s="327"/>
      <c r="AF473" s="327"/>
      <c r="AG473" s="327"/>
    </row>
    <row r="474" spans="2:33">
      <c r="B474" s="354"/>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c r="AC474" s="327"/>
      <c r="AD474" s="327"/>
      <c r="AE474" s="327"/>
      <c r="AF474" s="327"/>
      <c r="AG474" s="327"/>
    </row>
    <row r="475" spans="2:33">
      <c r="B475" s="354"/>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327"/>
      <c r="AE475" s="327"/>
      <c r="AF475" s="327"/>
      <c r="AG475" s="327"/>
    </row>
    <row r="476" spans="2:33">
      <c r="B476" s="354"/>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c r="AB476" s="327"/>
      <c r="AC476" s="327"/>
      <c r="AD476" s="327"/>
      <c r="AE476" s="327"/>
      <c r="AF476" s="327"/>
      <c r="AG476" s="327"/>
    </row>
    <row r="477" spans="2:33">
      <c r="B477" s="354"/>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c r="AB477" s="327"/>
      <c r="AC477" s="327"/>
      <c r="AD477" s="327"/>
      <c r="AE477" s="327"/>
      <c r="AF477" s="327"/>
      <c r="AG477" s="327"/>
    </row>
    <row r="478" spans="2:33">
      <c r="B478" s="354"/>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c r="AE478" s="327"/>
      <c r="AF478" s="327"/>
      <c r="AG478" s="327"/>
    </row>
    <row r="479" spans="2:33">
      <c r="B479" s="354"/>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c r="AE479" s="327"/>
      <c r="AF479" s="327"/>
      <c r="AG479" s="327"/>
    </row>
    <row r="480" spans="2:33">
      <c r="B480" s="354"/>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c r="AE480" s="327"/>
      <c r="AF480" s="327"/>
      <c r="AG480" s="327"/>
    </row>
    <row r="481" spans="2:33">
      <c r="B481" s="354"/>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c r="AE481" s="327"/>
      <c r="AF481" s="327"/>
      <c r="AG481" s="327"/>
    </row>
    <row r="482" spans="2:33">
      <c r="B482" s="354"/>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c r="AB482" s="327"/>
      <c r="AC482" s="327"/>
      <c r="AD482" s="327"/>
      <c r="AE482" s="327"/>
      <c r="AF482" s="327"/>
      <c r="AG482" s="327"/>
    </row>
    <row r="483" spans="2:33">
      <c r="B483" s="354"/>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c r="AA483" s="327"/>
      <c r="AB483" s="327"/>
      <c r="AC483" s="327"/>
      <c r="AD483" s="327"/>
      <c r="AE483" s="327"/>
      <c r="AF483" s="327"/>
      <c r="AG483" s="327"/>
    </row>
    <row r="484" spans="2:33">
      <c r="B484" s="354"/>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c r="AE484" s="327"/>
      <c r="AF484" s="327"/>
      <c r="AG484" s="327"/>
    </row>
    <row r="485" spans="2:33">
      <c r="B485" s="354"/>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c r="AB485" s="327"/>
      <c r="AC485" s="327"/>
      <c r="AD485" s="327"/>
      <c r="AE485" s="327"/>
      <c r="AF485" s="327"/>
      <c r="AG485" s="327"/>
    </row>
    <row r="486" spans="2:33">
      <c r="B486" s="354"/>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c r="AC486" s="327"/>
      <c r="AD486" s="327"/>
      <c r="AE486" s="327"/>
      <c r="AF486" s="327"/>
      <c r="AG486" s="327"/>
    </row>
    <row r="487" spans="2:33">
      <c r="B487" s="354"/>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c r="AE487" s="327"/>
      <c r="AF487" s="327"/>
      <c r="AG487" s="327"/>
    </row>
    <row r="488" spans="2:33">
      <c r="B488" s="354"/>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c r="AE488" s="327"/>
      <c r="AF488" s="327"/>
      <c r="AG488" s="327"/>
    </row>
    <row r="489" spans="2:33">
      <c r="B489" s="354"/>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c r="AE489" s="327"/>
      <c r="AF489" s="327"/>
      <c r="AG489" s="327"/>
    </row>
    <row r="490" spans="2:33">
      <c r="B490" s="354"/>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c r="AE490" s="327"/>
      <c r="AF490" s="327"/>
      <c r="AG490" s="327"/>
    </row>
    <row r="491" spans="2:33">
      <c r="B491" s="354"/>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c r="AE491" s="327"/>
      <c r="AF491" s="327"/>
      <c r="AG491" s="327"/>
    </row>
    <row r="492" spans="2:33">
      <c r="B492" s="354"/>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c r="AB492" s="327"/>
      <c r="AC492" s="327"/>
      <c r="AD492" s="327"/>
      <c r="AE492" s="327"/>
      <c r="AF492" s="327"/>
      <c r="AG492" s="327"/>
    </row>
    <row r="493" spans="2:33">
      <c r="B493" s="354"/>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327"/>
      <c r="AE493" s="327"/>
      <c r="AF493" s="327"/>
      <c r="AG493" s="327"/>
    </row>
    <row r="494" spans="2:33">
      <c r="B494" s="354"/>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c r="AB494" s="327"/>
      <c r="AC494" s="327"/>
      <c r="AD494" s="327"/>
      <c r="AE494" s="327"/>
      <c r="AF494" s="327"/>
      <c r="AG494" s="327"/>
    </row>
    <row r="495" spans="2:33">
      <c r="B495" s="354"/>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c r="AA495" s="327"/>
      <c r="AB495" s="327"/>
      <c r="AC495" s="327"/>
      <c r="AD495" s="327"/>
      <c r="AE495" s="327"/>
      <c r="AF495" s="327"/>
      <c r="AG495" s="327"/>
    </row>
    <row r="496" spans="2:33">
      <c r="B496" s="354"/>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327"/>
      <c r="AE496" s="327"/>
      <c r="AF496" s="327"/>
      <c r="AG496" s="327"/>
    </row>
    <row r="497" spans="2:33">
      <c r="B497" s="354"/>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327"/>
      <c r="AE497" s="327"/>
      <c r="AF497" s="327"/>
      <c r="AG497" s="327"/>
    </row>
    <row r="498" spans="2:33">
      <c r="B498" s="354"/>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c r="AB498" s="327"/>
      <c r="AC498" s="327"/>
      <c r="AD498" s="327"/>
      <c r="AE498" s="327"/>
      <c r="AF498" s="327"/>
      <c r="AG498" s="327"/>
    </row>
    <row r="499" spans="2:33">
      <c r="B499" s="354"/>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c r="AE499" s="327"/>
      <c r="AF499" s="327"/>
      <c r="AG499" s="327"/>
    </row>
    <row r="500" spans="2:33">
      <c r="B500" s="354"/>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c r="AE500" s="327"/>
      <c r="AF500" s="327"/>
      <c r="AG500" s="327"/>
    </row>
    <row r="501" spans="2:33">
      <c r="B501" s="354"/>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c r="AB501" s="327"/>
      <c r="AC501" s="327"/>
      <c r="AD501" s="327"/>
      <c r="AE501" s="327"/>
      <c r="AF501" s="327"/>
      <c r="AG501" s="327"/>
    </row>
    <row r="502" spans="2:33">
      <c r="B502" s="354"/>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c r="AA502" s="327"/>
      <c r="AB502" s="327"/>
      <c r="AC502" s="327"/>
      <c r="AD502" s="327"/>
      <c r="AE502" s="327"/>
      <c r="AF502" s="327"/>
      <c r="AG502" s="327"/>
    </row>
    <row r="503" spans="2:33">
      <c r="B503" s="354"/>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327"/>
      <c r="AE503" s="327"/>
      <c r="AF503" s="327"/>
      <c r="AG503" s="327"/>
    </row>
    <row r="504" spans="2:33">
      <c r="B504" s="354"/>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c r="AE504" s="327"/>
      <c r="AF504" s="327"/>
      <c r="AG504" s="327"/>
    </row>
    <row r="505" spans="2:33">
      <c r="B505" s="354"/>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c r="AE505" s="327"/>
      <c r="AF505" s="327"/>
      <c r="AG505" s="327"/>
    </row>
    <row r="506" spans="2:33">
      <c r="B506" s="354"/>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c r="AE506" s="327"/>
      <c r="AF506" s="327"/>
      <c r="AG506" s="327"/>
    </row>
    <row r="507" spans="2:33">
      <c r="B507" s="354"/>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c r="AE507" s="327"/>
      <c r="AF507" s="327"/>
      <c r="AG507" s="327"/>
    </row>
    <row r="508" spans="2:33">
      <c r="B508" s="354"/>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c r="AE508" s="327"/>
      <c r="AF508" s="327"/>
      <c r="AG508" s="327"/>
    </row>
    <row r="509" spans="2:33">
      <c r="B509" s="354"/>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c r="AE509" s="327"/>
      <c r="AF509" s="327"/>
      <c r="AG509" s="327"/>
    </row>
    <row r="510" spans="2:33">
      <c r="B510" s="354"/>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c r="AB510" s="327"/>
      <c r="AC510" s="327"/>
      <c r="AD510" s="327"/>
      <c r="AE510" s="327"/>
      <c r="AF510" s="327"/>
      <c r="AG510" s="327"/>
    </row>
    <row r="511" spans="2:33">
      <c r="B511" s="354"/>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c r="AB511" s="327"/>
      <c r="AC511" s="327"/>
      <c r="AD511" s="327"/>
      <c r="AE511" s="327"/>
      <c r="AF511" s="327"/>
      <c r="AG511" s="327"/>
    </row>
    <row r="512" spans="2:33">
      <c r="B512" s="354"/>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c r="AA512" s="327"/>
      <c r="AB512" s="327"/>
      <c r="AC512" s="327"/>
      <c r="AD512" s="327"/>
      <c r="AE512" s="327"/>
      <c r="AF512" s="327"/>
      <c r="AG512" s="327"/>
    </row>
    <row r="513" spans="2:33">
      <c r="B513" s="354"/>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c r="AE513" s="327"/>
      <c r="AF513" s="327"/>
      <c r="AG513" s="327"/>
    </row>
    <row r="514" spans="2:33">
      <c r="B514" s="354"/>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c r="AE514" s="327"/>
      <c r="AF514" s="327"/>
      <c r="AG514" s="327"/>
    </row>
    <row r="515" spans="2:33">
      <c r="B515" s="354"/>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c r="AB515" s="327"/>
      <c r="AC515" s="327"/>
      <c r="AD515" s="327"/>
      <c r="AE515" s="327"/>
      <c r="AF515" s="327"/>
      <c r="AG515" s="327"/>
    </row>
    <row r="516" spans="2:33">
      <c r="B516" s="354"/>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c r="AB516" s="327"/>
      <c r="AC516" s="327"/>
      <c r="AD516" s="327"/>
      <c r="AE516" s="327"/>
      <c r="AF516" s="327"/>
      <c r="AG516" s="327"/>
    </row>
    <row r="517" spans="2:33">
      <c r="B517" s="354"/>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c r="AB517" s="327"/>
      <c r="AC517" s="327"/>
      <c r="AD517" s="327"/>
      <c r="AE517" s="327"/>
      <c r="AF517" s="327"/>
      <c r="AG517" s="327"/>
    </row>
    <row r="518" spans="2:33">
      <c r="B518" s="354"/>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c r="AA518" s="327"/>
      <c r="AB518" s="327"/>
      <c r="AC518" s="327"/>
      <c r="AD518" s="327"/>
      <c r="AE518" s="327"/>
      <c r="AF518" s="327"/>
      <c r="AG518" s="327"/>
    </row>
    <row r="519" spans="2:33">
      <c r="B519" s="354"/>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c r="AA519" s="327"/>
      <c r="AB519" s="327"/>
      <c r="AC519" s="327"/>
      <c r="AD519" s="327"/>
      <c r="AE519" s="327"/>
      <c r="AF519" s="327"/>
      <c r="AG519" s="327"/>
    </row>
    <row r="520" spans="2:33">
      <c r="B520" s="354"/>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c r="AB520" s="327"/>
      <c r="AC520" s="327"/>
      <c r="AD520" s="327"/>
      <c r="AE520" s="327"/>
      <c r="AF520" s="327"/>
      <c r="AG520" s="327"/>
    </row>
    <row r="521" spans="2:33">
      <c r="B521" s="354"/>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c r="AA521" s="327"/>
      <c r="AB521" s="327"/>
      <c r="AC521" s="327"/>
      <c r="AD521" s="327"/>
      <c r="AE521" s="327"/>
      <c r="AF521" s="327"/>
      <c r="AG521" s="327"/>
    </row>
    <row r="522" spans="2:33">
      <c r="B522" s="354"/>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c r="AE522" s="327"/>
      <c r="AF522" s="327"/>
      <c r="AG522" s="327"/>
    </row>
    <row r="523" spans="2:33">
      <c r="B523" s="354"/>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327"/>
      <c r="AE523" s="327"/>
      <c r="AF523" s="327"/>
      <c r="AG523" s="327"/>
    </row>
    <row r="524" spans="2:33">
      <c r="B524" s="354"/>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c r="AA524" s="327"/>
      <c r="AB524" s="327"/>
      <c r="AC524" s="327"/>
      <c r="AD524" s="327"/>
      <c r="AE524" s="327"/>
      <c r="AF524" s="327"/>
      <c r="AG524" s="327"/>
    </row>
    <row r="525" spans="2:33">
      <c r="B525" s="354"/>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c r="AA525" s="327"/>
      <c r="AB525" s="327"/>
      <c r="AC525" s="327"/>
      <c r="AD525" s="327"/>
      <c r="AE525" s="327"/>
      <c r="AF525" s="327"/>
      <c r="AG525" s="327"/>
    </row>
    <row r="526" spans="2:33">
      <c r="B526" s="354"/>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327"/>
      <c r="AE526" s="327"/>
      <c r="AF526" s="327"/>
      <c r="AG526" s="327"/>
    </row>
    <row r="527" spans="2:33">
      <c r="B527" s="354"/>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c r="AE527" s="327"/>
      <c r="AF527" s="327"/>
      <c r="AG527" s="327"/>
    </row>
    <row r="528" spans="2:33">
      <c r="B528" s="354"/>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c r="AE528" s="327"/>
      <c r="AF528" s="327"/>
      <c r="AG528" s="327"/>
    </row>
    <row r="529" spans="2:33">
      <c r="B529" s="354"/>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327"/>
      <c r="AE529" s="327"/>
      <c r="AF529" s="327"/>
      <c r="AG529" s="327"/>
    </row>
    <row r="530" spans="2:33">
      <c r="B530" s="354"/>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c r="AB530" s="327"/>
      <c r="AC530" s="327"/>
      <c r="AD530" s="327"/>
      <c r="AE530" s="327"/>
      <c r="AF530" s="327"/>
      <c r="AG530" s="327"/>
    </row>
    <row r="531" spans="2:33">
      <c r="B531" s="354"/>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c r="AE531" s="327"/>
      <c r="AF531" s="327"/>
      <c r="AG531" s="327"/>
    </row>
    <row r="532" spans="2:33">
      <c r="B532" s="354"/>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c r="AE532" s="327"/>
      <c r="AF532" s="327"/>
      <c r="AG532" s="327"/>
    </row>
    <row r="533" spans="2:33">
      <c r="B533" s="354"/>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c r="AE533" s="327"/>
      <c r="AF533" s="327"/>
      <c r="AG533" s="327"/>
    </row>
    <row r="534" spans="2:33">
      <c r="B534" s="354"/>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c r="AB534" s="327"/>
      <c r="AC534" s="327"/>
      <c r="AD534" s="327"/>
      <c r="AE534" s="327"/>
      <c r="AF534" s="327"/>
      <c r="AG534" s="327"/>
    </row>
    <row r="535" spans="2:33">
      <c r="B535" s="354"/>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c r="AE535" s="327"/>
      <c r="AF535" s="327"/>
      <c r="AG535" s="327"/>
    </row>
    <row r="536" spans="2:33">
      <c r="B536" s="354"/>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c r="AE536" s="327"/>
      <c r="AF536" s="327"/>
      <c r="AG536" s="327"/>
    </row>
    <row r="537" spans="2:33">
      <c r="B537" s="354"/>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c r="AE537" s="327"/>
      <c r="AF537" s="327"/>
      <c r="AG537" s="327"/>
    </row>
    <row r="538" spans="2:33">
      <c r="B538" s="354"/>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c r="AE538" s="327"/>
      <c r="AF538" s="327"/>
      <c r="AG538" s="327"/>
    </row>
    <row r="539" spans="2:33">
      <c r="B539" s="354"/>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327"/>
      <c r="AE539" s="327"/>
      <c r="AF539" s="327"/>
      <c r="AG539" s="327"/>
    </row>
    <row r="540" spans="2:33">
      <c r="B540" s="354"/>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c r="AA540" s="327"/>
      <c r="AB540" s="327"/>
      <c r="AC540" s="327"/>
      <c r="AD540" s="327"/>
      <c r="AE540" s="327"/>
      <c r="AF540" s="327"/>
      <c r="AG540" s="327"/>
    </row>
    <row r="541" spans="2:33">
      <c r="B541" s="354"/>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c r="AA541" s="327"/>
      <c r="AB541" s="327"/>
      <c r="AC541" s="327"/>
      <c r="AD541" s="327"/>
      <c r="AE541" s="327"/>
      <c r="AF541" s="327"/>
      <c r="AG541" s="327"/>
    </row>
    <row r="542" spans="2:33">
      <c r="B542" s="354"/>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c r="AE542" s="327"/>
      <c r="AF542" s="327"/>
      <c r="AG542" s="327"/>
    </row>
    <row r="543" spans="2:33">
      <c r="B543" s="354"/>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c r="AE543" s="327"/>
      <c r="AF543" s="327"/>
      <c r="AG543" s="327"/>
    </row>
    <row r="544" spans="2:33">
      <c r="B544" s="354"/>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c r="AE544" s="327"/>
      <c r="AF544" s="327"/>
      <c r="AG544" s="327"/>
    </row>
    <row r="545" spans="2:33">
      <c r="B545" s="354"/>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c r="AE545" s="327"/>
      <c r="AF545" s="327"/>
      <c r="AG545" s="327"/>
    </row>
    <row r="546" spans="2:33">
      <c r="B546" s="354"/>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327"/>
      <c r="AE546" s="327"/>
      <c r="AF546" s="327"/>
      <c r="AG546" s="327"/>
    </row>
    <row r="547" spans="2:33">
      <c r="B547" s="354"/>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c r="AA547" s="327"/>
      <c r="AB547" s="327"/>
      <c r="AC547" s="327"/>
      <c r="AD547" s="327"/>
      <c r="AE547" s="327"/>
      <c r="AF547" s="327"/>
      <c r="AG547" s="327"/>
    </row>
    <row r="548" spans="2:33">
      <c r="B548" s="354"/>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c r="AB548" s="327"/>
      <c r="AC548" s="327"/>
      <c r="AD548" s="327"/>
      <c r="AE548" s="327"/>
      <c r="AF548" s="327"/>
      <c r="AG548" s="327"/>
    </row>
    <row r="549" spans="2:33">
      <c r="B549" s="354"/>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c r="AA549" s="327"/>
      <c r="AB549" s="327"/>
      <c r="AC549" s="327"/>
      <c r="AD549" s="327"/>
      <c r="AE549" s="327"/>
      <c r="AF549" s="327"/>
      <c r="AG549" s="327"/>
    </row>
    <row r="550" spans="2:33">
      <c r="B550" s="354"/>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c r="AB550" s="327"/>
      <c r="AC550" s="327"/>
      <c r="AD550" s="327"/>
      <c r="AE550" s="327"/>
      <c r="AF550" s="327"/>
      <c r="AG550" s="327"/>
    </row>
    <row r="551" spans="2:33">
      <c r="B551" s="354"/>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c r="AA551" s="327"/>
      <c r="AB551" s="327"/>
      <c r="AC551" s="327"/>
      <c r="AD551" s="327"/>
      <c r="AE551" s="327"/>
      <c r="AF551" s="327"/>
      <c r="AG551" s="327"/>
    </row>
    <row r="552" spans="2:33">
      <c r="B552" s="354"/>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c r="AE552" s="327"/>
      <c r="AF552" s="327"/>
      <c r="AG552" s="327"/>
    </row>
    <row r="553" spans="2:33">
      <c r="B553" s="354"/>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c r="AB553" s="327"/>
      <c r="AC553" s="327"/>
      <c r="AD553" s="327"/>
      <c r="AE553" s="327"/>
      <c r="AF553" s="327"/>
      <c r="AG553" s="327"/>
    </row>
    <row r="554" spans="2:33">
      <c r="B554" s="354"/>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c r="AA554" s="327"/>
      <c r="AB554" s="327"/>
      <c r="AC554" s="327"/>
      <c r="AD554" s="327"/>
      <c r="AE554" s="327"/>
      <c r="AF554" s="327"/>
      <c r="AG554" s="327"/>
    </row>
    <row r="555" spans="2:33">
      <c r="B555" s="354"/>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c r="AA555" s="327"/>
      <c r="AB555" s="327"/>
      <c r="AC555" s="327"/>
      <c r="AD555" s="327"/>
      <c r="AE555" s="327"/>
      <c r="AF555" s="327"/>
      <c r="AG555" s="327"/>
    </row>
    <row r="556" spans="2:33">
      <c r="B556" s="354"/>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c r="AE556" s="327"/>
      <c r="AF556" s="327"/>
      <c r="AG556" s="327"/>
    </row>
    <row r="557" spans="2:33">
      <c r="B557" s="354"/>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c r="AB557" s="327"/>
      <c r="AC557" s="327"/>
      <c r="AD557" s="327"/>
      <c r="AE557" s="327"/>
      <c r="AF557" s="327"/>
      <c r="AG557" s="327"/>
    </row>
    <row r="558" spans="2:33">
      <c r="B558" s="354"/>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c r="AE558" s="327"/>
      <c r="AF558" s="327"/>
      <c r="AG558" s="327"/>
    </row>
    <row r="559" spans="2:33">
      <c r="B559" s="354"/>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327"/>
      <c r="AE559" s="327"/>
      <c r="AF559" s="327"/>
      <c r="AG559" s="327"/>
    </row>
    <row r="560" spans="2:33">
      <c r="B560" s="354"/>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c r="AA560" s="327"/>
      <c r="AB560" s="327"/>
      <c r="AC560" s="327"/>
      <c r="AD560" s="327"/>
      <c r="AE560" s="327"/>
      <c r="AF560" s="327"/>
      <c r="AG560" s="327"/>
    </row>
    <row r="561" spans="2:33">
      <c r="B561" s="354"/>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c r="AB561" s="327"/>
      <c r="AC561" s="327"/>
      <c r="AD561" s="327"/>
      <c r="AE561" s="327"/>
      <c r="AF561" s="327"/>
      <c r="AG561" s="327"/>
    </row>
    <row r="562" spans="2:33">
      <c r="B562" s="354"/>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c r="AB562" s="327"/>
      <c r="AC562" s="327"/>
      <c r="AD562" s="327"/>
      <c r="AE562" s="327"/>
      <c r="AF562" s="327"/>
      <c r="AG562" s="327"/>
    </row>
    <row r="563" spans="2:33">
      <c r="B563" s="354"/>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c r="AE563" s="327"/>
      <c r="AF563" s="327"/>
      <c r="AG563" s="327"/>
    </row>
    <row r="564" spans="2:33">
      <c r="B564" s="354"/>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c r="AA564" s="327"/>
      <c r="AB564" s="327"/>
      <c r="AC564" s="327"/>
      <c r="AD564" s="327"/>
      <c r="AE564" s="327"/>
      <c r="AF564" s="327"/>
      <c r="AG564" s="327"/>
    </row>
    <row r="565" spans="2:33">
      <c r="B565" s="354"/>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c r="AE565" s="327"/>
      <c r="AF565" s="327"/>
      <c r="AG565" s="327"/>
    </row>
    <row r="566" spans="2:33">
      <c r="B566" s="354"/>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c r="AE566" s="327"/>
      <c r="AF566" s="327"/>
      <c r="AG566" s="327"/>
    </row>
    <row r="567" spans="2:33">
      <c r="B567" s="354"/>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c r="AB567" s="327"/>
      <c r="AC567" s="327"/>
      <c r="AD567" s="327"/>
      <c r="AE567" s="327"/>
      <c r="AF567" s="327"/>
      <c r="AG567" s="327"/>
    </row>
    <row r="568" spans="2:33">
      <c r="B568" s="354"/>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327"/>
      <c r="AE568" s="327"/>
      <c r="AF568" s="327"/>
      <c r="AG568" s="327"/>
    </row>
    <row r="569" spans="2:33">
      <c r="B569" s="354"/>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c r="AA569" s="327"/>
      <c r="AB569" s="327"/>
      <c r="AC569" s="327"/>
      <c r="AD569" s="327"/>
      <c r="AE569" s="327"/>
      <c r="AF569" s="327"/>
      <c r="AG569" s="327"/>
    </row>
    <row r="570" spans="2:33">
      <c r="B570" s="354"/>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c r="AB570" s="327"/>
      <c r="AC570" s="327"/>
      <c r="AD570" s="327"/>
      <c r="AE570" s="327"/>
      <c r="AF570" s="327"/>
      <c r="AG570" s="327"/>
    </row>
    <row r="571" spans="2:33">
      <c r="B571" s="354"/>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327"/>
      <c r="AE571" s="327"/>
      <c r="AF571" s="327"/>
      <c r="AG571" s="327"/>
    </row>
    <row r="572" spans="2:33">
      <c r="B572" s="354"/>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c r="AE572" s="327"/>
      <c r="AF572" s="327"/>
      <c r="AG572" s="327"/>
    </row>
    <row r="573" spans="2:33">
      <c r="B573" s="354"/>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c r="AB573" s="327"/>
      <c r="AC573" s="327"/>
      <c r="AD573" s="327"/>
      <c r="AE573" s="327"/>
      <c r="AF573" s="327"/>
      <c r="AG573" s="327"/>
    </row>
    <row r="574" spans="2:33">
      <c r="B574" s="354"/>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327"/>
      <c r="AE574" s="327"/>
      <c r="AF574" s="327"/>
      <c r="AG574" s="327"/>
    </row>
    <row r="575" spans="2:33">
      <c r="B575" s="354"/>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327"/>
      <c r="AE575" s="327"/>
      <c r="AF575" s="327"/>
      <c r="AG575" s="327"/>
    </row>
    <row r="576" spans="2:33">
      <c r="B576" s="354"/>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c r="AA576" s="327"/>
      <c r="AB576" s="327"/>
      <c r="AC576" s="327"/>
      <c r="AD576" s="327"/>
      <c r="AE576" s="327"/>
      <c r="AF576" s="327"/>
      <c r="AG576" s="327"/>
    </row>
    <row r="577" spans="2:33">
      <c r="B577" s="354"/>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c r="AA577" s="327"/>
      <c r="AB577" s="327"/>
      <c r="AC577" s="327"/>
      <c r="AD577" s="327"/>
      <c r="AE577" s="327"/>
      <c r="AF577" s="327"/>
      <c r="AG577" s="327"/>
    </row>
    <row r="578" spans="2:33">
      <c r="B578" s="354"/>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c r="AA578" s="327"/>
      <c r="AB578" s="327"/>
      <c r="AC578" s="327"/>
      <c r="AD578" s="327"/>
      <c r="AE578" s="327"/>
      <c r="AF578" s="327"/>
      <c r="AG578" s="327"/>
    </row>
    <row r="579" spans="2:33">
      <c r="B579" s="354"/>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c r="AB579" s="327"/>
      <c r="AC579" s="327"/>
      <c r="AD579" s="327"/>
      <c r="AE579" s="327"/>
      <c r="AF579" s="327"/>
      <c r="AG579" s="327"/>
    </row>
    <row r="580" spans="2:33">
      <c r="B580" s="354"/>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c r="AE580" s="327"/>
      <c r="AF580" s="327"/>
      <c r="AG580" s="327"/>
    </row>
    <row r="581" spans="2:33">
      <c r="B581" s="354"/>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c r="AE581" s="327"/>
      <c r="AF581" s="327"/>
      <c r="AG581" s="327"/>
    </row>
    <row r="582" spans="2:33">
      <c r="B582" s="354"/>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c r="AA582" s="327"/>
      <c r="AB582" s="327"/>
      <c r="AC582" s="327"/>
      <c r="AD582" s="327"/>
      <c r="AE582" s="327"/>
      <c r="AF582" s="327"/>
      <c r="AG582" s="327"/>
    </row>
    <row r="583" spans="2:33">
      <c r="B583" s="354"/>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c r="AE583" s="327"/>
      <c r="AF583" s="327"/>
      <c r="AG583" s="327"/>
    </row>
    <row r="584" spans="2:33">
      <c r="B584" s="354"/>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c r="AE584" s="327"/>
      <c r="AF584" s="327"/>
      <c r="AG584" s="327"/>
    </row>
    <row r="585" spans="2:33">
      <c r="B585" s="354"/>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c r="AE585" s="327"/>
      <c r="AF585" s="327"/>
      <c r="AG585" s="327"/>
    </row>
    <row r="586" spans="2:33">
      <c r="B586" s="354"/>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327"/>
      <c r="AE586" s="327"/>
      <c r="AF586" s="327"/>
      <c r="AG586" s="327"/>
    </row>
    <row r="587" spans="2:33">
      <c r="B587" s="354"/>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c r="AB587" s="327"/>
      <c r="AC587" s="327"/>
      <c r="AD587" s="327"/>
      <c r="AE587" s="327"/>
      <c r="AF587" s="327"/>
      <c r="AG587" s="327"/>
    </row>
    <row r="588" spans="2:33">
      <c r="B588" s="354"/>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c r="AE588" s="327"/>
      <c r="AF588" s="327"/>
      <c r="AG588" s="327"/>
    </row>
    <row r="589" spans="2:33">
      <c r="B589" s="354"/>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c r="AA589" s="327"/>
      <c r="AB589" s="327"/>
      <c r="AC589" s="327"/>
      <c r="AD589" s="327"/>
      <c r="AE589" s="327"/>
      <c r="AF589" s="327"/>
      <c r="AG589" s="327"/>
    </row>
    <row r="590" spans="2:33">
      <c r="B590" s="354"/>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c r="AA590" s="327"/>
      <c r="AB590" s="327"/>
      <c r="AC590" s="327"/>
      <c r="AD590" s="327"/>
      <c r="AE590" s="327"/>
      <c r="AF590" s="327"/>
      <c r="AG590" s="327"/>
    </row>
    <row r="591" spans="2:33">
      <c r="B591" s="354"/>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c r="AA591" s="327"/>
      <c r="AB591" s="327"/>
      <c r="AC591" s="327"/>
      <c r="AD591" s="327"/>
      <c r="AE591" s="327"/>
      <c r="AF591" s="327"/>
      <c r="AG591" s="327"/>
    </row>
    <row r="592" spans="2:33">
      <c r="B592" s="354"/>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c r="AE592" s="327"/>
      <c r="AF592" s="327"/>
      <c r="AG592" s="327"/>
    </row>
    <row r="593" spans="2:33">
      <c r="B593" s="354"/>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c r="AE593" s="327"/>
      <c r="AF593" s="327"/>
      <c r="AG593" s="327"/>
    </row>
    <row r="594" spans="2:33">
      <c r="B594" s="354"/>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c r="AB594" s="327"/>
      <c r="AC594" s="327"/>
      <c r="AD594" s="327"/>
      <c r="AE594" s="327"/>
      <c r="AF594" s="327"/>
      <c r="AG594" s="327"/>
    </row>
    <row r="595" spans="2:33">
      <c r="B595" s="354"/>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c r="AA595" s="327"/>
      <c r="AB595" s="327"/>
      <c r="AC595" s="327"/>
      <c r="AD595" s="327"/>
      <c r="AE595" s="327"/>
      <c r="AF595" s="327"/>
      <c r="AG595" s="327"/>
    </row>
    <row r="596" spans="2:33">
      <c r="B596" s="354"/>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c r="AA596" s="327"/>
      <c r="AB596" s="327"/>
      <c r="AC596" s="327"/>
      <c r="AD596" s="327"/>
      <c r="AE596" s="327"/>
      <c r="AF596" s="327"/>
      <c r="AG596" s="327"/>
    </row>
    <row r="597" spans="2:33">
      <c r="B597" s="354"/>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c r="AE597" s="327"/>
      <c r="AF597" s="327"/>
      <c r="AG597" s="327"/>
    </row>
    <row r="598" spans="2:33">
      <c r="B598" s="354"/>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327"/>
      <c r="AE598" s="327"/>
      <c r="AF598" s="327"/>
      <c r="AG598" s="327"/>
    </row>
    <row r="599" spans="2:33">
      <c r="B599" s="354"/>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c r="AE599" s="327"/>
      <c r="AF599" s="327"/>
      <c r="AG599" s="327"/>
    </row>
    <row r="600" spans="2:33">
      <c r="B600" s="354"/>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c r="AE600" s="327"/>
      <c r="AF600" s="327"/>
      <c r="AG600" s="327"/>
    </row>
    <row r="601" spans="2:33">
      <c r="B601" s="354"/>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c r="AE601" s="327"/>
      <c r="AF601" s="327"/>
      <c r="AG601" s="327"/>
    </row>
    <row r="602" spans="2:33">
      <c r="B602" s="354"/>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c r="AA602" s="327"/>
      <c r="AB602" s="327"/>
      <c r="AC602" s="327"/>
      <c r="AD602" s="327"/>
      <c r="AE602" s="327"/>
      <c r="AF602" s="327"/>
      <c r="AG602" s="327"/>
    </row>
    <row r="603" spans="2:33">
      <c r="B603" s="354"/>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c r="AB603" s="327"/>
      <c r="AC603" s="327"/>
      <c r="AD603" s="327"/>
      <c r="AE603" s="327"/>
      <c r="AF603" s="327"/>
      <c r="AG603" s="327"/>
    </row>
    <row r="604" spans="2:33">
      <c r="B604" s="354"/>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c r="AE604" s="327"/>
      <c r="AF604" s="327"/>
      <c r="AG604" s="327"/>
    </row>
    <row r="605" spans="2:33">
      <c r="B605" s="354"/>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c r="AE605" s="327"/>
      <c r="AF605" s="327"/>
      <c r="AG605" s="327"/>
    </row>
    <row r="606" spans="2:33">
      <c r="B606" s="354"/>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c r="AE606" s="327"/>
      <c r="AF606" s="327"/>
      <c r="AG606" s="327"/>
    </row>
    <row r="607" spans="2:33">
      <c r="B607" s="354"/>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327"/>
      <c r="AE607" s="327"/>
      <c r="AF607" s="327"/>
      <c r="AG607" s="327"/>
    </row>
    <row r="608" spans="2:33">
      <c r="B608" s="354"/>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c r="AA608" s="327"/>
      <c r="AB608" s="327"/>
      <c r="AC608" s="327"/>
      <c r="AD608" s="327"/>
      <c r="AE608" s="327"/>
      <c r="AF608" s="327"/>
      <c r="AG608" s="327"/>
    </row>
    <row r="609" spans="2:33">
      <c r="B609" s="354"/>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c r="AA609" s="327"/>
      <c r="AB609" s="327"/>
      <c r="AC609" s="327"/>
      <c r="AD609" s="327"/>
      <c r="AE609" s="327"/>
      <c r="AF609" s="327"/>
      <c r="AG609" s="327"/>
    </row>
    <row r="610" spans="2:33">
      <c r="B610" s="354"/>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c r="AA610" s="327"/>
      <c r="AB610" s="327"/>
      <c r="AC610" s="327"/>
      <c r="AD610" s="327"/>
      <c r="AE610" s="327"/>
      <c r="AF610" s="327"/>
      <c r="AG610" s="327"/>
    </row>
    <row r="611" spans="2:33">
      <c r="B611" s="354"/>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c r="AA611" s="327"/>
      <c r="AB611" s="327"/>
      <c r="AC611" s="327"/>
      <c r="AD611" s="327"/>
      <c r="AE611" s="327"/>
      <c r="AF611" s="327"/>
      <c r="AG611" s="327"/>
    </row>
    <row r="612" spans="2:33">
      <c r="B612" s="354"/>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c r="AB612" s="327"/>
      <c r="AC612" s="327"/>
      <c r="AD612" s="327"/>
      <c r="AE612" s="327"/>
      <c r="AF612" s="327"/>
      <c r="AG612" s="327"/>
    </row>
    <row r="613" spans="2:33">
      <c r="B613" s="354"/>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c r="AE613" s="327"/>
      <c r="AF613" s="327"/>
      <c r="AG613" s="327"/>
    </row>
    <row r="614" spans="2:33">
      <c r="B614" s="354"/>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7"/>
      <c r="AD614" s="327"/>
      <c r="AE614" s="327"/>
      <c r="AF614" s="327"/>
      <c r="AG614" s="327"/>
    </row>
    <row r="615" spans="2:33">
      <c r="B615" s="354"/>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c r="AE615" s="327"/>
      <c r="AF615" s="327"/>
      <c r="AG615" s="327"/>
    </row>
    <row r="616" spans="2:33">
      <c r="B616" s="354"/>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c r="AB616" s="327"/>
      <c r="AC616" s="327"/>
      <c r="AD616" s="327"/>
      <c r="AE616" s="327"/>
      <c r="AF616" s="327"/>
      <c r="AG616" s="327"/>
    </row>
    <row r="617" spans="2:33">
      <c r="B617" s="354"/>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c r="AA617" s="327"/>
      <c r="AB617" s="327"/>
      <c r="AC617" s="327"/>
      <c r="AD617" s="327"/>
      <c r="AE617" s="327"/>
      <c r="AF617" s="327"/>
      <c r="AG617" s="327"/>
    </row>
    <row r="618" spans="2:33">
      <c r="B618" s="354"/>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327"/>
      <c r="AE618" s="327"/>
      <c r="AF618" s="327"/>
      <c r="AG618" s="327"/>
    </row>
    <row r="619" spans="2:33">
      <c r="B619" s="354"/>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c r="AB619" s="327"/>
      <c r="AC619" s="327"/>
      <c r="AD619" s="327"/>
      <c r="AE619" s="327"/>
      <c r="AF619" s="327"/>
      <c r="AG619" s="327"/>
    </row>
    <row r="620" spans="2:33">
      <c r="B620" s="354"/>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c r="AA620" s="327"/>
      <c r="AB620" s="327"/>
      <c r="AC620" s="327"/>
      <c r="AD620" s="327"/>
      <c r="AE620" s="327"/>
      <c r="AF620" s="327"/>
      <c r="AG620" s="327"/>
    </row>
    <row r="621" spans="2:33">
      <c r="B621" s="354"/>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c r="AB621" s="327"/>
      <c r="AC621" s="327"/>
      <c r="AD621" s="327"/>
      <c r="AE621" s="327"/>
      <c r="AF621" s="327"/>
      <c r="AG621" s="327"/>
    </row>
    <row r="622" spans="2:33">
      <c r="B622" s="354"/>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c r="AE622" s="327"/>
      <c r="AF622" s="327"/>
      <c r="AG622" s="327"/>
    </row>
    <row r="623" spans="2:33">
      <c r="B623" s="354"/>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c r="AB623" s="327"/>
      <c r="AC623" s="327"/>
      <c r="AD623" s="327"/>
      <c r="AE623" s="327"/>
      <c r="AF623" s="327"/>
      <c r="AG623" s="327"/>
    </row>
    <row r="624" spans="2:33">
      <c r="B624" s="354"/>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c r="AE624" s="327"/>
      <c r="AF624" s="327"/>
      <c r="AG624" s="327"/>
    </row>
    <row r="625" spans="2:33">
      <c r="B625" s="354"/>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c r="AA625" s="327"/>
      <c r="AB625" s="327"/>
      <c r="AC625" s="327"/>
      <c r="AD625" s="327"/>
      <c r="AE625" s="327"/>
      <c r="AF625" s="327"/>
      <c r="AG625" s="327"/>
    </row>
    <row r="626" spans="2:33">
      <c r="B626" s="354"/>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c r="AA626" s="327"/>
      <c r="AB626" s="327"/>
      <c r="AC626" s="327"/>
      <c r="AD626" s="327"/>
      <c r="AE626" s="327"/>
      <c r="AF626" s="327"/>
      <c r="AG626" s="327"/>
    </row>
    <row r="627" spans="2:33">
      <c r="B627" s="354"/>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c r="AA627" s="327"/>
      <c r="AB627" s="327"/>
      <c r="AC627" s="327"/>
      <c r="AD627" s="327"/>
      <c r="AE627" s="327"/>
      <c r="AF627" s="327"/>
      <c r="AG627" s="327"/>
    </row>
    <row r="628" spans="2:33">
      <c r="B628" s="354"/>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327"/>
      <c r="AE628" s="327"/>
      <c r="AF628" s="327"/>
      <c r="AG628" s="327"/>
    </row>
    <row r="629" spans="2:33">
      <c r="B629" s="354"/>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c r="AB629" s="327"/>
      <c r="AC629" s="327"/>
      <c r="AD629" s="327"/>
      <c r="AE629" s="327"/>
      <c r="AF629" s="327"/>
      <c r="AG629" s="327"/>
    </row>
    <row r="630" spans="2:33">
      <c r="B630" s="354"/>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c r="AA630" s="327"/>
      <c r="AB630" s="327"/>
      <c r="AC630" s="327"/>
      <c r="AD630" s="327"/>
      <c r="AE630" s="327"/>
      <c r="AF630" s="327"/>
      <c r="AG630" s="327"/>
    </row>
    <row r="631" spans="2:33">
      <c r="B631" s="354"/>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c r="AA631" s="327"/>
      <c r="AB631" s="327"/>
      <c r="AC631" s="327"/>
      <c r="AD631" s="327"/>
      <c r="AE631" s="327"/>
      <c r="AF631" s="327"/>
      <c r="AG631" s="327"/>
    </row>
    <row r="632" spans="2:33">
      <c r="B632" s="354"/>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c r="AE632" s="327"/>
      <c r="AF632" s="327"/>
      <c r="AG632" s="327"/>
    </row>
    <row r="633" spans="2:33">
      <c r="B633" s="354"/>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c r="AE633" s="327"/>
      <c r="AF633" s="327"/>
      <c r="AG633" s="327"/>
    </row>
    <row r="634" spans="2:33">
      <c r="B634" s="354"/>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c r="AE634" s="327"/>
      <c r="AF634" s="327"/>
      <c r="AG634" s="327"/>
    </row>
    <row r="635" spans="2:33">
      <c r="B635" s="354"/>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327"/>
      <c r="AE635" s="327"/>
      <c r="AF635" s="327"/>
      <c r="AG635" s="327"/>
    </row>
    <row r="636" spans="2:33">
      <c r="B636" s="354"/>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c r="AA636" s="327"/>
      <c r="AB636" s="327"/>
      <c r="AC636" s="327"/>
      <c r="AD636" s="327"/>
      <c r="AE636" s="327"/>
      <c r="AF636" s="327"/>
      <c r="AG636" s="327"/>
    </row>
    <row r="637" spans="2:33">
      <c r="B637" s="354"/>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c r="AA637" s="327"/>
      <c r="AB637" s="327"/>
      <c r="AC637" s="327"/>
      <c r="AD637" s="327"/>
      <c r="AE637" s="327"/>
      <c r="AF637" s="327"/>
      <c r="AG637" s="327"/>
    </row>
    <row r="638" spans="2:33">
      <c r="B638" s="354"/>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c r="AA638" s="327"/>
      <c r="AB638" s="327"/>
      <c r="AC638" s="327"/>
      <c r="AD638" s="327"/>
      <c r="AE638" s="327"/>
      <c r="AF638" s="327"/>
      <c r="AG638" s="327"/>
    </row>
    <row r="639" spans="2:33">
      <c r="B639" s="354"/>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c r="AB639" s="327"/>
      <c r="AC639" s="327"/>
      <c r="AD639" s="327"/>
      <c r="AE639" s="327"/>
      <c r="AF639" s="327"/>
      <c r="AG639" s="327"/>
    </row>
    <row r="640" spans="2:33">
      <c r="B640" s="354"/>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c r="AB640" s="327"/>
      <c r="AC640" s="327"/>
      <c r="AD640" s="327"/>
      <c r="AE640" s="327"/>
      <c r="AF640" s="327"/>
      <c r="AG640" s="327"/>
    </row>
    <row r="641" spans="2:33">
      <c r="B641" s="354"/>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c r="AE641" s="327"/>
      <c r="AF641" s="327"/>
      <c r="AG641" s="327"/>
    </row>
    <row r="642" spans="2:33">
      <c r="B642" s="354"/>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c r="AB642" s="327"/>
      <c r="AC642" s="327"/>
      <c r="AD642" s="327"/>
      <c r="AE642" s="327"/>
      <c r="AF642" s="327"/>
      <c r="AG642" s="327"/>
    </row>
    <row r="643" spans="2:33">
      <c r="B643" s="354"/>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c r="AE643" s="327"/>
      <c r="AF643" s="327"/>
      <c r="AG643" s="327"/>
    </row>
    <row r="644" spans="2:33">
      <c r="B644" s="354"/>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c r="AB644" s="327"/>
      <c r="AC644" s="327"/>
      <c r="AD644" s="327"/>
      <c r="AE644" s="327"/>
      <c r="AF644" s="327"/>
      <c r="AG644" s="327"/>
    </row>
    <row r="645" spans="2:33">
      <c r="B645" s="354"/>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c r="AE645" s="327"/>
      <c r="AF645" s="327"/>
      <c r="AG645" s="327"/>
    </row>
    <row r="646" spans="2:33">
      <c r="B646" s="354"/>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c r="AB646" s="327"/>
      <c r="AC646" s="327"/>
      <c r="AD646" s="327"/>
      <c r="AE646" s="327"/>
      <c r="AF646" s="327"/>
      <c r="AG646" s="327"/>
    </row>
    <row r="647" spans="2:33">
      <c r="B647" s="354"/>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c r="AB647" s="327"/>
      <c r="AC647" s="327"/>
      <c r="AD647" s="327"/>
      <c r="AE647" s="327"/>
      <c r="AF647" s="327"/>
      <c r="AG647" s="327"/>
    </row>
    <row r="648" spans="2:33">
      <c r="B648" s="354"/>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327"/>
      <c r="AE648" s="327"/>
      <c r="AF648" s="327"/>
      <c r="AG648" s="327"/>
    </row>
    <row r="649" spans="2:33">
      <c r="B649" s="354"/>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c r="AA649" s="327"/>
      <c r="AB649" s="327"/>
      <c r="AC649" s="327"/>
      <c r="AD649" s="327"/>
      <c r="AE649" s="327"/>
      <c r="AF649" s="327"/>
      <c r="AG649" s="327"/>
    </row>
    <row r="650" spans="2:33">
      <c r="B650" s="354"/>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327"/>
      <c r="AE650" s="327"/>
      <c r="AF650" s="327"/>
      <c r="AG650" s="327"/>
    </row>
    <row r="651" spans="2:33">
      <c r="B651" s="354"/>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c r="AA651" s="327"/>
      <c r="AB651" s="327"/>
      <c r="AC651" s="327"/>
      <c r="AD651" s="327"/>
      <c r="AE651" s="327"/>
      <c r="AF651" s="327"/>
      <c r="AG651" s="327"/>
    </row>
    <row r="652" spans="2:33">
      <c r="B652" s="354"/>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c r="AE652" s="327"/>
      <c r="AF652" s="327"/>
      <c r="AG652" s="327"/>
    </row>
    <row r="653" spans="2:33">
      <c r="B653" s="354"/>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c r="AA653" s="327"/>
      <c r="AB653" s="327"/>
      <c r="AC653" s="327"/>
      <c r="AD653" s="327"/>
      <c r="AE653" s="327"/>
      <c r="AF653" s="327"/>
      <c r="AG653" s="327"/>
    </row>
    <row r="654" spans="2:33">
      <c r="B654" s="354"/>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c r="AE654" s="327"/>
      <c r="AF654" s="327"/>
      <c r="AG654" s="327"/>
    </row>
    <row r="655" spans="2:33">
      <c r="B655" s="354"/>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c r="AB655" s="327"/>
      <c r="AC655" s="327"/>
      <c r="AD655" s="327"/>
      <c r="AE655" s="327"/>
      <c r="AF655" s="327"/>
      <c r="AG655" s="327"/>
    </row>
    <row r="656" spans="2:33">
      <c r="B656" s="354"/>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c r="AB656" s="327"/>
      <c r="AC656" s="327"/>
      <c r="AD656" s="327"/>
      <c r="AE656" s="327"/>
      <c r="AF656" s="327"/>
      <c r="AG656" s="327"/>
    </row>
    <row r="657" spans="2:33">
      <c r="B657" s="354"/>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327"/>
      <c r="AE657" s="327"/>
      <c r="AF657" s="327"/>
      <c r="AG657" s="327"/>
    </row>
    <row r="658" spans="2:33">
      <c r="B658" s="354"/>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c r="AE658" s="327"/>
      <c r="AF658" s="327"/>
      <c r="AG658" s="327"/>
    </row>
    <row r="659" spans="2:33">
      <c r="B659" s="354"/>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c r="AB659" s="327"/>
      <c r="AC659" s="327"/>
      <c r="AD659" s="327"/>
      <c r="AE659" s="327"/>
      <c r="AF659" s="327"/>
      <c r="AG659" s="327"/>
    </row>
    <row r="660" spans="2:33">
      <c r="B660" s="354"/>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c r="AB660" s="327"/>
      <c r="AC660" s="327"/>
      <c r="AD660" s="327"/>
      <c r="AE660" s="327"/>
      <c r="AF660" s="327"/>
      <c r="AG660" s="327"/>
    </row>
    <row r="661" spans="2:33">
      <c r="B661" s="354"/>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327"/>
      <c r="AE661" s="327"/>
      <c r="AF661" s="327"/>
      <c r="AG661" s="327"/>
    </row>
    <row r="662" spans="2:33">
      <c r="B662" s="354"/>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c r="AB662" s="327"/>
      <c r="AC662" s="327"/>
      <c r="AD662" s="327"/>
      <c r="AE662" s="327"/>
      <c r="AF662" s="327"/>
      <c r="AG662" s="327"/>
    </row>
    <row r="663" spans="2:33">
      <c r="B663" s="354"/>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c r="AE663" s="327"/>
      <c r="AF663" s="327"/>
      <c r="AG663" s="327"/>
    </row>
    <row r="664" spans="2:33">
      <c r="B664" s="354"/>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c r="AB664" s="327"/>
      <c r="AC664" s="327"/>
      <c r="AD664" s="327"/>
      <c r="AE664" s="327"/>
      <c r="AF664" s="327"/>
      <c r="AG664" s="327"/>
    </row>
    <row r="665" spans="2:33">
      <c r="B665" s="354"/>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c r="AA665" s="327"/>
      <c r="AB665" s="327"/>
      <c r="AC665" s="327"/>
      <c r="AD665" s="327"/>
      <c r="AE665" s="327"/>
      <c r="AF665" s="327"/>
      <c r="AG665" s="327"/>
    </row>
    <row r="666" spans="2:33">
      <c r="B666" s="354"/>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c r="AA666" s="327"/>
      <c r="AB666" s="327"/>
      <c r="AC666" s="327"/>
      <c r="AD666" s="327"/>
      <c r="AE666" s="327"/>
      <c r="AF666" s="327"/>
      <c r="AG666" s="327"/>
    </row>
    <row r="667" spans="2:33">
      <c r="B667" s="354"/>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c r="AE667" s="327"/>
      <c r="AF667" s="327"/>
      <c r="AG667" s="327"/>
    </row>
    <row r="668" spans="2:33">
      <c r="B668" s="354"/>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c r="AE668" s="327"/>
      <c r="AF668" s="327"/>
      <c r="AG668" s="327"/>
    </row>
    <row r="669" spans="2:33">
      <c r="B669" s="354"/>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c r="AB669" s="327"/>
      <c r="AC669" s="327"/>
      <c r="AD669" s="327"/>
      <c r="AE669" s="327"/>
      <c r="AF669" s="327"/>
      <c r="AG669" s="327"/>
    </row>
    <row r="670" spans="2:33">
      <c r="B670" s="354"/>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c r="AA670" s="327"/>
      <c r="AB670" s="327"/>
      <c r="AC670" s="327"/>
      <c r="AD670" s="327"/>
      <c r="AE670" s="327"/>
      <c r="AF670" s="327"/>
      <c r="AG670" s="327"/>
    </row>
    <row r="671" spans="2:33">
      <c r="B671" s="354"/>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c r="AA671" s="327"/>
      <c r="AB671" s="327"/>
      <c r="AC671" s="327"/>
      <c r="AD671" s="327"/>
      <c r="AE671" s="327"/>
      <c r="AF671" s="327"/>
      <c r="AG671" s="327"/>
    </row>
    <row r="672" spans="2:33">
      <c r="B672" s="354"/>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c r="AE672" s="327"/>
      <c r="AF672" s="327"/>
      <c r="AG672" s="327"/>
    </row>
    <row r="673" spans="2:33">
      <c r="B673" s="354"/>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c r="AB673" s="327"/>
      <c r="AC673" s="327"/>
      <c r="AD673" s="327"/>
      <c r="AE673" s="327"/>
      <c r="AF673" s="327"/>
      <c r="AG673" s="327"/>
    </row>
    <row r="674" spans="2:33">
      <c r="B674" s="354"/>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c r="AA674" s="327"/>
      <c r="AB674" s="327"/>
      <c r="AC674" s="327"/>
      <c r="AD674" s="327"/>
      <c r="AE674" s="327"/>
      <c r="AF674" s="327"/>
      <c r="AG674" s="327"/>
    </row>
    <row r="675" spans="2:33">
      <c r="B675" s="354"/>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c r="AB675" s="327"/>
      <c r="AC675" s="327"/>
      <c r="AD675" s="327"/>
      <c r="AE675" s="327"/>
      <c r="AF675" s="327"/>
      <c r="AG675" s="327"/>
    </row>
    <row r="676" spans="2:33">
      <c r="B676" s="354"/>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c r="AE676" s="327"/>
      <c r="AF676" s="327"/>
      <c r="AG676" s="327"/>
    </row>
    <row r="677" spans="2:33">
      <c r="B677" s="354"/>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c r="AB677" s="327"/>
      <c r="AC677" s="327"/>
      <c r="AD677" s="327"/>
      <c r="AE677" s="327"/>
      <c r="AF677" s="327"/>
      <c r="AG677" s="327"/>
    </row>
    <row r="678" spans="2:33">
      <c r="B678" s="354"/>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c r="AA678" s="327"/>
      <c r="AB678" s="327"/>
      <c r="AC678" s="327"/>
      <c r="AD678" s="327"/>
      <c r="AE678" s="327"/>
      <c r="AF678" s="327"/>
      <c r="AG678" s="327"/>
    </row>
    <row r="679" spans="2:33">
      <c r="B679" s="354"/>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c r="AB679" s="327"/>
      <c r="AC679" s="327"/>
      <c r="AD679" s="327"/>
      <c r="AE679" s="327"/>
      <c r="AF679" s="327"/>
      <c r="AG679" s="327"/>
    </row>
    <row r="680" spans="2:33">
      <c r="B680" s="354"/>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c r="AA680" s="327"/>
      <c r="AB680" s="327"/>
      <c r="AC680" s="327"/>
      <c r="AD680" s="327"/>
      <c r="AE680" s="327"/>
      <c r="AF680" s="327"/>
      <c r="AG680" s="327"/>
    </row>
    <row r="681" spans="2:33">
      <c r="B681" s="354"/>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c r="AB681" s="327"/>
      <c r="AC681" s="327"/>
      <c r="AD681" s="327"/>
      <c r="AE681" s="327"/>
      <c r="AF681" s="327"/>
      <c r="AG681" s="327"/>
    </row>
    <row r="682" spans="2:33">
      <c r="B682" s="354"/>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c r="AA682" s="327"/>
      <c r="AB682" s="327"/>
      <c r="AC682" s="327"/>
      <c r="AD682" s="327"/>
      <c r="AE682" s="327"/>
      <c r="AF682" s="327"/>
      <c r="AG682" s="327"/>
    </row>
    <row r="683" spans="2:33">
      <c r="B683" s="354"/>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c r="AB683" s="327"/>
      <c r="AC683" s="327"/>
      <c r="AD683" s="327"/>
      <c r="AE683" s="327"/>
      <c r="AF683" s="327"/>
      <c r="AG683" s="327"/>
    </row>
    <row r="684" spans="2:33">
      <c r="B684" s="354"/>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c r="AA684" s="327"/>
      <c r="AB684" s="327"/>
      <c r="AC684" s="327"/>
      <c r="AD684" s="327"/>
      <c r="AE684" s="327"/>
      <c r="AF684" s="327"/>
      <c r="AG684" s="327"/>
    </row>
    <row r="685" spans="2:33">
      <c r="B685" s="354"/>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c r="AB685" s="327"/>
      <c r="AC685" s="327"/>
      <c r="AD685" s="327"/>
      <c r="AE685" s="327"/>
      <c r="AF685" s="327"/>
      <c r="AG685" s="327"/>
    </row>
    <row r="686" spans="2:33">
      <c r="B686" s="354"/>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c r="AA686" s="327"/>
      <c r="AB686" s="327"/>
      <c r="AC686" s="327"/>
      <c r="AD686" s="327"/>
      <c r="AE686" s="327"/>
      <c r="AF686" s="327"/>
      <c r="AG686" s="327"/>
    </row>
    <row r="687" spans="2:33">
      <c r="B687" s="354"/>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c r="AB687" s="327"/>
      <c r="AC687" s="327"/>
      <c r="AD687" s="327"/>
      <c r="AE687" s="327"/>
      <c r="AF687" s="327"/>
      <c r="AG687" s="327"/>
    </row>
    <row r="688" spans="2:33">
      <c r="B688" s="354"/>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327"/>
      <c r="AE688" s="327"/>
      <c r="AF688" s="327"/>
      <c r="AG688" s="327"/>
    </row>
    <row r="689" spans="2:33">
      <c r="B689" s="354"/>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c r="AE689" s="327"/>
      <c r="AF689" s="327"/>
      <c r="AG689" s="327"/>
    </row>
    <row r="690" spans="2:33">
      <c r="B690" s="354"/>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c r="AE690" s="327"/>
      <c r="AF690" s="327"/>
      <c r="AG690" s="327"/>
    </row>
    <row r="691" spans="2:33">
      <c r="B691" s="354"/>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c r="AE691" s="327"/>
      <c r="AF691" s="327"/>
      <c r="AG691" s="327"/>
    </row>
    <row r="692" spans="2:33">
      <c r="B692" s="354"/>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327"/>
      <c r="AE692" s="327"/>
      <c r="AF692" s="327"/>
      <c r="AG692" s="327"/>
    </row>
    <row r="693" spans="2:33">
      <c r="B693" s="354"/>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7"/>
      <c r="AD693" s="327"/>
      <c r="AE693" s="327"/>
      <c r="AF693" s="327"/>
      <c r="AG693" s="327"/>
    </row>
    <row r="694" spans="2:33">
      <c r="B694" s="354"/>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7"/>
      <c r="AD694" s="327"/>
      <c r="AE694" s="327"/>
      <c r="AF694" s="327"/>
      <c r="AG694" s="327"/>
    </row>
    <row r="695" spans="2:33">
      <c r="B695" s="354"/>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7"/>
      <c r="AD695" s="327"/>
      <c r="AE695" s="327"/>
      <c r="AF695" s="327"/>
      <c r="AG695" s="327"/>
    </row>
    <row r="696" spans="2:33">
      <c r="B696" s="354"/>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7"/>
      <c r="AD696" s="327"/>
      <c r="AE696" s="327"/>
      <c r="AF696" s="327"/>
      <c r="AG696" s="327"/>
    </row>
    <row r="697" spans="2:33">
      <c r="B697" s="354"/>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7"/>
      <c r="AD697" s="327"/>
      <c r="AE697" s="327"/>
      <c r="AF697" s="327"/>
      <c r="AG697" s="327"/>
    </row>
    <row r="698" spans="2:33">
      <c r="B698" s="354"/>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c r="AE698" s="327"/>
      <c r="AF698" s="327"/>
      <c r="AG698" s="327"/>
    </row>
    <row r="699" spans="2:33">
      <c r="B699" s="354"/>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7"/>
      <c r="AD699" s="327"/>
      <c r="AE699" s="327"/>
      <c r="AF699" s="327"/>
      <c r="AG699" s="327"/>
    </row>
    <row r="700" spans="2:33">
      <c r="B700" s="354"/>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c r="AE700" s="327"/>
      <c r="AF700" s="327"/>
      <c r="AG700" s="327"/>
    </row>
    <row r="701" spans="2:33">
      <c r="B701" s="354"/>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7"/>
      <c r="AD701" s="327"/>
      <c r="AE701" s="327"/>
      <c r="AF701" s="327"/>
      <c r="AG701" s="327"/>
    </row>
    <row r="702" spans="2:33">
      <c r="B702" s="354"/>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7"/>
      <c r="AD702" s="327"/>
      <c r="AE702" s="327"/>
      <c r="AF702" s="327"/>
      <c r="AG702" s="327"/>
    </row>
    <row r="703" spans="2:33">
      <c r="B703" s="354"/>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7"/>
      <c r="AD703" s="327"/>
      <c r="AE703" s="327"/>
      <c r="AF703" s="327"/>
      <c r="AG703" s="327"/>
    </row>
    <row r="704" spans="2:33">
      <c r="B704" s="354"/>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327"/>
      <c r="AE704" s="327"/>
      <c r="AF704" s="327"/>
      <c r="AG704" s="327"/>
    </row>
    <row r="705" spans="2:33">
      <c r="B705" s="354"/>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7"/>
      <c r="AD705" s="327"/>
      <c r="AE705" s="327"/>
      <c r="AF705" s="327"/>
      <c r="AG705" s="327"/>
    </row>
    <row r="706" spans="2:33">
      <c r="B706" s="354"/>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327"/>
      <c r="AE706" s="327"/>
      <c r="AF706" s="327"/>
      <c r="AG706" s="327"/>
    </row>
    <row r="707" spans="2:33">
      <c r="B707" s="354"/>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327"/>
      <c r="AE707" s="327"/>
      <c r="AF707" s="327"/>
      <c r="AG707" s="327"/>
    </row>
    <row r="708" spans="2:33">
      <c r="B708" s="354"/>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c r="AE708" s="327"/>
      <c r="AF708" s="327"/>
      <c r="AG708" s="327"/>
    </row>
    <row r="709" spans="2:33">
      <c r="B709" s="354"/>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7"/>
      <c r="AD709" s="327"/>
      <c r="AE709" s="327"/>
      <c r="AF709" s="327"/>
      <c r="AG709" s="327"/>
    </row>
    <row r="710" spans="2:33">
      <c r="B710" s="354"/>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7"/>
      <c r="AD710" s="327"/>
      <c r="AE710" s="327"/>
      <c r="AF710" s="327"/>
      <c r="AG710" s="327"/>
    </row>
    <row r="711" spans="2:33">
      <c r="B711" s="354"/>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327"/>
      <c r="AE711" s="327"/>
      <c r="AF711" s="327"/>
      <c r="AG711" s="327"/>
    </row>
    <row r="712" spans="2:33">
      <c r="B712" s="354"/>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7"/>
      <c r="AD712" s="327"/>
      <c r="AE712" s="327"/>
      <c r="AF712" s="327"/>
      <c r="AG712" s="327"/>
    </row>
    <row r="713" spans="2:33">
      <c r="B713" s="354"/>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7"/>
      <c r="AD713" s="327"/>
      <c r="AE713" s="327"/>
      <c r="AF713" s="327"/>
      <c r="AG713" s="327"/>
    </row>
    <row r="714" spans="2:33">
      <c r="B714" s="354"/>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7"/>
      <c r="AD714" s="327"/>
      <c r="AE714" s="327"/>
      <c r="AF714" s="327"/>
      <c r="AG714" s="327"/>
    </row>
    <row r="715" spans="2:33">
      <c r="B715" s="354"/>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c r="AE715" s="327"/>
      <c r="AF715" s="327"/>
      <c r="AG715" s="327"/>
    </row>
    <row r="716" spans="2:33">
      <c r="B716" s="354"/>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c r="AE716" s="327"/>
      <c r="AF716" s="327"/>
      <c r="AG716" s="327"/>
    </row>
    <row r="717" spans="2:33">
      <c r="B717" s="354"/>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c r="AE717" s="327"/>
      <c r="AF717" s="327"/>
      <c r="AG717" s="327"/>
    </row>
    <row r="718" spans="2:33">
      <c r="B718" s="354"/>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7"/>
      <c r="AD718" s="327"/>
      <c r="AE718" s="327"/>
      <c r="AF718" s="327"/>
      <c r="AG718" s="327"/>
    </row>
    <row r="719" spans="2:33">
      <c r="B719" s="354"/>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327"/>
      <c r="AE719" s="327"/>
      <c r="AF719" s="327"/>
      <c r="AG719" s="327"/>
    </row>
    <row r="720" spans="2:33">
      <c r="B720" s="354"/>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c r="AE720" s="327"/>
      <c r="AF720" s="327"/>
      <c r="AG720" s="327"/>
    </row>
    <row r="721" spans="2:33">
      <c r="B721" s="354"/>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7"/>
      <c r="AD721" s="327"/>
      <c r="AE721" s="327"/>
      <c r="AF721" s="327"/>
      <c r="AG721" s="327"/>
    </row>
    <row r="722" spans="2:33">
      <c r="B722" s="354"/>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7"/>
      <c r="AD722" s="327"/>
      <c r="AE722" s="327"/>
      <c r="AF722" s="327"/>
      <c r="AG722" s="327"/>
    </row>
    <row r="723" spans="2:33">
      <c r="B723" s="354"/>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7"/>
      <c r="AD723" s="327"/>
      <c r="AE723" s="327"/>
      <c r="AF723" s="327"/>
      <c r="AG723" s="327"/>
    </row>
    <row r="724" spans="2:33">
      <c r="B724" s="354"/>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7"/>
      <c r="AD724" s="327"/>
      <c r="AE724" s="327"/>
      <c r="AF724" s="327"/>
      <c r="AG724" s="327"/>
    </row>
    <row r="725" spans="2:33">
      <c r="B725" s="354"/>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c r="AE725" s="327"/>
      <c r="AF725" s="327"/>
      <c r="AG725" s="327"/>
    </row>
    <row r="726" spans="2:33">
      <c r="B726" s="354"/>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c r="AE726" s="327"/>
      <c r="AF726" s="327"/>
      <c r="AG726" s="327"/>
    </row>
    <row r="727" spans="2:33">
      <c r="B727" s="354"/>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c r="AB727" s="327"/>
      <c r="AC727" s="327"/>
      <c r="AD727" s="327"/>
      <c r="AE727" s="327"/>
      <c r="AF727" s="327"/>
      <c r="AG727" s="327"/>
    </row>
    <row r="728" spans="2:33">
      <c r="B728" s="354"/>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c r="AA728" s="327"/>
      <c r="AB728" s="327"/>
      <c r="AC728" s="327"/>
      <c r="AD728" s="327"/>
      <c r="AE728" s="327"/>
      <c r="AF728" s="327"/>
      <c r="AG728" s="327"/>
    </row>
    <row r="729" spans="2:33">
      <c r="B729" s="354"/>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c r="AE729" s="327"/>
      <c r="AF729" s="327"/>
      <c r="AG729" s="327"/>
    </row>
    <row r="730" spans="2:33">
      <c r="B730" s="354"/>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7"/>
      <c r="AD730" s="327"/>
      <c r="AE730" s="327"/>
      <c r="AF730" s="327"/>
      <c r="AG730" s="327"/>
    </row>
    <row r="731" spans="2:33">
      <c r="B731" s="354"/>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327"/>
      <c r="AE731" s="327"/>
      <c r="AF731" s="327"/>
      <c r="AG731" s="327"/>
    </row>
    <row r="732" spans="2:33">
      <c r="B732" s="354"/>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7"/>
      <c r="AD732" s="327"/>
      <c r="AE732" s="327"/>
      <c r="AF732" s="327"/>
      <c r="AG732" s="327"/>
    </row>
    <row r="733" spans="2:33">
      <c r="B733" s="354"/>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7"/>
      <c r="AD733" s="327"/>
      <c r="AE733" s="327"/>
      <c r="AF733" s="327"/>
      <c r="AG733" s="327"/>
    </row>
    <row r="734" spans="2:33">
      <c r="B734" s="354"/>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327"/>
      <c r="AE734" s="327"/>
      <c r="AF734" s="327"/>
      <c r="AG734" s="327"/>
    </row>
    <row r="735" spans="2:33">
      <c r="B735" s="354"/>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c r="AB735" s="327"/>
      <c r="AC735" s="327"/>
      <c r="AD735" s="327"/>
      <c r="AE735" s="327"/>
      <c r="AF735" s="327"/>
      <c r="AG735" s="327"/>
    </row>
    <row r="736" spans="2:33">
      <c r="B736" s="354"/>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c r="AB736" s="327"/>
      <c r="AC736" s="327"/>
      <c r="AD736" s="327"/>
      <c r="AE736" s="327"/>
      <c r="AF736" s="327"/>
      <c r="AG736" s="327"/>
    </row>
    <row r="737" spans="2:33">
      <c r="B737" s="354"/>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c r="AB737" s="327"/>
      <c r="AC737" s="327"/>
      <c r="AD737" s="327"/>
      <c r="AE737" s="327"/>
      <c r="AF737" s="327"/>
      <c r="AG737" s="327"/>
    </row>
    <row r="738" spans="2:33">
      <c r="B738" s="354"/>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c r="AA738" s="327"/>
      <c r="AB738" s="327"/>
      <c r="AC738" s="327"/>
      <c r="AD738" s="327"/>
      <c r="AE738" s="327"/>
      <c r="AF738" s="327"/>
      <c r="AG738" s="327"/>
    </row>
    <row r="739" spans="2:33">
      <c r="B739" s="354"/>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c r="AB739" s="327"/>
      <c r="AC739" s="327"/>
      <c r="AD739" s="327"/>
      <c r="AE739" s="327"/>
      <c r="AF739" s="327"/>
      <c r="AG739" s="327"/>
    </row>
    <row r="740" spans="2:33">
      <c r="B740" s="354"/>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c r="AA740" s="327"/>
      <c r="AB740" s="327"/>
      <c r="AC740" s="327"/>
      <c r="AD740" s="327"/>
      <c r="AE740" s="327"/>
      <c r="AF740" s="327"/>
      <c r="AG740" s="327"/>
    </row>
    <row r="741" spans="2:33">
      <c r="B741" s="354"/>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c r="AB741" s="327"/>
      <c r="AC741" s="327"/>
      <c r="AD741" s="327"/>
      <c r="AE741" s="327"/>
      <c r="AF741" s="327"/>
      <c r="AG741" s="327"/>
    </row>
    <row r="742" spans="2:33">
      <c r="B742" s="354"/>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327"/>
      <c r="AE742" s="327"/>
      <c r="AF742" s="327"/>
      <c r="AG742" s="327"/>
    </row>
    <row r="743" spans="2:33">
      <c r="B743" s="354"/>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7"/>
      <c r="AD743" s="327"/>
      <c r="AE743" s="327"/>
      <c r="AF743" s="327"/>
      <c r="AG743" s="327"/>
    </row>
    <row r="744" spans="2:33">
      <c r="B744" s="354"/>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c r="AE744" s="327"/>
      <c r="AF744" s="327"/>
      <c r="AG744" s="327"/>
    </row>
    <row r="745" spans="2:33">
      <c r="B745" s="354"/>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7"/>
      <c r="AD745" s="327"/>
      <c r="AE745" s="327"/>
      <c r="AF745" s="327"/>
      <c r="AG745" s="327"/>
    </row>
    <row r="746" spans="2:33">
      <c r="B746" s="354"/>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c r="AE746" s="327"/>
      <c r="AF746" s="327"/>
      <c r="AG746" s="327"/>
    </row>
    <row r="747" spans="2:33">
      <c r="B747" s="354"/>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327"/>
      <c r="AE747" s="327"/>
      <c r="AF747" s="327"/>
      <c r="AG747" s="327"/>
    </row>
    <row r="748" spans="2:33">
      <c r="B748" s="354"/>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7"/>
      <c r="AD748" s="327"/>
      <c r="AE748" s="327"/>
      <c r="AF748" s="327"/>
      <c r="AG748" s="327"/>
    </row>
    <row r="749" spans="2:33">
      <c r="B749" s="354"/>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7"/>
      <c r="AD749" s="327"/>
      <c r="AE749" s="327"/>
      <c r="AF749" s="327"/>
      <c r="AG749" s="327"/>
    </row>
    <row r="750" spans="2:33">
      <c r="B750" s="354"/>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7"/>
      <c r="AD750" s="327"/>
      <c r="AE750" s="327"/>
      <c r="AF750" s="327"/>
      <c r="AG750" s="327"/>
    </row>
    <row r="751" spans="2:33">
      <c r="B751" s="354"/>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7"/>
      <c r="AD751" s="327"/>
      <c r="AE751" s="327"/>
      <c r="AF751" s="327"/>
      <c r="AG751" s="327"/>
    </row>
    <row r="752" spans="2:33">
      <c r="B752" s="354"/>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327"/>
      <c r="AE752" s="327"/>
      <c r="AF752" s="327"/>
      <c r="AG752" s="327"/>
    </row>
    <row r="753" spans="2:33">
      <c r="B753" s="354"/>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c r="AE753" s="327"/>
      <c r="AF753" s="327"/>
      <c r="AG753" s="327"/>
    </row>
    <row r="754" spans="2:33">
      <c r="B754" s="354"/>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7"/>
      <c r="AD754" s="327"/>
      <c r="AE754" s="327"/>
      <c r="AF754" s="327"/>
      <c r="AG754" s="327"/>
    </row>
    <row r="755" spans="2:33">
      <c r="B755" s="354"/>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7"/>
      <c r="AD755" s="327"/>
      <c r="AE755" s="327"/>
      <c r="AF755" s="327"/>
      <c r="AG755" s="327"/>
    </row>
    <row r="756" spans="2:33">
      <c r="B756" s="354"/>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7"/>
      <c r="AD756" s="327"/>
      <c r="AE756" s="327"/>
      <c r="AF756" s="327"/>
      <c r="AG756" s="327"/>
    </row>
    <row r="757" spans="2:33">
      <c r="B757" s="354"/>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7"/>
      <c r="AD757" s="327"/>
      <c r="AE757" s="327"/>
      <c r="AF757" s="327"/>
      <c r="AG757" s="327"/>
    </row>
    <row r="758" spans="2:33">
      <c r="B758" s="354"/>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7"/>
      <c r="AD758" s="327"/>
      <c r="AE758" s="327"/>
      <c r="AF758" s="327"/>
      <c r="AG758" s="327"/>
    </row>
    <row r="759" spans="2:33">
      <c r="B759" s="354"/>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c r="AE759" s="327"/>
      <c r="AF759" s="327"/>
      <c r="AG759" s="327"/>
    </row>
    <row r="760" spans="2:33">
      <c r="B760" s="354"/>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7"/>
      <c r="AD760" s="327"/>
      <c r="AE760" s="327"/>
      <c r="AF760" s="327"/>
      <c r="AG760" s="327"/>
    </row>
    <row r="761" spans="2:33">
      <c r="B761" s="354"/>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7"/>
      <c r="AD761" s="327"/>
      <c r="AE761" s="327"/>
      <c r="AF761" s="327"/>
      <c r="AG761" s="327"/>
    </row>
    <row r="762" spans="2:33">
      <c r="B762" s="354"/>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327"/>
      <c r="AE762" s="327"/>
      <c r="AF762" s="327"/>
      <c r="AG762" s="327"/>
    </row>
    <row r="763" spans="2:33">
      <c r="B763" s="354"/>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7"/>
      <c r="AD763" s="327"/>
      <c r="AE763" s="327"/>
      <c r="AF763" s="327"/>
      <c r="AG763" s="327"/>
    </row>
    <row r="764" spans="2:33">
      <c r="B764" s="354"/>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7"/>
      <c r="AD764" s="327"/>
      <c r="AE764" s="327"/>
      <c r="AF764" s="327"/>
      <c r="AG764" s="327"/>
    </row>
    <row r="765" spans="2:33">
      <c r="B765" s="354"/>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7"/>
      <c r="AD765" s="327"/>
      <c r="AE765" s="327"/>
      <c r="AF765" s="327"/>
      <c r="AG765" s="327"/>
    </row>
    <row r="766" spans="2:33">
      <c r="B766" s="354"/>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7"/>
      <c r="AD766" s="327"/>
      <c r="AE766" s="327"/>
      <c r="AF766" s="327"/>
      <c r="AG766" s="327"/>
    </row>
    <row r="767" spans="2:33">
      <c r="B767" s="354"/>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7"/>
      <c r="AD767" s="327"/>
      <c r="AE767" s="327"/>
      <c r="AF767" s="327"/>
      <c r="AG767" s="327"/>
    </row>
    <row r="768" spans="2:33">
      <c r="B768" s="354"/>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c r="AE768" s="327"/>
      <c r="AF768" s="327"/>
      <c r="AG768" s="327"/>
    </row>
    <row r="769" spans="2:33">
      <c r="B769" s="354"/>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c r="AE769" s="327"/>
      <c r="AF769" s="327"/>
      <c r="AG769" s="327"/>
    </row>
    <row r="770" spans="2:33">
      <c r="B770" s="354"/>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7"/>
      <c r="AD770" s="327"/>
      <c r="AE770" s="327"/>
      <c r="AF770" s="327"/>
      <c r="AG770" s="327"/>
    </row>
    <row r="771" spans="2:33">
      <c r="B771" s="354"/>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c r="AE771" s="327"/>
      <c r="AF771" s="327"/>
      <c r="AG771" s="327"/>
    </row>
    <row r="772" spans="2:33">
      <c r="B772" s="354"/>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327"/>
      <c r="AE772" s="327"/>
      <c r="AF772" s="327"/>
      <c r="AG772" s="327"/>
    </row>
    <row r="773" spans="2:33">
      <c r="B773" s="354"/>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7"/>
      <c r="AD773" s="327"/>
      <c r="AE773" s="327"/>
      <c r="AF773" s="327"/>
      <c r="AG773" s="327"/>
    </row>
    <row r="774" spans="2:33">
      <c r="B774" s="354"/>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7"/>
      <c r="AD774" s="327"/>
      <c r="AE774" s="327"/>
      <c r="AF774" s="327"/>
      <c r="AG774" s="327"/>
    </row>
    <row r="775" spans="2:33">
      <c r="B775" s="354"/>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7"/>
      <c r="AD775" s="327"/>
      <c r="AE775" s="327"/>
      <c r="AF775" s="327"/>
      <c r="AG775" s="327"/>
    </row>
    <row r="776" spans="2:33">
      <c r="B776" s="354"/>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7"/>
      <c r="AD776" s="327"/>
      <c r="AE776" s="327"/>
      <c r="AF776" s="327"/>
      <c r="AG776" s="327"/>
    </row>
    <row r="777" spans="2:33">
      <c r="B777" s="354"/>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c r="AE777" s="327"/>
      <c r="AF777" s="327"/>
      <c r="AG777" s="327"/>
    </row>
    <row r="778" spans="2:33">
      <c r="B778" s="354"/>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c r="AE778" s="327"/>
      <c r="AF778" s="327"/>
      <c r="AG778" s="327"/>
    </row>
    <row r="779" spans="2:33">
      <c r="B779" s="354"/>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c r="AA779" s="327"/>
      <c r="AB779" s="327"/>
      <c r="AC779" s="327"/>
      <c r="AD779" s="327"/>
      <c r="AE779" s="327"/>
      <c r="AF779" s="327"/>
      <c r="AG779" s="327"/>
    </row>
    <row r="780" spans="2:33">
      <c r="B780" s="354"/>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c r="AB780" s="327"/>
      <c r="AC780" s="327"/>
      <c r="AD780" s="327"/>
      <c r="AE780" s="327"/>
      <c r="AF780" s="327"/>
      <c r="AG780" s="327"/>
    </row>
    <row r="781" spans="2:33">
      <c r="B781" s="354"/>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7"/>
      <c r="AD781" s="327"/>
      <c r="AE781" s="327"/>
      <c r="AF781" s="327"/>
      <c r="AG781" s="327"/>
    </row>
    <row r="782" spans="2:33">
      <c r="B782" s="354"/>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7"/>
      <c r="AD782" s="327"/>
      <c r="AE782" s="327"/>
      <c r="AF782" s="327"/>
      <c r="AG782" s="327"/>
    </row>
    <row r="783" spans="2:33">
      <c r="B783" s="354"/>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7"/>
      <c r="AD783" s="327"/>
      <c r="AE783" s="327"/>
      <c r="AF783" s="327"/>
      <c r="AG783" s="327"/>
    </row>
    <row r="784" spans="2:33">
      <c r="B784" s="354"/>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327"/>
      <c r="AE784" s="327"/>
      <c r="AF784" s="327"/>
      <c r="AG784" s="327"/>
    </row>
    <row r="785" spans="2:33">
      <c r="B785" s="354"/>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7"/>
      <c r="AD785" s="327"/>
      <c r="AE785" s="327"/>
      <c r="AF785" s="327"/>
      <c r="AG785" s="327"/>
    </row>
    <row r="786" spans="2:33">
      <c r="B786" s="354"/>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c r="AE786" s="327"/>
      <c r="AF786" s="327"/>
      <c r="AG786" s="327"/>
    </row>
    <row r="787" spans="2:33">
      <c r="B787" s="354"/>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c r="AE787" s="327"/>
      <c r="AF787" s="327"/>
      <c r="AG787" s="327"/>
    </row>
    <row r="788" spans="2:33">
      <c r="B788" s="354"/>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c r="AA788" s="327"/>
      <c r="AB788" s="327"/>
      <c r="AC788" s="327"/>
      <c r="AD788" s="327"/>
      <c r="AE788" s="327"/>
      <c r="AF788" s="327"/>
      <c r="AG788" s="327"/>
    </row>
    <row r="789" spans="2:33">
      <c r="B789" s="354"/>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c r="AA789" s="327"/>
      <c r="AB789" s="327"/>
      <c r="AC789" s="327"/>
      <c r="AD789" s="327"/>
      <c r="AE789" s="327"/>
      <c r="AF789" s="327"/>
      <c r="AG789" s="327"/>
    </row>
    <row r="790" spans="2:33">
      <c r="B790" s="354"/>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c r="AB790" s="327"/>
      <c r="AC790" s="327"/>
      <c r="AD790" s="327"/>
      <c r="AE790" s="327"/>
      <c r="AF790" s="327"/>
      <c r="AG790" s="327"/>
    </row>
    <row r="791" spans="2:33">
      <c r="B791" s="354"/>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c r="AA791" s="327"/>
      <c r="AB791" s="327"/>
      <c r="AC791" s="327"/>
      <c r="AD791" s="327"/>
      <c r="AE791" s="327"/>
      <c r="AF791" s="327"/>
      <c r="AG791" s="327"/>
    </row>
    <row r="792" spans="2:33">
      <c r="B792" s="354"/>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c r="AA792" s="327"/>
      <c r="AB792" s="327"/>
      <c r="AC792" s="327"/>
      <c r="AD792" s="327"/>
      <c r="AE792" s="327"/>
      <c r="AF792" s="327"/>
      <c r="AG792" s="327"/>
    </row>
    <row r="793" spans="2:33">
      <c r="B793" s="354"/>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c r="AE793" s="327"/>
      <c r="AF793" s="327"/>
      <c r="AG793" s="327"/>
    </row>
    <row r="794" spans="2:33">
      <c r="B794" s="354"/>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c r="AE794" s="327"/>
      <c r="AF794" s="327"/>
      <c r="AG794" s="327"/>
    </row>
    <row r="795" spans="2:33">
      <c r="B795" s="354"/>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c r="AE795" s="327"/>
      <c r="AF795" s="327"/>
      <c r="AG795" s="327"/>
    </row>
    <row r="796" spans="2:33">
      <c r="B796" s="354"/>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7"/>
      <c r="AD796" s="327"/>
      <c r="AE796" s="327"/>
      <c r="AF796" s="327"/>
      <c r="AG796" s="327"/>
    </row>
    <row r="797" spans="2:33">
      <c r="B797" s="354"/>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c r="AE797" s="327"/>
      <c r="AF797" s="327"/>
      <c r="AG797" s="327"/>
    </row>
    <row r="798" spans="2:33">
      <c r="B798" s="354"/>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327"/>
      <c r="AE798" s="327"/>
      <c r="AF798" s="327"/>
      <c r="AG798" s="327"/>
    </row>
    <row r="799" spans="2:33">
      <c r="B799" s="354"/>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7"/>
      <c r="AD799" s="327"/>
      <c r="AE799" s="327"/>
      <c r="AF799" s="327"/>
      <c r="AG799" s="327"/>
    </row>
    <row r="800" spans="2:33">
      <c r="B800" s="354"/>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7"/>
      <c r="AD800" s="327"/>
      <c r="AE800" s="327"/>
      <c r="AF800" s="327"/>
      <c r="AG800" s="327"/>
    </row>
    <row r="801" spans="2:33">
      <c r="B801" s="354"/>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7"/>
      <c r="AD801" s="327"/>
      <c r="AE801" s="327"/>
      <c r="AF801" s="327"/>
      <c r="AG801" s="327"/>
    </row>
    <row r="802" spans="2:33">
      <c r="B802" s="354"/>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c r="AE802" s="327"/>
      <c r="AF802" s="327"/>
      <c r="AG802" s="327"/>
    </row>
    <row r="803" spans="2:33">
      <c r="B803" s="354"/>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7"/>
      <c r="AD803" s="327"/>
      <c r="AE803" s="327"/>
      <c r="AF803" s="327"/>
      <c r="AG803" s="327"/>
    </row>
    <row r="804" spans="2:33">
      <c r="B804" s="354"/>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c r="AE804" s="327"/>
      <c r="AF804" s="327"/>
      <c r="AG804" s="327"/>
    </row>
    <row r="805" spans="2:33">
      <c r="B805" s="354"/>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7"/>
      <c r="AD805" s="327"/>
      <c r="AE805" s="327"/>
      <c r="AF805" s="327"/>
      <c r="AG805" s="327"/>
    </row>
    <row r="806" spans="2:33">
      <c r="B806" s="354"/>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7"/>
      <c r="AD806" s="327"/>
      <c r="AE806" s="327"/>
      <c r="AF806" s="327"/>
      <c r="AG806" s="327"/>
    </row>
    <row r="807" spans="2:33">
      <c r="B807" s="354"/>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7"/>
      <c r="AD807" s="327"/>
      <c r="AE807" s="327"/>
      <c r="AF807" s="327"/>
      <c r="AG807" s="327"/>
    </row>
    <row r="808" spans="2:33">
      <c r="B808" s="354"/>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7"/>
      <c r="AD808" s="327"/>
      <c r="AE808" s="327"/>
      <c r="AF808" s="327"/>
      <c r="AG808" s="327"/>
    </row>
    <row r="809" spans="2:33">
      <c r="B809" s="354"/>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7"/>
      <c r="AD809" s="327"/>
      <c r="AE809" s="327"/>
      <c r="AF809" s="327"/>
      <c r="AG809" s="327"/>
    </row>
    <row r="810" spans="2:33">
      <c r="B810" s="354"/>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c r="AE810" s="327"/>
      <c r="AF810" s="327"/>
      <c r="AG810" s="327"/>
    </row>
    <row r="811" spans="2:33">
      <c r="B811" s="354"/>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7"/>
      <c r="AD811" s="327"/>
      <c r="AE811" s="327"/>
      <c r="AF811" s="327"/>
      <c r="AG811" s="327"/>
    </row>
    <row r="812" spans="2:33">
      <c r="B812" s="354"/>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7"/>
      <c r="AD812" s="327"/>
      <c r="AE812" s="327"/>
      <c r="AF812" s="327"/>
      <c r="AG812" s="327"/>
    </row>
    <row r="813" spans="2:33">
      <c r="B813" s="354"/>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327"/>
      <c r="AE813" s="327"/>
      <c r="AF813" s="327"/>
      <c r="AG813" s="327"/>
    </row>
    <row r="814" spans="2:33">
      <c r="B814" s="354"/>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7"/>
      <c r="AD814" s="327"/>
      <c r="AE814" s="327"/>
      <c r="AF814" s="327"/>
      <c r="AG814" s="327"/>
    </row>
    <row r="815" spans="2:33">
      <c r="B815" s="354"/>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7"/>
      <c r="AD815" s="327"/>
      <c r="AE815" s="327"/>
      <c r="AF815" s="327"/>
      <c r="AG815" s="327"/>
    </row>
    <row r="816" spans="2:33">
      <c r="B816" s="354"/>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7"/>
      <c r="AD816" s="327"/>
      <c r="AE816" s="327"/>
      <c r="AF816" s="327"/>
      <c r="AG816" s="327"/>
    </row>
    <row r="817" spans="2:33">
      <c r="B817" s="354"/>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7"/>
      <c r="AD817" s="327"/>
      <c r="AE817" s="327"/>
      <c r="AF817" s="327"/>
      <c r="AG817" s="327"/>
    </row>
    <row r="818" spans="2:33">
      <c r="B818" s="354"/>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7"/>
      <c r="AD818" s="327"/>
      <c r="AE818" s="327"/>
      <c r="AF818" s="327"/>
      <c r="AG818" s="327"/>
    </row>
    <row r="819" spans="2:33">
      <c r="B819" s="354"/>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c r="AE819" s="327"/>
      <c r="AF819" s="327"/>
      <c r="AG819" s="327"/>
    </row>
    <row r="820" spans="2:33">
      <c r="B820" s="354"/>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7"/>
      <c r="AD820" s="327"/>
      <c r="AE820" s="327"/>
      <c r="AF820" s="327"/>
      <c r="AG820" s="327"/>
    </row>
    <row r="821" spans="2:33">
      <c r="B821" s="354"/>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7"/>
      <c r="AD821" s="327"/>
      <c r="AE821" s="327"/>
      <c r="AF821" s="327"/>
      <c r="AG821" s="327"/>
    </row>
    <row r="822" spans="2:33">
      <c r="B822" s="354"/>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7"/>
      <c r="AD822" s="327"/>
      <c r="AE822" s="327"/>
      <c r="AF822" s="327"/>
      <c r="AG822" s="327"/>
    </row>
    <row r="823" spans="2:33">
      <c r="B823" s="354"/>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c r="AE823" s="327"/>
      <c r="AF823" s="327"/>
      <c r="AG823" s="327"/>
    </row>
    <row r="824" spans="2:33">
      <c r="B824" s="354"/>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7"/>
      <c r="AD824" s="327"/>
      <c r="AE824" s="327"/>
      <c r="AF824" s="327"/>
      <c r="AG824" s="327"/>
    </row>
    <row r="825" spans="2:33">
      <c r="B825" s="354"/>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327"/>
      <c r="AE825" s="327"/>
      <c r="AF825" s="327"/>
      <c r="AG825" s="327"/>
    </row>
    <row r="826" spans="2:33">
      <c r="B826" s="354"/>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327"/>
      <c r="AE826" s="327"/>
      <c r="AF826" s="327"/>
      <c r="AG826" s="327"/>
    </row>
    <row r="827" spans="2:33">
      <c r="B827" s="354"/>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7"/>
      <c r="AD827" s="327"/>
      <c r="AE827" s="327"/>
      <c r="AF827" s="327"/>
      <c r="AG827" s="327"/>
    </row>
    <row r="828" spans="2:33">
      <c r="B828" s="354"/>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7"/>
      <c r="AD828" s="327"/>
      <c r="AE828" s="327"/>
      <c r="AF828" s="327"/>
      <c r="AG828" s="327"/>
    </row>
    <row r="829" spans="2:33">
      <c r="B829" s="354"/>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7"/>
      <c r="AD829" s="327"/>
      <c r="AE829" s="327"/>
      <c r="AF829" s="327"/>
      <c r="AG829" s="327"/>
    </row>
    <row r="830" spans="2:33">
      <c r="B830" s="354"/>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c r="AE830" s="327"/>
      <c r="AF830" s="327"/>
      <c r="AG830" s="327"/>
    </row>
    <row r="831" spans="2:33">
      <c r="B831" s="354"/>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7"/>
      <c r="AD831" s="327"/>
      <c r="AE831" s="327"/>
      <c r="AF831" s="327"/>
      <c r="AG831" s="327"/>
    </row>
    <row r="832" spans="2:33">
      <c r="B832" s="354"/>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c r="AE832" s="327"/>
      <c r="AF832" s="327"/>
      <c r="AG832" s="327"/>
    </row>
    <row r="833" spans="2:33">
      <c r="B833" s="354"/>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7"/>
      <c r="AD833" s="327"/>
      <c r="AE833" s="327"/>
      <c r="AF833" s="327"/>
      <c r="AG833" s="327"/>
    </row>
    <row r="834" spans="2:33">
      <c r="B834" s="354"/>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c r="AE834" s="327"/>
      <c r="AF834" s="327"/>
      <c r="AG834" s="327"/>
    </row>
    <row r="835" spans="2:33">
      <c r="B835" s="354"/>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327"/>
      <c r="AE835" s="327"/>
      <c r="AF835" s="327"/>
      <c r="AG835" s="327"/>
    </row>
    <row r="836" spans="2:33">
      <c r="B836" s="354"/>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c r="AE836" s="327"/>
      <c r="AF836" s="327"/>
      <c r="AG836" s="327"/>
    </row>
    <row r="837" spans="2:33">
      <c r="B837" s="354"/>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7"/>
      <c r="AD837" s="327"/>
      <c r="AE837" s="327"/>
      <c r="AF837" s="327"/>
      <c r="AG837" s="327"/>
    </row>
    <row r="838" spans="2:33">
      <c r="B838" s="354"/>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327"/>
      <c r="AE838" s="327"/>
      <c r="AF838" s="327"/>
      <c r="AG838" s="327"/>
    </row>
    <row r="839" spans="2:33">
      <c r="B839" s="354"/>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c r="AE839" s="327"/>
      <c r="AF839" s="327"/>
      <c r="AG839" s="327"/>
    </row>
    <row r="840" spans="2:33">
      <c r="B840" s="354"/>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7"/>
      <c r="AD840" s="327"/>
      <c r="AE840" s="327"/>
      <c r="AF840" s="327"/>
      <c r="AG840" s="327"/>
    </row>
    <row r="841" spans="2:33">
      <c r="B841" s="354"/>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c r="AE841" s="327"/>
      <c r="AF841" s="327"/>
      <c r="AG841" s="327"/>
    </row>
    <row r="842" spans="2:33">
      <c r="B842" s="354"/>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7"/>
      <c r="AD842" s="327"/>
      <c r="AE842" s="327"/>
      <c r="AF842" s="327"/>
      <c r="AG842" s="327"/>
    </row>
    <row r="843" spans="2:33">
      <c r="B843" s="354"/>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7"/>
      <c r="AD843" s="327"/>
      <c r="AE843" s="327"/>
      <c r="AF843" s="327"/>
      <c r="AG843" s="327"/>
    </row>
    <row r="844" spans="2:33">
      <c r="B844" s="354"/>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7"/>
      <c r="AD844" s="327"/>
      <c r="AE844" s="327"/>
      <c r="AF844" s="327"/>
      <c r="AG844" s="327"/>
    </row>
    <row r="845" spans="2:33">
      <c r="B845" s="354"/>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7"/>
      <c r="AD845" s="327"/>
      <c r="AE845" s="327"/>
      <c r="AF845" s="327"/>
      <c r="AG845" s="327"/>
    </row>
    <row r="846" spans="2:33">
      <c r="B846" s="354"/>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c r="AE846" s="327"/>
      <c r="AF846" s="327"/>
      <c r="AG846" s="327"/>
    </row>
    <row r="847" spans="2:33">
      <c r="B847" s="354"/>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7"/>
      <c r="AD847" s="327"/>
      <c r="AE847" s="327"/>
      <c r="AF847" s="327"/>
      <c r="AG847" s="327"/>
    </row>
    <row r="848" spans="2:33">
      <c r="B848" s="354"/>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7"/>
      <c r="AD848" s="327"/>
      <c r="AE848" s="327"/>
      <c r="AF848" s="327"/>
      <c r="AG848" s="327"/>
    </row>
    <row r="849" spans="2:33">
      <c r="B849" s="354"/>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7"/>
      <c r="AD849" s="327"/>
      <c r="AE849" s="327"/>
      <c r="AF849" s="327"/>
      <c r="AG849" s="327"/>
    </row>
    <row r="850" spans="2:33">
      <c r="B850" s="354"/>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c r="AB850" s="327"/>
      <c r="AC850" s="327"/>
      <c r="AD850" s="327"/>
      <c r="AE850" s="327"/>
      <c r="AF850" s="327"/>
      <c r="AG850" s="327"/>
    </row>
    <row r="851" spans="2:33">
      <c r="B851" s="354"/>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c r="AB851" s="327"/>
      <c r="AC851" s="327"/>
      <c r="AD851" s="327"/>
      <c r="AE851" s="327"/>
      <c r="AF851" s="327"/>
      <c r="AG851" s="327"/>
    </row>
    <row r="852" spans="2:33">
      <c r="B852" s="354"/>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c r="AB852" s="327"/>
      <c r="AC852" s="327"/>
      <c r="AD852" s="327"/>
      <c r="AE852" s="327"/>
      <c r="AF852" s="327"/>
      <c r="AG852" s="327"/>
    </row>
    <row r="853" spans="2:33">
      <c r="B853" s="354"/>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c r="AA853" s="327"/>
      <c r="AB853" s="327"/>
      <c r="AC853" s="327"/>
      <c r="AD853" s="327"/>
      <c r="AE853" s="327"/>
      <c r="AF853" s="327"/>
      <c r="AG853" s="327"/>
    </row>
    <row r="854" spans="2:33">
      <c r="B854" s="354"/>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7"/>
      <c r="AD854" s="327"/>
      <c r="AE854" s="327"/>
      <c r="AF854" s="327"/>
      <c r="AG854" s="327"/>
    </row>
    <row r="855" spans="2:33">
      <c r="B855" s="354"/>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c r="AE855" s="327"/>
      <c r="AF855" s="327"/>
      <c r="AG855" s="327"/>
    </row>
    <row r="856" spans="2:33">
      <c r="B856" s="354"/>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327"/>
      <c r="AE856" s="327"/>
      <c r="AF856" s="327"/>
      <c r="AG856" s="327"/>
    </row>
    <row r="857" spans="2:33">
      <c r="B857" s="354"/>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7"/>
      <c r="AD857" s="327"/>
      <c r="AE857" s="327"/>
      <c r="AF857" s="327"/>
      <c r="AG857" s="327"/>
    </row>
    <row r="858" spans="2:33">
      <c r="B858" s="354"/>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7"/>
      <c r="AD858" s="327"/>
      <c r="AE858" s="327"/>
      <c r="AF858" s="327"/>
      <c r="AG858" s="327"/>
    </row>
    <row r="859" spans="2:33">
      <c r="B859" s="354"/>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c r="AE859" s="327"/>
      <c r="AF859" s="327"/>
      <c r="AG859" s="327"/>
    </row>
    <row r="860" spans="2:33">
      <c r="B860" s="354"/>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c r="AB860" s="327"/>
      <c r="AC860" s="327"/>
      <c r="AD860" s="327"/>
      <c r="AE860" s="327"/>
      <c r="AF860" s="327"/>
      <c r="AG860" s="327"/>
    </row>
    <row r="861" spans="2:33">
      <c r="B861" s="354"/>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c r="AA861" s="327"/>
      <c r="AB861" s="327"/>
      <c r="AC861" s="327"/>
      <c r="AD861" s="327"/>
      <c r="AE861" s="327"/>
      <c r="AF861" s="327"/>
      <c r="AG861" s="327"/>
    </row>
    <row r="862" spans="2:33">
      <c r="B862" s="354"/>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c r="AE862" s="327"/>
      <c r="AF862" s="327"/>
      <c r="AG862" s="327"/>
    </row>
    <row r="863" spans="2:33">
      <c r="B863" s="354"/>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c r="AB863" s="327"/>
      <c r="AC863" s="327"/>
      <c r="AD863" s="327"/>
      <c r="AE863" s="327"/>
      <c r="AF863" s="327"/>
      <c r="AG863" s="327"/>
    </row>
    <row r="864" spans="2:33">
      <c r="B864" s="354"/>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c r="AB864" s="327"/>
      <c r="AC864" s="327"/>
      <c r="AD864" s="327"/>
      <c r="AE864" s="327"/>
      <c r="AF864" s="327"/>
      <c r="AG864" s="327"/>
    </row>
    <row r="865" spans="2:33">
      <c r="B865" s="354"/>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c r="AA865" s="327"/>
      <c r="AB865" s="327"/>
      <c r="AC865" s="327"/>
      <c r="AD865" s="327"/>
      <c r="AE865" s="327"/>
      <c r="AF865" s="327"/>
      <c r="AG865" s="327"/>
    </row>
    <row r="866" spans="2:33">
      <c r="B866" s="354"/>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c r="AE866" s="327"/>
      <c r="AF866" s="327"/>
      <c r="AG866" s="327"/>
    </row>
    <row r="867" spans="2:33">
      <c r="B867" s="354"/>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7"/>
      <c r="AD867" s="327"/>
      <c r="AE867" s="327"/>
      <c r="AF867" s="327"/>
      <c r="AG867" s="327"/>
    </row>
    <row r="868" spans="2:33">
      <c r="B868" s="354"/>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c r="AE868" s="327"/>
      <c r="AF868" s="327"/>
      <c r="AG868" s="327"/>
    </row>
    <row r="869" spans="2:33">
      <c r="B869" s="354"/>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7"/>
      <c r="AD869" s="327"/>
      <c r="AE869" s="327"/>
      <c r="AF869" s="327"/>
      <c r="AG869" s="327"/>
    </row>
    <row r="870" spans="2:33">
      <c r="B870" s="354"/>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7"/>
      <c r="AD870" s="327"/>
      <c r="AE870" s="327"/>
      <c r="AF870" s="327"/>
      <c r="AG870" s="327"/>
    </row>
    <row r="871" spans="2:33">
      <c r="B871" s="354"/>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7"/>
      <c r="AD871" s="327"/>
      <c r="AE871" s="327"/>
      <c r="AF871" s="327"/>
      <c r="AG871" s="327"/>
    </row>
    <row r="872" spans="2:33">
      <c r="B872" s="354"/>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7"/>
      <c r="AD872" s="327"/>
      <c r="AE872" s="327"/>
      <c r="AF872" s="327"/>
      <c r="AG872" s="327"/>
    </row>
    <row r="873" spans="2:33">
      <c r="B873" s="354"/>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7"/>
      <c r="AD873" s="327"/>
      <c r="AE873" s="327"/>
      <c r="AF873" s="327"/>
      <c r="AG873" s="327"/>
    </row>
    <row r="874" spans="2:33">
      <c r="B874" s="354"/>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7"/>
      <c r="AD874" s="327"/>
      <c r="AE874" s="327"/>
      <c r="AF874" s="327"/>
      <c r="AG874" s="327"/>
    </row>
    <row r="875" spans="2:33">
      <c r="B875" s="354"/>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7"/>
      <c r="AD875" s="327"/>
      <c r="AE875" s="327"/>
      <c r="AF875" s="327"/>
      <c r="AG875" s="327"/>
    </row>
    <row r="876" spans="2:33">
      <c r="B876" s="354"/>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7"/>
      <c r="AD876" s="327"/>
      <c r="AE876" s="327"/>
      <c r="AF876" s="327"/>
      <c r="AG876" s="327"/>
    </row>
    <row r="877" spans="2:33">
      <c r="B877" s="354"/>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c r="AE877" s="327"/>
      <c r="AF877" s="327"/>
      <c r="AG877" s="327"/>
    </row>
    <row r="878" spans="2:33">
      <c r="B878" s="354"/>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c r="AE878" s="327"/>
      <c r="AF878" s="327"/>
      <c r="AG878" s="327"/>
    </row>
    <row r="879" spans="2:33">
      <c r="B879" s="354"/>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c r="AA879" s="327"/>
      <c r="AB879" s="327"/>
      <c r="AC879" s="327"/>
      <c r="AD879" s="327"/>
      <c r="AE879" s="327"/>
      <c r="AF879" s="327"/>
      <c r="AG879" s="327"/>
    </row>
    <row r="880" spans="2:33">
      <c r="B880" s="354"/>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327"/>
      <c r="AE880" s="327"/>
      <c r="AF880" s="327"/>
      <c r="AG880" s="327"/>
    </row>
    <row r="881" spans="2:33">
      <c r="B881" s="354"/>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7"/>
      <c r="AD881" s="327"/>
      <c r="AE881" s="327"/>
      <c r="AF881" s="327"/>
      <c r="AG881" s="327"/>
    </row>
    <row r="882" spans="2:33">
      <c r="B882" s="354"/>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7"/>
      <c r="AD882" s="327"/>
      <c r="AE882" s="327"/>
      <c r="AF882" s="327"/>
      <c r="AG882" s="327"/>
    </row>
    <row r="883" spans="2:33">
      <c r="B883" s="354"/>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7"/>
      <c r="AD883" s="327"/>
      <c r="AE883" s="327"/>
      <c r="AF883" s="327"/>
      <c r="AG883" s="327"/>
    </row>
    <row r="884" spans="2:33">
      <c r="B884" s="354"/>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7"/>
      <c r="AD884" s="327"/>
      <c r="AE884" s="327"/>
      <c r="AF884" s="327"/>
      <c r="AG884" s="327"/>
    </row>
    <row r="885" spans="2:33">
      <c r="B885" s="354"/>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7"/>
      <c r="AD885" s="327"/>
      <c r="AE885" s="327"/>
      <c r="AF885" s="327"/>
      <c r="AG885" s="327"/>
    </row>
    <row r="886" spans="2:33">
      <c r="B886" s="354"/>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c r="AE886" s="327"/>
      <c r="AF886" s="327"/>
      <c r="AG886" s="327"/>
    </row>
    <row r="887" spans="2:33">
      <c r="B887" s="354"/>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c r="AB887" s="327"/>
      <c r="AC887" s="327"/>
      <c r="AD887" s="327"/>
      <c r="AE887" s="327"/>
      <c r="AF887" s="327"/>
      <c r="AG887" s="327"/>
    </row>
    <row r="888" spans="2:33">
      <c r="B888" s="354"/>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c r="AA888" s="327"/>
      <c r="AB888" s="327"/>
      <c r="AC888" s="327"/>
      <c r="AD888" s="327"/>
      <c r="AE888" s="327"/>
      <c r="AF888" s="327"/>
      <c r="AG888" s="327"/>
    </row>
    <row r="889" spans="2:33">
      <c r="B889" s="354"/>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c r="AA889" s="327"/>
      <c r="AB889" s="327"/>
      <c r="AC889" s="327"/>
      <c r="AD889" s="327"/>
      <c r="AE889" s="327"/>
      <c r="AF889" s="327"/>
      <c r="AG889" s="327"/>
    </row>
    <row r="890" spans="2:33">
      <c r="B890" s="354"/>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c r="AB890" s="327"/>
      <c r="AC890" s="327"/>
      <c r="AD890" s="327"/>
      <c r="AE890" s="327"/>
      <c r="AF890" s="327"/>
      <c r="AG890" s="327"/>
    </row>
    <row r="891" spans="2:33">
      <c r="B891" s="354"/>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c r="AA891" s="327"/>
      <c r="AB891" s="327"/>
      <c r="AC891" s="327"/>
      <c r="AD891" s="327"/>
      <c r="AE891" s="327"/>
      <c r="AF891" s="327"/>
      <c r="AG891" s="327"/>
    </row>
    <row r="892" spans="2:33">
      <c r="B892" s="354"/>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c r="AA892" s="327"/>
      <c r="AB892" s="327"/>
      <c r="AC892" s="327"/>
      <c r="AD892" s="327"/>
      <c r="AE892" s="327"/>
      <c r="AF892" s="327"/>
      <c r="AG892" s="327"/>
    </row>
    <row r="893" spans="2:33">
      <c r="B893" s="354"/>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327"/>
      <c r="AE893" s="327"/>
      <c r="AF893" s="327"/>
      <c r="AG893" s="327"/>
    </row>
    <row r="894" spans="2:33">
      <c r="B894" s="354"/>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c r="AA894" s="327"/>
      <c r="AB894" s="327"/>
      <c r="AC894" s="327"/>
      <c r="AD894" s="327"/>
      <c r="AE894" s="327"/>
      <c r="AF894" s="327"/>
      <c r="AG894" s="327"/>
    </row>
    <row r="895" spans="2:33">
      <c r="B895" s="354"/>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c r="AE895" s="327"/>
      <c r="AF895" s="327"/>
      <c r="AG895" s="327"/>
    </row>
    <row r="896" spans="2:33">
      <c r="B896" s="354"/>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c r="AB896" s="327"/>
      <c r="AC896" s="327"/>
      <c r="AD896" s="327"/>
      <c r="AE896" s="327"/>
      <c r="AF896" s="327"/>
      <c r="AG896" s="327"/>
    </row>
    <row r="897" spans="2:33">
      <c r="B897" s="354"/>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c r="AA897" s="327"/>
      <c r="AB897" s="327"/>
      <c r="AC897" s="327"/>
      <c r="AD897" s="327"/>
      <c r="AE897" s="327"/>
      <c r="AF897" s="327"/>
      <c r="AG897" s="327"/>
    </row>
    <row r="898" spans="2:33">
      <c r="B898" s="354"/>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c r="AA898" s="327"/>
      <c r="AB898" s="327"/>
      <c r="AC898" s="327"/>
      <c r="AD898" s="327"/>
      <c r="AE898" s="327"/>
      <c r="AF898" s="327"/>
      <c r="AG898" s="327"/>
    </row>
    <row r="899" spans="2:33">
      <c r="B899" s="354"/>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7"/>
      <c r="AD899" s="327"/>
      <c r="AE899" s="327"/>
      <c r="AF899" s="327"/>
      <c r="AG899" s="327"/>
    </row>
    <row r="900" spans="2:33">
      <c r="B900" s="354"/>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7"/>
      <c r="AD900" s="327"/>
      <c r="AE900" s="327"/>
      <c r="AF900" s="327"/>
      <c r="AG900" s="327"/>
    </row>
    <row r="901" spans="2:33">
      <c r="B901" s="354"/>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7"/>
      <c r="AD901" s="327"/>
      <c r="AE901" s="327"/>
      <c r="AF901" s="327"/>
      <c r="AG901" s="327"/>
    </row>
    <row r="902" spans="2:33">
      <c r="B902" s="354"/>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7"/>
      <c r="AD902" s="327"/>
      <c r="AE902" s="327"/>
      <c r="AF902" s="327"/>
      <c r="AG902" s="327"/>
    </row>
    <row r="903" spans="2:33">
      <c r="B903" s="354"/>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7"/>
      <c r="AD903" s="327"/>
      <c r="AE903" s="327"/>
      <c r="AF903" s="327"/>
      <c r="AG903" s="327"/>
    </row>
    <row r="904" spans="2:33">
      <c r="B904" s="354"/>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c r="AE904" s="327"/>
      <c r="AF904" s="327"/>
      <c r="AG904" s="327"/>
    </row>
    <row r="905" spans="2:33">
      <c r="B905" s="354"/>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c r="AA905" s="327"/>
      <c r="AB905" s="327"/>
      <c r="AC905" s="327"/>
      <c r="AD905" s="327"/>
      <c r="AE905" s="327"/>
      <c r="AF905" s="327"/>
      <c r="AG905" s="327"/>
    </row>
    <row r="906" spans="2:33">
      <c r="B906" s="354"/>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c r="AA906" s="327"/>
      <c r="AB906" s="327"/>
      <c r="AC906" s="327"/>
      <c r="AD906" s="327"/>
      <c r="AE906" s="327"/>
      <c r="AF906" s="327"/>
      <c r="AG906" s="327"/>
    </row>
    <row r="907" spans="2:33">
      <c r="B907" s="354"/>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c r="AA907" s="327"/>
      <c r="AB907" s="327"/>
      <c r="AC907" s="327"/>
      <c r="AD907" s="327"/>
      <c r="AE907" s="327"/>
      <c r="AF907" s="327"/>
      <c r="AG907" s="327"/>
    </row>
    <row r="908" spans="2:33">
      <c r="B908" s="354"/>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c r="AA908" s="327"/>
      <c r="AB908" s="327"/>
      <c r="AC908" s="327"/>
      <c r="AD908" s="327"/>
      <c r="AE908" s="327"/>
      <c r="AF908" s="327"/>
      <c r="AG908" s="327"/>
    </row>
    <row r="909" spans="2:33">
      <c r="B909" s="354"/>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c r="AA909" s="327"/>
      <c r="AB909" s="327"/>
      <c r="AC909" s="327"/>
      <c r="AD909" s="327"/>
      <c r="AE909" s="327"/>
      <c r="AF909" s="327"/>
      <c r="AG909" s="327"/>
    </row>
    <row r="910" spans="2:33">
      <c r="B910" s="354"/>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c r="AA910" s="327"/>
      <c r="AB910" s="327"/>
      <c r="AC910" s="327"/>
      <c r="AD910" s="327"/>
      <c r="AE910" s="327"/>
      <c r="AF910" s="327"/>
      <c r="AG910" s="327"/>
    </row>
    <row r="911" spans="2:33">
      <c r="B911" s="354"/>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327"/>
      <c r="AE911" s="327"/>
      <c r="AF911" s="327"/>
      <c r="AG911" s="327"/>
    </row>
    <row r="912" spans="2:33">
      <c r="B912" s="354"/>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7"/>
      <c r="AD912" s="327"/>
      <c r="AE912" s="327"/>
      <c r="AF912" s="327"/>
      <c r="AG912" s="327"/>
    </row>
    <row r="913" spans="2:33">
      <c r="B913" s="354"/>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c r="AE913" s="327"/>
      <c r="AF913" s="327"/>
      <c r="AG913" s="327"/>
    </row>
    <row r="914" spans="2:33">
      <c r="B914" s="354"/>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7"/>
      <c r="AD914" s="327"/>
      <c r="AE914" s="327"/>
      <c r="AF914" s="327"/>
      <c r="AG914" s="327"/>
    </row>
    <row r="915" spans="2:33">
      <c r="B915" s="354"/>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7"/>
      <c r="AD915" s="327"/>
      <c r="AE915" s="327"/>
      <c r="AF915" s="327"/>
      <c r="AG915" s="327"/>
    </row>
    <row r="916" spans="2:33">
      <c r="B916" s="354"/>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7"/>
      <c r="AD916" s="327"/>
      <c r="AE916" s="327"/>
      <c r="AF916" s="327"/>
      <c r="AG916" s="327"/>
    </row>
    <row r="917" spans="2:33">
      <c r="B917" s="354"/>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7"/>
      <c r="AD917" s="327"/>
      <c r="AE917" s="327"/>
      <c r="AF917" s="327"/>
      <c r="AG917" s="327"/>
    </row>
    <row r="918" spans="2:33">
      <c r="B918" s="354"/>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7"/>
      <c r="AD918" s="327"/>
      <c r="AE918" s="327"/>
      <c r="AF918" s="327"/>
      <c r="AG918" s="327"/>
    </row>
    <row r="919" spans="2:33">
      <c r="B919" s="354"/>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7"/>
      <c r="AD919" s="327"/>
      <c r="AE919" s="327"/>
      <c r="AF919" s="327"/>
      <c r="AG919" s="327"/>
    </row>
    <row r="920" spans="2:33">
      <c r="B920" s="354"/>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c r="AE920" s="327"/>
      <c r="AF920" s="327"/>
      <c r="AG920" s="327"/>
    </row>
    <row r="921" spans="2:33">
      <c r="B921" s="354"/>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7"/>
      <c r="AD921" s="327"/>
      <c r="AE921" s="327"/>
      <c r="AF921" s="327"/>
      <c r="AG921" s="327"/>
    </row>
    <row r="922" spans="2:33">
      <c r="B922" s="354"/>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c r="AB922" s="327"/>
      <c r="AC922" s="327"/>
      <c r="AD922" s="327"/>
      <c r="AE922" s="327"/>
      <c r="AF922" s="327"/>
      <c r="AG922" s="327"/>
    </row>
    <row r="923" spans="2:33">
      <c r="B923" s="354"/>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327"/>
      <c r="AE923" s="327"/>
      <c r="AF923" s="327"/>
      <c r="AG923" s="327"/>
    </row>
    <row r="924" spans="2:33">
      <c r="B924" s="354"/>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c r="AB924" s="327"/>
      <c r="AC924" s="327"/>
      <c r="AD924" s="327"/>
      <c r="AE924" s="327"/>
      <c r="AF924" s="327"/>
      <c r="AG924" s="327"/>
    </row>
    <row r="925" spans="2:33">
      <c r="B925" s="354"/>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7"/>
      <c r="AD925" s="327"/>
      <c r="AE925" s="327"/>
      <c r="AF925" s="327"/>
      <c r="AG925" s="327"/>
    </row>
    <row r="926" spans="2:33">
      <c r="B926" s="354"/>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7"/>
      <c r="AD926" s="327"/>
      <c r="AE926" s="327"/>
      <c r="AF926" s="327"/>
      <c r="AG926" s="327"/>
    </row>
    <row r="927" spans="2:33">
      <c r="B927" s="354"/>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c r="AB927" s="327"/>
      <c r="AC927" s="327"/>
      <c r="AD927" s="327"/>
      <c r="AE927" s="327"/>
      <c r="AF927" s="327"/>
      <c r="AG927" s="327"/>
    </row>
    <row r="928" spans="2:33">
      <c r="B928" s="354"/>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c r="AB928" s="327"/>
      <c r="AC928" s="327"/>
      <c r="AD928" s="327"/>
      <c r="AE928" s="327"/>
      <c r="AF928" s="327"/>
      <c r="AG928" s="327"/>
    </row>
    <row r="929" spans="2:33">
      <c r="B929" s="354"/>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c r="AE929" s="327"/>
      <c r="AF929" s="327"/>
      <c r="AG929" s="327"/>
    </row>
    <row r="930" spans="2:33">
      <c r="B930" s="354"/>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7"/>
      <c r="AD930" s="327"/>
      <c r="AE930" s="327"/>
      <c r="AF930" s="327"/>
      <c r="AG930" s="327"/>
    </row>
    <row r="931" spans="2:33">
      <c r="B931" s="354"/>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c r="AE931" s="327"/>
      <c r="AF931" s="327"/>
      <c r="AG931" s="327"/>
    </row>
    <row r="932" spans="2:33">
      <c r="B932" s="354"/>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7"/>
      <c r="AD932" s="327"/>
      <c r="AE932" s="327"/>
      <c r="AF932" s="327"/>
      <c r="AG932" s="327"/>
    </row>
    <row r="933" spans="2:33">
      <c r="B933" s="354"/>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7"/>
      <c r="AD933" s="327"/>
      <c r="AE933" s="327"/>
      <c r="AF933" s="327"/>
      <c r="AG933" s="327"/>
    </row>
    <row r="934" spans="2:33">
      <c r="B934" s="354"/>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7"/>
      <c r="AD934" s="327"/>
      <c r="AE934" s="327"/>
      <c r="AF934" s="327"/>
      <c r="AG934" s="327"/>
    </row>
    <row r="935" spans="2:33">
      <c r="B935" s="354"/>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7"/>
      <c r="AD935" s="327"/>
      <c r="AE935" s="327"/>
      <c r="AF935" s="327"/>
      <c r="AG935" s="327"/>
    </row>
    <row r="936" spans="2:33">
      <c r="B936" s="354"/>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7"/>
      <c r="AD936" s="327"/>
      <c r="AE936" s="327"/>
      <c r="AF936" s="327"/>
      <c r="AG936" s="327"/>
    </row>
    <row r="937" spans="2:33">
      <c r="B937" s="354"/>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7"/>
      <c r="AD937" s="327"/>
      <c r="AE937" s="327"/>
      <c r="AF937" s="327"/>
      <c r="AG937" s="327"/>
    </row>
    <row r="938" spans="2:33">
      <c r="B938" s="354"/>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c r="AB938" s="327"/>
      <c r="AC938" s="327"/>
      <c r="AD938" s="327"/>
      <c r="AE938" s="327"/>
      <c r="AF938" s="327"/>
      <c r="AG938" s="327"/>
    </row>
    <row r="939" spans="2:33">
      <c r="B939" s="354"/>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c r="AA939" s="327"/>
      <c r="AB939" s="327"/>
      <c r="AC939" s="327"/>
      <c r="AD939" s="327"/>
      <c r="AE939" s="327"/>
      <c r="AF939" s="327"/>
      <c r="AG939" s="327"/>
    </row>
    <row r="940" spans="2:33">
      <c r="B940" s="354"/>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c r="AB940" s="327"/>
      <c r="AC940" s="327"/>
      <c r="AD940" s="327"/>
      <c r="AE940" s="327"/>
      <c r="AF940" s="327"/>
      <c r="AG940" s="327"/>
    </row>
    <row r="941" spans="2:33">
      <c r="B941" s="354"/>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c r="AA941" s="327"/>
      <c r="AB941" s="327"/>
      <c r="AC941" s="327"/>
      <c r="AD941" s="327"/>
      <c r="AE941" s="327"/>
      <c r="AF941" s="327"/>
      <c r="AG941" s="327"/>
    </row>
    <row r="942" spans="2:33">
      <c r="B942" s="354"/>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7"/>
      <c r="AD942" s="327"/>
      <c r="AE942" s="327"/>
      <c r="AF942" s="327"/>
      <c r="AG942" s="327"/>
    </row>
    <row r="943" spans="2:33">
      <c r="B943" s="354"/>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7"/>
      <c r="AD943" s="327"/>
      <c r="AE943" s="327"/>
      <c r="AF943" s="327"/>
      <c r="AG943" s="327"/>
    </row>
    <row r="944" spans="2:33">
      <c r="B944" s="354"/>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7"/>
      <c r="AD944" s="327"/>
      <c r="AE944" s="327"/>
      <c r="AF944" s="327"/>
      <c r="AG944" s="327"/>
    </row>
    <row r="945" spans="2:33">
      <c r="B945" s="354"/>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7"/>
      <c r="AD945" s="327"/>
      <c r="AE945" s="327"/>
      <c r="AF945" s="327"/>
      <c r="AG945" s="327"/>
    </row>
    <row r="946" spans="2:33">
      <c r="B946" s="354"/>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c r="AE946" s="327"/>
      <c r="AF946" s="327"/>
      <c r="AG946" s="327"/>
    </row>
    <row r="947" spans="2:33">
      <c r="B947" s="354"/>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c r="AB947" s="327"/>
      <c r="AC947" s="327"/>
      <c r="AD947" s="327"/>
      <c r="AE947" s="327"/>
      <c r="AF947" s="327"/>
      <c r="AG947" s="327"/>
    </row>
    <row r="948" spans="2:33">
      <c r="B948" s="354"/>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c r="AA948" s="327"/>
      <c r="AB948" s="327"/>
      <c r="AC948" s="327"/>
      <c r="AD948" s="327"/>
      <c r="AE948" s="327"/>
      <c r="AF948" s="327"/>
      <c r="AG948" s="327"/>
    </row>
    <row r="949" spans="2:33">
      <c r="B949" s="354"/>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c r="AA949" s="327"/>
      <c r="AB949" s="327"/>
      <c r="AC949" s="327"/>
      <c r="AD949" s="327"/>
      <c r="AE949" s="327"/>
      <c r="AF949" s="327"/>
      <c r="AG949" s="327"/>
    </row>
    <row r="950" spans="2:33">
      <c r="B950" s="354"/>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c r="AA950" s="327"/>
      <c r="AB950" s="327"/>
      <c r="AC950" s="327"/>
      <c r="AD950" s="327"/>
      <c r="AE950" s="327"/>
      <c r="AF950" s="327"/>
      <c r="AG950" s="327"/>
    </row>
    <row r="951" spans="2:33">
      <c r="B951" s="354"/>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c r="AB951" s="327"/>
      <c r="AC951" s="327"/>
      <c r="AD951" s="327"/>
      <c r="AE951" s="327"/>
      <c r="AF951" s="327"/>
      <c r="AG951" s="327"/>
    </row>
    <row r="952" spans="2:33">
      <c r="B952" s="354"/>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c r="AA952" s="327"/>
      <c r="AB952" s="327"/>
      <c r="AC952" s="327"/>
      <c r="AD952" s="327"/>
      <c r="AE952" s="327"/>
      <c r="AF952" s="327"/>
      <c r="AG952" s="327"/>
    </row>
    <row r="953" spans="2:33">
      <c r="B953" s="354"/>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c r="AA953" s="327"/>
      <c r="AB953" s="327"/>
      <c r="AC953" s="327"/>
      <c r="AD953" s="327"/>
      <c r="AE953" s="327"/>
      <c r="AF953" s="327"/>
      <c r="AG953" s="327"/>
    </row>
    <row r="954" spans="2:33">
      <c r="B954" s="354"/>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327"/>
      <c r="AE954" s="327"/>
      <c r="AF954" s="327"/>
      <c r="AG954" s="327"/>
    </row>
    <row r="955" spans="2:33">
      <c r="B955" s="354"/>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7"/>
      <c r="AD955" s="327"/>
      <c r="AE955" s="327"/>
      <c r="AF955" s="327"/>
      <c r="AG955" s="327"/>
    </row>
    <row r="956" spans="2:33">
      <c r="B956" s="354"/>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7"/>
      <c r="AD956" s="327"/>
      <c r="AE956" s="327"/>
      <c r="AF956" s="327"/>
      <c r="AG956" s="327"/>
    </row>
    <row r="957" spans="2:33">
      <c r="B957" s="354"/>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c r="AB957" s="327"/>
      <c r="AC957" s="327"/>
      <c r="AD957" s="327"/>
      <c r="AE957" s="327"/>
      <c r="AF957" s="327"/>
      <c r="AG957" s="327"/>
    </row>
    <row r="958" spans="2:33">
      <c r="B958" s="354"/>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7"/>
      <c r="AD958" s="327"/>
      <c r="AE958" s="327"/>
      <c r="AF958" s="327"/>
      <c r="AG958" s="327"/>
    </row>
    <row r="959" spans="2:33">
      <c r="B959" s="354"/>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7"/>
      <c r="AD959" s="327"/>
      <c r="AE959" s="327"/>
      <c r="AF959" s="327"/>
      <c r="AG959" s="327"/>
    </row>
    <row r="960" spans="2:33">
      <c r="B960" s="354"/>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7"/>
      <c r="AD960" s="327"/>
      <c r="AE960" s="327"/>
      <c r="AF960" s="327"/>
      <c r="AG960" s="327"/>
    </row>
    <row r="961" spans="2:33">
      <c r="B961" s="354"/>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7"/>
      <c r="AD961" s="327"/>
      <c r="AE961" s="327"/>
      <c r="AF961" s="327"/>
      <c r="AG961" s="327"/>
    </row>
    <row r="962" spans="2:33">
      <c r="B962" s="354"/>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7"/>
      <c r="AD962" s="327"/>
      <c r="AE962" s="327"/>
      <c r="AF962" s="327"/>
      <c r="AG962" s="327"/>
    </row>
    <row r="963" spans="2:33">
      <c r="B963" s="354"/>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7"/>
      <c r="AD963" s="327"/>
      <c r="AE963" s="327"/>
      <c r="AF963" s="327"/>
      <c r="AG963" s="327"/>
    </row>
    <row r="964" spans="2:33">
      <c r="B964" s="354"/>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7"/>
      <c r="AD964" s="327"/>
      <c r="AE964" s="327"/>
      <c r="AF964" s="327"/>
      <c r="AG964" s="327"/>
    </row>
    <row r="965" spans="2:33">
      <c r="B965" s="354"/>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7"/>
      <c r="AD965" s="327"/>
      <c r="AE965" s="327"/>
      <c r="AF965" s="327"/>
      <c r="AG965" s="327"/>
    </row>
    <row r="966" spans="2:33">
      <c r="B966" s="354"/>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7"/>
      <c r="AD966" s="327"/>
      <c r="AE966" s="327"/>
      <c r="AF966" s="327"/>
      <c r="AG966" s="327"/>
    </row>
    <row r="967" spans="2:33">
      <c r="B967" s="354"/>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7"/>
      <c r="AD967" s="327"/>
      <c r="AE967" s="327"/>
      <c r="AF967" s="327"/>
      <c r="AG967" s="327"/>
    </row>
    <row r="968" spans="2:33">
      <c r="B968" s="354"/>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7"/>
      <c r="AD968" s="327"/>
      <c r="AE968" s="327"/>
      <c r="AF968" s="327"/>
      <c r="AG968" s="327"/>
    </row>
    <row r="969" spans="2:33">
      <c r="B969" s="354"/>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c r="AB969" s="327"/>
      <c r="AC969" s="327"/>
      <c r="AD969" s="327"/>
      <c r="AE969" s="327"/>
      <c r="AF969" s="327"/>
      <c r="AG969" s="327"/>
    </row>
    <row r="970" spans="2:33">
      <c r="B970" s="354"/>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7"/>
      <c r="AD970" s="327"/>
      <c r="AE970" s="327"/>
      <c r="AF970" s="327"/>
      <c r="AG970" s="327"/>
    </row>
    <row r="971" spans="2:33">
      <c r="B971" s="354"/>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c r="AB971" s="327"/>
      <c r="AC971" s="327"/>
      <c r="AD971" s="327"/>
      <c r="AE971" s="327"/>
      <c r="AF971" s="327"/>
      <c r="AG971" s="327"/>
    </row>
    <row r="972" spans="2:33">
      <c r="B972" s="354"/>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7"/>
      <c r="AD972" s="327"/>
      <c r="AE972" s="327"/>
      <c r="AF972" s="327"/>
      <c r="AG972" s="327"/>
    </row>
    <row r="973" spans="2:33">
      <c r="B973" s="354"/>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c r="AB973" s="327"/>
      <c r="AC973" s="327"/>
      <c r="AD973" s="327"/>
      <c r="AE973" s="327"/>
      <c r="AF973" s="327"/>
      <c r="AG973" s="327"/>
    </row>
    <row r="974" spans="2:33">
      <c r="B974" s="354"/>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7"/>
      <c r="AD974" s="327"/>
      <c r="AE974" s="327"/>
      <c r="AF974" s="327"/>
      <c r="AG974" s="327"/>
    </row>
    <row r="975" spans="2:33">
      <c r="B975" s="354"/>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7"/>
      <c r="AD975" s="327"/>
      <c r="AE975" s="327"/>
      <c r="AF975" s="327"/>
      <c r="AG975" s="327"/>
    </row>
    <row r="976" spans="2:33">
      <c r="B976" s="354"/>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7"/>
      <c r="AD976" s="327"/>
      <c r="AE976" s="327"/>
      <c r="AF976" s="327"/>
      <c r="AG976" s="327"/>
    </row>
    <row r="977" spans="2:33">
      <c r="B977" s="354"/>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7"/>
      <c r="AD977" s="327"/>
      <c r="AE977" s="327"/>
      <c r="AF977" s="327"/>
      <c r="AG977" s="327"/>
    </row>
    <row r="978" spans="2:33">
      <c r="B978" s="354"/>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7"/>
      <c r="AD978" s="327"/>
      <c r="AE978" s="327"/>
      <c r="AF978" s="327"/>
      <c r="AG978" s="327"/>
    </row>
    <row r="979" spans="2:33">
      <c r="B979" s="354"/>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7"/>
      <c r="AD979" s="327"/>
      <c r="AE979" s="327"/>
      <c r="AF979" s="327"/>
      <c r="AG979" s="327"/>
    </row>
    <row r="980" spans="2:33">
      <c r="B980" s="354"/>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7"/>
      <c r="AD980" s="327"/>
      <c r="AE980" s="327"/>
      <c r="AF980" s="327"/>
      <c r="AG980" s="327"/>
    </row>
    <row r="981" spans="2:33">
      <c r="B981" s="354"/>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c r="AB981" s="327"/>
      <c r="AC981" s="327"/>
      <c r="AD981" s="327"/>
      <c r="AE981" s="327"/>
      <c r="AF981" s="327"/>
      <c r="AG981" s="327"/>
    </row>
    <row r="982" spans="2:33">
      <c r="B982" s="354"/>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c r="AB982" s="327"/>
      <c r="AC982" s="327"/>
      <c r="AD982" s="327"/>
      <c r="AE982" s="327"/>
      <c r="AF982" s="327"/>
      <c r="AG982" s="327"/>
    </row>
    <row r="983" spans="2:33">
      <c r="B983" s="354"/>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7"/>
      <c r="AD983" s="327"/>
      <c r="AE983" s="327"/>
      <c r="AF983" s="327"/>
      <c r="AG983" s="327"/>
    </row>
    <row r="984" spans="2:33">
      <c r="B984" s="354"/>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7"/>
      <c r="AD984" s="327"/>
      <c r="AE984" s="327"/>
      <c r="AF984" s="327"/>
      <c r="AG984" s="327"/>
    </row>
    <row r="985" spans="2:33">
      <c r="B985" s="354"/>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c r="AB985" s="327"/>
      <c r="AC985" s="327"/>
      <c r="AD985" s="327"/>
      <c r="AE985" s="327"/>
      <c r="AF985" s="327"/>
      <c r="AG985" s="327"/>
    </row>
    <row r="986" spans="2:33">
      <c r="B986" s="354"/>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7"/>
      <c r="AD986" s="327"/>
      <c r="AE986" s="327"/>
      <c r="AF986" s="327"/>
      <c r="AG986" s="327"/>
    </row>
    <row r="987" spans="2:33">
      <c r="B987" s="354"/>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7"/>
      <c r="AD987" s="327"/>
      <c r="AE987" s="327"/>
      <c r="AF987" s="327"/>
      <c r="AG987" s="327"/>
    </row>
    <row r="988" spans="2:33">
      <c r="B988" s="354"/>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c r="AB988" s="327"/>
      <c r="AC988" s="327"/>
      <c r="AD988" s="327"/>
      <c r="AE988" s="327"/>
      <c r="AF988" s="327"/>
      <c r="AG988" s="327"/>
    </row>
    <row r="989" spans="2:33">
      <c r="B989" s="354"/>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7"/>
      <c r="AD989" s="327"/>
      <c r="AE989" s="327"/>
      <c r="AF989" s="327"/>
      <c r="AG989" s="327"/>
    </row>
    <row r="990" spans="2:33">
      <c r="B990" s="354"/>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c r="AB990" s="327"/>
      <c r="AC990" s="327"/>
      <c r="AD990" s="327"/>
      <c r="AE990" s="327"/>
      <c r="AF990" s="327"/>
      <c r="AG990" s="327"/>
    </row>
    <row r="991" spans="2:33">
      <c r="B991" s="354"/>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7"/>
      <c r="AD991" s="327"/>
      <c r="AE991" s="327"/>
      <c r="AF991" s="327"/>
      <c r="AG991" s="327"/>
    </row>
    <row r="992" spans="2:33">
      <c r="B992" s="354"/>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7"/>
      <c r="AD992" s="327"/>
      <c r="AE992" s="327"/>
      <c r="AF992" s="327"/>
      <c r="AG992" s="327"/>
    </row>
    <row r="993" spans="2:33">
      <c r="B993" s="354"/>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7"/>
      <c r="AD993" s="327"/>
      <c r="AE993" s="327"/>
      <c r="AF993" s="327"/>
      <c r="AG993" s="327"/>
    </row>
    <row r="994" spans="2:33">
      <c r="B994" s="354"/>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c r="AB994" s="327"/>
      <c r="AC994" s="327"/>
      <c r="AD994" s="327"/>
      <c r="AE994" s="327"/>
      <c r="AF994" s="327"/>
      <c r="AG994" s="327"/>
    </row>
    <row r="995" spans="2:33">
      <c r="B995" s="354"/>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7"/>
      <c r="AD995" s="327"/>
      <c r="AE995" s="327"/>
      <c r="AF995" s="327"/>
      <c r="AG995" s="327"/>
    </row>
    <row r="996" spans="2:33">
      <c r="B996" s="354"/>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7"/>
      <c r="AD996" s="327"/>
      <c r="AE996" s="327"/>
      <c r="AF996" s="327"/>
      <c r="AG996" s="327"/>
    </row>
    <row r="997" spans="2:33">
      <c r="B997" s="354"/>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7"/>
      <c r="AD997" s="327"/>
      <c r="AE997" s="327"/>
      <c r="AF997" s="327"/>
      <c r="AG997" s="327"/>
    </row>
    <row r="998" spans="2:33">
      <c r="B998" s="354"/>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c r="AE998" s="327"/>
      <c r="AF998" s="327"/>
      <c r="AG998" s="327"/>
    </row>
    <row r="999" spans="2:33">
      <c r="B999" s="354"/>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7"/>
      <c r="AD999" s="327"/>
      <c r="AE999" s="327"/>
      <c r="AF999" s="327"/>
      <c r="AG999" s="327"/>
    </row>
    <row r="1000" spans="2:33">
      <c r="B1000" s="354"/>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c r="AB1000" s="327"/>
      <c r="AC1000" s="327"/>
      <c r="AD1000" s="327"/>
      <c r="AE1000" s="327"/>
      <c r="AF1000" s="327"/>
      <c r="AG1000" s="327"/>
    </row>
    <row r="1001" spans="2:33">
      <c r="B1001" s="354"/>
      <c r="D1001" s="327"/>
      <c r="E1001" s="327"/>
      <c r="F1001" s="327"/>
      <c r="G1001" s="327"/>
      <c r="H1001" s="327"/>
      <c r="I1001" s="327"/>
      <c r="J1001" s="327"/>
      <c r="K1001" s="327"/>
      <c r="L1001" s="327"/>
      <c r="M1001" s="327"/>
      <c r="N1001" s="327"/>
      <c r="O1001" s="327"/>
      <c r="P1001" s="327"/>
      <c r="Q1001" s="327"/>
      <c r="R1001" s="327"/>
      <c r="S1001" s="327"/>
      <c r="T1001" s="327"/>
      <c r="U1001" s="327"/>
      <c r="V1001" s="327"/>
      <c r="W1001" s="327"/>
      <c r="X1001" s="327"/>
      <c r="Y1001" s="327"/>
      <c r="Z1001" s="327"/>
      <c r="AA1001" s="327"/>
      <c r="AB1001" s="327"/>
      <c r="AC1001" s="327"/>
      <c r="AD1001" s="327"/>
      <c r="AE1001" s="327"/>
      <c r="AF1001" s="327"/>
      <c r="AG1001" s="327"/>
    </row>
    <row r="1002" spans="2:33">
      <c r="B1002" s="354"/>
      <c r="D1002" s="327"/>
      <c r="E1002" s="327"/>
      <c r="F1002" s="327"/>
      <c r="G1002" s="327"/>
      <c r="H1002" s="327"/>
      <c r="I1002" s="327"/>
      <c r="J1002" s="327"/>
      <c r="K1002" s="327"/>
      <c r="L1002" s="327"/>
      <c r="M1002" s="327"/>
      <c r="N1002" s="327"/>
      <c r="O1002" s="327"/>
      <c r="P1002" s="327"/>
      <c r="Q1002" s="327"/>
      <c r="R1002" s="327"/>
      <c r="S1002" s="327"/>
      <c r="T1002" s="327"/>
      <c r="U1002" s="327"/>
      <c r="V1002" s="327"/>
      <c r="W1002" s="327"/>
      <c r="X1002" s="327"/>
      <c r="Y1002" s="327"/>
      <c r="Z1002" s="327"/>
      <c r="AA1002" s="327"/>
      <c r="AB1002" s="327"/>
      <c r="AC1002" s="327"/>
      <c r="AD1002" s="327"/>
      <c r="AE1002" s="327"/>
      <c r="AF1002" s="327"/>
      <c r="AG1002" s="327"/>
    </row>
    <row r="1003" spans="2:33">
      <c r="B1003" s="354"/>
      <c r="D1003" s="327"/>
      <c r="E1003" s="327"/>
      <c r="F1003" s="327"/>
      <c r="G1003" s="327"/>
      <c r="H1003" s="327"/>
      <c r="I1003" s="327"/>
      <c r="J1003" s="327"/>
      <c r="K1003" s="327"/>
      <c r="L1003" s="327"/>
      <c r="M1003" s="327"/>
      <c r="N1003" s="327"/>
      <c r="O1003" s="327"/>
      <c r="P1003" s="327"/>
      <c r="Q1003" s="327"/>
      <c r="R1003" s="327"/>
      <c r="S1003" s="327"/>
      <c r="T1003" s="327"/>
      <c r="U1003" s="327"/>
      <c r="V1003" s="327"/>
      <c r="W1003" s="327"/>
      <c r="X1003" s="327"/>
      <c r="Y1003" s="327"/>
      <c r="Z1003" s="327"/>
      <c r="AA1003" s="327"/>
      <c r="AB1003" s="327"/>
      <c r="AC1003" s="327"/>
      <c r="AD1003" s="327"/>
      <c r="AE1003" s="327"/>
      <c r="AF1003" s="327"/>
      <c r="AG1003" s="327"/>
    </row>
    <row r="1004" spans="2:33">
      <c r="B1004" s="354"/>
      <c r="D1004" s="327"/>
      <c r="E1004" s="327"/>
      <c r="F1004" s="327"/>
      <c r="G1004" s="327"/>
      <c r="H1004" s="327"/>
      <c r="I1004" s="327"/>
      <c r="J1004" s="327"/>
      <c r="K1004" s="327"/>
      <c r="L1004" s="327"/>
      <c r="M1004" s="327"/>
      <c r="N1004" s="327"/>
      <c r="O1004" s="327"/>
      <c r="P1004" s="327"/>
      <c r="Q1004" s="327"/>
      <c r="R1004" s="327"/>
      <c r="S1004" s="327"/>
      <c r="T1004" s="327"/>
      <c r="U1004" s="327"/>
      <c r="V1004" s="327"/>
      <c r="W1004" s="327"/>
      <c r="X1004" s="327"/>
      <c r="Y1004" s="327"/>
      <c r="Z1004" s="327"/>
      <c r="AA1004" s="327"/>
      <c r="AB1004" s="327"/>
      <c r="AC1004" s="327"/>
      <c r="AD1004" s="327"/>
      <c r="AE1004" s="327"/>
      <c r="AF1004" s="327"/>
      <c r="AG1004" s="327"/>
    </row>
    <row r="1005" spans="2:33">
      <c r="B1005" s="354"/>
      <c r="D1005" s="327"/>
      <c r="E1005" s="327"/>
      <c r="F1005" s="327"/>
      <c r="G1005" s="327"/>
      <c r="H1005" s="327"/>
      <c r="I1005" s="327"/>
      <c r="J1005" s="327"/>
      <c r="K1005" s="327"/>
      <c r="L1005" s="327"/>
      <c r="M1005" s="327"/>
      <c r="N1005" s="327"/>
      <c r="O1005" s="327"/>
      <c r="P1005" s="327"/>
      <c r="Q1005" s="327"/>
      <c r="R1005" s="327"/>
      <c r="S1005" s="327"/>
      <c r="T1005" s="327"/>
      <c r="U1005" s="327"/>
      <c r="V1005" s="327"/>
      <c r="W1005" s="327"/>
      <c r="X1005" s="327"/>
      <c r="Y1005" s="327"/>
      <c r="Z1005" s="327"/>
      <c r="AA1005" s="327"/>
      <c r="AB1005" s="327"/>
      <c r="AC1005" s="327"/>
      <c r="AD1005" s="327"/>
      <c r="AE1005" s="327"/>
      <c r="AF1005" s="327"/>
      <c r="AG1005" s="327"/>
    </row>
    <row r="1006" spans="2:33">
      <c r="B1006" s="354"/>
      <c r="D1006" s="327"/>
      <c r="E1006" s="327"/>
      <c r="F1006" s="327"/>
      <c r="G1006" s="327"/>
      <c r="H1006" s="327"/>
      <c r="I1006" s="327"/>
      <c r="J1006" s="327"/>
      <c r="K1006" s="327"/>
      <c r="L1006" s="327"/>
      <c r="M1006" s="327"/>
      <c r="N1006" s="327"/>
      <c r="O1006" s="327"/>
      <c r="P1006" s="327"/>
      <c r="Q1006" s="327"/>
      <c r="R1006" s="327"/>
      <c r="S1006" s="327"/>
      <c r="T1006" s="327"/>
      <c r="U1006" s="327"/>
      <c r="V1006" s="327"/>
      <c r="W1006" s="327"/>
      <c r="X1006" s="327"/>
      <c r="Y1006" s="327"/>
      <c r="Z1006" s="327"/>
      <c r="AA1006" s="327"/>
      <c r="AB1006" s="327"/>
      <c r="AC1006" s="327"/>
      <c r="AD1006" s="327"/>
      <c r="AE1006" s="327"/>
      <c r="AF1006" s="327"/>
      <c r="AG1006" s="327"/>
    </row>
    <row r="1007" spans="2:33">
      <c r="B1007" s="354"/>
      <c r="D1007" s="327"/>
      <c r="E1007" s="327"/>
      <c r="F1007" s="327"/>
      <c r="G1007" s="327"/>
      <c r="H1007" s="327"/>
      <c r="I1007" s="327"/>
      <c r="J1007" s="327"/>
      <c r="K1007" s="327"/>
      <c r="L1007" s="327"/>
      <c r="M1007" s="327"/>
      <c r="N1007" s="327"/>
      <c r="O1007" s="327"/>
      <c r="P1007" s="327"/>
      <c r="Q1007" s="327"/>
      <c r="R1007" s="327"/>
      <c r="S1007" s="327"/>
      <c r="T1007" s="327"/>
      <c r="U1007" s="327"/>
      <c r="V1007" s="327"/>
      <c r="W1007" s="327"/>
      <c r="X1007" s="327"/>
      <c r="Y1007" s="327"/>
      <c r="Z1007" s="327"/>
      <c r="AA1007" s="327"/>
      <c r="AB1007" s="327"/>
      <c r="AC1007" s="327"/>
      <c r="AD1007" s="327"/>
      <c r="AE1007" s="327"/>
      <c r="AF1007" s="327"/>
      <c r="AG1007" s="327"/>
    </row>
    <row r="1008" spans="2:33">
      <c r="B1008" s="354"/>
      <c r="D1008" s="327"/>
      <c r="E1008" s="327"/>
      <c r="F1008" s="327"/>
      <c r="G1008" s="327"/>
      <c r="H1008" s="327"/>
      <c r="I1008" s="327"/>
      <c r="J1008" s="327"/>
      <c r="K1008" s="327"/>
      <c r="L1008" s="327"/>
      <c r="M1008" s="327"/>
      <c r="N1008" s="327"/>
      <c r="O1008" s="327"/>
      <c r="P1008" s="327"/>
      <c r="Q1008" s="327"/>
      <c r="R1008" s="327"/>
      <c r="S1008" s="327"/>
      <c r="T1008" s="327"/>
      <c r="U1008" s="327"/>
      <c r="V1008" s="327"/>
      <c r="W1008" s="327"/>
      <c r="X1008" s="327"/>
      <c r="Y1008" s="327"/>
      <c r="Z1008" s="327"/>
      <c r="AA1008" s="327"/>
      <c r="AB1008" s="327"/>
      <c r="AC1008" s="327"/>
      <c r="AD1008" s="327"/>
      <c r="AE1008" s="327"/>
      <c r="AF1008" s="327"/>
      <c r="AG1008" s="327"/>
    </row>
    <row r="1009" spans="2:33">
      <c r="B1009" s="354"/>
      <c r="D1009" s="327"/>
      <c r="E1009" s="327"/>
      <c r="F1009" s="327"/>
      <c r="G1009" s="327"/>
      <c r="H1009" s="327"/>
      <c r="I1009" s="327"/>
      <c r="J1009" s="327"/>
      <c r="K1009" s="327"/>
      <c r="L1009" s="327"/>
      <c r="M1009" s="327"/>
      <c r="N1009" s="327"/>
      <c r="O1009" s="327"/>
      <c r="P1009" s="327"/>
      <c r="Q1009" s="327"/>
      <c r="R1009" s="327"/>
      <c r="S1009" s="327"/>
      <c r="T1009" s="327"/>
      <c r="U1009" s="327"/>
      <c r="V1009" s="327"/>
      <c r="W1009" s="327"/>
      <c r="X1009" s="327"/>
      <c r="Y1009" s="327"/>
      <c r="Z1009" s="327"/>
      <c r="AA1009" s="327"/>
      <c r="AB1009" s="327"/>
      <c r="AC1009" s="327"/>
      <c r="AD1009" s="327"/>
      <c r="AE1009" s="327"/>
      <c r="AF1009" s="327"/>
      <c r="AG1009" s="327"/>
    </row>
    <row r="1010" spans="2:33">
      <c r="B1010" s="354"/>
      <c r="D1010" s="327"/>
      <c r="E1010" s="327"/>
      <c r="F1010" s="327"/>
      <c r="G1010" s="327"/>
      <c r="H1010" s="327"/>
      <c r="I1010" s="327"/>
      <c r="J1010" s="327"/>
      <c r="K1010" s="327"/>
      <c r="L1010" s="327"/>
      <c r="M1010" s="327"/>
      <c r="N1010" s="327"/>
      <c r="O1010" s="327"/>
      <c r="P1010" s="327"/>
      <c r="Q1010" s="327"/>
      <c r="R1010" s="327"/>
      <c r="S1010" s="327"/>
      <c r="T1010" s="327"/>
      <c r="U1010" s="327"/>
      <c r="V1010" s="327"/>
      <c r="W1010" s="327"/>
      <c r="X1010" s="327"/>
      <c r="Y1010" s="327"/>
      <c r="Z1010" s="327"/>
      <c r="AA1010" s="327"/>
      <c r="AB1010" s="327"/>
      <c r="AC1010" s="327"/>
      <c r="AD1010" s="327"/>
      <c r="AE1010" s="327"/>
      <c r="AF1010" s="327"/>
      <c r="AG1010" s="327"/>
    </row>
    <row r="1011" spans="2:33">
      <c r="B1011" s="354"/>
      <c r="D1011" s="327"/>
      <c r="E1011" s="327"/>
      <c r="F1011" s="327"/>
      <c r="G1011" s="327"/>
      <c r="H1011" s="327"/>
      <c r="I1011" s="327"/>
      <c r="J1011" s="327"/>
      <c r="K1011" s="327"/>
      <c r="L1011" s="327"/>
      <c r="M1011" s="327"/>
      <c r="N1011" s="327"/>
      <c r="O1011" s="327"/>
      <c r="P1011" s="327"/>
      <c r="Q1011" s="327"/>
      <c r="R1011" s="327"/>
      <c r="S1011" s="327"/>
      <c r="T1011" s="327"/>
      <c r="U1011" s="327"/>
      <c r="V1011" s="327"/>
      <c r="W1011" s="327"/>
      <c r="X1011" s="327"/>
      <c r="Y1011" s="327"/>
      <c r="Z1011" s="327"/>
      <c r="AA1011" s="327"/>
      <c r="AB1011" s="327"/>
      <c r="AC1011" s="327"/>
      <c r="AD1011" s="327"/>
      <c r="AE1011" s="327"/>
      <c r="AF1011" s="327"/>
      <c r="AG1011" s="327"/>
    </row>
    <row r="1012" spans="2:33">
      <c r="B1012" s="354"/>
      <c r="D1012" s="327"/>
      <c r="E1012" s="327"/>
      <c r="F1012" s="327"/>
      <c r="G1012" s="327"/>
      <c r="H1012" s="327"/>
      <c r="I1012" s="327"/>
      <c r="J1012" s="327"/>
      <c r="K1012" s="327"/>
      <c r="L1012" s="327"/>
      <c r="M1012" s="327"/>
      <c r="N1012" s="327"/>
      <c r="O1012" s="327"/>
      <c r="P1012" s="327"/>
      <c r="Q1012" s="327"/>
      <c r="R1012" s="327"/>
      <c r="S1012" s="327"/>
      <c r="T1012" s="327"/>
      <c r="U1012" s="327"/>
      <c r="V1012" s="327"/>
      <c r="W1012" s="327"/>
      <c r="X1012" s="327"/>
      <c r="Y1012" s="327"/>
      <c r="Z1012" s="327"/>
      <c r="AA1012" s="327"/>
      <c r="AB1012" s="327"/>
      <c r="AC1012" s="327"/>
      <c r="AD1012" s="327"/>
      <c r="AE1012" s="327"/>
      <c r="AF1012" s="327"/>
      <c r="AG1012" s="327"/>
    </row>
    <row r="1013" spans="2:33">
      <c r="B1013" s="354"/>
      <c r="D1013" s="327"/>
      <c r="E1013" s="327"/>
      <c r="F1013" s="327"/>
      <c r="G1013" s="327"/>
      <c r="H1013" s="327"/>
      <c r="I1013" s="327"/>
      <c r="J1013" s="327"/>
      <c r="K1013" s="327"/>
      <c r="L1013" s="327"/>
      <c r="M1013" s="327"/>
      <c r="N1013" s="327"/>
      <c r="O1013" s="327"/>
      <c r="P1013" s="327"/>
      <c r="Q1013" s="327"/>
      <c r="R1013" s="327"/>
      <c r="S1013" s="327"/>
      <c r="T1013" s="327"/>
      <c r="U1013" s="327"/>
      <c r="V1013" s="327"/>
      <c r="W1013" s="327"/>
      <c r="X1013" s="327"/>
      <c r="Y1013" s="327"/>
      <c r="Z1013" s="327"/>
      <c r="AA1013" s="327"/>
      <c r="AB1013" s="327"/>
      <c r="AC1013" s="327"/>
      <c r="AD1013" s="327"/>
      <c r="AE1013" s="327"/>
      <c r="AF1013" s="327"/>
      <c r="AG1013" s="327"/>
    </row>
    <row r="1014" spans="2:33">
      <c r="B1014" s="354"/>
      <c r="D1014" s="327"/>
      <c r="E1014" s="327"/>
      <c r="F1014" s="327"/>
      <c r="G1014" s="327"/>
      <c r="H1014" s="327"/>
      <c r="I1014" s="327"/>
      <c r="J1014" s="327"/>
      <c r="K1014" s="327"/>
      <c r="L1014" s="327"/>
      <c r="M1014" s="327"/>
      <c r="N1014" s="327"/>
      <c r="O1014" s="327"/>
      <c r="P1014" s="327"/>
      <c r="Q1014" s="327"/>
      <c r="R1014" s="327"/>
      <c r="S1014" s="327"/>
      <c r="T1014" s="327"/>
      <c r="U1014" s="327"/>
      <c r="V1014" s="327"/>
      <c r="W1014" s="327"/>
      <c r="X1014" s="327"/>
      <c r="Y1014" s="327"/>
      <c r="Z1014" s="327"/>
      <c r="AA1014" s="327"/>
      <c r="AB1014" s="327"/>
      <c r="AC1014" s="327"/>
      <c r="AD1014" s="327"/>
      <c r="AE1014" s="327"/>
      <c r="AF1014" s="327"/>
      <c r="AG1014" s="327"/>
    </row>
    <row r="1015" spans="2:33">
      <c r="B1015" s="354"/>
      <c r="D1015" s="327"/>
      <c r="E1015" s="327"/>
      <c r="F1015" s="327"/>
      <c r="G1015" s="327"/>
      <c r="H1015" s="327"/>
      <c r="I1015" s="327"/>
      <c r="J1015" s="327"/>
      <c r="K1015" s="327"/>
      <c r="L1015" s="327"/>
      <c r="M1015" s="327"/>
      <c r="N1015" s="327"/>
      <c r="O1015" s="327"/>
      <c r="P1015" s="327"/>
      <c r="Q1015" s="327"/>
      <c r="R1015" s="327"/>
      <c r="S1015" s="327"/>
      <c r="T1015" s="327"/>
      <c r="U1015" s="327"/>
      <c r="V1015" s="327"/>
      <c r="W1015" s="327"/>
      <c r="X1015" s="327"/>
      <c r="Y1015" s="327"/>
      <c r="Z1015" s="327"/>
      <c r="AA1015" s="327"/>
      <c r="AB1015" s="327"/>
      <c r="AC1015" s="327"/>
      <c r="AD1015" s="327"/>
      <c r="AE1015" s="327"/>
      <c r="AF1015" s="327"/>
      <c r="AG1015" s="327"/>
    </row>
    <row r="1016" spans="2:33">
      <c r="B1016" s="354"/>
      <c r="D1016" s="327"/>
      <c r="E1016" s="327"/>
      <c r="F1016" s="327"/>
      <c r="G1016" s="327"/>
      <c r="H1016" s="327"/>
      <c r="I1016" s="327"/>
      <c r="J1016" s="327"/>
      <c r="K1016" s="327"/>
      <c r="L1016" s="327"/>
      <c r="M1016" s="327"/>
      <c r="N1016" s="327"/>
      <c r="O1016" s="327"/>
      <c r="P1016" s="327"/>
      <c r="Q1016" s="327"/>
      <c r="R1016" s="327"/>
      <c r="S1016" s="327"/>
      <c r="T1016" s="327"/>
      <c r="U1016" s="327"/>
      <c r="V1016" s="327"/>
      <c r="W1016" s="327"/>
      <c r="X1016" s="327"/>
      <c r="Y1016" s="327"/>
      <c r="Z1016" s="327"/>
      <c r="AA1016" s="327"/>
      <c r="AB1016" s="327"/>
      <c r="AC1016" s="327"/>
      <c r="AD1016" s="327"/>
      <c r="AE1016" s="327"/>
      <c r="AF1016" s="327"/>
      <c r="AG1016" s="327"/>
    </row>
    <row r="1017" spans="2:33">
      <c r="B1017" s="354"/>
      <c r="D1017" s="327"/>
      <c r="E1017" s="327"/>
      <c r="F1017" s="327"/>
      <c r="G1017" s="327"/>
      <c r="H1017" s="327"/>
      <c r="I1017" s="327"/>
      <c r="J1017" s="327"/>
      <c r="K1017" s="327"/>
      <c r="L1017" s="327"/>
      <c r="M1017" s="327"/>
      <c r="N1017" s="327"/>
      <c r="O1017" s="327"/>
      <c r="P1017" s="327"/>
      <c r="Q1017" s="327"/>
      <c r="R1017" s="327"/>
      <c r="S1017" s="327"/>
      <c r="T1017" s="327"/>
      <c r="U1017" s="327"/>
      <c r="V1017" s="327"/>
      <c r="W1017" s="327"/>
      <c r="X1017" s="327"/>
      <c r="Y1017" s="327"/>
      <c r="Z1017" s="327"/>
      <c r="AA1017" s="327"/>
      <c r="AB1017" s="327"/>
      <c r="AC1017" s="327"/>
      <c r="AD1017" s="327"/>
      <c r="AE1017" s="327"/>
      <c r="AF1017" s="327"/>
      <c r="AG1017" s="327"/>
    </row>
    <row r="1018" spans="2:33">
      <c r="B1018" s="354"/>
      <c r="D1018" s="327"/>
      <c r="E1018" s="327"/>
      <c r="F1018" s="327"/>
      <c r="G1018" s="327"/>
      <c r="H1018" s="327"/>
      <c r="I1018" s="327"/>
      <c r="J1018" s="327"/>
      <c r="K1018" s="327"/>
      <c r="L1018" s="327"/>
      <c r="M1018" s="327"/>
      <c r="N1018" s="327"/>
      <c r="O1018" s="327"/>
      <c r="P1018" s="327"/>
      <c r="Q1018" s="327"/>
      <c r="R1018" s="327"/>
      <c r="S1018" s="327"/>
      <c r="T1018" s="327"/>
      <c r="U1018" s="327"/>
      <c r="V1018" s="327"/>
      <c r="W1018" s="327"/>
      <c r="X1018" s="327"/>
      <c r="Y1018" s="327"/>
      <c r="Z1018" s="327"/>
      <c r="AA1018" s="327"/>
      <c r="AB1018" s="327"/>
      <c r="AC1018" s="327"/>
      <c r="AD1018" s="327"/>
      <c r="AE1018" s="327"/>
      <c r="AF1018" s="327"/>
      <c r="AG1018" s="327"/>
    </row>
    <row r="1019" spans="2:33">
      <c r="B1019" s="354"/>
      <c r="D1019" s="327"/>
      <c r="E1019" s="327"/>
      <c r="F1019" s="327"/>
      <c r="G1019" s="327"/>
      <c r="H1019" s="327"/>
      <c r="I1019" s="327"/>
      <c r="J1019" s="327"/>
      <c r="K1019" s="327"/>
      <c r="L1019" s="327"/>
      <c r="M1019" s="327"/>
      <c r="N1019" s="327"/>
      <c r="O1019" s="327"/>
      <c r="P1019" s="327"/>
      <c r="Q1019" s="327"/>
      <c r="R1019" s="327"/>
      <c r="S1019" s="327"/>
      <c r="T1019" s="327"/>
      <c r="U1019" s="327"/>
      <c r="V1019" s="327"/>
      <c r="W1019" s="327"/>
      <c r="X1019" s="327"/>
      <c r="Y1019" s="327"/>
      <c r="Z1019" s="327"/>
      <c r="AA1019" s="327"/>
      <c r="AB1019" s="327"/>
      <c r="AC1019" s="327"/>
      <c r="AD1019" s="327"/>
      <c r="AE1019" s="327"/>
      <c r="AF1019" s="327"/>
      <c r="AG1019" s="327"/>
    </row>
    <row r="1020" spans="2:33">
      <c r="B1020" s="354"/>
      <c r="D1020" s="327"/>
      <c r="E1020" s="327"/>
      <c r="F1020" s="327"/>
      <c r="G1020" s="327"/>
      <c r="H1020" s="327"/>
      <c r="I1020" s="327"/>
      <c r="J1020" s="327"/>
      <c r="K1020" s="327"/>
      <c r="L1020" s="327"/>
      <c r="M1020" s="327"/>
      <c r="N1020" s="327"/>
      <c r="O1020" s="327"/>
      <c r="P1020" s="327"/>
      <c r="Q1020" s="327"/>
      <c r="R1020" s="327"/>
      <c r="S1020" s="327"/>
      <c r="T1020" s="327"/>
      <c r="U1020" s="327"/>
      <c r="V1020" s="327"/>
      <c r="W1020" s="327"/>
      <c r="X1020" s="327"/>
      <c r="Y1020" s="327"/>
      <c r="Z1020" s="327"/>
      <c r="AA1020" s="327"/>
      <c r="AB1020" s="327"/>
      <c r="AC1020" s="327"/>
      <c r="AD1020" s="327"/>
      <c r="AE1020" s="327"/>
      <c r="AF1020" s="327"/>
      <c r="AG1020" s="327"/>
    </row>
    <row r="1021" spans="2:33">
      <c r="B1021" s="354"/>
      <c r="D1021" s="327"/>
      <c r="E1021" s="327"/>
      <c r="F1021" s="327"/>
      <c r="G1021" s="327"/>
      <c r="H1021" s="327"/>
      <c r="I1021" s="327"/>
      <c r="J1021" s="327"/>
      <c r="K1021" s="327"/>
      <c r="L1021" s="327"/>
      <c r="M1021" s="327"/>
      <c r="N1021" s="327"/>
      <c r="O1021" s="327"/>
      <c r="P1021" s="327"/>
      <c r="Q1021" s="327"/>
      <c r="R1021" s="327"/>
      <c r="S1021" s="327"/>
      <c r="T1021" s="327"/>
      <c r="U1021" s="327"/>
      <c r="V1021" s="327"/>
      <c r="W1021" s="327"/>
      <c r="X1021" s="327"/>
      <c r="Y1021" s="327"/>
      <c r="Z1021" s="327"/>
      <c r="AA1021" s="327"/>
      <c r="AB1021" s="327"/>
      <c r="AC1021" s="327"/>
      <c r="AD1021" s="327"/>
      <c r="AE1021" s="327"/>
      <c r="AF1021" s="327"/>
      <c r="AG1021" s="327"/>
    </row>
    <row r="1022" spans="2:33">
      <c r="B1022" s="354"/>
      <c r="D1022" s="327"/>
      <c r="E1022" s="327"/>
      <c r="F1022" s="327"/>
      <c r="G1022" s="327"/>
      <c r="H1022" s="327"/>
      <c r="I1022" s="327"/>
      <c r="J1022" s="327"/>
      <c r="K1022" s="327"/>
      <c r="L1022" s="327"/>
      <c r="M1022" s="327"/>
      <c r="N1022" s="327"/>
      <c r="O1022" s="327"/>
      <c r="P1022" s="327"/>
      <c r="Q1022" s="327"/>
      <c r="R1022" s="327"/>
      <c r="S1022" s="327"/>
      <c r="T1022" s="327"/>
      <c r="U1022" s="327"/>
      <c r="V1022" s="327"/>
      <c r="W1022" s="327"/>
      <c r="X1022" s="327"/>
      <c r="Y1022" s="327"/>
      <c r="Z1022" s="327"/>
      <c r="AA1022" s="327"/>
      <c r="AB1022" s="327"/>
      <c r="AC1022" s="327"/>
      <c r="AD1022" s="327"/>
      <c r="AE1022" s="327"/>
      <c r="AF1022" s="327"/>
      <c r="AG1022" s="327"/>
    </row>
    <row r="1023" spans="2:33">
      <c r="B1023" s="354"/>
      <c r="D1023" s="327"/>
      <c r="E1023" s="327"/>
      <c r="F1023" s="327"/>
      <c r="G1023" s="327"/>
      <c r="H1023" s="327"/>
      <c r="I1023" s="327"/>
      <c r="J1023" s="327"/>
      <c r="K1023" s="327"/>
      <c r="L1023" s="327"/>
      <c r="M1023" s="327"/>
      <c r="N1023" s="327"/>
      <c r="O1023" s="327"/>
      <c r="P1023" s="327"/>
      <c r="Q1023" s="327"/>
      <c r="R1023" s="327"/>
      <c r="S1023" s="327"/>
      <c r="T1023" s="327"/>
      <c r="U1023" s="327"/>
      <c r="V1023" s="327"/>
      <c r="W1023" s="327"/>
      <c r="X1023" s="327"/>
      <c r="Y1023" s="327"/>
      <c r="Z1023" s="327"/>
      <c r="AA1023" s="327"/>
      <c r="AB1023" s="327"/>
      <c r="AC1023" s="327"/>
      <c r="AD1023" s="327"/>
      <c r="AE1023" s="327"/>
      <c r="AF1023" s="327"/>
      <c r="AG1023" s="327"/>
    </row>
    <row r="1024" spans="2:33">
      <c r="B1024" s="354"/>
      <c r="D1024" s="327"/>
      <c r="E1024" s="327"/>
      <c r="F1024" s="327"/>
      <c r="G1024" s="327"/>
      <c r="H1024" s="327"/>
      <c r="I1024" s="327"/>
      <c r="J1024" s="327"/>
      <c r="K1024" s="327"/>
      <c r="L1024" s="327"/>
      <c r="M1024" s="327"/>
      <c r="N1024" s="327"/>
      <c r="O1024" s="327"/>
      <c r="P1024" s="327"/>
      <c r="Q1024" s="327"/>
      <c r="R1024" s="327"/>
      <c r="S1024" s="327"/>
      <c r="T1024" s="327"/>
      <c r="U1024" s="327"/>
      <c r="V1024" s="327"/>
      <c r="W1024" s="327"/>
      <c r="X1024" s="327"/>
      <c r="Y1024" s="327"/>
      <c r="Z1024" s="327"/>
      <c r="AA1024" s="327"/>
      <c r="AB1024" s="327"/>
      <c r="AC1024" s="327"/>
      <c r="AD1024" s="327"/>
      <c r="AE1024" s="327"/>
      <c r="AF1024" s="327"/>
      <c r="AG1024" s="327"/>
    </row>
    <row r="1025" spans="2:33">
      <c r="B1025" s="354"/>
      <c r="D1025" s="327"/>
      <c r="E1025" s="327"/>
      <c r="F1025" s="327"/>
      <c r="G1025" s="327"/>
      <c r="H1025" s="327"/>
      <c r="I1025" s="327"/>
      <c r="J1025" s="327"/>
      <c r="K1025" s="327"/>
      <c r="L1025" s="327"/>
      <c r="M1025" s="327"/>
      <c r="N1025" s="327"/>
      <c r="O1025" s="327"/>
      <c r="P1025" s="327"/>
      <c r="Q1025" s="327"/>
      <c r="R1025" s="327"/>
      <c r="S1025" s="327"/>
      <c r="T1025" s="327"/>
      <c r="U1025" s="327"/>
      <c r="V1025" s="327"/>
      <c r="W1025" s="327"/>
      <c r="X1025" s="327"/>
      <c r="Y1025" s="327"/>
      <c r="Z1025" s="327"/>
      <c r="AA1025" s="327"/>
      <c r="AB1025" s="327"/>
      <c r="AC1025" s="327"/>
      <c r="AD1025" s="327"/>
      <c r="AE1025" s="327"/>
      <c r="AF1025" s="327"/>
      <c r="AG1025" s="327"/>
    </row>
    <row r="1026" spans="2:33">
      <c r="B1026" s="354"/>
      <c r="D1026" s="327"/>
      <c r="E1026" s="327"/>
      <c r="F1026" s="327"/>
      <c r="G1026" s="327"/>
      <c r="H1026" s="327"/>
      <c r="I1026" s="327"/>
      <c r="J1026" s="327"/>
      <c r="K1026" s="327"/>
      <c r="L1026" s="327"/>
      <c r="M1026" s="327"/>
      <c r="N1026" s="327"/>
      <c r="O1026" s="327"/>
      <c r="P1026" s="327"/>
      <c r="Q1026" s="327"/>
      <c r="R1026" s="327"/>
      <c r="S1026" s="327"/>
      <c r="T1026" s="327"/>
      <c r="U1026" s="327"/>
      <c r="V1026" s="327"/>
      <c r="W1026" s="327"/>
      <c r="X1026" s="327"/>
      <c r="Y1026" s="327"/>
      <c r="Z1026" s="327"/>
      <c r="AA1026" s="327"/>
      <c r="AB1026" s="327"/>
      <c r="AC1026" s="327"/>
      <c r="AD1026" s="327"/>
      <c r="AE1026" s="327"/>
      <c r="AF1026" s="327"/>
      <c r="AG1026" s="327"/>
    </row>
    <row r="1027" spans="2:33">
      <c r="B1027" s="354"/>
      <c r="D1027" s="327"/>
      <c r="E1027" s="327"/>
      <c r="F1027" s="327"/>
      <c r="G1027" s="327"/>
      <c r="H1027" s="327"/>
      <c r="I1027" s="327"/>
      <c r="J1027" s="327"/>
      <c r="K1027" s="327"/>
      <c r="L1027" s="327"/>
      <c r="M1027" s="327"/>
      <c r="N1027" s="327"/>
      <c r="O1027" s="327"/>
      <c r="P1027" s="327"/>
      <c r="Q1027" s="327"/>
      <c r="R1027" s="327"/>
      <c r="S1027" s="327"/>
      <c r="T1027" s="327"/>
      <c r="U1027" s="327"/>
      <c r="V1027" s="327"/>
      <c r="W1027" s="327"/>
      <c r="X1027" s="327"/>
      <c r="Y1027" s="327"/>
      <c r="Z1027" s="327"/>
      <c r="AA1027" s="327"/>
      <c r="AB1027" s="327"/>
      <c r="AC1027" s="327"/>
      <c r="AD1027" s="327"/>
      <c r="AE1027" s="327"/>
      <c r="AF1027" s="327"/>
      <c r="AG1027" s="327"/>
    </row>
    <row r="1028" spans="2:33">
      <c r="B1028" s="354"/>
      <c r="D1028" s="327"/>
      <c r="E1028" s="327"/>
      <c r="F1028" s="327"/>
      <c r="G1028" s="327"/>
      <c r="H1028" s="327"/>
      <c r="I1028" s="327"/>
      <c r="J1028" s="327"/>
      <c r="K1028" s="327"/>
      <c r="L1028" s="327"/>
      <c r="M1028" s="327"/>
      <c r="N1028" s="327"/>
      <c r="O1028" s="327"/>
      <c r="P1028" s="327"/>
      <c r="Q1028" s="327"/>
      <c r="R1028" s="327"/>
      <c r="S1028" s="327"/>
      <c r="T1028" s="327"/>
      <c r="U1028" s="327"/>
      <c r="V1028" s="327"/>
      <c r="W1028" s="327"/>
      <c r="X1028" s="327"/>
      <c r="Y1028" s="327"/>
      <c r="Z1028" s="327"/>
      <c r="AA1028" s="327"/>
      <c r="AB1028" s="327"/>
      <c r="AC1028" s="327"/>
      <c r="AD1028" s="327"/>
      <c r="AE1028" s="327"/>
      <c r="AF1028" s="327"/>
      <c r="AG1028" s="327"/>
    </row>
    <row r="1029" spans="2:33">
      <c r="B1029" s="354"/>
      <c r="D1029" s="327"/>
      <c r="E1029" s="327"/>
      <c r="F1029" s="327"/>
      <c r="G1029" s="327"/>
      <c r="H1029" s="327"/>
      <c r="I1029" s="327"/>
      <c r="J1029" s="327"/>
      <c r="K1029" s="327"/>
      <c r="L1029" s="327"/>
      <c r="M1029" s="327"/>
      <c r="N1029" s="327"/>
      <c r="O1029" s="327"/>
      <c r="P1029" s="327"/>
      <c r="Q1029" s="327"/>
      <c r="R1029" s="327"/>
      <c r="S1029" s="327"/>
      <c r="T1029" s="327"/>
      <c r="U1029" s="327"/>
      <c r="V1029" s="327"/>
      <c r="W1029" s="327"/>
      <c r="X1029" s="327"/>
      <c r="Y1029" s="327"/>
      <c r="Z1029" s="327"/>
      <c r="AA1029" s="327"/>
      <c r="AB1029" s="327"/>
      <c r="AC1029" s="327"/>
      <c r="AD1029" s="327"/>
      <c r="AE1029" s="327"/>
      <c r="AF1029" s="327"/>
      <c r="AG1029" s="327"/>
    </row>
    <row r="1030" spans="2:33">
      <c r="B1030" s="354"/>
      <c r="D1030" s="327"/>
      <c r="E1030" s="327"/>
      <c r="F1030" s="327"/>
      <c r="G1030" s="327"/>
      <c r="H1030" s="327"/>
      <c r="I1030" s="327"/>
      <c r="J1030" s="327"/>
      <c r="K1030" s="327"/>
      <c r="L1030" s="327"/>
      <c r="M1030" s="327"/>
      <c r="N1030" s="327"/>
      <c r="O1030" s="327"/>
      <c r="P1030" s="327"/>
      <c r="Q1030" s="327"/>
      <c r="R1030" s="327"/>
      <c r="S1030" s="327"/>
      <c r="T1030" s="327"/>
      <c r="U1030" s="327"/>
      <c r="V1030" s="327"/>
      <c r="W1030" s="327"/>
      <c r="X1030" s="327"/>
      <c r="Y1030" s="327"/>
      <c r="Z1030" s="327"/>
      <c r="AA1030" s="327"/>
      <c r="AB1030" s="327"/>
      <c r="AC1030" s="327"/>
      <c r="AD1030" s="327"/>
      <c r="AE1030" s="327"/>
      <c r="AF1030" s="327"/>
      <c r="AG1030" s="327"/>
    </row>
    <row r="1031" spans="2:33">
      <c r="B1031" s="354"/>
      <c r="D1031" s="327"/>
      <c r="E1031" s="327"/>
      <c r="F1031" s="327"/>
      <c r="G1031" s="327"/>
      <c r="H1031" s="327"/>
      <c r="I1031" s="327"/>
      <c r="J1031" s="327"/>
      <c r="K1031" s="327"/>
      <c r="L1031" s="327"/>
      <c r="M1031" s="327"/>
      <c r="N1031" s="327"/>
      <c r="O1031" s="327"/>
      <c r="P1031" s="327"/>
      <c r="Q1031" s="327"/>
      <c r="R1031" s="327"/>
      <c r="S1031" s="327"/>
      <c r="T1031" s="327"/>
      <c r="U1031" s="327"/>
      <c r="V1031" s="327"/>
      <c r="W1031" s="327"/>
      <c r="X1031" s="327"/>
      <c r="Y1031" s="327"/>
      <c r="Z1031" s="327"/>
      <c r="AA1031" s="327"/>
      <c r="AB1031" s="327"/>
      <c r="AC1031" s="327"/>
      <c r="AD1031" s="327"/>
      <c r="AE1031" s="327"/>
      <c r="AF1031" s="327"/>
      <c r="AG1031" s="327"/>
    </row>
    <row r="1032" spans="2:33">
      <c r="B1032" s="354"/>
      <c r="D1032" s="327"/>
      <c r="E1032" s="327"/>
      <c r="F1032" s="327"/>
      <c r="G1032" s="327"/>
      <c r="H1032" s="327"/>
      <c r="I1032" s="327"/>
      <c r="J1032" s="327"/>
      <c r="K1032" s="327"/>
      <c r="L1032" s="327"/>
      <c r="M1032" s="327"/>
      <c r="N1032" s="327"/>
      <c r="O1032" s="327"/>
      <c r="P1032" s="327"/>
      <c r="Q1032" s="327"/>
      <c r="R1032" s="327"/>
      <c r="S1032" s="327"/>
      <c r="T1032" s="327"/>
      <c r="U1032" s="327"/>
      <c r="V1032" s="327"/>
      <c r="W1032" s="327"/>
      <c r="X1032" s="327"/>
      <c r="Y1032" s="327"/>
      <c r="Z1032" s="327"/>
      <c r="AA1032" s="327"/>
      <c r="AB1032" s="327"/>
      <c r="AC1032" s="327"/>
      <c r="AD1032" s="327"/>
      <c r="AE1032" s="327"/>
      <c r="AF1032" s="327"/>
      <c r="AG1032" s="327"/>
    </row>
    <row r="1033" spans="2:33">
      <c r="B1033" s="354"/>
      <c r="D1033" s="327"/>
      <c r="E1033" s="327"/>
      <c r="F1033" s="327"/>
      <c r="G1033" s="327"/>
      <c r="H1033" s="327"/>
      <c r="I1033" s="327"/>
      <c r="J1033" s="327"/>
      <c r="K1033" s="327"/>
      <c r="L1033" s="327"/>
      <c r="M1033" s="327"/>
      <c r="N1033" s="327"/>
      <c r="O1033" s="327"/>
      <c r="P1033" s="327"/>
      <c r="Q1033" s="327"/>
      <c r="R1033" s="327"/>
      <c r="S1033" s="327"/>
      <c r="T1033" s="327"/>
      <c r="U1033" s="327"/>
      <c r="V1033" s="327"/>
      <c r="W1033" s="327"/>
      <c r="X1033" s="327"/>
      <c r="Y1033" s="327"/>
      <c r="Z1033" s="327"/>
      <c r="AA1033" s="327"/>
      <c r="AB1033" s="327"/>
      <c r="AC1033" s="327"/>
      <c r="AD1033" s="327"/>
      <c r="AE1033" s="327"/>
      <c r="AF1033" s="327"/>
      <c r="AG1033" s="327"/>
    </row>
    <row r="1034" spans="2:33">
      <c r="B1034" s="354"/>
      <c r="D1034" s="327"/>
      <c r="E1034" s="327"/>
      <c r="F1034" s="327"/>
      <c r="G1034" s="327"/>
      <c r="H1034" s="327"/>
      <c r="I1034" s="327"/>
      <c r="J1034" s="327"/>
      <c r="K1034" s="327"/>
      <c r="L1034" s="327"/>
      <c r="M1034" s="327"/>
      <c r="N1034" s="327"/>
      <c r="O1034" s="327"/>
      <c r="P1034" s="327"/>
      <c r="Q1034" s="327"/>
      <c r="R1034" s="327"/>
      <c r="S1034" s="327"/>
      <c r="T1034" s="327"/>
      <c r="U1034" s="327"/>
      <c r="V1034" s="327"/>
      <c r="W1034" s="327"/>
      <c r="X1034" s="327"/>
      <c r="Y1034" s="327"/>
      <c r="Z1034" s="327"/>
      <c r="AA1034" s="327"/>
      <c r="AB1034" s="327"/>
      <c r="AC1034" s="327"/>
      <c r="AD1034" s="327"/>
      <c r="AE1034" s="327"/>
      <c r="AF1034" s="327"/>
      <c r="AG1034" s="327"/>
    </row>
    <row r="1035" spans="2:33">
      <c r="B1035" s="354"/>
      <c r="D1035" s="327"/>
      <c r="E1035" s="327"/>
      <c r="F1035" s="327"/>
      <c r="G1035" s="327"/>
      <c r="H1035" s="327"/>
      <c r="I1035" s="327"/>
      <c r="J1035" s="327"/>
      <c r="K1035" s="327"/>
      <c r="L1035" s="327"/>
      <c r="M1035" s="327"/>
      <c r="N1035" s="327"/>
      <c r="O1035" s="327"/>
      <c r="P1035" s="327"/>
      <c r="Q1035" s="327"/>
      <c r="R1035" s="327"/>
      <c r="S1035" s="327"/>
      <c r="T1035" s="327"/>
      <c r="U1035" s="327"/>
      <c r="V1035" s="327"/>
      <c r="W1035" s="327"/>
      <c r="X1035" s="327"/>
      <c r="Y1035" s="327"/>
      <c r="Z1035" s="327"/>
      <c r="AA1035" s="327"/>
      <c r="AB1035" s="327"/>
      <c r="AC1035" s="327"/>
      <c r="AD1035" s="327"/>
      <c r="AE1035" s="327"/>
      <c r="AF1035" s="327"/>
      <c r="AG1035" s="327"/>
    </row>
    <row r="1036" spans="2:33">
      <c r="B1036" s="354"/>
      <c r="D1036" s="327"/>
      <c r="E1036" s="327"/>
      <c r="F1036" s="327"/>
      <c r="G1036" s="327"/>
      <c r="H1036" s="327"/>
      <c r="I1036" s="327"/>
      <c r="J1036" s="327"/>
      <c r="K1036" s="327"/>
      <c r="L1036" s="327"/>
      <c r="M1036" s="327"/>
      <c r="N1036" s="327"/>
      <c r="O1036" s="327"/>
      <c r="P1036" s="327"/>
      <c r="Q1036" s="327"/>
      <c r="R1036" s="327"/>
      <c r="S1036" s="327"/>
      <c r="T1036" s="327"/>
      <c r="U1036" s="327"/>
      <c r="V1036" s="327"/>
      <c r="W1036" s="327"/>
      <c r="X1036" s="327"/>
      <c r="Y1036" s="327"/>
      <c r="Z1036" s="327"/>
      <c r="AA1036" s="327"/>
      <c r="AB1036" s="327"/>
      <c r="AC1036" s="327"/>
      <c r="AD1036" s="327"/>
      <c r="AE1036" s="327"/>
      <c r="AF1036" s="327"/>
      <c r="AG1036" s="327"/>
    </row>
    <row r="1037" spans="2:33">
      <c r="B1037" s="354"/>
      <c r="D1037" s="327"/>
      <c r="E1037" s="327"/>
      <c r="F1037" s="327"/>
      <c r="G1037" s="327"/>
      <c r="H1037" s="327"/>
      <c r="I1037" s="327"/>
      <c r="J1037" s="327"/>
      <c r="K1037" s="327"/>
      <c r="L1037" s="327"/>
      <c r="M1037" s="327"/>
      <c r="N1037" s="327"/>
      <c r="O1037" s="327"/>
      <c r="P1037" s="327"/>
      <c r="Q1037" s="327"/>
      <c r="R1037" s="327"/>
      <c r="S1037" s="327"/>
      <c r="T1037" s="327"/>
      <c r="U1037" s="327"/>
      <c r="V1037" s="327"/>
      <c r="W1037" s="327"/>
      <c r="X1037" s="327"/>
      <c r="Y1037" s="327"/>
      <c r="Z1037" s="327"/>
      <c r="AA1037" s="327"/>
      <c r="AB1037" s="327"/>
      <c r="AC1037" s="327"/>
      <c r="AD1037" s="327"/>
      <c r="AE1037" s="327"/>
      <c r="AF1037" s="327"/>
      <c r="AG1037" s="327"/>
    </row>
    <row r="1038" spans="2:33">
      <c r="B1038" s="354"/>
      <c r="D1038" s="327"/>
      <c r="E1038" s="327"/>
      <c r="F1038" s="327"/>
      <c r="G1038" s="327"/>
      <c r="H1038" s="327"/>
      <c r="I1038" s="327"/>
      <c r="J1038" s="327"/>
      <c r="K1038" s="327"/>
      <c r="L1038" s="327"/>
      <c r="M1038" s="327"/>
      <c r="N1038" s="327"/>
      <c r="O1038" s="327"/>
      <c r="P1038" s="327"/>
      <c r="Q1038" s="327"/>
      <c r="R1038" s="327"/>
      <c r="S1038" s="327"/>
      <c r="T1038" s="327"/>
      <c r="U1038" s="327"/>
      <c r="V1038" s="327"/>
      <c r="W1038" s="327"/>
      <c r="X1038" s="327"/>
      <c r="Y1038" s="327"/>
      <c r="Z1038" s="327"/>
      <c r="AA1038" s="327"/>
      <c r="AB1038" s="327"/>
      <c r="AC1038" s="327"/>
      <c r="AD1038" s="327"/>
      <c r="AE1038" s="327"/>
      <c r="AF1038" s="327"/>
      <c r="AG1038" s="327"/>
    </row>
    <row r="1039" spans="2:33">
      <c r="B1039" s="354"/>
      <c r="D1039" s="327"/>
      <c r="E1039" s="327"/>
      <c r="F1039" s="327"/>
      <c r="G1039" s="327"/>
      <c r="H1039" s="327"/>
      <c r="I1039" s="327"/>
      <c r="J1039" s="327"/>
      <c r="K1039" s="327"/>
      <c r="L1039" s="327"/>
      <c r="M1039" s="327"/>
      <c r="N1039" s="327"/>
      <c r="O1039" s="327"/>
      <c r="P1039" s="327"/>
      <c r="Q1039" s="327"/>
      <c r="R1039" s="327"/>
      <c r="S1039" s="327"/>
      <c r="T1039" s="327"/>
      <c r="U1039" s="327"/>
      <c r="V1039" s="327"/>
      <c r="W1039" s="327"/>
      <c r="X1039" s="327"/>
      <c r="Y1039" s="327"/>
      <c r="Z1039" s="327"/>
      <c r="AA1039" s="327"/>
      <c r="AB1039" s="327"/>
      <c r="AC1039" s="327"/>
      <c r="AD1039" s="327"/>
      <c r="AE1039" s="327"/>
      <c r="AF1039" s="327"/>
      <c r="AG1039" s="327"/>
    </row>
    <row r="1040" spans="2:33">
      <c r="B1040" s="354"/>
      <c r="D1040" s="327"/>
      <c r="E1040" s="327"/>
      <c r="F1040" s="327"/>
      <c r="G1040" s="327"/>
      <c r="H1040" s="327"/>
      <c r="I1040" s="327"/>
      <c r="J1040" s="327"/>
      <c r="K1040" s="327"/>
      <c r="L1040" s="327"/>
      <c r="M1040" s="327"/>
      <c r="N1040" s="327"/>
      <c r="O1040" s="327"/>
      <c r="P1040" s="327"/>
      <c r="Q1040" s="327"/>
      <c r="R1040" s="327"/>
      <c r="S1040" s="327"/>
      <c r="T1040" s="327"/>
      <c r="U1040" s="327"/>
      <c r="V1040" s="327"/>
      <c r="W1040" s="327"/>
      <c r="X1040" s="327"/>
      <c r="Y1040" s="327"/>
      <c r="Z1040" s="327"/>
      <c r="AA1040" s="327"/>
      <c r="AB1040" s="327"/>
      <c r="AC1040" s="327"/>
      <c r="AD1040" s="327"/>
      <c r="AE1040" s="327"/>
      <c r="AF1040" s="327"/>
      <c r="AG1040" s="327"/>
    </row>
    <row r="1041" spans="2:33">
      <c r="B1041" s="354"/>
      <c r="D1041" s="327"/>
      <c r="E1041" s="327"/>
      <c r="F1041" s="327"/>
      <c r="G1041" s="327"/>
      <c r="H1041" s="327"/>
      <c r="I1041" s="327"/>
      <c r="J1041" s="327"/>
      <c r="K1041" s="327"/>
      <c r="L1041" s="327"/>
      <c r="M1041" s="327"/>
      <c r="N1041" s="327"/>
      <c r="O1041" s="327"/>
      <c r="P1041" s="327"/>
      <c r="Q1041" s="327"/>
      <c r="R1041" s="327"/>
      <c r="S1041" s="327"/>
      <c r="T1041" s="327"/>
      <c r="U1041" s="327"/>
      <c r="V1041" s="327"/>
      <c r="W1041" s="327"/>
      <c r="X1041" s="327"/>
      <c r="Y1041" s="327"/>
      <c r="Z1041" s="327"/>
      <c r="AA1041" s="327"/>
      <c r="AB1041" s="327"/>
      <c r="AC1041" s="327"/>
      <c r="AD1041" s="327"/>
      <c r="AE1041" s="327"/>
      <c r="AF1041" s="327"/>
      <c r="AG1041" s="327"/>
    </row>
    <row r="1042" spans="2:33">
      <c r="B1042" s="354"/>
      <c r="D1042" s="327"/>
      <c r="E1042" s="327"/>
      <c r="F1042" s="327"/>
      <c r="G1042" s="327"/>
      <c r="H1042" s="327"/>
      <c r="I1042" s="327"/>
      <c r="J1042" s="327"/>
      <c r="K1042" s="327"/>
      <c r="L1042" s="327"/>
      <c r="M1042" s="327"/>
      <c r="N1042" s="327"/>
      <c r="O1042" s="327"/>
      <c r="P1042" s="327"/>
      <c r="Q1042" s="327"/>
      <c r="R1042" s="327"/>
      <c r="S1042" s="327"/>
      <c r="T1042" s="327"/>
      <c r="U1042" s="327"/>
      <c r="V1042" s="327"/>
      <c r="W1042" s="327"/>
      <c r="X1042" s="327"/>
      <c r="Y1042" s="327"/>
      <c r="Z1042" s="327"/>
      <c r="AA1042" s="327"/>
      <c r="AB1042" s="327"/>
      <c r="AC1042" s="327"/>
      <c r="AD1042" s="327"/>
      <c r="AE1042" s="327"/>
      <c r="AF1042" s="327"/>
      <c r="AG1042" s="327"/>
    </row>
    <row r="1043" spans="2:33">
      <c r="B1043" s="354"/>
      <c r="D1043" s="327"/>
      <c r="E1043" s="327"/>
      <c r="F1043" s="327"/>
      <c r="G1043" s="327"/>
      <c r="H1043" s="327"/>
      <c r="I1043" s="327"/>
      <c r="J1043" s="327"/>
      <c r="K1043" s="327"/>
      <c r="L1043" s="327"/>
      <c r="M1043" s="327"/>
      <c r="N1043" s="327"/>
      <c r="O1043" s="327"/>
      <c r="P1043" s="327"/>
      <c r="Q1043" s="327"/>
      <c r="R1043" s="327"/>
      <c r="S1043" s="327"/>
      <c r="T1043" s="327"/>
      <c r="U1043" s="327"/>
      <c r="V1043" s="327"/>
      <c r="W1043" s="327"/>
      <c r="X1043" s="327"/>
      <c r="Y1043" s="327"/>
      <c r="Z1043" s="327"/>
      <c r="AA1043" s="327"/>
      <c r="AB1043" s="327"/>
      <c r="AC1043" s="327"/>
      <c r="AD1043" s="327"/>
      <c r="AE1043" s="327"/>
      <c r="AF1043" s="327"/>
      <c r="AG1043" s="327"/>
    </row>
    <row r="1044" spans="2:33">
      <c r="B1044" s="354"/>
      <c r="D1044" s="327"/>
      <c r="E1044" s="327"/>
      <c r="F1044" s="327"/>
      <c r="G1044" s="327"/>
      <c r="H1044" s="327"/>
      <c r="I1044" s="327"/>
      <c r="J1044" s="327"/>
      <c r="K1044" s="327"/>
      <c r="L1044" s="327"/>
      <c r="M1044" s="327"/>
      <c r="N1044" s="327"/>
      <c r="O1044" s="327"/>
      <c r="P1044" s="327"/>
      <c r="Q1044" s="327"/>
      <c r="R1044" s="327"/>
      <c r="S1044" s="327"/>
      <c r="T1044" s="327"/>
      <c r="U1044" s="327"/>
      <c r="V1044" s="327"/>
      <c r="W1044" s="327"/>
      <c r="X1044" s="327"/>
      <c r="Y1044" s="327"/>
      <c r="Z1044" s="327"/>
      <c r="AA1044" s="327"/>
      <c r="AB1044" s="327"/>
      <c r="AC1044" s="327"/>
      <c r="AD1044" s="327"/>
      <c r="AE1044" s="327"/>
      <c r="AF1044" s="327"/>
      <c r="AG1044" s="327"/>
    </row>
    <row r="1045" spans="2:33">
      <c r="B1045" s="354"/>
      <c r="D1045" s="327"/>
      <c r="E1045" s="327"/>
      <c r="F1045" s="327"/>
      <c r="G1045" s="327"/>
      <c r="H1045" s="327"/>
      <c r="I1045" s="327"/>
      <c r="J1045" s="327"/>
      <c r="K1045" s="327"/>
      <c r="L1045" s="327"/>
      <c r="M1045" s="327"/>
      <c r="N1045" s="327"/>
      <c r="O1045" s="327"/>
      <c r="P1045" s="327"/>
      <c r="Q1045" s="327"/>
      <c r="R1045" s="327"/>
      <c r="S1045" s="327"/>
      <c r="T1045" s="327"/>
      <c r="U1045" s="327"/>
      <c r="V1045" s="327"/>
      <c r="W1045" s="327"/>
      <c r="X1045" s="327"/>
      <c r="Y1045" s="327"/>
      <c r="Z1045" s="327"/>
      <c r="AA1045" s="327"/>
      <c r="AB1045" s="327"/>
      <c r="AC1045" s="327"/>
      <c r="AD1045" s="327"/>
      <c r="AE1045" s="327"/>
      <c r="AF1045" s="327"/>
      <c r="AG1045" s="327"/>
    </row>
    <row r="1046" spans="2:33">
      <c r="B1046" s="354"/>
      <c r="D1046" s="327"/>
      <c r="E1046" s="327"/>
      <c r="F1046" s="327"/>
      <c r="G1046" s="327"/>
      <c r="H1046" s="327"/>
      <c r="I1046" s="327"/>
      <c r="J1046" s="327"/>
      <c r="K1046" s="327"/>
      <c r="L1046" s="327"/>
      <c r="M1046" s="327"/>
      <c r="N1046" s="327"/>
      <c r="O1046" s="327"/>
      <c r="P1046" s="327"/>
      <c r="Q1046" s="327"/>
      <c r="R1046" s="327"/>
      <c r="S1046" s="327"/>
      <c r="T1046" s="327"/>
      <c r="U1046" s="327"/>
      <c r="V1046" s="327"/>
      <c r="W1046" s="327"/>
      <c r="X1046" s="327"/>
      <c r="Y1046" s="327"/>
      <c r="Z1046" s="327"/>
      <c r="AA1046" s="327"/>
      <c r="AB1046" s="327"/>
      <c r="AC1046" s="327"/>
      <c r="AD1046" s="327"/>
      <c r="AE1046" s="327"/>
      <c r="AF1046" s="327"/>
      <c r="AG1046" s="327"/>
    </row>
    <row r="1047" spans="2:33">
      <c r="B1047" s="354"/>
      <c r="D1047" s="327"/>
      <c r="E1047" s="327"/>
      <c r="F1047" s="327"/>
      <c r="G1047" s="327"/>
      <c r="H1047" s="327"/>
      <c r="I1047" s="327"/>
      <c r="J1047" s="327"/>
      <c r="K1047" s="327"/>
      <c r="L1047" s="327"/>
      <c r="M1047" s="327"/>
      <c r="N1047" s="327"/>
      <c r="O1047" s="327"/>
      <c r="P1047" s="327"/>
      <c r="Q1047" s="327"/>
      <c r="R1047" s="327"/>
      <c r="S1047" s="327"/>
      <c r="T1047" s="327"/>
      <c r="U1047" s="327"/>
      <c r="V1047" s="327"/>
      <c r="W1047" s="327"/>
      <c r="X1047" s="327"/>
      <c r="Y1047" s="327"/>
      <c r="Z1047" s="327"/>
      <c r="AA1047" s="327"/>
      <c r="AB1047" s="327"/>
      <c r="AC1047" s="327"/>
      <c r="AD1047" s="327"/>
      <c r="AE1047" s="327"/>
      <c r="AF1047" s="327"/>
      <c r="AG1047" s="327"/>
    </row>
    <row r="1048" spans="2:33">
      <c r="B1048" s="354"/>
      <c r="D1048" s="327"/>
      <c r="E1048" s="327"/>
      <c r="F1048" s="327"/>
      <c r="G1048" s="327"/>
      <c r="H1048" s="327"/>
      <c r="I1048" s="327"/>
      <c r="J1048" s="327"/>
      <c r="K1048" s="327"/>
      <c r="L1048" s="327"/>
      <c r="M1048" s="327"/>
      <c r="N1048" s="327"/>
      <c r="O1048" s="327"/>
      <c r="P1048" s="327"/>
      <c r="Q1048" s="327"/>
      <c r="R1048" s="327"/>
      <c r="S1048" s="327"/>
      <c r="T1048" s="327"/>
      <c r="U1048" s="327"/>
      <c r="V1048" s="327"/>
      <c r="W1048" s="327"/>
      <c r="X1048" s="327"/>
      <c r="Y1048" s="327"/>
      <c r="Z1048" s="327"/>
      <c r="AA1048" s="327"/>
      <c r="AB1048" s="327"/>
      <c r="AC1048" s="327"/>
      <c r="AD1048" s="327"/>
      <c r="AE1048" s="327"/>
      <c r="AF1048" s="327"/>
      <c r="AG1048" s="327"/>
    </row>
    <row r="1049" spans="2:33">
      <c r="B1049" s="354"/>
      <c r="D1049" s="327"/>
      <c r="E1049" s="327"/>
      <c r="F1049" s="327"/>
      <c r="G1049" s="327"/>
      <c r="H1049" s="327"/>
      <c r="I1049" s="327"/>
      <c r="J1049" s="327"/>
      <c r="K1049" s="327"/>
      <c r="L1049" s="327"/>
      <c r="M1049" s="327"/>
      <c r="N1049" s="327"/>
      <c r="O1049" s="327"/>
      <c r="P1049" s="327"/>
      <c r="Q1049" s="327"/>
      <c r="R1049" s="327"/>
      <c r="S1049" s="327"/>
      <c r="T1049" s="327"/>
      <c r="U1049" s="327"/>
      <c r="V1049" s="327"/>
      <c r="W1049" s="327"/>
      <c r="X1049" s="327"/>
      <c r="Y1049" s="327"/>
      <c r="Z1049" s="327"/>
      <c r="AA1049" s="327"/>
      <c r="AB1049" s="327"/>
      <c r="AC1049" s="327"/>
      <c r="AD1049" s="327"/>
      <c r="AE1049" s="327"/>
      <c r="AF1049" s="327"/>
      <c r="AG1049" s="327"/>
    </row>
    <row r="1050" spans="2:33">
      <c r="B1050" s="354"/>
      <c r="D1050" s="327"/>
      <c r="E1050" s="327"/>
      <c r="F1050" s="327"/>
      <c r="G1050" s="327"/>
      <c r="H1050" s="327"/>
      <c r="I1050" s="327"/>
      <c r="J1050" s="327"/>
      <c r="K1050" s="327"/>
      <c r="L1050" s="327"/>
      <c r="M1050" s="327"/>
      <c r="N1050" s="327"/>
      <c r="O1050" s="327"/>
      <c r="P1050" s="327"/>
      <c r="Q1050" s="327"/>
      <c r="R1050" s="327"/>
      <c r="S1050" s="327"/>
      <c r="T1050" s="327"/>
      <c r="U1050" s="327"/>
      <c r="V1050" s="327"/>
      <c r="W1050" s="327"/>
      <c r="X1050" s="327"/>
      <c r="Y1050" s="327"/>
      <c r="Z1050" s="327"/>
      <c r="AA1050" s="327"/>
      <c r="AB1050" s="327"/>
      <c r="AC1050" s="327"/>
      <c r="AD1050" s="327"/>
      <c r="AE1050" s="327"/>
      <c r="AF1050" s="327"/>
      <c r="AG1050" s="327"/>
    </row>
    <row r="1051" spans="2:33">
      <c r="B1051" s="354"/>
      <c r="D1051" s="327"/>
      <c r="E1051" s="327"/>
      <c r="F1051" s="327"/>
      <c r="G1051" s="327"/>
      <c r="H1051" s="327"/>
      <c r="I1051" s="327"/>
      <c r="J1051" s="327"/>
      <c r="K1051" s="327"/>
      <c r="L1051" s="327"/>
      <c r="M1051" s="327"/>
      <c r="N1051" s="327"/>
      <c r="O1051" s="327"/>
      <c r="P1051" s="327"/>
      <c r="Q1051" s="327"/>
      <c r="R1051" s="327"/>
      <c r="S1051" s="327"/>
      <c r="T1051" s="327"/>
      <c r="U1051" s="327"/>
      <c r="V1051" s="327"/>
      <c r="W1051" s="327"/>
      <c r="X1051" s="327"/>
      <c r="Y1051" s="327"/>
      <c r="Z1051" s="327"/>
      <c r="AA1051" s="327"/>
      <c r="AB1051" s="327"/>
      <c r="AC1051" s="327"/>
      <c r="AD1051" s="327"/>
      <c r="AE1051" s="327"/>
      <c r="AF1051" s="327"/>
      <c r="AG1051" s="327"/>
    </row>
    <row r="1052" spans="2:33">
      <c r="B1052" s="354"/>
      <c r="D1052" s="327"/>
      <c r="E1052" s="327"/>
      <c r="F1052" s="327"/>
      <c r="G1052" s="327"/>
      <c r="H1052" s="327"/>
      <c r="I1052" s="327"/>
      <c r="J1052" s="327"/>
      <c r="K1052" s="327"/>
      <c r="L1052" s="327"/>
      <c r="M1052" s="327"/>
      <c r="N1052" s="327"/>
      <c r="O1052" s="327"/>
      <c r="P1052" s="327"/>
      <c r="Q1052" s="327"/>
      <c r="R1052" s="327"/>
      <c r="S1052" s="327"/>
      <c r="T1052" s="327"/>
      <c r="U1052" s="327"/>
      <c r="V1052" s="327"/>
      <c r="W1052" s="327"/>
      <c r="X1052" s="327"/>
      <c r="Y1052" s="327"/>
      <c r="Z1052" s="327"/>
      <c r="AA1052" s="327"/>
      <c r="AB1052" s="327"/>
      <c r="AC1052" s="327"/>
      <c r="AD1052" s="327"/>
      <c r="AE1052" s="327"/>
      <c r="AF1052" s="327"/>
      <c r="AG1052" s="327"/>
    </row>
    <row r="1053" spans="2:33">
      <c r="B1053" s="354"/>
      <c r="D1053" s="327"/>
      <c r="E1053" s="327"/>
      <c r="F1053" s="327"/>
      <c r="G1053" s="327"/>
      <c r="H1053" s="327"/>
      <c r="I1053" s="327"/>
      <c r="J1053" s="327"/>
      <c r="K1053" s="327"/>
      <c r="L1053" s="327"/>
      <c r="M1053" s="327"/>
      <c r="N1053" s="327"/>
      <c r="O1053" s="327"/>
      <c r="P1053" s="327"/>
      <c r="Q1053" s="327"/>
      <c r="R1053" s="327"/>
      <c r="S1053" s="327"/>
      <c r="T1053" s="327"/>
      <c r="U1053" s="327"/>
      <c r="V1053" s="327"/>
      <c r="W1053" s="327"/>
      <c r="X1053" s="327"/>
      <c r="Y1053" s="327"/>
      <c r="Z1053" s="327"/>
      <c r="AA1053" s="327"/>
      <c r="AB1053" s="327"/>
      <c r="AC1053" s="327"/>
      <c r="AD1053" s="327"/>
      <c r="AE1053" s="327"/>
      <c r="AF1053" s="327"/>
      <c r="AG1053" s="327"/>
    </row>
    <row r="1054" spans="2:33">
      <c r="B1054" s="354"/>
      <c r="D1054" s="327"/>
      <c r="E1054" s="327"/>
      <c r="F1054" s="327"/>
      <c r="G1054" s="327"/>
      <c r="H1054" s="327"/>
      <c r="I1054" s="327"/>
      <c r="J1054" s="327"/>
      <c r="K1054" s="327"/>
      <c r="L1054" s="327"/>
      <c r="M1054" s="327"/>
      <c r="N1054" s="327"/>
      <c r="O1054" s="327"/>
      <c r="P1054" s="327"/>
      <c r="Q1054" s="327"/>
      <c r="R1054" s="327"/>
      <c r="S1054" s="327"/>
      <c r="T1054" s="327"/>
      <c r="U1054" s="327"/>
      <c r="V1054" s="327"/>
      <c r="W1054" s="327"/>
      <c r="X1054" s="327"/>
      <c r="Y1054" s="327"/>
      <c r="Z1054" s="327"/>
      <c r="AA1054" s="327"/>
      <c r="AB1054" s="327"/>
      <c r="AC1054" s="327"/>
      <c r="AD1054" s="327"/>
      <c r="AE1054" s="327"/>
      <c r="AF1054" s="327"/>
      <c r="AG1054" s="327"/>
    </row>
    <row r="1055" spans="2:33">
      <c r="B1055" s="354"/>
      <c r="D1055" s="327"/>
      <c r="E1055" s="327"/>
      <c r="F1055" s="327"/>
      <c r="G1055" s="327"/>
      <c r="H1055" s="327"/>
      <c r="I1055" s="327"/>
      <c r="J1055" s="327"/>
      <c r="K1055" s="327"/>
      <c r="L1055" s="327"/>
      <c r="M1055" s="327"/>
      <c r="N1055" s="327"/>
      <c r="O1055" s="327"/>
      <c r="P1055" s="327"/>
      <c r="Q1055" s="327"/>
      <c r="R1055" s="327"/>
      <c r="S1055" s="327"/>
      <c r="T1055" s="327"/>
      <c r="U1055" s="327"/>
      <c r="V1055" s="327"/>
      <c r="W1055" s="327"/>
      <c r="X1055" s="327"/>
      <c r="Y1055" s="327"/>
      <c r="Z1055" s="327"/>
      <c r="AA1055" s="327"/>
      <c r="AB1055" s="327"/>
      <c r="AC1055" s="327"/>
      <c r="AD1055" s="327"/>
      <c r="AE1055" s="327"/>
      <c r="AF1055" s="327"/>
      <c r="AG1055" s="327"/>
    </row>
    <row r="1056" spans="2:33">
      <c r="B1056" s="354"/>
      <c r="D1056" s="327"/>
      <c r="E1056" s="327"/>
      <c r="F1056" s="327"/>
      <c r="G1056" s="327"/>
      <c r="H1056" s="327"/>
      <c r="I1056" s="327"/>
      <c r="J1056" s="327"/>
      <c r="K1056" s="327"/>
      <c r="L1056" s="327"/>
      <c r="M1056" s="327"/>
      <c r="N1056" s="327"/>
      <c r="O1056" s="327"/>
      <c r="P1056" s="327"/>
      <c r="Q1056" s="327"/>
      <c r="R1056" s="327"/>
      <c r="S1056" s="327"/>
      <c r="T1056" s="327"/>
      <c r="U1056" s="327"/>
      <c r="V1056" s="327"/>
      <c r="W1056" s="327"/>
      <c r="X1056" s="327"/>
      <c r="Y1056" s="327"/>
      <c r="Z1056" s="327"/>
      <c r="AA1056" s="327"/>
      <c r="AB1056" s="327"/>
      <c r="AC1056" s="327"/>
      <c r="AD1056" s="327"/>
      <c r="AE1056" s="327"/>
      <c r="AF1056" s="327"/>
      <c r="AG1056" s="327"/>
    </row>
    <row r="1057" spans="2:33">
      <c r="B1057" s="354"/>
      <c r="D1057" s="327"/>
      <c r="E1057" s="327"/>
      <c r="F1057" s="327"/>
      <c r="G1057" s="327"/>
      <c r="H1057" s="327"/>
      <c r="I1057" s="327"/>
      <c r="J1057" s="327"/>
      <c r="K1057" s="327"/>
      <c r="L1057" s="327"/>
      <c r="M1057" s="327"/>
      <c r="N1057" s="327"/>
      <c r="O1057" s="327"/>
      <c r="P1057" s="327"/>
      <c r="Q1057" s="327"/>
      <c r="R1057" s="327"/>
      <c r="S1057" s="327"/>
      <c r="T1057" s="327"/>
      <c r="U1057" s="327"/>
      <c r="V1057" s="327"/>
      <c r="W1057" s="327"/>
      <c r="X1057" s="327"/>
      <c r="Y1057" s="327"/>
      <c r="Z1057" s="327"/>
      <c r="AA1057" s="327"/>
      <c r="AB1057" s="327"/>
      <c r="AC1057" s="327"/>
      <c r="AD1057" s="327"/>
      <c r="AE1057" s="327"/>
      <c r="AF1057" s="327"/>
      <c r="AG1057" s="327"/>
    </row>
    <row r="1058" spans="2:33">
      <c r="B1058" s="354"/>
      <c r="D1058" s="327"/>
      <c r="E1058" s="327"/>
      <c r="F1058" s="327"/>
      <c r="G1058" s="327"/>
      <c r="H1058" s="327"/>
      <c r="I1058" s="327"/>
      <c r="J1058" s="327"/>
      <c r="K1058" s="327"/>
      <c r="L1058" s="327"/>
      <c r="M1058" s="327"/>
      <c r="N1058" s="327"/>
      <c r="O1058" s="327"/>
      <c r="P1058" s="327"/>
      <c r="Q1058" s="327"/>
      <c r="R1058" s="327"/>
      <c r="S1058" s="327"/>
      <c r="T1058" s="327"/>
      <c r="U1058" s="327"/>
      <c r="V1058" s="327"/>
      <c r="W1058" s="327"/>
      <c r="X1058" s="327"/>
      <c r="Y1058" s="327"/>
      <c r="Z1058" s="327"/>
      <c r="AA1058" s="327"/>
      <c r="AB1058" s="327"/>
      <c r="AC1058" s="327"/>
      <c r="AD1058" s="327"/>
      <c r="AE1058" s="327"/>
      <c r="AF1058" s="327"/>
      <c r="AG1058" s="327"/>
    </row>
    <row r="1059" spans="2:33">
      <c r="B1059" s="354"/>
      <c r="D1059" s="327"/>
      <c r="E1059" s="327"/>
      <c r="F1059" s="327"/>
      <c r="G1059" s="327"/>
      <c r="H1059" s="327"/>
      <c r="I1059" s="327"/>
      <c r="J1059" s="327"/>
      <c r="K1059" s="327"/>
      <c r="L1059" s="327"/>
      <c r="M1059" s="327"/>
      <c r="N1059" s="327"/>
      <c r="O1059" s="327"/>
      <c r="P1059" s="327"/>
      <c r="Q1059" s="327"/>
      <c r="R1059" s="327"/>
      <c r="S1059" s="327"/>
      <c r="T1059" s="327"/>
      <c r="U1059" s="327"/>
      <c r="V1059" s="327"/>
      <c r="W1059" s="327"/>
      <c r="X1059" s="327"/>
      <c r="Y1059" s="327"/>
      <c r="Z1059" s="327"/>
      <c r="AA1059" s="327"/>
      <c r="AB1059" s="327"/>
      <c r="AC1059" s="327"/>
      <c r="AD1059" s="327"/>
      <c r="AE1059" s="327"/>
      <c r="AF1059" s="327"/>
      <c r="AG1059" s="327"/>
    </row>
    <row r="1060" spans="2:33">
      <c r="B1060" s="354"/>
      <c r="D1060" s="327"/>
      <c r="E1060" s="327"/>
      <c r="F1060" s="327"/>
      <c r="G1060" s="327"/>
      <c r="H1060" s="327"/>
      <c r="I1060" s="327"/>
      <c r="J1060" s="327"/>
      <c r="K1060" s="327"/>
      <c r="L1060" s="327"/>
      <c r="M1060" s="327"/>
      <c r="N1060" s="327"/>
      <c r="O1060" s="327"/>
      <c r="P1060" s="327"/>
      <c r="Q1060" s="327"/>
      <c r="R1060" s="327"/>
      <c r="S1060" s="327"/>
      <c r="T1060" s="327"/>
      <c r="U1060" s="327"/>
      <c r="V1060" s="327"/>
      <c r="W1060" s="327"/>
      <c r="X1060" s="327"/>
      <c r="Y1060" s="327"/>
      <c r="Z1060" s="327"/>
      <c r="AA1060" s="327"/>
      <c r="AB1060" s="327"/>
      <c r="AC1060" s="327"/>
      <c r="AD1060" s="327"/>
      <c r="AE1060" s="327"/>
      <c r="AF1060" s="327"/>
      <c r="AG1060" s="327"/>
    </row>
    <row r="1061" spans="2:33">
      <c r="B1061" s="354"/>
      <c r="D1061" s="327"/>
      <c r="E1061" s="327"/>
      <c r="F1061" s="327"/>
      <c r="G1061" s="327"/>
      <c r="H1061" s="327"/>
      <c r="I1061" s="327"/>
      <c r="J1061" s="327"/>
      <c r="K1061" s="327"/>
      <c r="L1061" s="327"/>
      <c r="M1061" s="327"/>
      <c r="N1061" s="327"/>
      <c r="O1061" s="327"/>
      <c r="P1061" s="327"/>
      <c r="Q1061" s="327"/>
      <c r="R1061" s="327"/>
      <c r="S1061" s="327"/>
      <c r="T1061" s="327"/>
      <c r="U1061" s="327"/>
      <c r="V1061" s="327"/>
      <c r="W1061" s="327"/>
      <c r="X1061" s="327"/>
      <c r="Y1061" s="327"/>
      <c r="Z1061" s="327"/>
      <c r="AA1061" s="327"/>
      <c r="AB1061" s="327"/>
      <c r="AC1061" s="327"/>
      <c r="AD1061" s="327"/>
      <c r="AE1061" s="327"/>
      <c r="AF1061" s="327"/>
      <c r="AG1061" s="327"/>
    </row>
    <row r="1062" spans="2:33">
      <c r="B1062" s="354"/>
      <c r="D1062" s="327"/>
      <c r="E1062" s="327"/>
      <c r="F1062" s="327"/>
      <c r="G1062" s="327"/>
      <c r="H1062" s="327"/>
      <c r="I1062" s="327"/>
      <c r="J1062" s="327"/>
      <c r="K1062" s="327"/>
      <c r="L1062" s="327"/>
      <c r="M1062" s="327"/>
      <c r="N1062" s="327"/>
      <c r="O1062" s="327"/>
      <c r="P1062" s="327"/>
      <c r="Q1062" s="327"/>
      <c r="R1062" s="327"/>
      <c r="S1062" s="327"/>
      <c r="T1062" s="327"/>
      <c r="U1062" s="327"/>
      <c r="V1062" s="327"/>
      <c r="W1062" s="327"/>
      <c r="X1062" s="327"/>
      <c r="Y1062" s="327"/>
      <c r="Z1062" s="327"/>
      <c r="AA1062" s="327"/>
      <c r="AB1062" s="327"/>
      <c r="AC1062" s="327"/>
      <c r="AD1062" s="327"/>
      <c r="AE1062" s="327"/>
      <c r="AF1062" s="327"/>
      <c r="AG1062" s="327"/>
    </row>
    <row r="1063" spans="2:33">
      <c r="B1063" s="354"/>
      <c r="D1063" s="327"/>
      <c r="E1063" s="327"/>
      <c r="F1063" s="327"/>
      <c r="G1063" s="327"/>
      <c r="H1063" s="327"/>
      <c r="I1063" s="327"/>
      <c r="J1063" s="327"/>
      <c r="K1063" s="327"/>
      <c r="L1063" s="327"/>
      <c r="M1063" s="327"/>
      <c r="N1063" s="327"/>
      <c r="O1063" s="327"/>
      <c r="P1063" s="327"/>
      <c r="Q1063" s="327"/>
      <c r="R1063" s="327"/>
      <c r="S1063" s="327"/>
      <c r="T1063" s="327"/>
      <c r="U1063" s="327"/>
      <c r="V1063" s="327"/>
      <c r="W1063" s="327"/>
      <c r="X1063" s="327"/>
      <c r="Y1063" s="327"/>
      <c r="Z1063" s="327"/>
      <c r="AA1063" s="327"/>
      <c r="AB1063" s="327"/>
      <c r="AC1063" s="327"/>
      <c r="AD1063" s="327"/>
      <c r="AE1063" s="327"/>
      <c r="AF1063" s="327"/>
      <c r="AG1063" s="327"/>
    </row>
    <row r="1064" spans="2:33">
      <c r="B1064" s="354"/>
      <c r="D1064" s="327"/>
      <c r="E1064" s="327"/>
      <c r="F1064" s="327"/>
      <c r="G1064" s="327"/>
      <c r="H1064" s="327"/>
      <c r="I1064" s="327"/>
      <c r="J1064" s="327"/>
      <c r="K1064" s="327"/>
      <c r="L1064" s="327"/>
      <c r="M1064" s="327"/>
      <c r="N1064" s="327"/>
      <c r="O1064" s="327"/>
      <c r="P1064" s="327"/>
      <c r="Q1064" s="327"/>
      <c r="R1064" s="327"/>
      <c r="S1064" s="327"/>
      <c r="T1064" s="327"/>
      <c r="U1064" s="327"/>
      <c r="V1064" s="327"/>
      <c r="W1064" s="327"/>
      <c r="X1064" s="327"/>
      <c r="Y1064" s="327"/>
      <c r="Z1064" s="327"/>
      <c r="AA1064" s="327"/>
      <c r="AB1064" s="327"/>
      <c r="AC1064" s="327"/>
      <c r="AD1064" s="327"/>
      <c r="AE1064" s="327"/>
      <c r="AF1064" s="327"/>
      <c r="AG1064" s="327"/>
    </row>
    <row r="1065" spans="2:33">
      <c r="B1065" s="354"/>
      <c r="D1065" s="327"/>
      <c r="E1065" s="327"/>
      <c r="F1065" s="327"/>
      <c r="G1065" s="327"/>
      <c r="H1065" s="327"/>
      <c r="I1065" s="327"/>
      <c r="J1065" s="327"/>
      <c r="K1065" s="327"/>
      <c r="L1065" s="327"/>
      <c r="M1065" s="327"/>
      <c r="N1065" s="327"/>
      <c r="O1065" s="327"/>
      <c r="P1065" s="327"/>
      <c r="Q1065" s="327"/>
      <c r="R1065" s="327"/>
      <c r="S1065" s="327"/>
      <c r="T1065" s="327"/>
      <c r="U1065" s="327"/>
      <c r="V1065" s="327"/>
      <c r="W1065" s="327"/>
      <c r="X1065" s="327"/>
      <c r="Y1065" s="327"/>
      <c r="Z1065" s="327"/>
      <c r="AA1065" s="327"/>
      <c r="AB1065" s="327"/>
      <c r="AC1065" s="327"/>
      <c r="AD1065" s="327"/>
      <c r="AE1065" s="327"/>
      <c r="AF1065" s="327"/>
      <c r="AG1065" s="327"/>
    </row>
    <row r="1066" spans="2:33">
      <c r="B1066" s="354"/>
      <c r="D1066" s="327"/>
      <c r="E1066" s="327"/>
      <c r="F1066" s="327"/>
      <c r="G1066" s="327"/>
      <c r="H1066" s="327"/>
      <c r="I1066" s="327"/>
      <c r="J1066" s="327"/>
      <c r="K1066" s="327"/>
      <c r="L1066" s="327"/>
      <c r="M1066" s="327"/>
      <c r="N1066" s="327"/>
      <c r="O1066" s="327"/>
      <c r="P1066" s="327"/>
      <c r="Q1066" s="327"/>
      <c r="R1066" s="327"/>
      <c r="S1066" s="327"/>
      <c r="T1066" s="327"/>
      <c r="U1066" s="327"/>
      <c r="V1066" s="327"/>
      <c r="W1066" s="327"/>
      <c r="X1066" s="327"/>
      <c r="Y1066" s="327"/>
      <c r="Z1066" s="327"/>
      <c r="AA1066" s="327"/>
      <c r="AB1066" s="327"/>
      <c r="AC1066" s="327"/>
      <c r="AD1066" s="327"/>
      <c r="AE1066" s="327"/>
      <c r="AF1066" s="327"/>
      <c r="AG1066" s="327"/>
    </row>
    <row r="1067" spans="2:33">
      <c r="B1067" s="354"/>
      <c r="D1067" s="327"/>
      <c r="E1067" s="327"/>
      <c r="F1067" s="327"/>
      <c r="G1067" s="327"/>
      <c r="H1067" s="327"/>
      <c r="I1067" s="327"/>
      <c r="J1067" s="327"/>
      <c r="K1067" s="327"/>
      <c r="L1067" s="327"/>
      <c r="M1067" s="327"/>
      <c r="N1067" s="327"/>
      <c r="O1067" s="327"/>
      <c r="P1067" s="327"/>
      <c r="Q1067" s="327"/>
      <c r="R1067" s="327"/>
      <c r="S1067" s="327"/>
      <c r="T1067" s="327"/>
      <c r="U1067" s="327"/>
      <c r="V1067" s="327"/>
      <c r="W1067" s="327"/>
      <c r="X1067" s="327"/>
      <c r="Y1067" s="327"/>
      <c r="Z1067" s="327"/>
      <c r="AA1067" s="327"/>
      <c r="AB1067" s="327"/>
      <c r="AC1067" s="327"/>
      <c r="AD1067" s="327"/>
      <c r="AE1067" s="327"/>
      <c r="AF1067" s="327"/>
      <c r="AG1067" s="327"/>
    </row>
    <row r="1068" spans="2:33">
      <c r="B1068" s="354"/>
      <c r="D1068" s="327"/>
      <c r="E1068" s="327"/>
      <c r="F1068" s="327"/>
      <c r="G1068" s="327"/>
      <c r="H1068" s="327"/>
      <c r="I1068" s="327"/>
      <c r="J1068" s="327"/>
      <c r="K1068" s="327"/>
      <c r="L1068" s="327"/>
      <c r="M1068" s="327"/>
      <c r="N1068" s="327"/>
      <c r="O1068" s="327"/>
      <c r="P1068" s="327"/>
      <c r="Q1068" s="327"/>
      <c r="R1068" s="327"/>
      <c r="S1068" s="327"/>
      <c r="T1068" s="327"/>
      <c r="U1068" s="327"/>
      <c r="V1068" s="327"/>
      <c r="W1068" s="327"/>
      <c r="X1068" s="327"/>
      <c r="Y1068" s="327"/>
      <c r="Z1068" s="327"/>
      <c r="AA1068" s="327"/>
      <c r="AB1068" s="327"/>
      <c r="AC1068" s="327"/>
      <c r="AD1068" s="327"/>
      <c r="AE1068" s="327"/>
      <c r="AF1068" s="327"/>
      <c r="AG1068" s="327"/>
    </row>
    <row r="1069" spans="2:33">
      <c r="B1069" s="354"/>
      <c r="D1069" s="327"/>
      <c r="E1069" s="327"/>
      <c r="F1069" s="327"/>
      <c r="G1069" s="327"/>
      <c r="H1069" s="327"/>
      <c r="I1069" s="327"/>
      <c r="J1069" s="327"/>
      <c r="K1069" s="327"/>
      <c r="L1069" s="327"/>
      <c r="M1069" s="327"/>
      <c r="N1069" s="327"/>
      <c r="O1069" s="327"/>
      <c r="P1069" s="327"/>
      <c r="Q1069" s="327"/>
      <c r="R1069" s="327"/>
      <c r="S1069" s="327"/>
      <c r="T1069" s="327"/>
      <c r="U1069" s="327"/>
      <c r="V1069" s="327"/>
      <c r="W1069" s="327"/>
      <c r="X1069" s="327"/>
      <c r="Y1069" s="327"/>
      <c r="Z1069" s="327"/>
      <c r="AA1069" s="327"/>
      <c r="AB1069" s="327"/>
      <c r="AC1069" s="327"/>
      <c r="AD1069" s="327"/>
      <c r="AE1069" s="327"/>
      <c r="AF1069" s="327"/>
      <c r="AG1069" s="327"/>
    </row>
    <row r="1070" spans="2:33">
      <c r="B1070" s="354"/>
      <c r="D1070" s="327"/>
      <c r="E1070" s="327"/>
      <c r="F1070" s="327"/>
      <c r="G1070" s="327"/>
      <c r="H1070" s="327"/>
      <c r="I1070" s="327"/>
      <c r="J1070" s="327"/>
      <c r="K1070" s="327"/>
      <c r="L1070" s="327"/>
      <c r="M1070" s="327"/>
      <c r="N1070" s="327"/>
      <c r="O1070" s="327"/>
      <c r="P1070" s="327"/>
      <c r="Q1070" s="327"/>
      <c r="R1070" s="327"/>
      <c r="S1070" s="327"/>
      <c r="T1070" s="327"/>
      <c r="U1070" s="327"/>
      <c r="V1070" s="327"/>
      <c r="W1070" s="327"/>
      <c r="X1070" s="327"/>
      <c r="Y1070" s="327"/>
      <c r="Z1070" s="327"/>
      <c r="AA1070" s="327"/>
      <c r="AB1070" s="327"/>
      <c r="AC1070" s="327"/>
      <c r="AD1070" s="327"/>
      <c r="AE1070" s="327"/>
      <c r="AF1070" s="327"/>
      <c r="AG1070" s="327"/>
    </row>
    <row r="1071" spans="2:33">
      <c r="B1071" s="354"/>
      <c r="D1071" s="327"/>
      <c r="E1071" s="327"/>
      <c r="F1071" s="327"/>
      <c r="G1071" s="327"/>
      <c r="H1071" s="327"/>
      <c r="I1071" s="327"/>
      <c r="J1071" s="327"/>
      <c r="K1071" s="327"/>
      <c r="L1071" s="327"/>
      <c r="M1071" s="327"/>
      <c r="N1071" s="327"/>
      <c r="O1071" s="327"/>
      <c r="P1071" s="327"/>
      <c r="Q1071" s="327"/>
      <c r="R1071" s="327"/>
      <c r="S1071" s="327"/>
      <c r="T1071" s="327"/>
      <c r="U1071" s="327"/>
      <c r="V1071" s="327"/>
      <c r="W1071" s="327"/>
      <c r="X1071" s="327"/>
      <c r="Y1071" s="327"/>
      <c r="Z1071" s="327"/>
      <c r="AA1071" s="327"/>
      <c r="AB1071" s="327"/>
      <c r="AC1071" s="327"/>
      <c r="AD1071" s="327"/>
      <c r="AE1071" s="327"/>
      <c r="AF1071" s="327"/>
      <c r="AG1071" s="327"/>
    </row>
    <row r="1072" spans="2:33">
      <c r="B1072" s="354"/>
      <c r="D1072" s="327"/>
      <c r="E1072" s="327"/>
      <c r="F1072" s="327"/>
      <c r="G1072" s="327"/>
      <c r="H1072" s="327"/>
      <c r="I1072" s="327"/>
      <c r="J1072" s="327"/>
      <c r="K1072" s="327"/>
      <c r="L1072" s="327"/>
      <c r="M1072" s="327"/>
      <c r="N1072" s="327"/>
      <c r="O1072" s="327"/>
      <c r="P1072" s="327"/>
      <c r="Q1072" s="327"/>
      <c r="R1072" s="327"/>
      <c r="S1072" s="327"/>
      <c r="T1072" s="327"/>
      <c r="U1072" s="327"/>
      <c r="V1072" s="327"/>
      <c r="W1072" s="327"/>
      <c r="X1072" s="327"/>
      <c r="Y1072" s="327"/>
      <c r="Z1072" s="327"/>
      <c r="AA1072" s="327"/>
      <c r="AB1072" s="327"/>
      <c r="AC1072" s="327"/>
      <c r="AD1072" s="327"/>
      <c r="AE1072" s="327"/>
      <c r="AF1072" s="327"/>
      <c r="AG1072" s="327"/>
    </row>
    <row r="1073" spans="2:33">
      <c r="B1073" s="354"/>
      <c r="D1073" s="327"/>
      <c r="E1073" s="327"/>
      <c r="F1073" s="327"/>
      <c r="G1073" s="327"/>
      <c r="H1073" s="327"/>
      <c r="I1073" s="327"/>
      <c r="J1073" s="327"/>
      <c r="K1073" s="327"/>
      <c r="L1073" s="327"/>
      <c r="M1073" s="327"/>
      <c r="N1073" s="327"/>
      <c r="O1073" s="327"/>
      <c r="P1073" s="327"/>
      <c r="Q1073" s="327"/>
      <c r="R1073" s="327"/>
      <c r="S1073" s="327"/>
      <c r="T1073" s="327"/>
      <c r="U1073" s="327"/>
      <c r="V1073" s="327"/>
      <c r="W1073" s="327"/>
      <c r="X1073" s="327"/>
      <c r="Y1073" s="327"/>
      <c r="Z1073" s="327"/>
      <c r="AA1073" s="327"/>
      <c r="AB1073" s="327"/>
      <c r="AC1073" s="327"/>
      <c r="AD1073" s="327"/>
      <c r="AE1073" s="327"/>
      <c r="AF1073" s="327"/>
      <c r="AG1073" s="327"/>
    </row>
    <row r="1074" spans="2:33">
      <c r="B1074" s="354"/>
      <c r="D1074" s="327"/>
      <c r="E1074" s="327"/>
      <c r="F1074" s="327"/>
      <c r="G1074" s="327"/>
      <c r="H1074" s="327"/>
      <c r="I1074" s="327"/>
      <c r="J1074" s="327"/>
      <c r="K1074" s="327"/>
      <c r="L1074" s="327"/>
      <c r="M1074" s="327"/>
      <c r="N1074" s="327"/>
      <c r="O1074" s="327"/>
      <c r="P1074" s="327"/>
      <c r="Q1074" s="327"/>
      <c r="R1074" s="327"/>
      <c r="S1074" s="327"/>
      <c r="T1074" s="327"/>
      <c r="U1074" s="327"/>
      <c r="V1074" s="327"/>
      <c r="W1074" s="327"/>
      <c r="X1074" s="327"/>
      <c r="Y1074" s="327"/>
      <c r="Z1074" s="327"/>
      <c r="AA1074" s="327"/>
      <c r="AB1074" s="327"/>
      <c r="AC1074" s="327"/>
      <c r="AD1074" s="327"/>
      <c r="AE1074" s="327"/>
      <c r="AF1074" s="327"/>
      <c r="AG1074" s="327"/>
    </row>
    <row r="1075" spans="2:33">
      <c r="B1075" s="354"/>
      <c r="D1075" s="327"/>
      <c r="E1075" s="327"/>
      <c r="F1075" s="327"/>
      <c r="G1075" s="327"/>
      <c r="H1075" s="327"/>
      <c r="I1075" s="327"/>
      <c r="J1075" s="327"/>
      <c r="K1075" s="327"/>
      <c r="L1075" s="327"/>
      <c r="M1075" s="327"/>
      <c r="N1075" s="327"/>
      <c r="O1075" s="327"/>
      <c r="P1075" s="327"/>
      <c r="Q1075" s="327"/>
      <c r="R1075" s="327"/>
      <c r="S1075" s="327"/>
      <c r="T1075" s="327"/>
      <c r="U1075" s="327"/>
      <c r="V1075" s="327"/>
      <c r="W1075" s="327"/>
      <c r="X1075" s="327"/>
      <c r="Y1075" s="327"/>
      <c r="Z1075" s="327"/>
      <c r="AA1075" s="327"/>
      <c r="AB1075" s="327"/>
      <c r="AC1075" s="327"/>
      <c r="AD1075" s="327"/>
      <c r="AE1075" s="327"/>
      <c r="AF1075" s="327"/>
      <c r="AG1075" s="327"/>
    </row>
    <row r="1076" spans="2:33">
      <c r="B1076" s="354"/>
      <c r="D1076" s="327"/>
      <c r="E1076" s="327"/>
      <c r="F1076" s="327"/>
      <c r="G1076" s="327"/>
      <c r="H1076" s="327"/>
      <c r="I1076" s="327"/>
      <c r="J1076" s="327"/>
      <c r="K1076" s="327"/>
      <c r="L1076" s="327"/>
      <c r="M1076" s="327"/>
      <c r="N1076" s="327"/>
      <c r="O1076" s="327"/>
      <c r="P1076" s="327"/>
      <c r="Q1076" s="327"/>
      <c r="R1076" s="327"/>
      <c r="S1076" s="327"/>
      <c r="T1076" s="327"/>
      <c r="U1076" s="327"/>
      <c r="V1076" s="327"/>
      <c r="W1076" s="327"/>
      <c r="X1076" s="327"/>
      <c r="Y1076" s="327"/>
      <c r="Z1076" s="327"/>
      <c r="AA1076" s="327"/>
      <c r="AB1076" s="327"/>
      <c r="AC1076" s="327"/>
      <c r="AD1076" s="327"/>
      <c r="AE1076" s="327"/>
      <c r="AF1076" s="327"/>
      <c r="AG1076" s="327"/>
    </row>
    <row r="1077" spans="2:33">
      <c r="B1077" s="354"/>
      <c r="D1077" s="327"/>
      <c r="E1077" s="327"/>
      <c r="F1077" s="327"/>
      <c r="G1077" s="327"/>
      <c r="H1077" s="327"/>
      <c r="I1077" s="327"/>
      <c r="J1077" s="327"/>
      <c r="K1077" s="327"/>
      <c r="L1077" s="327"/>
      <c r="M1077" s="327"/>
      <c r="N1077" s="327"/>
      <c r="O1077" s="327"/>
      <c r="P1077" s="327"/>
      <c r="Q1077" s="327"/>
      <c r="R1077" s="327"/>
      <c r="S1077" s="327"/>
      <c r="T1077" s="327"/>
      <c r="U1077" s="327"/>
      <c r="V1077" s="327"/>
      <c r="W1077" s="327"/>
      <c r="X1077" s="327"/>
      <c r="Y1077" s="327"/>
      <c r="Z1077" s="327"/>
      <c r="AA1077" s="327"/>
      <c r="AB1077" s="327"/>
      <c r="AC1077" s="327"/>
      <c r="AD1077" s="327"/>
      <c r="AE1077" s="327"/>
      <c r="AF1077" s="327"/>
      <c r="AG1077" s="327"/>
    </row>
    <row r="1078" spans="2:33">
      <c r="B1078" s="354"/>
      <c r="D1078" s="327"/>
      <c r="E1078" s="327"/>
      <c r="F1078" s="327"/>
      <c r="G1078" s="327"/>
      <c r="H1078" s="327"/>
      <c r="I1078" s="327"/>
      <c r="J1078" s="327"/>
      <c r="K1078" s="327"/>
      <c r="L1078" s="327"/>
      <c r="M1078" s="327"/>
      <c r="N1078" s="327"/>
      <c r="O1078" s="327"/>
      <c r="P1078" s="327"/>
      <c r="Q1078" s="327"/>
      <c r="R1078" s="327"/>
      <c r="S1078" s="327"/>
      <c r="T1078" s="327"/>
      <c r="U1078" s="327"/>
      <c r="V1078" s="327"/>
      <c r="W1078" s="327"/>
      <c r="X1078" s="327"/>
      <c r="Y1078" s="327"/>
      <c r="Z1078" s="327"/>
      <c r="AA1078" s="327"/>
      <c r="AB1078" s="327"/>
      <c r="AC1078" s="327"/>
      <c r="AD1078" s="327"/>
      <c r="AE1078" s="327"/>
      <c r="AF1078" s="327"/>
      <c r="AG1078" s="327"/>
    </row>
    <row r="1079" spans="2:33">
      <c r="B1079" s="354"/>
      <c r="D1079" s="327"/>
      <c r="E1079" s="327"/>
      <c r="F1079" s="327"/>
      <c r="G1079" s="327"/>
      <c r="H1079" s="327"/>
      <c r="I1079" s="327"/>
      <c r="J1079" s="327"/>
      <c r="K1079" s="327"/>
      <c r="L1079" s="327"/>
      <c r="M1079" s="327"/>
      <c r="N1079" s="327"/>
      <c r="O1079" s="327"/>
      <c r="P1079" s="327"/>
      <c r="Q1079" s="327"/>
      <c r="R1079" s="327"/>
      <c r="S1079" s="327"/>
      <c r="T1079" s="327"/>
      <c r="U1079" s="327"/>
      <c r="V1079" s="327"/>
      <c r="W1079" s="327"/>
      <c r="X1079" s="327"/>
      <c r="Y1079" s="327"/>
      <c r="Z1079" s="327"/>
      <c r="AA1079" s="327"/>
      <c r="AB1079" s="327"/>
      <c r="AC1079" s="327"/>
      <c r="AD1079" s="327"/>
      <c r="AE1079" s="327"/>
      <c r="AF1079" s="327"/>
      <c r="AG1079" s="327"/>
    </row>
    <row r="1080" spans="2:33">
      <c r="B1080" s="354"/>
      <c r="D1080" s="327"/>
      <c r="E1080" s="327"/>
      <c r="F1080" s="327"/>
      <c r="G1080" s="327"/>
      <c r="H1080" s="327"/>
      <c r="I1080" s="327"/>
      <c r="J1080" s="327"/>
      <c r="K1080" s="327"/>
      <c r="L1080" s="327"/>
      <c r="M1080" s="327"/>
      <c r="N1080" s="327"/>
      <c r="O1080" s="327"/>
      <c r="P1080" s="327"/>
      <c r="Q1080" s="327"/>
      <c r="R1080" s="327"/>
      <c r="S1080" s="327"/>
      <c r="T1080" s="327"/>
      <c r="U1080" s="327"/>
      <c r="V1080" s="327"/>
      <c r="W1080" s="327"/>
      <c r="X1080" s="327"/>
      <c r="Y1080" s="327"/>
      <c r="Z1080" s="327"/>
      <c r="AA1080" s="327"/>
      <c r="AB1080" s="327"/>
      <c r="AC1080" s="327"/>
      <c r="AD1080" s="327"/>
      <c r="AE1080" s="327"/>
      <c r="AF1080" s="327"/>
      <c r="AG1080" s="327"/>
    </row>
    <row r="1081" spans="2:33">
      <c r="B1081" s="354"/>
      <c r="D1081" s="327"/>
      <c r="E1081" s="327"/>
      <c r="F1081" s="327"/>
      <c r="G1081" s="327"/>
      <c r="H1081" s="327"/>
      <c r="I1081" s="327"/>
      <c r="J1081" s="327"/>
      <c r="K1081" s="327"/>
      <c r="L1081" s="327"/>
      <c r="M1081" s="327"/>
      <c r="N1081" s="327"/>
      <c r="O1081" s="327"/>
      <c r="P1081" s="327"/>
      <c r="Q1081" s="327"/>
      <c r="R1081" s="327"/>
      <c r="S1081" s="327"/>
      <c r="T1081" s="327"/>
      <c r="U1081" s="327"/>
      <c r="V1081" s="327"/>
      <c r="W1081" s="327"/>
      <c r="X1081" s="327"/>
      <c r="Y1081" s="327"/>
      <c r="Z1081" s="327"/>
      <c r="AA1081" s="327"/>
      <c r="AB1081" s="327"/>
      <c r="AC1081" s="327"/>
      <c r="AD1081" s="327"/>
      <c r="AE1081" s="327"/>
      <c r="AF1081" s="327"/>
      <c r="AG1081" s="327"/>
    </row>
    <row r="1082" spans="2:33">
      <c r="B1082" s="354"/>
      <c r="D1082" s="327"/>
      <c r="E1082" s="327"/>
      <c r="F1082" s="327"/>
      <c r="G1082" s="327"/>
      <c r="H1082" s="327"/>
      <c r="I1082" s="327"/>
      <c r="J1082" s="327"/>
      <c r="K1082" s="327"/>
      <c r="L1082" s="327"/>
      <c r="M1082" s="327"/>
      <c r="N1082" s="327"/>
      <c r="O1082" s="327"/>
      <c r="P1082" s="327"/>
      <c r="Q1082" s="327"/>
      <c r="R1082" s="327"/>
      <c r="S1082" s="327"/>
      <c r="T1082" s="327"/>
      <c r="U1082" s="327"/>
      <c r="V1082" s="327"/>
      <c r="W1082" s="327"/>
      <c r="X1082" s="327"/>
      <c r="Y1082" s="327"/>
      <c r="Z1082" s="327"/>
      <c r="AA1082" s="327"/>
      <c r="AB1082" s="327"/>
      <c r="AC1082" s="327"/>
      <c r="AD1082" s="327"/>
      <c r="AE1082" s="327"/>
      <c r="AF1082" s="327"/>
      <c r="AG1082" s="327"/>
    </row>
    <row r="1083" spans="2:33">
      <c r="B1083" s="354"/>
      <c r="D1083" s="327"/>
      <c r="E1083" s="327"/>
      <c r="F1083" s="327"/>
      <c r="G1083" s="327"/>
      <c r="H1083" s="327"/>
      <c r="I1083" s="327"/>
      <c r="J1083" s="327"/>
      <c r="K1083" s="327"/>
      <c r="L1083" s="327"/>
      <c r="M1083" s="327"/>
      <c r="N1083" s="327"/>
      <c r="O1083" s="327"/>
      <c r="P1083" s="327"/>
      <c r="Q1083" s="327"/>
      <c r="R1083" s="327"/>
      <c r="S1083" s="327"/>
      <c r="T1083" s="327"/>
      <c r="U1083" s="327"/>
      <c r="V1083" s="327"/>
      <c r="W1083" s="327"/>
      <c r="X1083" s="327"/>
      <c r="Y1083" s="327"/>
      <c r="Z1083" s="327"/>
      <c r="AA1083" s="327"/>
      <c r="AB1083" s="327"/>
      <c r="AC1083" s="327"/>
      <c r="AD1083" s="327"/>
      <c r="AE1083" s="327"/>
      <c r="AF1083" s="327"/>
      <c r="AG1083" s="327"/>
    </row>
    <row r="1084" spans="2:33">
      <c r="B1084" s="354"/>
      <c r="D1084" s="327"/>
      <c r="E1084" s="327"/>
      <c r="F1084" s="327"/>
      <c r="G1084" s="327"/>
      <c r="H1084" s="327"/>
      <c r="I1084" s="327"/>
      <c r="J1084" s="327"/>
      <c r="K1084" s="327"/>
      <c r="L1084" s="327"/>
      <c r="M1084" s="327"/>
      <c r="N1084" s="327"/>
      <c r="O1084" s="327"/>
      <c r="P1084" s="327"/>
      <c r="Q1084" s="327"/>
      <c r="R1084" s="327"/>
      <c r="S1084" s="327"/>
      <c r="T1084" s="327"/>
      <c r="U1084" s="327"/>
      <c r="V1084" s="327"/>
      <c r="W1084" s="327"/>
      <c r="X1084" s="327"/>
      <c r="Y1084" s="327"/>
      <c r="Z1084" s="327"/>
      <c r="AA1084" s="327"/>
      <c r="AB1084" s="327"/>
      <c r="AC1084" s="327"/>
      <c r="AD1084" s="327"/>
      <c r="AE1084" s="327"/>
      <c r="AF1084" s="327"/>
      <c r="AG1084" s="327"/>
    </row>
    <row r="1085" spans="2:33">
      <c r="B1085" s="354"/>
      <c r="D1085" s="327"/>
      <c r="E1085" s="327"/>
      <c r="F1085" s="327"/>
      <c r="G1085" s="327"/>
      <c r="H1085" s="327"/>
      <c r="I1085" s="327"/>
      <c r="J1085" s="327"/>
      <c r="K1085" s="327"/>
      <c r="L1085" s="327"/>
      <c r="M1085" s="327"/>
      <c r="N1085" s="327"/>
      <c r="O1085" s="327"/>
      <c r="P1085" s="327"/>
      <c r="Q1085" s="327"/>
      <c r="R1085" s="327"/>
      <c r="S1085" s="327"/>
      <c r="T1085" s="327"/>
      <c r="U1085" s="327"/>
      <c r="V1085" s="327"/>
      <c r="W1085" s="327"/>
      <c r="X1085" s="327"/>
      <c r="Y1085" s="327"/>
      <c r="Z1085" s="327"/>
      <c r="AA1085" s="327"/>
      <c r="AB1085" s="327"/>
      <c r="AC1085" s="327"/>
      <c r="AD1085" s="327"/>
      <c r="AE1085" s="327"/>
      <c r="AF1085" s="327"/>
      <c r="AG1085" s="327"/>
    </row>
    <row r="1086" spans="2:33">
      <c r="B1086" s="354"/>
      <c r="D1086" s="327"/>
      <c r="E1086" s="327"/>
      <c r="F1086" s="327"/>
      <c r="G1086" s="327"/>
      <c r="H1086" s="327"/>
      <c r="I1086" s="327"/>
      <c r="J1086" s="327"/>
      <c r="K1086" s="327"/>
      <c r="L1086" s="327"/>
      <c r="M1086" s="327"/>
      <c r="N1086" s="327"/>
      <c r="O1086" s="327"/>
      <c r="P1086" s="327"/>
      <c r="Q1086" s="327"/>
      <c r="R1086" s="327"/>
      <c r="S1086" s="327"/>
      <c r="T1086" s="327"/>
      <c r="U1086" s="327"/>
      <c r="V1086" s="327"/>
      <c r="W1086" s="327"/>
      <c r="X1086" s="327"/>
      <c r="Y1086" s="327"/>
      <c r="Z1086" s="327"/>
      <c r="AA1086" s="327"/>
      <c r="AB1086" s="327"/>
      <c r="AC1086" s="327"/>
      <c r="AD1086" s="327"/>
      <c r="AE1086" s="327"/>
      <c r="AF1086" s="327"/>
      <c r="AG1086" s="327"/>
    </row>
    <row r="1087" spans="2:33">
      <c r="B1087" s="354"/>
      <c r="D1087" s="327"/>
      <c r="E1087" s="327"/>
      <c r="F1087" s="327"/>
      <c r="G1087" s="327"/>
      <c r="H1087" s="327"/>
      <c r="I1087" s="327"/>
      <c r="J1087" s="327"/>
      <c r="K1087" s="327"/>
      <c r="L1087" s="327"/>
      <c r="M1087" s="327"/>
      <c r="N1087" s="327"/>
      <c r="O1087" s="327"/>
      <c r="P1087" s="327"/>
      <c r="Q1087" s="327"/>
      <c r="R1087" s="327"/>
      <c r="S1087" s="327"/>
      <c r="T1087" s="327"/>
      <c r="U1087" s="327"/>
      <c r="V1087" s="327"/>
      <c r="W1087" s="327"/>
      <c r="X1087" s="327"/>
      <c r="Y1087" s="327"/>
      <c r="Z1087" s="327"/>
      <c r="AA1087" s="327"/>
      <c r="AB1087" s="327"/>
      <c r="AC1087" s="327"/>
      <c r="AD1087" s="327"/>
      <c r="AE1087" s="327"/>
      <c r="AF1087" s="327"/>
      <c r="AG1087" s="327"/>
    </row>
    <row r="1088" spans="2:33">
      <c r="B1088" s="354"/>
      <c r="D1088" s="327"/>
      <c r="E1088" s="327"/>
      <c r="F1088" s="327"/>
      <c r="G1088" s="327"/>
      <c r="H1088" s="327"/>
      <c r="I1088" s="327"/>
      <c r="J1088" s="327"/>
      <c r="K1088" s="327"/>
      <c r="L1088" s="327"/>
      <c r="M1088" s="327"/>
      <c r="N1088" s="327"/>
      <c r="O1088" s="327"/>
      <c r="P1088" s="327"/>
      <c r="Q1088" s="327"/>
      <c r="R1088" s="327"/>
      <c r="S1088" s="327"/>
      <c r="T1088" s="327"/>
      <c r="U1088" s="327"/>
      <c r="V1088" s="327"/>
      <c r="W1088" s="327"/>
      <c r="X1088" s="327"/>
      <c r="Y1088" s="327"/>
      <c r="Z1088" s="327"/>
      <c r="AA1088" s="327"/>
      <c r="AB1088" s="327"/>
      <c r="AC1088" s="327"/>
      <c r="AD1088" s="327"/>
      <c r="AE1088" s="327"/>
      <c r="AF1088" s="327"/>
      <c r="AG1088" s="327"/>
    </row>
    <row r="1089" spans="2:33">
      <c r="B1089" s="354"/>
      <c r="D1089" s="327"/>
      <c r="E1089" s="327"/>
      <c r="F1089" s="327"/>
      <c r="G1089" s="327"/>
      <c r="H1089" s="327"/>
      <c r="I1089" s="327"/>
      <c r="J1089" s="327"/>
      <c r="K1089" s="327"/>
      <c r="L1089" s="327"/>
      <c r="M1089" s="327"/>
      <c r="N1089" s="327"/>
      <c r="O1089" s="327"/>
      <c r="P1089" s="327"/>
      <c r="Q1089" s="327"/>
      <c r="R1089" s="327"/>
      <c r="S1089" s="327"/>
      <c r="T1089" s="327"/>
      <c r="U1089" s="327"/>
      <c r="V1089" s="327"/>
      <c r="W1089" s="327"/>
      <c r="X1089" s="327"/>
      <c r="Y1089" s="327"/>
      <c r="Z1089" s="327"/>
      <c r="AA1089" s="327"/>
      <c r="AB1089" s="327"/>
      <c r="AC1089" s="327"/>
      <c r="AD1089" s="327"/>
      <c r="AE1089" s="327"/>
      <c r="AF1089" s="327"/>
      <c r="AG1089" s="327"/>
    </row>
    <row r="1090" spans="2:33">
      <c r="B1090" s="354"/>
      <c r="D1090" s="327"/>
      <c r="E1090" s="327"/>
      <c r="F1090" s="327"/>
      <c r="G1090" s="327"/>
      <c r="H1090" s="327"/>
      <c r="I1090" s="327"/>
      <c r="J1090" s="327"/>
      <c r="K1090" s="327"/>
      <c r="L1090" s="327"/>
      <c r="M1090" s="327"/>
      <c r="N1090" s="327"/>
      <c r="O1090" s="327"/>
      <c r="P1090" s="327"/>
      <c r="Q1090" s="327"/>
      <c r="R1090" s="327"/>
      <c r="S1090" s="327"/>
      <c r="T1090" s="327"/>
      <c r="U1090" s="327"/>
      <c r="V1090" s="327"/>
      <c r="W1090" s="327"/>
      <c r="X1090" s="327"/>
      <c r="Y1090" s="327"/>
      <c r="Z1090" s="327"/>
      <c r="AA1090" s="327"/>
      <c r="AB1090" s="327"/>
      <c r="AC1090" s="327"/>
      <c r="AD1090" s="327"/>
      <c r="AE1090" s="327"/>
      <c r="AF1090" s="327"/>
      <c r="AG1090" s="327"/>
    </row>
    <row r="1091" spans="2:33">
      <c r="B1091" s="354"/>
      <c r="D1091" s="327"/>
      <c r="E1091" s="327"/>
      <c r="F1091" s="327"/>
      <c r="G1091" s="327"/>
      <c r="H1091" s="327"/>
      <c r="I1091" s="327"/>
      <c r="J1091" s="327"/>
      <c r="K1091" s="327"/>
      <c r="L1091" s="327"/>
      <c r="M1091" s="327"/>
      <c r="N1091" s="327"/>
      <c r="O1091" s="327"/>
      <c r="P1091" s="327"/>
      <c r="Q1091" s="327"/>
      <c r="R1091" s="327"/>
      <c r="S1091" s="327"/>
      <c r="T1091" s="327"/>
      <c r="U1091" s="327"/>
      <c r="V1091" s="327"/>
      <c r="W1091" s="327"/>
      <c r="X1091" s="327"/>
      <c r="Y1091" s="327"/>
      <c r="Z1091" s="327"/>
      <c r="AA1091" s="327"/>
      <c r="AB1091" s="327"/>
      <c r="AC1091" s="327"/>
      <c r="AD1091" s="327"/>
      <c r="AE1091" s="327"/>
      <c r="AF1091" s="327"/>
      <c r="AG1091" s="327"/>
    </row>
    <row r="1092" spans="2:33">
      <c r="B1092" s="354"/>
      <c r="D1092" s="327"/>
      <c r="E1092" s="327"/>
      <c r="F1092" s="327"/>
      <c r="G1092" s="327"/>
      <c r="H1092" s="327"/>
      <c r="I1092" s="327"/>
      <c r="J1092" s="327"/>
      <c r="K1092" s="327"/>
      <c r="L1092" s="327"/>
      <c r="M1092" s="327"/>
      <c r="N1092" s="327"/>
      <c r="O1092" s="327"/>
      <c r="P1092" s="327"/>
      <c r="Q1092" s="327"/>
      <c r="R1092" s="327"/>
      <c r="S1092" s="327"/>
      <c r="T1092" s="327"/>
      <c r="U1092" s="327"/>
      <c r="V1092" s="327"/>
      <c r="W1092" s="327"/>
      <c r="X1092" s="327"/>
      <c r="Y1092" s="327"/>
      <c r="Z1092" s="327"/>
      <c r="AA1092" s="327"/>
      <c r="AB1092" s="327"/>
      <c r="AC1092" s="327"/>
      <c r="AD1092" s="327"/>
      <c r="AE1092" s="327"/>
      <c r="AF1092" s="327"/>
      <c r="AG1092" s="327"/>
    </row>
    <row r="1093" spans="2:33">
      <c r="B1093" s="354"/>
      <c r="D1093" s="327"/>
      <c r="E1093" s="327"/>
      <c r="F1093" s="327"/>
      <c r="G1093" s="327"/>
      <c r="H1093" s="327"/>
      <c r="I1093" s="327"/>
      <c r="J1093" s="327"/>
      <c r="K1093" s="327"/>
      <c r="L1093" s="327"/>
      <c r="M1093" s="327"/>
      <c r="N1093" s="327"/>
      <c r="O1093" s="327"/>
      <c r="P1093" s="327"/>
      <c r="Q1093" s="327"/>
      <c r="R1093" s="327"/>
      <c r="S1093" s="327"/>
      <c r="T1093" s="327"/>
      <c r="U1093" s="327"/>
      <c r="V1093" s="327"/>
      <c r="W1093" s="327"/>
      <c r="X1093" s="327"/>
      <c r="Y1093" s="327"/>
      <c r="Z1093" s="327"/>
      <c r="AA1093" s="327"/>
      <c r="AB1093" s="327"/>
      <c r="AC1093" s="327"/>
      <c r="AD1093" s="327"/>
      <c r="AE1093" s="327"/>
      <c r="AF1093" s="327"/>
      <c r="AG1093" s="327"/>
    </row>
    <row r="1094" spans="2:33">
      <c r="B1094" s="354"/>
      <c r="D1094" s="327"/>
      <c r="E1094" s="327"/>
      <c r="F1094" s="327"/>
      <c r="G1094" s="327"/>
      <c r="H1094" s="327"/>
      <c r="I1094" s="327"/>
      <c r="J1094" s="327"/>
      <c r="K1094" s="327"/>
      <c r="L1094" s="327"/>
      <c r="M1094" s="327"/>
      <c r="N1094" s="327"/>
      <c r="O1094" s="327"/>
      <c r="P1094" s="327"/>
      <c r="Q1094" s="327"/>
      <c r="R1094" s="327"/>
      <c r="S1094" s="327"/>
      <c r="T1094" s="327"/>
      <c r="U1094" s="327"/>
      <c r="V1094" s="327"/>
      <c r="W1094" s="327"/>
      <c r="X1094" s="327"/>
      <c r="Y1094" s="327"/>
      <c r="Z1094" s="327"/>
      <c r="AA1094" s="327"/>
      <c r="AB1094" s="327"/>
      <c r="AC1094" s="327"/>
      <c r="AD1094" s="327"/>
      <c r="AE1094" s="327"/>
      <c r="AF1094" s="327"/>
      <c r="AG1094" s="327"/>
    </row>
    <row r="1095" spans="2:33">
      <c r="B1095" s="354"/>
      <c r="D1095" s="327"/>
      <c r="E1095" s="327"/>
      <c r="F1095" s="327"/>
      <c r="G1095" s="327"/>
      <c r="H1095" s="327"/>
      <c r="I1095" s="327"/>
      <c r="J1095" s="327"/>
      <c r="K1095" s="327"/>
      <c r="L1095" s="327"/>
      <c r="M1095" s="327"/>
      <c r="N1095" s="327"/>
      <c r="O1095" s="327"/>
      <c r="P1095" s="327"/>
      <c r="Q1095" s="327"/>
      <c r="R1095" s="327"/>
      <c r="S1095" s="327"/>
      <c r="T1095" s="327"/>
      <c r="U1095" s="327"/>
      <c r="V1095" s="327"/>
      <c r="W1095" s="327"/>
      <c r="X1095" s="327"/>
      <c r="Y1095" s="327"/>
      <c r="Z1095" s="327"/>
      <c r="AA1095" s="327"/>
      <c r="AB1095" s="327"/>
      <c r="AC1095" s="327"/>
      <c r="AD1095" s="327"/>
      <c r="AE1095" s="327"/>
      <c r="AF1095" s="327"/>
      <c r="AG1095" s="327"/>
    </row>
    <row r="1096" spans="2:33">
      <c r="B1096" s="354"/>
      <c r="D1096" s="327"/>
      <c r="E1096" s="327"/>
      <c r="F1096" s="327"/>
      <c r="G1096" s="327"/>
      <c r="H1096" s="327"/>
      <c r="I1096" s="327"/>
      <c r="J1096" s="327"/>
      <c r="K1096" s="327"/>
      <c r="L1096" s="327"/>
      <c r="M1096" s="327"/>
      <c r="N1096" s="327"/>
      <c r="O1096" s="327"/>
      <c r="P1096" s="327"/>
      <c r="Q1096" s="327"/>
      <c r="R1096" s="327"/>
      <c r="S1096" s="327"/>
      <c r="T1096" s="327"/>
      <c r="U1096" s="327"/>
      <c r="V1096" s="327"/>
      <c r="W1096" s="327"/>
      <c r="X1096" s="327"/>
      <c r="Y1096" s="327"/>
      <c r="Z1096" s="327"/>
      <c r="AA1096" s="327"/>
      <c r="AB1096" s="327"/>
      <c r="AC1096" s="327"/>
      <c r="AD1096" s="327"/>
      <c r="AE1096" s="327"/>
      <c r="AF1096" s="327"/>
      <c r="AG1096" s="327"/>
    </row>
    <row r="1097" spans="2:33">
      <c r="B1097" s="354"/>
      <c r="D1097" s="327"/>
      <c r="E1097" s="327"/>
      <c r="F1097" s="327"/>
      <c r="G1097" s="327"/>
      <c r="H1097" s="327"/>
      <c r="I1097" s="327"/>
      <c r="J1097" s="327"/>
      <c r="K1097" s="327"/>
      <c r="L1097" s="327"/>
      <c r="M1097" s="327"/>
      <c r="N1097" s="327"/>
      <c r="O1097" s="327"/>
      <c r="P1097" s="327"/>
      <c r="Q1097" s="327"/>
      <c r="R1097" s="327"/>
      <c r="S1097" s="327"/>
      <c r="T1097" s="327"/>
      <c r="U1097" s="327"/>
      <c r="V1097" s="327"/>
      <c r="W1097" s="327"/>
      <c r="X1097" s="327"/>
      <c r="Y1097" s="327"/>
      <c r="Z1097" s="327"/>
      <c r="AA1097" s="327"/>
      <c r="AB1097" s="327"/>
      <c r="AC1097" s="327"/>
      <c r="AD1097" s="327"/>
      <c r="AE1097" s="327"/>
      <c r="AF1097" s="327"/>
      <c r="AG1097" s="327"/>
    </row>
    <row r="1098" spans="2:33">
      <c r="B1098" s="354"/>
      <c r="D1098" s="327"/>
      <c r="E1098" s="327"/>
      <c r="F1098" s="327"/>
      <c r="G1098" s="327"/>
      <c r="H1098" s="327"/>
      <c r="I1098" s="327"/>
      <c r="J1098" s="327"/>
      <c r="K1098" s="327"/>
      <c r="L1098" s="327"/>
      <c r="M1098" s="327"/>
      <c r="N1098" s="327"/>
      <c r="O1098" s="327"/>
      <c r="P1098" s="327"/>
      <c r="Q1098" s="327"/>
      <c r="R1098" s="327"/>
      <c r="S1098" s="327"/>
      <c r="T1098" s="327"/>
      <c r="U1098" s="327"/>
      <c r="V1098" s="327"/>
      <c r="W1098" s="327"/>
      <c r="X1098" s="327"/>
      <c r="Y1098" s="327"/>
      <c r="Z1098" s="327"/>
      <c r="AA1098" s="327"/>
      <c r="AB1098" s="327"/>
      <c r="AC1098" s="327"/>
      <c r="AD1098" s="327"/>
      <c r="AE1098" s="327"/>
      <c r="AF1098" s="327"/>
      <c r="AG1098" s="327"/>
    </row>
    <row r="1099" spans="2:33">
      <c r="B1099" s="354"/>
      <c r="D1099" s="327"/>
      <c r="E1099" s="327"/>
      <c r="F1099" s="327"/>
      <c r="G1099" s="327"/>
      <c r="H1099" s="327"/>
      <c r="I1099" s="327"/>
      <c r="J1099" s="327"/>
      <c r="K1099" s="327"/>
      <c r="L1099" s="327"/>
      <c r="M1099" s="327"/>
      <c r="N1099" s="327"/>
      <c r="O1099" s="327"/>
      <c r="P1099" s="327"/>
      <c r="Q1099" s="327"/>
      <c r="R1099" s="327"/>
      <c r="S1099" s="327"/>
      <c r="T1099" s="327"/>
      <c r="U1099" s="327"/>
      <c r="V1099" s="327"/>
      <c r="W1099" s="327"/>
      <c r="X1099" s="327"/>
      <c r="Y1099" s="327"/>
      <c r="Z1099" s="327"/>
      <c r="AA1099" s="327"/>
      <c r="AB1099" s="327"/>
      <c r="AC1099" s="327"/>
      <c r="AD1099" s="327"/>
      <c r="AE1099" s="327"/>
      <c r="AF1099" s="327"/>
      <c r="AG1099" s="327"/>
    </row>
    <row r="1100" spans="2:33">
      <c r="B1100" s="354"/>
      <c r="D1100" s="327"/>
      <c r="E1100" s="327"/>
      <c r="F1100" s="327"/>
      <c r="G1100" s="327"/>
      <c r="H1100" s="327"/>
      <c r="I1100" s="327"/>
      <c r="J1100" s="327"/>
      <c r="K1100" s="327"/>
      <c r="L1100" s="327"/>
      <c r="M1100" s="327"/>
      <c r="N1100" s="327"/>
      <c r="O1100" s="327"/>
      <c r="P1100" s="327"/>
      <c r="Q1100" s="327"/>
      <c r="R1100" s="327"/>
      <c r="S1100" s="327"/>
      <c r="T1100" s="327"/>
      <c r="U1100" s="327"/>
      <c r="V1100" s="327"/>
      <c r="W1100" s="327"/>
      <c r="X1100" s="327"/>
      <c r="Y1100" s="327"/>
      <c r="Z1100" s="327"/>
      <c r="AA1100" s="327"/>
      <c r="AB1100" s="327"/>
      <c r="AC1100" s="327"/>
      <c r="AD1100" s="327"/>
      <c r="AE1100" s="327"/>
      <c r="AF1100" s="327"/>
      <c r="AG1100" s="327"/>
    </row>
    <row r="1101" spans="2:33">
      <c r="B1101" s="354"/>
      <c r="D1101" s="327"/>
      <c r="E1101" s="327"/>
      <c r="F1101" s="327"/>
      <c r="G1101" s="327"/>
      <c r="H1101" s="327"/>
      <c r="I1101" s="327"/>
      <c r="J1101" s="327"/>
      <c r="K1101" s="327"/>
      <c r="L1101" s="327"/>
      <c r="M1101" s="327"/>
      <c r="N1101" s="327"/>
      <c r="O1101" s="327"/>
      <c r="P1101" s="327"/>
      <c r="Q1101" s="327"/>
      <c r="R1101" s="327"/>
      <c r="S1101" s="327"/>
      <c r="T1101" s="327"/>
      <c r="U1101" s="327"/>
      <c r="V1101" s="327"/>
      <c r="W1101" s="327"/>
      <c r="X1101" s="327"/>
      <c r="Y1101" s="327"/>
      <c r="Z1101" s="327"/>
      <c r="AA1101" s="327"/>
      <c r="AB1101" s="327"/>
      <c r="AC1101" s="327"/>
      <c r="AD1101" s="327"/>
      <c r="AE1101" s="327"/>
      <c r="AF1101" s="327"/>
      <c r="AG1101" s="327"/>
    </row>
    <row r="1102" spans="2:33">
      <c r="B1102" s="354"/>
      <c r="D1102" s="327"/>
      <c r="E1102" s="327"/>
      <c r="F1102" s="327"/>
      <c r="G1102" s="327"/>
      <c r="H1102" s="327"/>
      <c r="I1102" s="327"/>
      <c r="J1102" s="327"/>
      <c r="K1102" s="327"/>
      <c r="L1102" s="327"/>
      <c r="M1102" s="327"/>
      <c r="N1102" s="327"/>
      <c r="O1102" s="327"/>
      <c r="P1102" s="327"/>
      <c r="Q1102" s="327"/>
      <c r="R1102" s="327"/>
      <c r="S1102" s="327"/>
      <c r="T1102" s="327"/>
      <c r="U1102" s="327"/>
      <c r="V1102" s="327"/>
      <c r="W1102" s="327"/>
      <c r="X1102" s="327"/>
      <c r="Y1102" s="327"/>
      <c r="Z1102" s="327"/>
      <c r="AA1102" s="327"/>
      <c r="AB1102" s="327"/>
      <c r="AC1102" s="327"/>
      <c r="AD1102" s="327"/>
      <c r="AE1102" s="327"/>
      <c r="AF1102" s="327"/>
      <c r="AG1102" s="327"/>
    </row>
    <row r="1103" spans="2:33">
      <c r="B1103" s="354"/>
      <c r="D1103" s="327"/>
      <c r="E1103" s="327"/>
      <c r="F1103" s="327"/>
      <c r="G1103" s="327"/>
      <c r="H1103" s="327"/>
      <c r="I1103" s="327"/>
      <c r="J1103" s="327"/>
      <c r="K1103" s="327"/>
      <c r="L1103" s="327"/>
      <c r="M1103" s="327"/>
      <c r="N1103" s="327"/>
      <c r="O1103" s="327"/>
      <c r="P1103" s="327"/>
      <c r="Q1103" s="327"/>
      <c r="R1103" s="327"/>
      <c r="S1103" s="327"/>
      <c r="T1103" s="327"/>
      <c r="U1103" s="327"/>
      <c r="V1103" s="327"/>
      <c r="W1103" s="327"/>
      <c r="X1103" s="327"/>
      <c r="Y1103" s="327"/>
      <c r="Z1103" s="327"/>
      <c r="AA1103" s="327"/>
      <c r="AB1103" s="327"/>
      <c r="AC1103" s="327"/>
      <c r="AD1103" s="327"/>
      <c r="AE1103" s="327"/>
      <c r="AF1103" s="327"/>
      <c r="AG1103" s="327"/>
    </row>
    <row r="1104" spans="2:33">
      <c r="B1104" s="354"/>
      <c r="D1104" s="327"/>
      <c r="E1104" s="327"/>
      <c r="F1104" s="327"/>
      <c r="G1104" s="327"/>
      <c r="H1104" s="327"/>
      <c r="I1104" s="327"/>
      <c r="J1104" s="327"/>
      <c r="K1104" s="327"/>
      <c r="L1104" s="327"/>
      <c r="M1104" s="327"/>
      <c r="N1104" s="327"/>
      <c r="O1104" s="327"/>
      <c r="P1104" s="327"/>
      <c r="Q1104" s="327"/>
      <c r="R1104" s="327"/>
      <c r="S1104" s="327"/>
      <c r="T1104" s="327"/>
      <c r="U1104" s="327"/>
      <c r="V1104" s="327"/>
      <c r="W1104" s="327"/>
      <c r="X1104" s="327"/>
      <c r="Y1104" s="327"/>
      <c r="Z1104" s="327"/>
      <c r="AA1104" s="327"/>
      <c r="AB1104" s="327"/>
      <c r="AC1104" s="327"/>
      <c r="AD1104" s="327"/>
      <c r="AE1104" s="327"/>
      <c r="AF1104" s="327"/>
      <c r="AG1104" s="327"/>
    </row>
    <row r="1105" spans="2:33">
      <c r="B1105" s="354"/>
      <c r="D1105" s="327"/>
      <c r="E1105" s="327"/>
      <c r="F1105" s="327"/>
      <c r="G1105" s="327"/>
      <c r="H1105" s="327"/>
      <c r="I1105" s="327"/>
      <c r="J1105" s="327"/>
      <c r="K1105" s="327"/>
      <c r="L1105" s="327"/>
      <c r="M1105" s="327"/>
      <c r="N1105" s="327"/>
      <c r="O1105" s="327"/>
      <c r="P1105" s="327"/>
      <c r="Q1105" s="327"/>
      <c r="R1105" s="327"/>
      <c r="S1105" s="327"/>
      <c r="T1105" s="327"/>
      <c r="U1105" s="327"/>
      <c r="V1105" s="327"/>
      <c r="W1105" s="327"/>
      <c r="X1105" s="327"/>
      <c r="Y1105" s="327"/>
      <c r="Z1105" s="327"/>
      <c r="AA1105" s="327"/>
      <c r="AB1105" s="327"/>
      <c r="AC1105" s="327"/>
      <c r="AD1105" s="327"/>
      <c r="AE1105" s="327"/>
      <c r="AF1105" s="327"/>
      <c r="AG1105" s="327"/>
    </row>
    <row r="1106" spans="2:33">
      <c r="B1106" s="354"/>
      <c r="D1106" s="327"/>
      <c r="E1106" s="327"/>
      <c r="F1106" s="327"/>
      <c r="G1106" s="327"/>
      <c r="H1106" s="327"/>
      <c r="I1106" s="327"/>
      <c r="J1106" s="327"/>
      <c r="K1106" s="327"/>
      <c r="L1106" s="327"/>
      <c r="M1106" s="327"/>
      <c r="N1106" s="327"/>
      <c r="O1106" s="327"/>
      <c r="P1106" s="327"/>
      <c r="Q1106" s="327"/>
      <c r="R1106" s="327"/>
      <c r="S1106" s="327"/>
      <c r="T1106" s="327"/>
      <c r="U1106" s="327"/>
      <c r="V1106" s="327"/>
      <c r="W1106" s="327"/>
      <c r="X1106" s="327"/>
      <c r="Y1106" s="327"/>
      <c r="Z1106" s="327"/>
      <c r="AA1106" s="327"/>
      <c r="AB1106" s="327"/>
      <c r="AC1106" s="327"/>
      <c r="AD1106" s="327"/>
      <c r="AE1106" s="327"/>
      <c r="AF1106" s="327"/>
      <c r="AG1106" s="327"/>
    </row>
    <row r="1107" spans="2:33">
      <c r="B1107" s="354"/>
      <c r="D1107" s="327"/>
      <c r="E1107" s="327"/>
      <c r="F1107" s="327"/>
      <c r="G1107" s="327"/>
      <c r="H1107" s="327"/>
      <c r="I1107" s="327"/>
      <c r="J1107" s="327"/>
      <c r="K1107" s="327"/>
      <c r="L1107" s="327"/>
      <c r="M1107" s="327"/>
      <c r="N1107" s="327"/>
      <c r="O1107" s="327"/>
      <c r="P1107" s="327"/>
      <c r="Q1107" s="327"/>
      <c r="R1107" s="327"/>
      <c r="S1107" s="327"/>
      <c r="T1107" s="327"/>
      <c r="U1107" s="327"/>
      <c r="V1107" s="327"/>
      <c r="W1107" s="327"/>
      <c r="X1107" s="327"/>
      <c r="Y1107" s="327"/>
      <c r="Z1107" s="327"/>
      <c r="AA1107" s="327"/>
      <c r="AB1107" s="327"/>
      <c r="AC1107" s="327"/>
      <c r="AD1107" s="327"/>
      <c r="AE1107" s="327"/>
      <c r="AF1107" s="327"/>
      <c r="AG1107" s="327"/>
    </row>
    <row r="1108" spans="2:33">
      <c r="B1108" s="354"/>
      <c r="D1108" s="327"/>
      <c r="E1108" s="327"/>
      <c r="F1108" s="327"/>
      <c r="G1108" s="327"/>
      <c r="H1108" s="327"/>
      <c r="I1108" s="327"/>
      <c r="J1108" s="327"/>
      <c r="K1108" s="327"/>
      <c r="L1108" s="327"/>
      <c r="M1108" s="327"/>
      <c r="N1108" s="327"/>
      <c r="O1108" s="327"/>
      <c r="P1108" s="327"/>
      <c r="Q1108" s="327"/>
      <c r="R1108" s="327"/>
      <c r="S1108" s="327"/>
      <c r="T1108" s="327"/>
      <c r="U1108" s="327"/>
      <c r="V1108" s="327"/>
      <c r="W1108" s="327"/>
      <c r="X1108" s="327"/>
      <c r="Y1108" s="327"/>
      <c r="Z1108" s="327"/>
      <c r="AA1108" s="327"/>
      <c r="AB1108" s="327"/>
      <c r="AC1108" s="327"/>
      <c r="AD1108" s="327"/>
      <c r="AE1108" s="327"/>
      <c r="AF1108" s="327"/>
      <c r="AG1108" s="327"/>
    </row>
    <row r="1109" spans="2:33">
      <c r="B1109" s="354"/>
      <c r="D1109" s="327"/>
      <c r="E1109" s="327"/>
      <c r="F1109" s="327"/>
      <c r="G1109" s="327"/>
      <c r="H1109" s="327"/>
      <c r="I1109" s="327"/>
      <c r="J1109" s="327"/>
      <c r="K1109" s="327"/>
      <c r="L1109" s="327"/>
      <c r="M1109" s="327"/>
      <c r="N1109" s="327"/>
      <c r="O1109" s="327"/>
      <c r="P1109" s="327"/>
      <c r="Q1109" s="327"/>
      <c r="R1109" s="327"/>
      <c r="S1109" s="327"/>
      <c r="T1109" s="327"/>
      <c r="U1109" s="327"/>
      <c r="V1109" s="327"/>
      <c r="W1109" s="327"/>
      <c r="X1109" s="327"/>
      <c r="Y1109" s="327"/>
      <c r="Z1109" s="327"/>
      <c r="AA1109" s="327"/>
      <c r="AB1109" s="327"/>
      <c r="AC1109" s="327"/>
      <c r="AD1109" s="327"/>
      <c r="AE1109" s="327"/>
      <c r="AF1109" s="327"/>
      <c r="AG1109" s="327"/>
    </row>
    <row r="1110" spans="2:33">
      <c r="B1110" s="354"/>
      <c r="D1110" s="327"/>
      <c r="E1110" s="327"/>
      <c r="F1110" s="327"/>
      <c r="G1110" s="327"/>
      <c r="H1110" s="327"/>
      <c r="I1110" s="327"/>
      <c r="J1110" s="327"/>
      <c r="K1110" s="327"/>
      <c r="L1110" s="327"/>
      <c r="M1110" s="327"/>
      <c r="N1110" s="327"/>
      <c r="O1110" s="327"/>
      <c r="P1110" s="327"/>
      <c r="Q1110" s="327"/>
      <c r="R1110" s="327"/>
      <c r="S1110" s="327"/>
      <c r="T1110" s="327"/>
      <c r="U1110" s="327"/>
      <c r="V1110" s="327"/>
      <c r="W1110" s="327"/>
      <c r="X1110" s="327"/>
      <c r="Y1110" s="327"/>
      <c r="Z1110" s="327"/>
      <c r="AA1110" s="327"/>
      <c r="AB1110" s="327"/>
      <c r="AC1110" s="327"/>
      <c r="AD1110" s="327"/>
      <c r="AE1110" s="327"/>
      <c r="AF1110" s="327"/>
      <c r="AG1110" s="327"/>
    </row>
    <row r="1111" spans="2:33">
      <c r="B1111" s="354"/>
      <c r="D1111" s="327"/>
      <c r="E1111" s="327"/>
      <c r="F1111" s="327"/>
      <c r="G1111" s="327"/>
      <c r="H1111" s="327"/>
      <c r="I1111" s="327"/>
      <c r="J1111" s="327"/>
      <c r="K1111" s="327"/>
      <c r="L1111" s="327"/>
      <c r="M1111" s="327"/>
      <c r="N1111" s="327"/>
      <c r="O1111" s="327"/>
      <c r="P1111" s="327"/>
      <c r="Q1111" s="327"/>
      <c r="R1111" s="327"/>
      <c r="S1111" s="327"/>
      <c r="T1111" s="327"/>
      <c r="U1111" s="327"/>
      <c r="V1111" s="327"/>
      <c r="W1111" s="327"/>
      <c r="X1111" s="327"/>
      <c r="Y1111" s="327"/>
      <c r="Z1111" s="327"/>
      <c r="AA1111" s="327"/>
      <c r="AB1111" s="327"/>
      <c r="AC1111" s="327"/>
      <c r="AD1111" s="327"/>
      <c r="AE1111" s="327"/>
      <c r="AF1111" s="327"/>
      <c r="AG1111" s="327"/>
    </row>
    <row r="1112" spans="2:33">
      <c r="B1112" s="354"/>
      <c r="D1112" s="327"/>
      <c r="E1112" s="327"/>
      <c r="F1112" s="327"/>
      <c r="G1112" s="327"/>
      <c r="H1112" s="327"/>
      <c r="I1112" s="327"/>
      <c r="J1112" s="327"/>
      <c r="K1112" s="327"/>
      <c r="L1112" s="327"/>
      <c r="M1112" s="327"/>
      <c r="N1112" s="327"/>
      <c r="O1112" s="327"/>
      <c r="P1112" s="327"/>
      <c r="Q1112" s="327"/>
      <c r="R1112" s="327"/>
      <c r="S1112" s="327"/>
      <c r="T1112" s="327"/>
      <c r="U1112" s="327"/>
      <c r="V1112" s="327"/>
      <c r="W1112" s="327"/>
      <c r="X1112" s="327"/>
      <c r="Y1112" s="327"/>
      <c r="Z1112" s="327"/>
      <c r="AA1112" s="327"/>
      <c r="AB1112" s="327"/>
      <c r="AC1112" s="327"/>
      <c r="AD1112" s="327"/>
      <c r="AE1112" s="327"/>
      <c r="AF1112" s="327"/>
      <c r="AG1112" s="327"/>
    </row>
    <row r="1113" spans="2:33">
      <c r="B1113" s="354"/>
      <c r="D1113" s="327"/>
      <c r="E1113" s="327"/>
      <c r="F1113" s="327"/>
      <c r="G1113" s="327"/>
      <c r="H1113" s="327"/>
      <c r="I1113" s="327"/>
      <c r="J1113" s="327"/>
      <c r="K1113" s="327"/>
      <c r="L1113" s="327"/>
      <c r="M1113" s="327"/>
      <c r="N1113" s="327"/>
      <c r="O1113" s="327"/>
      <c r="P1113" s="327"/>
      <c r="Q1113" s="327"/>
      <c r="R1113" s="327"/>
      <c r="S1113" s="327"/>
      <c r="T1113" s="327"/>
      <c r="U1113" s="327"/>
      <c r="V1113" s="327"/>
      <c r="W1113" s="327"/>
      <c r="X1113" s="327"/>
      <c r="Y1113" s="327"/>
      <c r="Z1113" s="327"/>
      <c r="AA1113" s="327"/>
      <c r="AB1113" s="327"/>
      <c r="AC1113" s="327"/>
      <c r="AD1113" s="327"/>
      <c r="AE1113" s="327"/>
      <c r="AF1113" s="327"/>
      <c r="AG1113" s="327"/>
    </row>
    <row r="1114" spans="2:33">
      <c r="B1114" s="354"/>
      <c r="D1114" s="327"/>
      <c r="E1114" s="327"/>
      <c r="F1114" s="327"/>
      <c r="G1114" s="327"/>
      <c r="H1114" s="327"/>
      <c r="I1114" s="327"/>
      <c r="J1114" s="327"/>
      <c r="K1114" s="327"/>
      <c r="L1114" s="327"/>
      <c r="M1114" s="327"/>
      <c r="N1114" s="327"/>
      <c r="O1114" s="327"/>
      <c r="P1114" s="327"/>
      <c r="Q1114" s="327"/>
      <c r="R1114" s="327"/>
      <c r="S1114" s="327"/>
      <c r="T1114" s="327"/>
      <c r="U1114" s="327"/>
      <c r="V1114" s="327"/>
      <c r="W1114" s="327"/>
      <c r="X1114" s="327"/>
      <c r="Y1114" s="327"/>
      <c r="Z1114" s="327"/>
      <c r="AA1114" s="327"/>
      <c r="AB1114" s="327"/>
      <c r="AC1114" s="327"/>
      <c r="AD1114" s="327"/>
      <c r="AE1114" s="327"/>
      <c r="AF1114" s="327"/>
      <c r="AG1114" s="327"/>
    </row>
    <row r="1115" spans="2:33">
      <c r="B1115" s="354"/>
      <c r="D1115" s="327"/>
      <c r="E1115" s="327"/>
      <c r="F1115" s="327"/>
      <c r="G1115" s="327"/>
      <c r="H1115" s="327"/>
      <c r="I1115" s="327"/>
      <c r="J1115" s="327"/>
      <c r="K1115" s="327"/>
      <c r="L1115" s="327"/>
      <c r="M1115" s="327"/>
      <c r="N1115" s="327"/>
      <c r="O1115" s="327"/>
      <c r="P1115" s="327"/>
      <c r="Q1115" s="327"/>
      <c r="R1115" s="327"/>
      <c r="S1115" s="327"/>
      <c r="T1115" s="327"/>
      <c r="U1115" s="327"/>
      <c r="V1115" s="327"/>
      <c r="W1115" s="327"/>
      <c r="X1115" s="327"/>
      <c r="Y1115" s="327"/>
      <c r="Z1115" s="327"/>
      <c r="AA1115" s="327"/>
      <c r="AB1115" s="327"/>
      <c r="AC1115" s="327"/>
      <c r="AD1115" s="327"/>
      <c r="AE1115" s="327"/>
      <c r="AF1115" s="327"/>
      <c r="AG1115" s="327"/>
    </row>
    <row r="1116" spans="2:33">
      <c r="B1116" s="354"/>
      <c r="D1116" s="327"/>
      <c r="E1116" s="327"/>
      <c r="F1116" s="327"/>
      <c r="G1116" s="327"/>
      <c r="H1116" s="327"/>
      <c r="I1116" s="327"/>
      <c r="J1116" s="327"/>
      <c r="K1116" s="327"/>
      <c r="L1116" s="327"/>
      <c r="M1116" s="327"/>
      <c r="N1116" s="327"/>
      <c r="O1116" s="327"/>
      <c r="P1116" s="327"/>
      <c r="Q1116" s="327"/>
      <c r="R1116" s="327"/>
      <c r="S1116" s="327"/>
      <c r="T1116" s="327"/>
      <c r="U1116" s="327"/>
      <c r="V1116" s="327"/>
      <c r="W1116" s="327"/>
      <c r="X1116" s="327"/>
      <c r="Y1116" s="327"/>
      <c r="Z1116" s="327"/>
      <c r="AA1116" s="327"/>
      <c r="AB1116" s="327"/>
      <c r="AC1116" s="327"/>
      <c r="AD1116" s="327"/>
      <c r="AE1116" s="327"/>
      <c r="AF1116" s="327"/>
      <c r="AG1116" s="327"/>
    </row>
    <row r="1117" spans="2:33">
      <c r="B1117" s="354"/>
      <c r="D1117" s="327"/>
      <c r="E1117" s="327"/>
      <c r="F1117" s="327"/>
      <c r="G1117" s="327"/>
      <c r="H1117" s="327"/>
      <c r="I1117" s="327"/>
      <c r="J1117" s="327"/>
      <c r="K1117" s="327"/>
      <c r="L1117" s="327"/>
      <c r="M1117" s="327"/>
      <c r="N1117" s="327"/>
      <c r="O1117" s="327"/>
      <c r="P1117" s="327"/>
      <c r="Q1117" s="327"/>
      <c r="R1117" s="327"/>
      <c r="S1117" s="327"/>
      <c r="T1117" s="327"/>
      <c r="U1117" s="327"/>
      <c r="V1117" s="327"/>
      <c r="W1117" s="327"/>
      <c r="X1117" s="327"/>
      <c r="Y1117" s="327"/>
      <c r="Z1117" s="327"/>
      <c r="AA1117" s="327"/>
      <c r="AB1117" s="327"/>
      <c r="AC1117" s="327"/>
      <c r="AD1117" s="327"/>
      <c r="AE1117" s="327"/>
      <c r="AF1117" s="327"/>
      <c r="AG1117" s="327"/>
    </row>
    <row r="1118" spans="2:33">
      <c r="B1118" s="354"/>
      <c r="D1118" s="327"/>
      <c r="E1118" s="327"/>
      <c r="F1118" s="327"/>
      <c r="G1118" s="327"/>
      <c r="H1118" s="327"/>
      <c r="I1118" s="327"/>
      <c r="J1118" s="327"/>
      <c r="K1118" s="327"/>
      <c r="L1118" s="327"/>
      <c r="M1118" s="327"/>
      <c r="N1118" s="327"/>
      <c r="O1118" s="327"/>
      <c r="P1118" s="327"/>
      <c r="Q1118" s="327"/>
      <c r="R1118" s="327"/>
      <c r="S1118" s="327"/>
      <c r="T1118" s="327"/>
      <c r="U1118" s="327"/>
      <c r="V1118" s="327"/>
      <c r="W1118" s="327"/>
      <c r="X1118" s="327"/>
      <c r="Y1118" s="327"/>
      <c r="Z1118" s="327"/>
      <c r="AA1118" s="327"/>
      <c r="AB1118" s="327"/>
      <c r="AC1118" s="327"/>
      <c r="AD1118" s="327"/>
      <c r="AE1118" s="327"/>
      <c r="AF1118" s="327"/>
      <c r="AG1118" s="327"/>
    </row>
    <row r="1119" spans="2:33">
      <c r="B1119" s="354"/>
      <c r="D1119" s="327"/>
      <c r="E1119" s="327"/>
      <c r="F1119" s="327"/>
      <c r="G1119" s="327"/>
      <c r="H1119" s="327"/>
      <c r="I1119" s="327"/>
      <c r="J1119" s="327"/>
      <c r="K1119" s="327"/>
      <c r="L1119" s="327"/>
      <c r="M1119" s="327"/>
      <c r="N1119" s="327"/>
      <c r="O1119" s="327"/>
      <c r="P1119" s="327"/>
      <c r="Q1119" s="327"/>
      <c r="R1119" s="327"/>
      <c r="S1119" s="327"/>
      <c r="T1119" s="327"/>
      <c r="U1119" s="327"/>
      <c r="V1119" s="327"/>
      <c r="W1119" s="327"/>
      <c r="X1119" s="327"/>
      <c r="Y1119" s="327"/>
      <c r="Z1119" s="327"/>
      <c r="AA1119" s="327"/>
      <c r="AB1119" s="327"/>
      <c r="AC1119" s="327"/>
      <c r="AD1119" s="327"/>
      <c r="AE1119" s="327"/>
      <c r="AF1119" s="327"/>
      <c r="AG1119" s="327"/>
    </row>
    <row r="1120" spans="2:33">
      <c r="B1120" s="354"/>
      <c r="D1120" s="327"/>
      <c r="E1120" s="327"/>
      <c r="F1120" s="327"/>
      <c r="G1120" s="327"/>
      <c r="H1120" s="327"/>
      <c r="I1120" s="327"/>
      <c r="J1120" s="327"/>
      <c r="K1120" s="327"/>
      <c r="L1120" s="327"/>
      <c r="M1120" s="327"/>
      <c r="N1120" s="327"/>
      <c r="O1120" s="327"/>
      <c r="P1120" s="327"/>
      <c r="Q1120" s="327"/>
      <c r="R1120" s="327"/>
      <c r="S1120" s="327"/>
      <c r="T1120" s="327"/>
      <c r="U1120" s="327"/>
      <c r="V1120" s="327"/>
      <c r="W1120" s="327"/>
      <c r="X1120" s="327"/>
      <c r="Y1120" s="327"/>
      <c r="Z1120" s="327"/>
      <c r="AA1120" s="327"/>
      <c r="AB1120" s="327"/>
      <c r="AC1120" s="327"/>
      <c r="AD1120" s="327"/>
      <c r="AE1120" s="327"/>
      <c r="AF1120" s="327"/>
      <c r="AG1120" s="327"/>
    </row>
    <row r="1121" spans="2:33">
      <c r="B1121" s="354"/>
      <c r="D1121" s="327"/>
      <c r="E1121" s="327"/>
      <c r="F1121" s="327"/>
      <c r="G1121" s="327"/>
      <c r="H1121" s="327"/>
      <c r="I1121" s="327"/>
      <c r="J1121" s="327"/>
      <c r="K1121" s="327"/>
      <c r="L1121" s="327"/>
      <c r="M1121" s="327"/>
      <c r="N1121" s="327"/>
      <c r="O1121" s="327"/>
      <c r="P1121" s="327"/>
      <c r="Q1121" s="327"/>
      <c r="R1121" s="327"/>
      <c r="S1121" s="327"/>
      <c r="T1121" s="327"/>
      <c r="U1121" s="327"/>
      <c r="V1121" s="327"/>
      <c r="W1121" s="327"/>
      <c r="X1121" s="327"/>
      <c r="Y1121" s="327"/>
      <c r="Z1121" s="327"/>
      <c r="AA1121" s="327"/>
      <c r="AB1121" s="327"/>
      <c r="AC1121" s="327"/>
      <c r="AD1121" s="327"/>
      <c r="AE1121" s="327"/>
      <c r="AF1121" s="327"/>
      <c r="AG1121" s="327"/>
    </row>
    <row r="1122" spans="2:33">
      <c r="B1122" s="354"/>
      <c r="D1122" s="327"/>
      <c r="E1122" s="327"/>
      <c r="F1122" s="327"/>
      <c r="G1122" s="327"/>
      <c r="H1122" s="327"/>
      <c r="I1122" s="327"/>
      <c r="J1122" s="327"/>
      <c r="K1122" s="327"/>
      <c r="L1122" s="327"/>
      <c r="M1122" s="327"/>
      <c r="N1122" s="327"/>
      <c r="O1122" s="327"/>
      <c r="P1122" s="327"/>
      <c r="Q1122" s="327"/>
      <c r="R1122" s="327"/>
      <c r="S1122" s="327"/>
      <c r="T1122" s="327"/>
      <c r="U1122" s="327"/>
      <c r="V1122" s="327"/>
      <c r="W1122" s="327"/>
      <c r="X1122" s="327"/>
      <c r="Y1122" s="327"/>
      <c r="Z1122" s="327"/>
      <c r="AA1122" s="327"/>
      <c r="AB1122" s="327"/>
      <c r="AC1122" s="327"/>
      <c r="AD1122" s="327"/>
      <c r="AE1122" s="327"/>
      <c r="AF1122" s="327"/>
      <c r="AG1122" s="327"/>
    </row>
    <row r="1123" spans="2:33">
      <c r="B1123" s="354"/>
      <c r="D1123" s="327"/>
      <c r="E1123" s="327"/>
      <c r="F1123" s="327"/>
      <c r="G1123" s="327"/>
      <c r="H1123" s="327"/>
      <c r="I1123" s="327"/>
      <c r="J1123" s="327"/>
      <c r="K1123" s="327"/>
      <c r="L1123" s="327"/>
      <c r="M1123" s="327"/>
      <c r="N1123" s="327"/>
      <c r="O1123" s="327"/>
      <c r="P1123" s="327"/>
      <c r="Q1123" s="327"/>
      <c r="R1123" s="327"/>
      <c r="S1123" s="327"/>
      <c r="T1123" s="327"/>
      <c r="U1123" s="327"/>
      <c r="V1123" s="327"/>
      <c r="W1123" s="327"/>
      <c r="X1123" s="327"/>
      <c r="Y1123" s="327"/>
      <c r="Z1123" s="327"/>
      <c r="AA1123" s="327"/>
      <c r="AB1123" s="327"/>
      <c r="AC1123" s="327"/>
      <c r="AD1123" s="327"/>
      <c r="AE1123" s="327"/>
      <c r="AF1123" s="327"/>
      <c r="AG1123" s="327"/>
    </row>
    <row r="1124" spans="2:33">
      <c r="B1124" s="354"/>
      <c r="D1124" s="327"/>
      <c r="E1124" s="327"/>
      <c r="F1124" s="327"/>
      <c r="G1124" s="327"/>
      <c r="H1124" s="327"/>
      <c r="I1124" s="327"/>
      <c r="J1124" s="327"/>
      <c r="K1124" s="327"/>
      <c r="L1124" s="327"/>
      <c r="M1124" s="327"/>
      <c r="N1124" s="327"/>
      <c r="O1124" s="327"/>
      <c r="P1124" s="327"/>
      <c r="Q1124" s="327"/>
      <c r="R1124" s="327"/>
      <c r="S1124" s="327"/>
      <c r="T1124" s="327"/>
      <c r="U1124" s="327"/>
      <c r="V1124" s="327"/>
      <c r="W1124" s="327"/>
      <c r="X1124" s="327"/>
      <c r="Y1124" s="327"/>
      <c r="Z1124" s="327"/>
      <c r="AA1124" s="327"/>
      <c r="AB1124" s="327"/>
      <c r="AC1124" s="327"/>
      <c r="AD1124" s="327"/>
      <c r="AE1124" s="327"/>
      <c r="AF1124" s="327"/>
      <c r="AG1124" s="327"/>
    </row>
    <row r="1125" spans="2:33">
      <c r="B1125" s="354"/>
      <c r="D1125" s="327"/>
      <c r="E1125" s="327"/>
      <c r="F1125" s="327"/>
      <c r="G1125" s="327"/>
      <c r="H1125" s="327"/>
      <c r="I1125" s="327"/>
      <c r="J1125" s="327"/>
      <c r="K1125" s="327"/>
      <c r="L1125" s="327"/>
      <c r="M1125" s="327"/>
      <c r="N1125" s="327"/>
      <c r="O1125" s="327"/>
      <c r="P1125" s="327"/>
      <c r="Q1125" s="327"/>
      <c r="R1125" s="327"/>
      <c r="S1125" s="327"/>
      <c r="T1125" s="327"/>
      <c r="U1125" s="327"/>
      <c r="V1125" s="327"/>
      <c r="W1125" s="327"/>
      <c r="X1125" s="327"/>
      <c r="Y1125" s="327"/>
      <c r="Z1125" s="327"/>
      <c r="AA1125" s="327"/>
      <c r="AB1125" s="327"/>
      <c r="AC1125" s="327"/>
      <c r="AD1125" s="327"/>
      <c r="AE1125" s="327"/>
      <c r="AF1125" s="327"/>
      <c r="AG1125" s="327"/>
    </row>
    <row r="1126" spans="2:33">
      <c r="B1126" s="354"/>
      <c r="D1126" s="327"/>
      <c r="E1126" s="327"/>
      <c r="F1126" s="327"/>
      <c r="G1126" s="327"/>
      <c r="H1126" s="327"/>
      <c r="I1126" s="327"/>
      <c r="J1126" s="327"/>
      <c r="K1126" s="327"/>
      <c r="L1126" s="327"/>
      <c r="M1126" s="327"/>
      <c r="N1126" s="327"/>
      <c r="O1126" s="327"/>
      <c r="P1126" s="327"/>
      <c r="Q1126" s="327"/>
      <c r="R1126" s="327"/>
      <c r="S1126" s="327"/>
      <c r="T1126" s="327"/>
      <c r="U1126" s="327"/>
      <c r="V1126" s="327"/>
      <c r="W1126" s="327"/>
      <c r="X1126" s="327"/>
      <c r="Y1126" s="327"/>
      <c r="Z1126" s="327"/>
      <c r="AA1126" s="327"/>
      <c r="AB1126" s="327"/>
      <c r="AC1126" s="327"/>
      <c r="AD1126" s="327"/>
      <c r="AE1126" s="327"/>
      <c r="AF1126" s="327"/>
      <c r="AG1126" s="327"/>
    </row>
    <row r="1127" spans="2:33">
      <c r="B1127" s="354"/>
      <c r="D1127" s="327"/>
      <c r="E1127" s="327"/>
      <c r="F1127" s="327"/>
      <c r="G1127" s="327"/>
      <c r="H1127" s="327"/>
      <c r="I1127" s="327"/>
      <c r="J1127" s="327"/>
      <c r="K1127" s="327"/>
      <c r="L1127" s="327"/>
      <c r="M1127" s="327"/>
      <c r="N1127" s="327"/>
      <c r="O1127" s="327"/>
      <c r="P1127" s="327"/>
      <c r="Q1127" s="327"/>
      <c r="R1127" s="327"/>
      <c r="S1127" s="327"/>
      <c r="T1127" s="327"/>
      <c r="U1127" s="327"/>
      <c r="V1127" s="327"/>
      <c r="W1127" s="327"/>
      <c r="X1127" s="327"/>
      <c r="Y1127" s="327"/>
      <c r="Z1127" s="327"/>
      <c r="AA1127" s="327"/>
      <c r="AB1127" s="327"/>
      <c r="AC1127" s="327"/>
      <c r="AD1127" s="327"/>
      <c r="AE1127" s="327"/>
      <c r="AF1127" s="327"/>
      <c r="AG1127" s="327"/>
    </row>
    <row r="1128" spans="2:33">
      <c r="B1128" s="354"/>
      <c r="D1128" s="327"/>
      <c r="E1128" s="327"/>
      <c r="F1128" s="327"/>
      <c r="G1128" s="327"/>
      <c r="H1128" s="327"/>
      <c r="I1128" s="327"/>
      <c r="J1128" s="327"/>
      <c r="K1128" s="327"/>
      <c r="L1128" s="327"/>
      <c r="M1128" s="327"/>
      <c r="N1128" s="327"/>
      <c r="O1128" s="327"/>
      <c r="P1128" s="327"/>
      <c r="Q1128" s="327"/>
      <c r="R1128" s="327"/>
      <c r="S1128" s="327"/>
      <c r="T1128" s="327"/>
      <c r="U1128" s="327"/>
      <c r="V1128" s="327"/>
      <c r="W1128" s="327"/>
      <c r="X1128" s="327"/>
      <c r="Y1128" s="327"/>
      <c r="Z1128" s="327"/>
      <c r="AA1128" s="327"/>
      <c r="AB1128" s="327"/>
      <c r="AC1128" s="327"/>
      <c r="AD1128" s="327"/>
      <c r="AE1128" s="327"/>
      <c r="AF1128" s="327"/>
      <c r="AG1128" s="327"/>
    </row>
    <row r="1129" spans="2:33">
      <c r="B1129" s="354"/>
      <c r="D1129" s="327"/>
      <c r="E1129" s="327"/>
      <c r="F1129" s="327"/>
      <c r="G1129" s="327"/>
      <c r="H1129" s="327"/>
      <c r="I1129" s="327"/>
      <c r="J1129" s="327"/>
      <c r="K1129" s="327"/>
      <c r="L1129" s="327"/>
      <c r="M1129" s="327"/>
      <c r="N1129" s="327"/>
      <c r="O1129" s="327"/>
      <c r="P1129" s="327"/>
      <c r="Q1129" s="327"/>
      <c r="R1129" s="327"/>
      <c r="S1129" s="327"/>
      <c r="T1129" s="327"/>
      <c r="U1129" s="327"/>
      <c r="V1129" s="327"/>
      <c r="W1129" s="327"/>
      <c r="X1129" s="327"/>
      <c r="Y1129" s="327"/>
      <c r="Z1129" s="327"/>
      <c r="AA1129" s="327"/>
      <c r="AB1129" s="327"/>
      <c r="AC1129" s="327"/>
      <c r="AD1129" s="327"/>
      <c r="AE1129" s="327"/>
      <c r="AF1129" s="327"/>
      <c r="AG1129" s="327"/>
    </row>
    <row r="1130" spans="2:33">
      <c r="B1130" s="354"/>
      <c r="D1130" s="327"/>
      <c r="E1130" s="327"/>
      <c r="F1130" s="327"/>
      <c r="G1130" s="327"/>
      <c r="H1130" s="327"/>
      <c r="I1130" s="327"/>
      <c r="J1130" s="327"/>
      <c r="K1130" s="327"/>
      <c r="L1130" s="327"/>
      <c r="M1130" s="327"/>
      <c r="N1130" s="327"/>
      <c r="O1130" s="327"/>
      <c r="P1130" s="327"/>
      <c r="Q1130" s="327"/>
      <c r="R1130" s="327"/>
      <c r="S1130" s="327"/>
      <c r="T1130" s="327"/>
      <c r="U1130" s="327"/>
      <c r="V1130" s="327"/>
      <c r="W1130" s="327"/>
      <c r="X1130" s="327"/>
      <c r="Y1130" s="327"/>
      <c r="Z1130" s="327"/>
      <c r="AA1130" s="327"/>
      <c r="AB1130" s="327"/>
      <c r="AC1130" s="327"/>
      <c r="AD1130" s="327"/>
      <c r="AE1130" s="327"/>
      <c r="AF1130" s="327"/>
      <c r="AG1130" s="327"/>
    </row>
    <row r="1131" spans="2:33">
      <c r="B1131" s="354"/>
      <c r="D1131" s="327"/>
      <c r="E1131" s="327"/>
      <c r="F1131" s="327"/>
      <c r="G1131" s="327"/>
      <c r="H1131" s="327"/>
      <c r="I1131" s="327"/>
      <c r="J1131" s="327"/>
      <c r="K1131" s="327"/>
      <c r="L1131" s="327"/>
      <c r="M1131" s="327"/>
      <c r="N1131" s="327"/>
      <c r="O1131" s="327"/>
      <c r="P1131" s="327"/>
      <c r="Q1131" s="327"/>
      <c r="R1131" s="327"/>
      <c r="S1131" s="327"/>
      <c r="T1131" s="327"/>
      <c r="U1131" s="327"/>
      <c r="V1131" s="327"/>
      <c r="W1131" s="327"/>
      <c r="X1131" s="327"/>
      <c r="Y1131" s="327"/>
      <c r="Z1131" s="327"/>
      <c r="AA1131" s="327"/>
      <c r="AB1131" s="327"/>
      <c r="AC1131" s="327"/>
      <c r="AD1131" s="327"/>
      <c r="AE1131" s="327"/>
      <c r="AF1131" s="327"/>
      <c r="AG1131" s="327"/>
    </row>
    <row r="1132" spans="2:33">
      <c r="B1132" s="354"/>
      <c r="D1132" s="327"/>
      <c r="E1132" s="327"/>
      <c r="F1132" s="327"/>
      <c r="G1132" s="327"/>
      <c r="H1132" s="327"/>
      <c r="I1132" s="327"/>
      <c r="J1132" s="327"/>
      <c r="K1132" s="327"/>
      <c r="L1132" s="327"/>
      <c r="M1132" s="327"/>
      <c r="N1132" s="327"/>
      <c r="O1132" s="327"/>
      <c r="P1132" s="327"/>
      <c r="Q1132" s="327"/>
      <c r="R1132" s="327"/>
      <c r="S1132" s="327"/>
      <c r="T1132" s="327"/>
      <c r="U1132" s="327"/>
      <c r="V1132" s="327"/>
      <c r="W1132" s="327"/>
      <c r="X1132" s="327"/>
      <c r="Y1132" s="327"/>
      <c r="Z1132" s="327"/>
      <c r="AA1132" s="327"/>
      <c r="AB1132" s="327"/>
      <c r="AC1132" s="327"/>
      <c r="AD1132" s="327"/>
      <c r="AE1132" s="327"/>
      <c r="AF1132" s="327"/>
      <c r="AG1132" s="327"/>
    </row>
    <row r="1133" spans="2:33">
      <c r="B1133" s="354"/>
      <c r="D1133" s="327"/>
      <c r="E1133" s="327"/>
      <c r="F1133" s="327"/>
      <c r="G1133" s="327"/>
      <c r="H1133" s="327"/>
      <c r="I1133" s="327"/>
      <c r="J1133" s="327"/>
      <c r="K1133" s="327"/>
      <c r="L1133" s="327"/>
      <c r="M1133" s="327"/>
      <c r="N1133" s="327"/>
      <c r="O1133" s="327"/>
      <c r="P1133" s="327"/>
      <c r="Q1133" s="327"/>
      <c r="R1133" s="327"/>
      <c r="S1133" s="327"/>
      <c r="T1133" s="327"/>
      <c r="U1133" s="327"/>
      <c r="V1133" s="327"/>
      <c r="W1133" s="327"/>
      <c r="X1133" s="327"/>
      <c r="Y1133" s="327"/>
      <c r="Z1133" s="327"/>
      <c r="AA1133" s="327"/>
      <c r="AB1133" s="327"/>
      <c r="AC1133" s="327"/>
      <c r="AD1133" s="327"/>
      <c r="AE1133" s="327"/>
      <c r="AF1133" s="327"/>
      <c r="AG1133" s="327"/>
    </row>
    <row r="1134" spans="2:33">
      <c r="B1134" s="354"/>
      <c r="D1134" s="327"/>
      <c r="E1134" s="327"/>
      <c r="F1134" s="327"/>
      <c r="G1134" s="327"/>
      <c r="H1134" s="327"/>
      <c r="I1134" s="327"/>
      <c r="J1134" s="327"/>
      <c r="K1134" s="327"/>
      <c r="L1134" s="327"/>
      <c r="M1134" s="327"/>
      <c r="N1134" s="327"/>
      <c r="O1134" s="327"/>
      <c r="P1134" s="327"/>
      <c r="Q1134" s="327"/>
      <c r="R1134" s="327"/>
      <c r="S1134" s="327"/>
      <c r="T1134" s="327"/>
      <c r="U1134" s="327"/>
      <c r="V1134" s="327"/>
      <c r="W1134" s="327"/>
      <c r="X1134" s="327"/>
      <c r="Y1134" s="327"/>
      <c r="Z1134" s="327"/>
      <c r="AA1134" s="327"/>
      <c r="AB1134" s="327"/>
      <c r="AC1134" s="327"/>
      <c r="AD1134" s="327"/>
      <c r="AE1134" s="327"/>
      <c r="AF1134" s="327"/>
      <c r="AG1134" s="327"/>
    </row>
    <row r="1135" spans="2:33">
      <c r="B1135" s="354"/>
      <c r="D1135" s="327"/>
      <c r="E1135" s="327"/>
      <c r="F1135" s="327"/>
      <c r="G1135" s="327"/>
      <c r="H1135" s="327"/>
      <c r="I1135" s="327"/>
      <c r="J1135" s="327"/>
      <c r="K1135" s="327"/>
      <c r="L1135" s="327"/>
      <c r="M1135" s="327"/>
      <c r="N1135" s="327"/>
      <c r="O1135" s="327"/>
      <c r="P1135" s="327"/>
      <c r="Q1135" s="327"/>
      <c r="R1135" s="327"/>
      <c r="S1135" s="327"/>
      <c r="T1135" s="327"/>
      <c r="U1135" s="327"/>
      <c r="V1135" s="327"/>
      <c r="W1135" s="327"/>
      <c r="X1135" s="327"/>
      <c r="Y1135" s="327"/>
      <c r="Z1135" s="327"/>
      <c r="AA1135" s="327"/>
      <c r="AB1135" s="327"/>
      <c r="AC1135" s="327"/>
      <c r="AD1135" s="327"/>
      <c r="AE1135" s="327"/>
      <c r="AF1135" s="327"/>
      <c r="AG1135" s="327"/>
    </row>
    <row r="1136" spans="2:33">
      <c r="B1136" s="354"/>
      <c r="D1136" s="327"/>
      <c r="E1136" s="327"/>
      <c r="F1136" s="327"/>
      <c r="G1136" s="327"/>
      <c r="H1136" s="327"/>
      <c r="I1136" s="327"/>
      <c r="J1136" s="327"/>
      <c r="K1136" s="327"/>
      <c r="L1136" s="327"/>
      <c r="M1136" s="327"/>
      <c r="N1136" s="327"/>
      <c r="O1136" s="327"/>
      <c r="P1136" s="327"/>
      <c r="Q1136" s="327"/>
      <c r="R1136" s="327"/>
      <c r="S1136" s="327"/>
      <c r="T1136" s="327"/>
      <c r="U1136" s="327"/>
      <c r="V1136" s="327"/>
      <c r="W1136" s="327"/>
      <c r="X1136" s="327"/>
      <c r="Y1136" s="327"/>
      <c r="Z1136" s="327"/>
      <c r="AA1136" s="327"/>
      <c r="AB1136" s="327"/>
      <c r="AC1136" s="327"/>
      <c r="AD1136" s="327"/>
      <c r="AE1136" s="327"/>
      <c r="AF1136" s="327"/>
      <c r="AG1136" s="327"/>
    </row>
    <row r="1137" spans="2:33">
      <c r="B1137" s="354"/>
      <c r="D1137" s="327"/>
      <c r="E1137" s="327"/>
      <c r="F1137" s="327"/>
      <c r="G1137" s="327"/>
      <c r="H1137" s="327"/>
      <c r="I1137" s="327"/>
      <c r="J1137" s="327"/>
      <c r="K1137" s="327"/>
      <c r="L1137" s="327"/>
      <c r="M1137" s="327"/>
      <c r="N1137" s="327"/>
      <c r="O1137" s="327"/>
      <c r="P1137" s="327"/>
      <c r="Q1137" s="327"/>
      <c r="R1137" s="327"/>
      <c r="S1137" s="327"/>
      <c r="T1137" s="327"/>
      <c r="U1137" s="327"/>
      <c r="V1137" s="327"/>
      <c r="W1137" s="327"/>
      <c r="X1137" s="327"/>
      <c r="Y1137" s="327"/>
      <c r="Z1137" s="327"/>
      <c r="AA1137" s="327"/>
      <c r="AB1137" s="327"/>
      <c r="AC1137" s="327"/>
      <c r="AD1137" s="327"/>
      <c r="AE1137" s="327"/>
      <c r="AF1137" s="327"/>
      <c r="AG1137" s="327"/>
    </row>
    <row r="1138" spans="2:33">
      <c r="B1138" s="354"/>
      <c r="D1138" s="327"/>
      <c r="E1138" s="327"/>
      <c r="F1138" s="327"/>
      <c r="G1138" s="327"/>
      <c r="H1138" s="327"/>
      <c r="I1138" s="327"/>
      <c r="J1138" s="327"/>
      <c r="K1138" s="327"/>
      <c r="L1138" s="327"/>
      <c r="M1138" s="327"/>
      <c r="N1138" s="327"/>
      <c r="O1138" s="327"/>
      <c r="P1138" s="327"/>
      <c r="Q1138" s="327"/>
      <c r="R1138" s="327"/>
      <c r="S1138" s="327"/>
      <c r="T1138" s="327"/>
      <c r="U1138" s="327"/>
      <c r="V1138" s="327"/>
      <c r="W1138" s="327"/>
      <c r="X1138" s="327"/>
      <c r="Y1138" s="327"/>
      <c r="Z1138" s="327"/>
      <c r="AA1138" s="327"/>
      <c r="AB1138" s="327"/>
      <c r="AC1138" s="327"/>
      <c r="AD1138" s="327"/>
      <c r="AE1138" s="327"/>
      <c r="AF1138" s="327"/>
      <c r="AG1138" s="327"/>
    </row>
    <row r="1139" spans="2:33">
      <c r="B1139" s="354"/>
      <c r="D1139" s="327"/>
      <c r="E1139" s="327"/>
      <c r="F1139" s="327"/>
      <c r="G1139" s="327"/>
      <c r="H1139" s="327"/>
      <c r="I1139" s="327"/>
      <c r="J1139" s="327"/>
      <c r="K1139" s="327"/>
      <c r="L1139" s="327"/>
      <c r="M1139" s="327"/>
      <c r="N1139" s="327"/>
      <c r="O1139" s="327"/>
      <c r="P1139" s="327"/>
      <c r="Q1139" s="327"/>
      <c r="R1139" s="327"/>
      <c r="S1139" s="327"/>
      <c r="T1139" s="327"/>
      <c r="U1139" s="327"/>
      <c r="V1139" s="327"/>
      <c r="W1139" s="327"/>
      <c r="X1139" s="327"/>
      <c r="Y1139" s="327"/>
      <c r="Z1139" s="327"/>
      <c r="AA1139" s="327"/>
      <c r="AB1139" s="327"/>
      <c r="AC1139" s="327"/>
      <c r="AD1139" s="327"/>
      <c r="AE1139" s="327"/>
      <c r="AF1139" s="327"/>
      <c r="AG1139" s="327"/>
    </row>
    <row r="1140" spans="2:33">
      <c r="B1140" s="354"/>
      <c r="D1140" s="327"/>
      <c r="E1140" s="327"/>
      <c r="F1140" s="327"/>
      <c r="G1140" s="327"/>
      <c r="H1140" s="327"/>
      <c r="I1140" s="327"/>
      <c r="J1140" s="327"/>
      <c r="K1140" s="327"/>
      <c r="L1140" s="327"/>
      <c r="M1140" s="327"/>
      <c r="N1140" s="327"/>
      <c r="O1140" s="327"/>
      <c r="P1140" s="327"/>
      <c r="Q1140" s="327"/>
      <c r="R1140" s="327"/>
      <c r="S1140" s="327"/>
      <c r="T1140" s="327"/>
      <c r="U1140" s="327"/>
      <c r="V1140" s="327"/>
      <c r="W1140" s="327"/>
      <c r="X1140" s="327"/>
      <c r="Y1140" s="327"/>
      <c r="Z1140" s="327"/>
      <c r="AA1140" s="327"/>
      <c r="AB1140" s="327"/>
      <c r="AC1140" s="327"/>
      <c r="AD1140" s="327"/>
      <c r="AE1140" s="327"/>
      <c r="AF1140" s="327"/>
      <c r="AG1140" s="327"/>
    </row>
    <row r="1141" spans="2:33">
      <c r="B1141" s="354"/>
      <c r="D1141" s="327"/>
      <c r="E1141" s="327"/>
      <c r="F1141" s="327"/>
      <c r="G1141" s="327"/>
      <c r="H1141" s="327"/>
      <c r="I1141" s="327"/>
      <c r="J1141" s="327"/>
      <c r="K1141" s="327"/>
      <c r="L1141" s="327"/>
      <c r="M1141" s="327"/>
      <c r="N1141" s="327"/>
      <c r="O1141" s="327"/>
      <c r="P1141" s="327"/>
      <c r="Q1141" s="327"/>
      <c r="R1141" s="327"/>
      <c r="S1141" s="327"/>
      <c r="T1141" s="327"/>
      <c r="U1141" s="327"/>
      <c r="V1141" s="327"/>
      <c r="W1141" s="327"/>
      <c r="X1141" s="327"/>
      <c r="Y1141" s="327"/>
      <c r="Z1141" s="327"/>
      <c r="AA1141" s="327"/>
      <c r="AB1141" s="327"/>
      <c r="AC1141" s="327"/>
      <c r="AD1141" s="327"/>
      <c r="AE1141" s="327"/>
      <c r="AF1141" s="327"/>
      <c r="AG1141" s="327"/>
    </row>
    <row r="1142" spans="2:33">
      <c r="B1142" s="354"/>
      <c r="D1142" s="327"/>
      <c r="E1142" s="327"/>
      <c r="F1142" s="327"/>
      <c r="G1142" s="327"/>
      <c r="H1142" s="327"/>
      <c r="I1142" s="327"/>
      <c r="J1142" s="327"/>
      <c r="K1142" s="327"/>
      <c r="L1142" s="327"/>
      <c r="M1142" s="327"/>
      <c r="N1142" s="327"/>
      <c r="O1142" s="327"/>
      <c r="P1142" s="327"/>
      <c r="Q1142" s="327"/>
      <c r="R1142" s="327"/>
      <c r="S1142" s="327"/>
      <c r="T1142" s="327"/>
      <c r="U1142" s="327"/>
      <c r="V1142" s="327"/>
      <c r="W1142" s="327"/>
      <c r="X1142" s="327"/>
      <c r="Y1142" s="327"/>
      <c r="Z1142" s="327"/>
      <c r="AA1142" s="327"/>
      <c r="AB1142" s="327"/>
      <c r="AC1142" s="327"/>
      <c r="AD1142" s="327"/>
      <c r="AE1142" s="327"/>
      <c r="AF1142" s="327"/>
      <c r="AG1142" s="327"/>
    </row>
    <row r="1143" spans="2:33">
      <c r="B1143" s="354"/>
      <c r="D1143" s="327"/>
      <c r="E1143" s="327"/>
      <c r="F1143" s="327"/>
      <c r="G1143" s="327"/>
      <c r="H1143" s="327"/>
      <c r="I1143" s="327"/>
      <c r="J1143" s="327"/>
      <c r="K1143" s="327"/>
      <c r="L1143" s="327"/>
      <c r="M1143" s="327"/>
      <c r="N1143" s="327"/>
      <c r="O1143" s="327"/>
      <c r="P1143" s="327"/>
      <c r="Q1143" s="327"/>
      <c r="R1143" s="327"/>
      <c r="S1143" s="327"/>
      <c r="T1143" s="327"/>
      <c r="U1143" s="327"/>
      <c r="V1143" s="327"/>
      <c r="W1143" s="327"/>
      <c r="X1143" s="327"/>
      <c r="Y1143" s="327"/>
      <c r="Z1143" s="327"/>
      <c r="AA1143" s="327"/>
      <c r="AB1143" s="327"/>
      <c r="AC1143" s="327"/>
      <c r="AD1143" s="327"/>
      <c r="AE1143" s="327"/>
      <c r="AF1143" s="327"/>
      <c r="AG1143" s="327"/>
    </row>
    <row r="1144" spans="2:33">
      <c r="B1144" s="354"/>
      <c r="D1144" s="327"/>
      <c r="E1144" s="327"/>
      <c r="F1144" s="327"/>
      <c r="G1144" s="327"/>
      <c r="H1144" s="327"/>
      <c r="I1144" s="327"/>
      <c r="J1144" s="327"/>
      <c r="K1144" s="327"/>
      <c r="L1144" s="327"/>
      <c r="M1144" s="327"/>
      <c r="N1144" s="327"/>
      <c r="O1144" s="327"/>
      <c r="P1144" s="327"/>
      <c r="Q1144" s="327"/>
      <c r="R1144" s="327"/>
      <c r="S1144" s="327"/>
      <c r="T1144" s="327"/>
      <c r="U1144" s="327"/>
      <c r="V1144" s="327"/>
      <c r="W1144" s="327"/>
      <c r="X1144" s="327"/>
      <c r="Y1144" s="327"/>
      <c r="Z1144" s="327"/>
      <c r="AA1144" s="327"/>
      <c r="AB1144" s="327"/>
      <c r="AC1144" s="327"/>
      <c r="AD1144" s="327"/>
      <c r="AE1144" s="327"/>
      <c r="AF1144" s="327"/>
      <c r="AG1144" s="327"/>
    </row>
    <row r="1145" spans="2:33">
      <c r="B1145" s="354"/>
      <c r="D1145" s="327"/>
      <c r="E1145" s="327"/>
      <c r="F1145" s="327"/>
      <c r="G1145" s="327"/>
      <c r="H1145" s="327"/>
      <c r="I1145" s="327"/>
      <c r="J1145" s="327"/>
      <c r="K1145" s="327"/>
      <c r="L1145" s="327"/>
      <c r="M1145" s="327"/>
      <c r="N1145" s="327"/>
      <c r="O1145" s="327"/>
      <c r="P1145" s="327"/>
      <c r="Q1145" s="327"/>
      <c r="R1145" s="327"/>
      <c r="S1145" s="327"/>
      <c r="T1145" s="327"/>
      <c r="U1145" s="327"/>
      <c r="V1145" s="327"/>
      <c r="W1145" s="327"/>
      <c r="X1145" s="327"/>
      <c r="Y1145" s="327"/>
      <c r="Z1145" s="327"/>
      <c r="AA1145" s="327"/>
      <c r="AB1145" s="327"/>
      <c r="AC1145" s="327"/>
      <c r="AD1145" s="327"/>
      <c r="AE1145" s="327"/>
      <c r="AF1145" s="327"/>
      <c r="AG1145" s="327"/>
    </row>
    <row r="1146" spans="2:33">
      <c r="B1146" s="354"/>
      <c r="D1146" s="327"/>
      <c r="E1146" s="327"/>
      <c r="F1146" s="327"/>
      <c r="G1146" s="327"/>
      <c r="H1146" s="327"/>
      <c r="I1146" s="327"/>
      <c r="J1146" s="327"/>
      <c r="K1146" s="327"/>
      <c r="L1146" s="327"/>
      <c r="M1146" s="327"/>
      <c r="N1146" s="327"/>
      <c r="O1146" s="327"/>
      <c r="P1146" s="327"/>
      <c r="Q1146" s="327"/>
      <c r="R1146" s="327"/>
      <c r="S1146" s="327"/>
      <c r="T1146" s="327"/>
      <c r="U1146" s="327"/>
      <c r="V1146" s="327"/>
      <c r="W1146" s="327"/>
      <c r="X1146" s="327"/>
      <c r="Y1146" s="327"/>
      <c r="Z1146" s="327"/>
      <c r="AA1146" s="327"/>
      <c r="AB1146" s="327"/>
      <c r="AC1146" s="327"/>
      <c r="AD1146" s="327"/>
      <c r="AE1146" s="327"/>
      <c r="AF1146" s="327"/>
      <c r="AG1146" s="327"/>
    </row>
    <row r="1147" spans="2:33">
      <c r="B1147" s="354"/>
      <c r="D1147" s="327"/>
      <c r="E1147" s="327"/>
      <c r="F1147" s="327"/>
      <c r="G1147" s="327"/>
      <c r="H1147" s="327"/>
      <c r="I1147" s="327"/>
      <c r="J1147" s="327"/>
      <c r="K1147" s="327"/>
      <c r="L1147" s="327"/>
      <c r="M1147" s="327"/>
      <c r="N1147" s="327"/>
      <c r="O1147" s="327"/>
      <c r="P1147" s="327"/>
      <c r="Q1147" s="327"/>
      <c r="R1147" s="327"/>
      <c r="S1147" s="327"/>
      <c r="T1147" s="327"/>
      <c r="U1147" s="327"/>
      <c r="V1147" s="327"/>
      <c r="W1147" s="327"/>
      <c r="X1147" s="327"/>
      <c r="Y1147" s="327"/>
      <c r="Z1147" s="327"/>
      <c r="AA1147" s="327"/>
      <c r="AB1147" s="327"/>
      <c r="AC1147" s="327"/>
      <c r="AD1147" s="327"/>
      <c r="AE1147" s="327"/>
      <c r="AF1147" s="327"/>
      <c r="AG1147" s="327"/>
    </row>
    <row r="1148" spans="2:33">
      <c r="B1148" s="354"/>
      <c r="D1148" s="327"/>
      <c r="E1148" s="327"/>
      <c r="F1148" s="327"/>
      <c r="G1148" s="327"/>
      <c r="H1148" s="327"/>
      <c r="I1148" s="327"/>
      <c r="J1148" s="327"/>
      <c r="K1148" s="327"/>
      <c r="L1148" s="327"/>
      <c r="M1148" s="327"/>
      <c r="N1148" s="327"/>
      <c r="O1148" s="327"/>
      <c r="P1148" s="327"/>
      <c r="Q1148" s="327"/>
      <c r="R1148" s="327"/>
      <c r="S1148" s="327"/>
      <c r="T1148" s="327"/>
      <c r="U1148" s="327"/>
      <c r="V1148" s="327"/>
      <c r="W1148" s="327"/>
      <c r="X1148" s="327"/>
      <c r="Y1148" s="327"/>
      <c r="Z1148" s="327"/>
      <c r="AA1148" s="327"/>
      <c r="AB1148" s="327"/>
      <c r="AC1148" s="327"/>
      <c r="AD1148" s="327"/>
      <c r="AE1148" s="327"/>
      <c r="AF1148" s="327"/>
      <c r="AG1148" s="327"/>
    </row>
    <row r="1149" spans="2:33">
      <c r="B1149" s="354"/>
      <c r="D1149" s="327"/>
      <c r="E1149" s="327"/>
      <c r="F1149" s="327"/>
      <c r="G1149" s="327"/>
      <c r="H1149" s="327"/>
      <c r="I1149" s="327"/>
      <c r="J1149" s="327"/>
      <c r="K1149" s="327"/>
      <c r="L1149" s="327"/>
      <c r="M1149" s="327"/>
      <c r="N1149" s="327"/>
      <c r="O1149" s="327"/>
      <c r="P1149" s="327"/>
      <c r="Q1149" s="327"/>
      <c r="R1149" s="327"/>
      <c r="S1149" s="327"/>
      <c r="T1149" s="327"/>
      <c r="U1149" s="327"/>
      <c r="V1149" s="327"/>
      <c r="W1149" s="327"/>
      <c r="X1149" s="327"/>
      <c r="Y1149" s="327"/>
      <c r="Z1149" s="327"/>
      <c r="AA1149" s="327"/>
      <c r="AB1149" s="327"/>
      <c r="AC1149" s="327"/>
      <c r="AD1149" s="327"/>
      <c r="AE1149" s="327"/>
      <c r="AF1149" s="327"/>
      <c r="AG1149" s="327"/>
    </row>
    <row r="1150" spans="2:33">
      <c r="B1150" s="354"/>
      <c r="D1150" s="327"/>
      <c r="E1150" s="327"/>
      <c r="F1150" s="327"/>
      <c r="G1150" s="327"/>
      <c r="H1150" s="327"/>
      <c r="I1150" s="327"/>
      <c r="J1150" s="327"/>
      <c r="K1150" s="327"/>
      <c r="L1150" s="327"/>
      <c r="M1150" s="327"/>
      <c r="N1150" s="327"/>
      <c r="O1150" s="327"/>
      <c r="P1150" s="327"/>
      <c r="Q1150" s="327"/>
      <c r="R1150" s="327"/>
      <c r="S1150" s="327"/>
      <c r="T1150" s="327"/>
      <c r="U1150" s="327"/>
      <c r="V1150" s="327"/>
      <c r="W1150" s="327"/>
      <c r="X1150" s="327"/>
      <c r="Y1150" s="327"/>
      <c r="Z1150" s="327"/>
      <c r="AA1150" s="327"/>
      <c r="AB1150" s="327"/>
      <c r="AC1150" s="327"/>
      <c r="AD1150" s="327"/>
      <c r="AE1150" s="327"/>
      <c r="AF1150" s="327"/>
      <c r="AG1150" s="327"/>
    </row>
    <row r="1151" spans="2:33">
      <c r="B1151" s="354"/>
      <c r="D1151" s="327"/>
      <c r="E1151" s="327"/>
      <c r="F1151" s="327"/>
      <c r="G1151" s="327"/>
      <c r="H1151" s="327"/>
      <c r="I1151" s="327"/>
      <c r="J1151" s="327"/>
      <c r="K1151" s="327"/>
      <c r="L1151" s="327"/>
      <c r="M1151" s="327"/>
      <c r="N1151" s="327"/>
      <c r="O1151" s="327"/>
      <c r="P1151" s="327"/>
      <c r="Q1151" s="327"/>
      <c r="R1151" s="327"/>
      <c r="S1151" s="327"/>
      <c r="T1151" s="327"/>
      <c r="U1151" s="327"/>
      <c r="V1151" s="327"/>
      <c r="W1151" s="327"/>
      <c r="X1151" s="327"/>
      <c r="Y1151" s="327"/>
      <c r="Z1151" s="327"/>
      <c r="AA1151" s="327"/>
      <c r="AB1151" s="327"/>
      <c r="AC1151" s="327"/>
      <c r="AD1151" s="327"/>
      <c r="AE1151" s="327"/>
      <c r="AF1151" s="327"/>
      <c r="AG1151" s="327"/>
    </row>
    <row r="1152" spans="2:33">
      <c r="B1152" s="354"/>
      <c r="D1152" s="327"/>
      <c r="E1152" s="327"/>
      <c r="F1152" s="327"/>
      <c r="G1152" s="327"/>
      <c r="H1152" s="327"/>
      <c r="I1152" s="327"/>
      <c r="J1152" s="327"/>
      <c r="K1152" s="327"/>
      <c r="L1152" s="327"/>
      <c r="M1152" s="327"/>
      <c r="N1152" s="327"/>
      <c r="O1152" s="327"/>
      <c r="P1152" s="327"/>
      <c r="Q1152" s="327"/>
      <c r="R1152" s="327"/>
      <c r="S1152" s="327"/>
      <c r="T1152" s="327"/>
      <c r="U1152" s="327"/>
      <c r="V1152" s="327"/>
      <c r="W1152" s="327"/>
      <c r="X1152" s="327"/>
      <c r="Y1152" s="327"/>
      <c r="Z1152" s="327"/>
      <c r="AA1152" s="327"/>
      <c r="AB1152" s="327"/>
      <c r="AC1152" s="327"/>
      <c r="AD1152" s="327"/>
      <c r="AE1152" s="327"/>
      <c r="AF1152" s="327"/>
      <c r="AG1152" s="327"/>
    </row>
    <row r="1153" spans="2:33">
      <c r="B1153" s="354"/>
      <c r="D1153" s="327"/>
      <c r="E1153" s="327"/>
      <c r="F1153" s="327"/>
      <c r="G1153" s="327"/>
      <c r="H1153" s="327"/>
      <c r="I1153" s="327"/>
      <c r="J1153" s="327"/>
      <c r="K1153" s="327"/>
      <c r="L1153" s="327"/>
      <c r="M1153" s="327"/>
      <c r="N1153" s="327"/>
      <c r="O1153" s="327"/>
      <c r="P1153" s="327"/>
      <c r="Q1153" s="327"/>
      <c r="R1153" s="327"/>
      <c r="S1153" s="327"/>
      <c r="T1153" s="327"/>
      <c r="U1153" s="327"/>
      <c r="V1153" s="327"/>
      <c r="W1153" s="327"/>
      <c r="X1153" s="327"/>
      <c r="Y1153" s="327"/>
      <c r="Z1153" s="327"/>
      <c r="AA1153" s="327"/>
      <c r="AB1153" s="327"/>
      <c r="AC1153" s="327"/>
      <c r="AD1153" s="327"/>
      <c r="AE1153" s="327"/>
      <c r="AF1153" s="327"/>
      <c r="AG1153" s="327"/>
    </row>
    <row r="1154" spans="2:33">
      <c r="B1154" s="354"/>
      <c r="D1154" s="327"/>
      <c r="E1154" s="327"/>
      <c r="F1154" s="327"/>
      <c r="G1154" s="327"/>
      <c r="H1154" s="327"/>
      <c r="I1154" s="327"/>
      <c r="J1154" s="327"/>
      <c r="K1154" s="327"/>
      <c r="L1154" s="327"/>
      <c r="M1154" s="327"/>
      <c r="N1154" s="327"/>
      <c r="O1154" s="327"/>
      <c r="P1154" s="327"/>
      <c r="Q1154" s="327"/>
      <c r="R1154" s="327"/>
      <c r="S1154" s="327"/>
      <c r="T1154" s="327"/>
      <c r="U1154" s="327"/>
      <c r="V1154" s="327"/>
      <c r="W1154" s="327"/>
      <c r="X1154" s="327"/>
      <c r="Y1154" s="327"/>
      <c r="Z1154" s="327"/>
      <c r="AA1154" s="327"/>
      <c r="AB1154" s="327"/>
      <c r="AC1154" s="327"/>
      <c r="AD1154" s="327"/>
      <c r="AE1154" s="327"/>
      <c r="AF1154" s="327"/>
      <c r="AG1154" s="327"/>
    </row>
    <row r="1155" spans="2:33">
      <c r="B1155" s="354"/>
      <c r="D1155" s="327"/>
      <c r="E1155" s="327"/>
      <c r="F1155" s="327"/>
      <c r="G1155" s="327"/>
      <c r="H1155" s="327"/>
      <c r="I1155" s="327"/>
      <c r="J1155" s="327"/>
      <c r="K1155" s="327"/>
      <c r="L1155" s="327"/>
      <c r="M1155" s="327"/>
      <c r="N1155" s="327"/>
      <c r="O1155" s="327"/>
      <c r="P1155" s="327"/>
      <c r="Q1155" s="327"/>
      <c r="R1155" s="327"/>
      <c r="S1155" s="327"/>
      <c r="T1155" s="327"/>
      <c r="U1155" s="327"/>
      <c r="V1155" s="327"/>
      <c r="W1155" s="327"/>
      <c r="X1155" s="327"/>
      <c r="Y1155" s="327"/>
      <c r="Z1155" s="327"/>
      <c r="AA1155" s="327"/>
      <c r="AB1155" s="327"/>
      <c r="AC1155" s="327"/>
      <c r="AD1155" s="327"/>
      <c r="AE1155" s="327"/>
      <c r="AF1155" s="327"/>
      <c r="AG1155" s="327"/>
    </row>
    <row r="1156" spans="2:33">
      <c r="B1156" s="354"/>
      <c r="D1156" s="327"/>
      <c r="E1156" s="327"/>
      <c r="F1156" s="327"/>
      <c r="G1156" s="327"/>
      <c r="H1156" s="327"/>
      <c r="I1156" s="327"/>
      <c r="J1156" s="327"/>
      <c r="K1156" s="327"/>
      <c r="L1156" s="327"/>
      <c r="M1156" s="327"/>
      <c r="N1156" s="327"/>
      <c r="O1156" s="327"/>
      <c r="P1156" s="327"/>
      <c r="Q1156" s="327"/>
      <c r="R1156" s="327"/>
      <c r="S1156" s="327"/>
      <c r="T1156" s="327"/>
      <c r="U1156" s="327"/>
      <c r="V1156" s="327"/>
      <c r="W1156" s="327"/>
      <c r="X1156" s="327"/>
      <c r="Y1156" s="327"/>
      <c r="Z1156" s="327"/>
      <c r="AA1156" s="327"/>
      <c r="AB1156" s="327"/>
      <c r="AC1156" s="327"/>
      <c r="AD1156" s="327"/>
      <c r="AE1156" s="327"/>
      <c r="AF1156" s="327"/>
      <c r="AG1156" s="327"/>
    </row>
    <row r="1157" spans="2:33">
      <c r="B1157" s="354"/>
      <c r="D1157" s="327"/>
      <c r="E1157" s="327"/>
      <c r="F1157" s="327"/>
      <c r="G1157" s="327"/>
      <c r="H1157" s="327"/>
      <c r="I1157" s="327"/>
      <c r="J1157" s="327"/>
      <c r="K1157" s="327"/>
      <c r="L1157" s="327"/>
      <c r="M1157" s="327"/>
      <c r="N1157" s="327"/>
      <c r="O1157" s="327"/>
      <c r="P1157" s="327"/>
      <c r="Q1157" s="327"/>
      <c r="R1157" s="327"/>
      <c r="S1157" s="327"/>
      <c r="T1157" s="327"/>
      <c r="U1157" s="327"/>
      <c r="V1157" s="327"/>
      <c r="W1157" s="327"/>
      <c r="X1157" s="327"/>
      <c r="Y1157" s="327"/>
      <c r="Z1157" s="327"/>
      <c r="AA1157" s="327"/>
      <c r="AB1157" s="327"/>
      <c r="AC1157" s="327"/>
      <c r="AD1157" s="327"/>
      <c r="AE1157" s="327"/>
      <c r="AF1157" s="327"/>
      <c r="AG1157" s="327"/>
    </row>
    <row r="1158" spans="2:33">
      <c r="B1158" s="354"/>
      <c r="D1158" s="327"/>
      <c r="E1158" s="327"/>
      <c r="F1158" s="327"/>
      <c r="G1158" s="327"/>
      <c r="H1158" s="327"/>
      <c r="I1158" s="327"/>
      <c r="J1158" s="327"/>
      <c r="K1158" s="327"/>
      <c r="L1158" s="327"/>
      <c r="M1158" s="327"/>
      <c r="N1158" s="327"/>
      <c r="O1158" s="327"/>
      <c r="P1158" s="327"/>
      <c r="Q1158" s="327"/>
      <c r="R1158" s="327"/>
      <c r="S1158" s="327"/>
      <c r="T1158" s="327"/>
      <c r="U1158" s="327"/>
      <c r="V1158" s="327"/>
      <c r="W1158" s="327"/>
      <c r="X1158" s="327"/>
      <c r="Y1158" s="327"/>
      <c r="Z1158" s="327"/>
      <c r="AA1158" s="327"/>
      <c r="AB1158" s="327"/>
      <c r="AC1158" s="327"/>
      <c r="AD1158" s="327"/>
      <c r="AE1158" s="327"/>
      <c r="AF1158" s="327"/>
      <c r="AG1158" s="327"/>
    </row>
    <row r="1159" spans="2:33">
      <c r="B1159" s="354"/>
      <c r="D1159" s="327"/>
      <c r="E1159" s="327"/>
      <c r="F1159" s="327"/>
      <c r="G1159" s="327"/>
      <c r="H1159" s="327"/>
      <c r="I1159" s="327"/>
      <c r="J1159" s="327"/>
      <c r="K1159" s="327"/>
      <c r="L1159" s="327"/>
      <c r="M1159" s="327"/>
      <c r="N1159" s="327"/>
      <c r="O1159" s="327"/>
      <c r="P1159" s="327"/>
      <c r="Q1159" s="327"/>
      <c r="R1159" s="327"/>
      <c r="S1159" s="327"/>
      <c r="T1159" s="327"/>
      <c r="U1159" s="327"/>
      <c r="V1159" s="327"/>
      <c r="W1159" s="327"/>
      <c r="X1159" s="327"/>
      <c r="Y1159" s="327"/>
      <c r="Z1159" s="327"/>
      <c r="AA1159" s="327"/>
      <c r="AB1159" s="327"/>
      <c r="AC1159" s="327"/>
      <c r="AD1159" s="327"/>
      <c r="AE1159" s="327"/>
      <c r="AF1159" s="327"/>
      <c r="AG1159" s="327"/>
    </row>
    <row r="1160" spans="2:33">
      <c r="B1160" s="354"/>
      <c r="D1160" s="327"/>
      <c r="E1160" s="327"/>
      <c r="F1160" s="327"/>
      <c r="G1160" s="327"/>
      <c r="H1160" s="327"/>
      <c r="I1160" s="327"/>
      <c r="J1160" s="327"/>
      <c r="K1160" s="327"/>
      <c r="L1160" s="327"/>
      <c r="M1160" s="327"/>
      <c r="N1160" s="327"/>
      <c r="O1160" s="327"/>
      <c r="P1160" s="327"/>
      <c r="Q1160" s="327"/>
      <c r="R1160" s="327"/>
      <c r="S1160" s="327"/>
      <c r="T1160" s="327"/>
      <c r="U1160" s="327"/>
      <c r="V1160" s="327"/>
      <c r="W1160" s="327"/>
      <c r="X1160" s="327"/>
      <c r="Y1160" s="327"/>
      <c r="Z1160" s="327"/>
      <c r="AA1160" s="327"/>
      <c r="AB1160" s="327"/>
      <c r="AC1160" s="327"/>
      <c r="AD1160" s="327"/>
      <c r="AE1160" s="327"/>
      <c r="AF1160" s="327"/>
      <c r="AG1160" s="327"/>
    </row>
    <row r="1161" spans="2:33">
      <c r="B1161" s="354"/>
      <c r="D1161" s="327"/>
      <c r="E1161" s="327"/>
      <c r="F1161" s="327"/>
      <c r="G1161" s="327"/>
      <c r="H1161" s="327"/>
      <c r="I1161" s="327"/>
      <c r="J1161" s="327"/>
      <c r="K1161" s="327"/>
      <c r="L1161" s="327"/>
      <c r="M1161" s="327"/>
      <c r="N1161" s="327"/>
      <c r="O1161" s="327"/>
      <c r="P1161" s="327"/>
      <c r="Q1161" s="327"/>
      <c r="R1161" s="327"/>
      <c r="S1161" s="327"/>
      <c r="T1161" s="327"/>
      <c r="U1161" s="327"/>
      <c r="V1161" s="327"/>
      <c r="W1161" s="327"/>
      <c r="X1161" s="327"/>
      <c r="Y1161" s="327"/>
      <c r="Z1161" s="327"/>
      <c r="AA1161" s="327"/>
      <c r="AB1161" s="327"/>
      <c r="AC1161" s="327"/>
      <c r="AD1161" s="327"/>
      <c r="AE1161" s="327"/>
      <c r="AF1161" s="327"/>
      <c r="AG1161" s="327"/>
    </row>
    <row r="1162" spans="2:33">
      <c r="B1162" s="354"/>
      <c r="D1162" s="327"/>
      <c r="E1162" s="327"/>
      <c r="F1162" s="327"/>
      <c r="G1162" s="327"/>
      <c r="H1162" s="327"/>
      <c r="I1162" s="327"/>
      <c r="J1162" s="327"/>
      <c r="K1162" s="327"/>
      <c r="L1162" s="327"/>
      <c r="M1162" s="327"/>
      <c r="N1162" s="327"/>
      <c r="O1162" s="327"/>
      <c r="P1162" s="327"/>
      <c r="Q1162" s="327"/>
      <c r="R1162" s="327"/>
      <c r="S1162" s="327"/>
      <c r="T1162" s="327"/>
      <c r="U1162" s="327"/>
      <c r="V1162" s="327"/>
      <c r="W1162" s="327"/>
      <c r="X1162" s="327"/>
      <c r="Y1162" s="327"/>
      <c r="Z1162" s="327"/>
      <c r="AA1162" s="327"/>
      <c r="AB1162" s="327"/>
      <c r="AC1162" s="327"/>
      <c r="AD1162" s="327"/>
      <c r="AE1162" s="327"/>
      <c r="AF1162" s="327"/>
      <c r="AG1162" s="327"/>
    </row>
    <row r="1163" spans="2:33">
      <c r="B1163" s="354"/>
      <c r="D1163" s="327"/>
      <c r="E1163" s="327"/>
      <c r="F1163" s="327"/>
      <c r="G1163" s="327"/>
      <c r="H1163" s="327"/>
      <c r="I1163" s="327"/>
      <c r="J1163" s="327"/>
      <c r="K1163" s="327"/>
      <c r="L1163" s="327"/>
      <c r="M1163" s="327"/>
      <c r="N1163" s="327"/>
      <c r="O1163" s="327"/>
      <c r="P1163" s="327"/>
      <c r="Q1163" s="327"/>
      <c r="R1163" s="327"/>
      <c r="S1163" s="327"/>
      <c r="T1163" s="327"/>
      <c r="U1163" s="327"/>
      <c r="V1163" s="327"/>
      <c r="W1163" s="327"/>
      <c r="X1163" s="327"/>
      <c r="Y1163" s="327"/>
      <c r="Z1163" s="327"/>
      <c r="AA1163" s="327"/>
      <c r="AB1163" s="327"/>
      <c r="AC1163" s="327"/>
      <c r="AD1163" s="327"/>
      <c r="AE1163" s="327"/>
      <c r="AF1163" s="327"/>
      <c r="AG1163" s="327"/>
    </row>
    <row r="1164" spans="2:33">
      <c r="B1164" s="354"/>
      <c r="D1164" s="327"/>
      <c r="E1164" s="327"/>
      <c r="F1164" s="327"/>
      <c r="G1164" s="327"/>
      <c r="H1164" s="327"/>
      <c r="I1164" s="327"/>
      <c r="J1164" s="327"/>
      <c r="K1164" s="327"/>
      <c r="L1164" s="327"/>
      <c r="M1164" s="327"/>
      <c r="N1164" s="327"/>
      <c r="O1164" s="327"/>
      <c r="P1164" s="327"/>
      <c r="Q1164" s="327"/>
      <c r="R1164" s="327"/>
      <c r="S1164" s="327"/>
      <c r="T1164" s="327"/>
      <c r="U1164" s="327"/>
      <c r="V1164" s="327"/>
      <c r="W1164" s="327"/>
      <c r="X1164" s="327"/>
      <c r="Y1164" s="327"/>
      <c r="Z1164" s="327"/>
      <c r="AA1164" s="327"/>
      <c r="AB1164" s="327"/>
      <c r="AC1164" s="327"/>
      <c r="AD1164" s="327"/>
      <c r="AE1164" s="327"/>
      <c r="AF1164" s="327"/>
      <c r="AG1164" s="327"/>
    </row>
    <row r="1165" spans="2:33">
      <c r="B1165" s="354"/>
      <c r="D1165" s="327"/>
      <c r="E1165" s="327"/>
      <c r="F1165" s="327"/>
      <c r="G1165" s="327"/>
      <c r="H1165" s="327"/>
      <c r="I1165" s="327"/>
      <c r="J1165" s="327"/>
      <c r="K1165" s="327"/>
      <c r="L1165" s="327"/>
      <c r="M1165" s="327"/>
      <c r="N1165" s="327"/>
      <c r="O1165" s="327"/>
      <c r="P1165" s="327"/>
      <c r="Q1165" s="327"/>
      <c r="R1165" s="327"/>
      <c r="S1165" s="327"/>
      <c r="T1165" s="327"/>
      <c r="U1165" s="327"/>
      <c r="V1165" s="327"/>
      <c r="W1165" s="327"/>
      <c r="X1165" s="327"/>
      <c r="Y1165" s="327"/>
      <c r="Z1165" s="327"/>
      <c r="AA1165" s="327"/>
      <c r="AB1165" s="327"/>
      <c r="AC1165" s="327"/>
      <c r="AD1165" s="327"/>
      <c r="AE1165" s="327"/>
      <c r="AF1165" s="327"/>
      <c r="AG1165" s="327"/>
    </row>
    <row r="1166" spans="2:33">
      <c r="B1166" s="354"/>
      <c r="D1166" s="327"/>
      <c r="E1166" s="327"/>
      <c r="F1166" s="327"/>
      <c r="G1166" s="327"/>
      <c r="H1166" s="327"/>
      <c r="I1166" s="327"/>
      <c r="J1166" s="327"/>
      <c r="K1166" s="327"/>
      <c r="L1166" s="327"/>
      <c r="M1166" s="327"/>
      <c r="N1166" s="327"/>
      <c r="O1166" s="327"/>
      <c r="P1166" s="327"/>
      <c r="Q1166" s="327"/>
      <c r="R1166" s="327"/>
      <c r="S1166" s="327"/>
      <c r="T1166" s="327"/>
      <c r="U1166" s="327"/>
      <c r="V1166" s="327"/>
      <c r="W1166" s="327"/>
      <c r="X1166" s="327"/>
      <c r="Y1166" s="327"/>
      <c r="Z1166" s="327"/>
      <c r="AA1166" s="327"/>
      <c r="AB1166" s="327"/>
      <c r="AC1166" s="327"/>
      <c r="AD1166" s="327"/>
      <c r="AE1166" s="327"/>
      <c r="AF1166" s="327"/>
      <c r="AG1166" s="327"/>
    </row>
    <row r="1167" spans="2:33">
      <c r="B1167" s="354"/>
      <c r="D1167" s="327"/>
      <c r="E1167" s="327"/>
      <c r="F1167" s="327"/>
      <c r="G1167" s="327"/>
      <c r="H1167" s="327"/>
      <c r="I1167" s="327"/>
      <c r="J1167" s="327"/>
      <c r="K1167" s="327"/>
      <c r="L1167" s="327"/>
      <c r="M1167" s="327"/>
      <c r="N1167" s="327"/>
      <c r="O1167" s="327"/>
      <c r="P1167" s="327"/>
      <c r="Q1167" s="327"/>
      <c r="R1167" s="327"/>
      <c r="S1167" s="327"/>
      <c r="T1167" s="327"/>
      <c r="U1167" s="327"/>
      <c r="V1167" s="327"/>
      <c r="W1167" s="327"/>
      <c r="X1167" s="327"/>
      <c r="Y1167" s="327"/>
      <c r="Z1167" s="327"/>
      <c r="AA1167" s="327"/>
      <c r="AB1167" s="327"/>
      <c r="AC1167" s="327"/>
      <c r="AD1167" s="327"/>
      <c r="AE1167" s="327"/>
      <c r="AF1167" s="327"/>
      <c r="AG1167" s="327"/>
    </row>
    <row r="1168" spans="2:33">
      <c r="B1168" s="354"/>
      <c r="D1168" s="327"/>
      <c r="E1168" s="327"/>
      <c r="F1168" s="327"/>
      <c r="G1168" s="327"/>
      <c r="H1168" s="327"/>
      <c r="I1168" s="327"/>
      <c r="J1168" s="327"/>
      <c r="K1168" s="327"/>
      <c r="L1168" s="327"/>
      <c r="M1168" s="327"/>
      <c r="N1168" s="327"/>
      <c r="O1168" s="327"/>
      <c r="P1168" s="327"/>
      <c r="Q1168" s="327"/>
      <c r="R1168" s="327"/>
      <c r="S1168" s="327"/>
      <c r="T1168" s="327"/>
      <c r="U1168" s="327"/>
      <c r="V1168" s="327"/>
      <c r="W1168" s="327"/>
      <c r="X1168" s="327"/>
      <c r="Y1168" s="327"/>
      <c r="Z1168" s="327"/>
      <c r="AA1168" s="327"/>
      <c r="AB1168" s="327"/>
      <c r="AC1168" s="327"/>
      <c r="AD1168" s="327"/>
      <c r="AE1168" s="327"/>
      <c r="AF1168" s="327"/>
      <c r="AG1168" s="327"/>
    </row>
    <row r="1169" spans="2:33">
      <c r="B1169" s="354"/>
      <c r="D1169" s="327"/>
      <c r="E1169" s="327"/>
      <c r="F1169" s="327"/>
      <c r="G1169" s="327"/>
      <c r="H1169" s="327"/>
      <c r="I1169" s="327"/>
      <c r="J1169" s="327"/>
      <c r="K1169" s="327"/>
      <c r="L1169" s="327"/>
      <c r="M1169" s="327"/>
      <c r="N1169" s="327"/>
      <c r="O1169" s="327"/>
      <c r="P1169" s="327"/>
      <c r="Q1169" s="327"/>
      <c r="R1169" s="327"/>
      <c r="S1169" s="327"/>
      <c r="T1169" s="327"/>
      <c r="U1169" s="327"/>
      <c r="V1169" s="327"/>
      <c r="W1169" s="327"/>
      <c r="X1169" s="327"/>
      <c r="Y1169" s="327"/>
      <c r="Z1169" s="327"/>
      <c r="AA1169" s="327"/>
      <c r="AB1169" s="327"/>
      <c r="AC1169" s="327"/>
      <c r="AD1169" s="327"/>
      <c r="AE1169" s="327"/>
      <c r="AF1169" s="327"/>
      <c r="AG1169" s="327"/>
    </row>
    <row r="1170" spans="2:33">
      <c r="B1170" s="354"/>
      <c r="D1170" s="327"/>
      <c r="E1170" s="327"/>
      <c r="F1170" s="327"/>
      <c r="G1170" s="327"/>
      <c r="H1170" s="327"/>
      <c r="I1170" s="327"/>
      <c r="J1170" s="327"/>
      <c r="K1170" s="327"/>
      <c r="L1170" s="327"/>
      <c r="M1170" s="327"/>
      <c r="N1170" s="327"/>
      <c r="O1170" s="327"/>
      <c r="P1170" s="327"/>
      <c r="Q1170" s="327"/>
      <c r="R1170" s="327"/>
      <c r="S1170" s="327"/>
      <c r="T1170" s="327"/>
      <c r="U1170" s="327"/>
      <c r="V1170" s="327"/>
      <c r="W1170" s="327"/>
      <c r="X1170" s="327"/>
      <c r="Y1170" s="327"/>
      <c r="Z1170" s="327"/>
      <c r="AA1170" s="327"/>
      <c r="AB1170" s="327"/>
      <c r="AC1170" s="327"/>
      <c r="AD1170" s="327"/>
      <c r="AE1170" s="327"/>
      <c r="AF1170" s="327"/>
      <c r="AG1170" s="327"/>
    </row>
    <row r="1171" spans="2:33">
      <c r="B1171" s="354"/>
      <c r="D1171" s="327"/>
      <c r="E1171" s="327"/>
      <c r="F1171" s="327"/>
      <c r="G1171" s="327"/>
      <c r="H1171" s="327"/>
      <c r="I1171" s="327"/>
      <c r="J1171" s="327"/>
      <c r="K1171" s="327"/>
      <c r="L1171" s="327"/>
      <c r="M1171" s="327"/>
      <c r="N1171" s="327"/>
      <c r="O1171" s="327"/>
      <c r="P1171" s="327"/>
      <c r="Q1171" s="327"/>
      <c r="R1171" s="327"/>
      <c r="S1171" s="327"/>
      <c r="T1171" s="327"/>
      <c r="U1171" s="327"/>
      <c r="V1171" s="327"/>
      <c r="W1171" s="327"/>
      <c r="X1171" s="327"/>
      <c r="Y1171" s="327"/>
      <c r="Z1171" s="327"/>
      <c r="AA1171" s="327"/>
      <c r="AB1171" s="327"/>
      <c r="AC1171" s="327"/>
      <c r="AD1171" s="327"/>
      <c r="AE1171" s="327"/>
      <c r="AF1171" s="327"/>
      <c r="AG1171" s="327"/>
    </row>
    <row r="1172" spans="2:33">
      <c r="B1172" s="354"/>
      <c r="D1172" s="327"/>
      <c r="E1172" s="327"/>
      <c r="F1172" s="327"/>
      <c r="G1172" s="327"/>
      <c r="H1172" s="327"/>
      <c r="I1172" s="327"/>
      <c r="J1172" s="327"/>
      <c r="K1172" s="327"/>
      <c r="L1172" s="327"/>
      <c r="M1172" s="327"/>
      <c r="N1172" s="327"/>
      <c r="O1172" s="327"/>
      <c r="P1172" s="327"/>
      <c r="Q1172" s="327"/>
      <c r="R1172" s="327"/>
      <c r="S1172" s="327"/>
      <c r="T1172" s="327"/>
      <c r="U1172" s="327"/>
      <c r="V1172" s="327"/>
      <c r="W1172" s="327"/>
      <c r="X1172" s="327"/>
      <c r="Y1172" s="327"/>
      <c r="Z1172" s="327"/>
      <c r="AA1172" s="327"/>
      <c r="AB1172" s="327"/>
      <c r="AC1172" s="327"/>
      <c r="AD1172" s="327"/>
      <c r="AE1172" s="327"/>
      <c r="AF1172" s="327"/>
      <c r="AG1172" s="327"/>
    </row>
    <row r="1173" spans="2:33">
      <c r="B1173" s="354"/>
      <c r="D1173" s="327"/>
      <c r="E1173" s="327"/>
      <c r="F1173" s="327"/>
      <c r="G1173" s="327"/>
      <c r="H1173" s="327"/>
      <c r="I1173" s="327"/>
      <c r="J1173" s="327"/>
      <c r="K1173" s="327"/>
      <c r="L1173" s="327"/>
      <c r="M1173" s="327"/>
      <c r="N1173" s="327"/>
      <c r="O1173" s="327"/>
      <c r="P1173" s="327"/>
      <c r="Q1173" s="327"/>
      <c r="R1173" s="327"/>
      <c r="S1173" s="327"/>
      <c r="T1173" s="327"/>
      <c r="U1173" s="327"/>
      <c r="V1173" s="327"/>
      <c r="W1173" s="327"/>
      <c r="X1173" s="327"/>
      <c r="Y1173" s="327"/>
      <c r="Z1173" s="327"/>
      <c r="AA1173" s="327"/>
      <c r="AB1173" s="327"/>
      <c r="AC1173" s="327"/>
      <c r="AD1173" s="327"/>
      <c r="AE1173" s="327"/>
      <c r="AF1173" s="327"/>
      <c r="AG1173" s="327"/>
    </row>
    <row r="1174" spans="2:33">
      <c r="B1174" s="354"/>
      <c r="D1174" s="327"/>
      <c r="E1174" s="327"/>
      <c r="F1174" s="327"/>
      <c r="G1174" s="327"/>
      <c r="H1174" s="327"/>
      <c r="I1174" s="327"/>
      <c r="J1174" s="327"/>
      <c r="K1174" s="327"/>
      <c r="L1174" s="327"/>
      <c r="M1174" s="327"/>
      <c r="N1174" s="327"/>
      <c r="O1174" s="327"/>
      <c r="P1174" s="327"/>
      <c r="Q1174" s="327"/>
      <c r="R1174" s="327"/>
      <c r="S1174" s="327"/>
      <c r="T1174" s="327"/>
      <c r="U1174" s="327"/>
      <c r="V1174" s="327"/>
      <c r="W1174" s="327"/>
      <c r="X1174" s="327"/>
      <c r="Y1174" s="327"/>
      <c r="Z1174" s="327"/>
      <c r="AA1174" s="327"/>
      <c r="AB1174" s="327"/>
      <c r="AC1174" s="327"/>
      <c r="AD1174" s="327"/>
      <c r="AE1174" s="327"/>
      <c r="AF1174" s="327"/>
      <c r="AG1174" s="327"/>
    </row>
    <row r="1175" spans="2:33">
      <c r="B1175" s="354"/>
      <c r="D1175" s="327"/>
      <c r="E1175" s="327"/>
      <c r="F1175" s="327"/>
      <c r="G1175" s="327"/>
      <c r="H1175" s="327"/>
      <c r="I1175" s="327"/>
      <c r="J1175" s="327"/>
      <c r="K1175" s="327"/>
      <c r="L1175" s="327"/>
      <c r="M1175" s="327"/>
      <c r="N1175" s="327"/>
      <c r="O1175" s="327"/>
      <c r="P1175" s="327"/>
      <c r="Q1175" s="327"/>
      <c r="R1175" s="327"/>
      <c r="S1175" s="327"/>
      <c r="T1175" s="327"/>
      <c r="U1175" s="327"/>
      <c r="V1175" s="327"/>
      <c r="W1175" s="327"/>
      <c r="X1175" s="327"/>
      <c r="Y1175" s="327"/>
      <c r="Z1175" s="327"/>
      <c r="AA1175" s="327"/>
      <c r="AB1175" s="327"/>
      <c r="AC1175" s="327"/>
      <c r="AD1175" s="327"/>
      <c r="AE1175" s="327"/>
      <c r="AF1175" s="327"/>
      <c r="AG1175" s="327"/>
    </row>
    <row r="1176" spans="2:33">
      <c r="B1176" s="354"/>
      <c r="D1176" s="327"/>
      <c r="E1176" s="327"/>
      <c r="F1176" s="327"/>
      <c r="G1176" s="327"/>
      <c r="H1176" s="327"/>
      <c r="I1176" s="327"/>
      <c r="J1176" s="327"/>
      <c r="K1176" s="327"/>
      <c r="L1176" s="327"/>
      <c r="M1176" s="327"/>
      <c r="N1176" s="327"/>
      <c r="O1176" s="327"/>
      <c r="P1176" s="327"/>
      <c r="Q1176" s="327"/>
      <c r="R1176" s="327"/>
      <c r="S1176" s="327"/>
      <c r="T1176" s="327"/>
      <c r="U1176" s="327"/>
      <c r="V1176" s="327"/>
      <c r="W1176" s="327"/>
      <c r="X1176" s="327"/>
      <c r="Y1176" s="327"/>
      <c r="Z1176" s="327"/>
      <c r="AA1176" s="327"/>
      <c r="AB1176" s="327"/>
      <c r="AC1176" s="327"/>
      <c r="AD1176" s="327"/>
      <c r="AE1176" s="327"/>
      <c r="AF1176" s="327"/>
      <c r="AG1176" s="327"/>
    </row>
    <row r="1177" spans="2:33">
      <c r="B1177" s="354"/>
      <c r="D1177" s="327"/>
      <c r="E1177" s="327"/>
      <c r="F1177" s="327"/>
      <c r="G1177" s="327"/>
      <c r="H1177" s="327"/>
      <c r="I1177" s="327"/>
      <c r="J1177" s="327"/>
      <c r="K1177" s="327"/>
      <c r="L1177" s="327"/>
      <c r="M1177" s="327"/>
      <c r="N1177" s="327"/>
      <c r="O1177" s="327"/>
      <c r="P1177" s="327"/>
      <c r="Q1177" s="327"/>
      <c r="R1177" s="327"/>
      <c r="S1177" s="327"/>
      <c r="T1177" s="327"/>
      <c r="U1177" s="327"/>
      <c r="V1177" s="327"/>
      <c r="W1177" s="327"/>
      <c r="X1177" s="327"/>
      <c r="Y1177" s="327"/>
      <c r="Z1177" s="327"/>
      <c r="AA1177" s="327"/>
      <c r="AB1177" s="327"/>
      <c r="AC1177" s="327"/>
      <c r="AD1177" s="327"/>
      <c r="AE1177" s="327"/>
      <c r="AF1177" s="327"/>
      <c r="AG1177" s="327"/>
    </row>
    <row r="1178" spans="2:33">
      <c r="B1178" s="354"/>
      <c r="D1178" s="327"/>
      <c r="E1178" s="327"/>
      <c r="F1178" s="327"/>
      <c r="G1178" s="327"/>
      <c r="H1178" s="327"/>
      <c r="I1178" s="327"/>
      <c r="J1178" s="327"/>
      <c r="K1178" s="327"/>
      <c r="L1178" s="327"/>
      <c r="M1178" s="327"/>
      <c r="N1178" s="327"/>
      <c r="O1178" s="327"/>
      <c r="P1178" s="327"/>
      <c r="Q1178" s="327"/>
      <c r="R1178" s="327"/>
      <c r="S1178" s="327"/>
      <c r="T1178" s="327"/>
      <c r="U1178" s="327"/>
      <c r="V1178" s="327"/>
      <c r="W1178" s="327"/>
      <c r="X1178" s="327"/>
      <c r="Y1178" s="327"/>
      <c r="Z1178" s="327"/>
      <c r="AA1178" s="327"/>
      <c r="AB1178" s="327"/>
      <c r="AC1178" s="327"/>
      <c r="AD1178" s="327"/>
      <c r="AE1178" s="327"/>
      <c r="AF1178" s="327"/>
      <c r="AG1178" s="327"/>
    </row>
    <row r="1179" spans="2:33">
      <c r="B1179" s="354"/>
      <c r="D1179" s="327"/>
      <c r="E1179" s="327"/>
      <c r="F1179" s="327"/>
      <c r="G1179" s="327"/>
      <c r="H1179" s="327"/>
      <c r="I1179" s="327"/>
      <c r="J1179" s="327"/>
      <c r="K1179" s="327"/>
      <c r="L1179" s="327"/>
      <c r="M1179" s="327"/>
      <c r="N1179" s="327"/>
      <c r="O1179" s="327"/>
      <c r="P1179" s="327"/>
      <c r="Q1179" s="327"/>
      <c r="R1179" s="327"/>
      <c r="S1179" s="327"/>
      <c r="T1179" s="327"/>
      <c r="U1179" s="327"/>
      <c r="V1179" s="327"/>
      <c r="W1179" s="327"/>
      <c r="X1179" s="327"/>
      <c r="Y1179" s="327"/>
      <c r="Z1179" s="327"/>
      <c r="AA1179" s="327"/>
      <c r="AB1179" s="327"/>
      <c r="AC1179" s="327"/>
      <c r="AD1179" s="327"/>
      <c r="AE1179" s="327"/>
      <c r="AF1179" s="327"/>
      <c r="AG1179" s="327"/>
    </row>
    <row r="1180" spans="2:33">
      <c r="B1180" s="354"/>
      <c r="D1180" s="327"/>
      <c r="E1180" s="327"/>
      <c r="F1180" s="327"/>
      <c r="G1180" s="327"/>
      <c r="H1180" s="327"/>
      <c r="I1180" s="327"/>
      <c r="J1180" s="327"/>
      <c r="K1180" s="327"/>
      <c r="L1180" s="327"/>
      <c r="M1180" s="327"/>
      <c r="N1180" s="327"/>
      <c r="O1180" s="327"/>
      <c r="P1180" s="327"/>
      <c r="Q1180" s="327"/>
      <c r="R1180" s="327"/>
      <c r="S1180" s="327"/>
      <c r="T1180" s="327"/>
      <c r="U1180" s="327"/>
      <c r="V1180" s="327"/>
      <c r="W1180" s="327"/>
      <c r="X1180" s="327"/>
      <c r="Y1180" s="327"/>
      <c r="Z1180" s="327"/>
      <c r="AA1180" s="327"/>
      <c r="AB1180" s="327"/>
      <c r="AC1180" s="327"/>
      <c r="AD1180" s="327"/>
      <c r="AE1180" s="327"/>
      <c r="AF1180" s="327"/>
      <c r="AG1180" s="327"/>
    </row>
    <row r="1181" spans="2:33">
      <c r="B1181" s="354"/>
      <c r="D1181" s="327"/>
      <c r="E1181" s="327"/>
      <c r="F1181" s="327"/>
      <c r="G1181" s="327"/>
      <c r="H1181" s="327"/>
      <c r="I1181" s="327"/>
      <c r="J1181" s="327"/>
      <c r="K1181" s="327"/>
      <c r="L1181" s="327"/>
      <c r="M1181" s="327"/>
      <c r="N1181" s="327"/>
      <c r="O1181" s="327"/>
      <c r="P1181" s="327"/>
      <c r="Q1181" s="327"/>
      <c r="R1181" s="327"/>
      <c r="S1181" s="327"/>
      <c r="T1181" s="327"/>
      <c r="U1181" s="327"/>
      <c r="V1181" s="327"/>
      <c r="W1181" s="327"/>
      <c r="X1181" s="327"/>
      <c r="Y1181" s="327"/>
      <c r="Z1181" s="327"/>
      <c r="AA1181" s="327"/>
      <c r="AB1181" s="327"/>
      <c r="AC1181" s="327"/>
      <c r="AD1181" s="327"/>
      <c r="AE1181" s="327"/>
      <c r="AF1181" s="327"/>
      <c r="AG1181" s="327"/>
    </row>
    <row r="1182" spans="2:33">
      <c r="B1182" s="354"/>
      <c r="D1182" s="327"/>
      <c r="E1182" s="327"/>
      <c r="F1182" s="327"/>
      <c r="G1182" s="327"/>
      <c r="H1182" s="327"/>
      <c r="I1182" s="327"/>
      <c r="J1182" s="327"/>
      <c r="K1182" s="327"/>
      <c r="L1182" s="327"/>
      <c r="M1182" s="327"/>
      <c r="N1182" s="327"/>
      <c r="O1182" s="327"/>
      <c r="P1182" s="327"/>
      <c r="Q1182" s="327"/>
      <c r="R1182" s="327"/>
      <c r="S1182" s="327"/>
      <c r="T1182" s="327"/>
      <c r="U1182" s="327"/>
      <c r="V1182" s="327"/>
      <c r="W1182" s="327"/>
      <c r="X1182" s="327"/>
      <c r="Y1182" s="327"/>
      <c r="Z1182" s="327"/>
      <c r="AA1182" s="327"/>
      <c r="AB1182" s="327"/>
      <c r="AC1182" s="327"/>
      <c r="AD1182" s="327"/>
      <c r="AE1182" s="327"/>
      <c r="AF1182" s="327"/>
      <c r="AG1182" s="327"/>
    </row>
    <row r="1183" spans="2:33">
      <c r="B1183" s="354"/>
      <c r="D1183" s="327"/>
      <c r="E1183" s="327"/>
      <c r="F1183" s="327"/>
      <c r="G1183" s="327"/>
      <c r="H1183" s="327"/>
      <c r="I1183" s="327"/>
      <c r="J1183" s="327"/>
      <c r="K1183" s="327"/>
      <c r="L1183" s="327"/>
      <c r="M1183" s="327"/>
      <c r="N1183" s="327"/>
      <c r="O1183" s="327"/>
      <c r="P1183" s="327"/>
      <c r="Q1183" s="327"/>
      <c r="R1183" s="327"/>
      <c r="S1183" s="327"/>
      <c r="T1183" s="327"/>
      <c r="U1183" s="327"/>
      <c r="V1183" s="327"/>
      <c r="W1183" s="327"/>
      <c r="X1183" s="327"/>
      <c r="Y1183" s="327"/>
      <c r="Z1183" s="327"/>
      <c r="AA1183" s="327"/>
      <c r="AB1183" s="327"/>
      <c r="AC1183" s="327"/>
      <c r="AD1183" s="327"/>
      <c r="AE1183" s="327"/>
      <c r="AF1183" s="327"/>
      <c r="AG1183" s="327"/>
    </row>
    <row r="1184" spans="2:33">
      <c r="B1184" s="354"/>
      <c r="D1184" s="327"/>
      <c r="E1184" s="327"/>
      <c r="F1184" s="327"/>
      <c r="G1184" s="327"/>
      <c r="H1184" s="327"/>
      <c r="I1184" s="327"/>
      <c r="J1184" s="327"/>
      <c r="K1184" s="327"/>
      <c r="L1184" s="327"/>
      <c r="M1184" s="327"/>
      <c r="N1184" s="327"/>
      <c r="O1184" s="327"/>
      <c r="P1184" s="327"/>
      <c r="Q1184" s="327"/>
      <c r="R1184" s="327"/>
      <c r="S1184" s="327"/>
      <c r="T1184" s="327"/>
      <c r="U1184" s="327"/>
      <c r="V1184" s="327"/>
      <c r="W1184" s="327"/>
      <c r="X1184" s="327"/>
      <c r="Y1184" s="327"/>
      <c r="Z1184" s="327"/>
      <c r="AA1184" s="327"/>
      <c r="AB1184" s="327"/>
      <c r="AC1184" s="327"/>
      <c r="AD1184" s="327"/>
      <c r="AE1184" s="327"/>
      <c r="AF1184" s="327"/>
      <c r="AG1184" s="327"/>
    </row>
    <row r="1185" spans="2:33">
      <c r="B1185" s="354"/>
      <c r="D1185" s="327"/>
      <c r="E1185" s="327"/>
      <c r="F1185" s="327"/>
      <c r="G1185" s="327"/>
      <c r="H1185" s="327"/>
      <c r="I1185" s="327"/>
      <c r="J1185" s="327"/>
      <c r="K1185" s="327"/>
      <c r="L1185" s="327"/>
      <c r="M1185" s="327"/>
      <c r="N1185" s="327"/>
      <c r="O1185" s="327"/>
      <c r="P1185" s="327"/>
      <c r="Q1185" s="327"/>
      <c r="R1185" s="327"/>
      <c r="S1185" s="327"/>
      <c r="T1185" s="327"/>
      <c r="U1185" s="327"/>
      <c r="V1185" s="327"/>
      <c r="W1185" s="327"/>
      <c r="X1185" s="327"/>
      <c r="Y1185" s="327"/>
      <c r="Z1185" s="327"/>
      <c r="AA1185" s="327"/>
      <c r="AB1185" s="327"/>
      <c r="AC1185" s="327"/>
      <c r="AD1185" s="327"/>
      <c r="AE1185" s="327"/>
      <c r="AF1185" s="327"/>
      <c r="AG1185" s="327"/>
    </row>
    <row r="1186" spans="2:33">
      <c r="B1186" s="354"/>
      <c r="D1186" s="327"/>
      <c r="E1186" s="327"/>
      <c r="F1186" s="327"/>
      <c r="G1186" s="327"/>
      <c r="H1186" s="327"/>
      <c r="I1186" s="327"/>
      <c r="J1186" s="327"/>
      <c r="K1186" s="327"/>
      <c r="L1186" s="327"/>
      <c r="M1186" s="327"/>
      <c r="N1186" s="327"/>
      <c r="O1186" s="327"/>
      <c r="P1186" s="327"/>
      <c r="Q1186" s="327"/>
      <c r="R1186" s="327"/>
      <c r="S1186" s="327"/>
      <c r="T1186" s="327"/>
      <c r="U1186" s="327"/>
      <c r="V1186" s="327"/>
      <c r="W1186" s="327"/>
      <c r="X1186" s="327"/>
      <c r="Y1186" s="327"/>
      <c r="Z1186" s="327"/>
      <c r="AA1186" s="327"/>
      <c r="AB1186" s="327"/>
      <c r="AC1186" s="327"/>
      <c r="AD1186" s="327"/>
      <c r="AE1186" s="327"/>
      <c r="AF1186" s="327"/>
      <c r="AG1186" s="327"/>
    </row>
    <row r="1187" spans="2:33">
      <c r="B1187" s="354"/>
      <c r="D1187" s="327"/>
      <c r="E1187" s="327"/>
      <c r="F1187" s="327"/>
      <c r="G1187" s="327"/>
      <c r="H1187" s="327"/>
      <c r="I1187" s="327"/>
      <c r="J1187" s="327"/>
      <c r="K1187" s="327"/>
      <c r="L1187" s="327"/>
      <c r="M1187" s="327"/>
      <c r="N1187" s="327"/>
      <c r="O1187" s="327"/>
      <c r="P1187" s="327"/>
      <c r="Q1187" s="327"/>
      <c r="R1187" s="327"/>
      <c r="S1187" s="327"/>
      <c r="T1187" s="327"/>
      <c r="U1187" s="327"/>
      <c r="V1187" s="327"/>
      <c r="W1187" s="327"/>
      <c r="X1187" s="327"/>
      <c r="Y1187" s="327"/>
      <c r="Z1187" s="327"/>
      <c r="AA1187" s="327"/>
      <c r="AB1187" s="327"/>
      <c r="AC1187" s="327"/>
      <c r="AD1187" s="327"/>
      <c r="AE1187" s="327"/>
      <c r="AF1187" s="327"/>
      <c r="AG1187" s="327"/>
    </row>
    <row r="1188" spans="2:33">
      <c r="B1188" s="354"/>
      <c r="D1188" s="327"/>
      <c r="E1188" s="327"/>
      <c r="F1188" s="327"/>
      <c r="G1188" s="327"/>
      <c r="H1188" s="327"/>
      <c r="I1188" s="327"/>
      <c r="J1188" s="327"/>
      <c r="K1188" s="327"/>
      <c r="L1188" s="327"/>
      <c r="M1188" s="327"/>
      <c r="N1188" s="327"/>
      <c r="O1188" s="327"/>
      <c r="P1188" s="327"/>
      <c r="Q1188" s="327"/>
      <c r="R1188" s="327"/>
      <c r="S1188" s="327"/>
      <c r="T1188" s="327"/>
      <c r="U1188" s="327"/>
      <c r="V1188" s="327"/>
      <c r="W1188" s="327"/>
      <c r="X1188" s="327"/>
      <c r="Y1188" s="327"/>
      <c r="Z1188" s="327"/>
      <c r="AA1188" s="327"/>
      <c r="AB1188" s="327"/>
      <c r="AC1188" s="327"/>
      <c r="AD1188" s="327"/>
      <c r="AE1188" s="327"/>
      <c r="AF1188" s="327"/>
      <c r="AG1188" s="327"/>
    </row>
    <row r="1189" spans="2:33">
      <c r="B1189" s="354"/>
      <c r="D1189" s="327"/>
      <c r="E1189" s="327"/>
      <c r="F1189" s="327"/>
      <c r="G1189" s="327"/>
      <c r="H1189" s="327"/>
      <c r="I1189" s="327"/>
      <c r="J1189" s="327"/>
      <c r="K1189" s="327"/>
      <c r="L1189" s="327"/>
      <c r="M1189" s="327"/>
      <c r="N1189" s="327"/>
      <c r="O1189" s="327"/>
      <c r="P1189" s="327"/>
      <c r="Q1189" s="327"/>
      <c r="R1189" s="327"/>
      <c r="S1189" s="327"/>
      <c r="T1189" s="327"/>
      <c r="U1189" s="327"/>
      <c r="V1189" s="327"/>
      <c r="W1189" s="327"/>
      <c r="X1189" s="327"/>
      <c r="Y1189" s="327"/>
      <c r="Z1189" s="327"/>
      <c r="AA1189" s="327"/>
      <c r="AB1189" s="327"/>
      <c r="AC1189" s="327"/>
      <c r="AD1189" s="327"/>
      <c r="AE1189" s="327"/>
      <c r="AF1189" s="327"/>
      <c r="AG1189" s="327"/>
    </row>
    <row r="1190" spans="2:33">
      <c r="B1190" s="354"/>
      <c r="D1190" s="327"/>
      <c r="E1190" s="327"/>
      <c r="F1190" s="327"/>
      <c r="G1190" s="327"/>
      <c r="H1190" s="327"/>
      <c r="I1190" s="327"/>
      <c r="J1190" s="327"/>
      <c r="K1190" s="327"/>
      <c r="L1190" s="327"/>
      <c r="M1190" s="327"/>
      <c r="N1190" s="327"/>
      <c r="O1190" s="327"/>
      <c r="P1190" s="327"/>
      <c r="Q1190" s="327"/>
      <c r="R1190" s="327"/>
      <c r="S1190" s="327"/>
      <c r="T1190" s="327"/>
      <c r="U1190" s="327"/>
      <c r="V1190" s="327"/>
      <c r="W1190" s="327"/>
      <c r="X1190" s="327"/>
      <c r="Y1190" s="327"/>
      <c r="Z1190" s="327"/>
      <c r="AA1190" s="327"/>
      <c r="AB1190" s="327"/>
      <c r="AC1190" s="327"/>
      <c r="AD1190" s="327"/>
      <c r="AE1190" s="327"/>
      <c r="AF1190" s="327"/>
      <c r="AG1190" s="327"/>
    </row>
    <row r="1191" spans="2:33">
      <c r="B1191" s="354"/>
      <c r="D1191" s="327"/>
      <c r="E1191" s="327"/>
      <c r="F1191" s="327"/>
      <c r="G1191" s="327"/>
      <c r="H1191" s="327"/>
      <c r="I1191" s="327"/>
      <c r="J1191" s="327"/>
      <c r="K1191" s="327"/>
      <c r="L1191" s="327"/>
      <c r="M1191" s="327"/>
      <c r="N1191" s="327"/>
      <c r="O1191" s="327"/>
      <c r="P1191" s="327"/>
      <c r="Q1191" s="327"/>
      <c r="R1191" s="327"/>
      <c r="S1191" s="327"/>
      <c r="T1191" s="327"/>
      <c r="U1191" s="327"/>
      <c r="V1191" s="327"/>
      <c r="W1191" s="327"/>
      <c r="X1191" s="327"/>
      <c r="Y1191" s="327"/>
      <c r="Z1191" s="327"/>
      <c r="AA1191" s="327"/>
      <c r="AB1191" s="327"/>
      <c r="AC1191" s="327"/>
      <c r="AD1191" s="327"/>
      <c r="AE1191" s="327"/>
      <c r="AF1191" s="327"/>
      <c r="AG1191" s="327"/>
    </row>
    <row r="1192" spans="2:33">
      <c r="B1192" s="354"/>
      <c r="D1192" s="327"/>
      <c r="E1192" s="327"/>
      <c r="F1192" s="327"/>
      <c r="G1192" s="327"/>
      <c r="H1192" s="327"/>
      <c r="I1192" s="327"/>
      <c r="J1192" s="327"/>
      <c r="K1192" s="327"/>
      <c r="L1192" s="327"/>
      <c r="M1192" s="327"/>
      <c r="N1192" s="327"/>
      <c r="O1192" s="327"/>
      <c r="P1192" s="327"/>
      <c r="Q1192" s="327"/>
      <c r="R1192" s="327"/>
      <c r="S1192" s="327"/>
      <c r="T1192" s="327"/>
      <c r="U1192" s="327"/>
      <c r="V1192" s="327"/>
      <c r="W1192" s="327"/>
      <c r="X1192" s="327"/>
      <c r="Y1192" s="327"/>
      <c r="Z1192" s="327"/>
      <c r="AA1192" s="327"/>
      <c r="AB1192" s="327"/>
      <c r="AC1192" s="327"/>
      <c r="AD1192" s="327"/>
      <c r="AE1192" s="327"/>
      <c r="AF1192" s="327"/>
      <c r="AG1192" s="327"/>
    </row>
    <row r="1193" spans="2:33">
      <c r="B1193" s="354"/>
      <c r="D1193" s="327"/>
      <c r="E1193" s="327"/>
      <c r="F1193" s="327"/>
      <c r="G1193" s="327"/>
      <c r="H1193" s="327"/>
      <c r="I1193" s="327"/>
      <c r="J1193" s="327"/>
      <c r="K1193" s="327"/>
      <c r="L1193" s="327"/>
      <c r="M1193" s="327"/>
      <c r="N1193" s="327"/>
      <c r="O1193" s="327"/>
      <c r="P1193" s="327"/>
      <c r="Q1193" s="327"/>
      <c r="R1193" s="327"/>
      <c r="S1193" s="327"/>
      <c r="T1193" s="327"/>
      <c r="U1193" s="327"/>
      <c r="V1193" s="327"/>
      <c r="W1193" s="327"/>
      <c r="X1193" s="327"/>
      <c r="Y1193" s="327"/>
      <c r="Z1193" s="327"/>
      <c r="AA1193" s="327"/>
      <c r="AB1193" s="327"/>
      <c r="AC1193" s="327"/>
      <c r="AD1193" s="327"/>
      <c r="AE1193" s="327"/>
      <c r="AF1193" s="327"/>
      <c r="AG1193" s="327"/>
    </row>
    <row r="1194" spans="2:33">
      <c r="B1194" s="354"/>
      <c r="D1194" s="327"/>
      <c r="E1194" s="327"/>
      <c r="F1194" s="327"/>
      <c r="G1194" s="327"/>
      <c r="H1194" s="327"/>
      <c r="I1194" s="327"/>
      <c r="J1194" s="327"/>
      <c r="K1194" s="327"/>
      <c r="L1194" s="327"/>
      <c r="M1194" s="327"/>
      <c r="N1194" s="327"/>
      <c r="O1194" s="327"/>
      <c r="P1194" s="327"/>
      <c r="Q1194" s="327"/>
      <c r="R1194" s="327"/>
      <c r="S1194" s="327"/>
      <c r="T1194" s="327"/>
      <c r="U1194" s="327"/>
      <c r="V1194" s="327"/>
      <c r="W1194" s="327"/>
      <c r="X1194" s="327"/>
      <c r="Y1194" s="327"/>
      <c r="Z1194" s="327"/>
      <c r="AA1194" s="327"/>
      <c r="AB1194" s="327"/>
      <c r="AC1194" s="327"/>
      <c r="AD1194" s="327"/>
      <c r="AE1194" s="327"/>
      <c r="AF1194" s="327"/>
      <c r="AG1194" s="327"/>
    </row>
    <row r="1195" spans="2:33">
      <c r="B1195" s="354"/>
      <c r="D1195" s="327"/>
      <c r="E1195" s="327"/>
      <c r="F1195" s="327"/>
      <c r="G1195" s="327"/>
      <c r="H1195" s="327"/>
      <c r="I1195" s="327"/>
      <c r="J1195" s="327"/>
      <c r="K1195" s="327"/>
      <c r="L1195" s="327"/>
      <c r="M1195" s="327"/>
      <c r="N1195" s="327"/>
      <c r="O1195" s="327"/>
      <c r="P1195" s="327"/>
      <c r="Q1195" s="327"/>
      <c r="R1195" s="327"/>
      <c r="S1195" s="327"/>
      <c r="T1195" s="327"/>
      <c r="U1195" s="327"/>
      <c r="V1195" s="327"/>
      <c r="W1195" s="327"/>
      <c r="X1195" s="327"/>
      <c r="Y1195" s="327"/>
      <c r="Z1195" s="327"/>
      <c r="AA1195" s="327"/>
      <c r="AB1195" s="327"/>
      <c r="AC1195" s="327"/>
      <c r="AD1195" s="327"/>
      <c r="AE1195" s="327"/>
      <c r="AF1195" s="327"/>
      <c r="AG1195" s="327"/>
    </row>
    <row r="1196" spans="2:33">
      <c r="B1196" s="354"/>
      <c r="D1196" s="327"/>
      <c r="E1196" s="327"/>
      <c r="F1196" s="327"/>
      <c r="G1196" s="327"/>
      <c r="H1196" s="327"/>
      <c r="I1196" s="327"/>
      <c r="J1196" s="327"/>
      <c r="K1196" s="327"/>
      <c r="L1196" s="327"/>
      <c r="M1196" s="327"/>
      <c r="N1196" s="327"/>
      <c r="O1196" s="327"/>
      <c r="P1196" s="327"/>
      <c r="Q1196" s="327"/>
      <c r="R1196" s="327"/>
      <c r="S1196" s="327"/>
      <c r="T1196" s="327"/>
      <c r="U1196" s="327"/>
      <c r="V1196" s="327"/>
      <c r="W1196" s="327"/>
      <c r="X1196" s="327"/>
      <c r="Y1196" s="327"/>
      <c r="Z1196" s="327"/>
      <c r="AA1196" s="327"/>
      <c r="AB1196" s="327"/>
      <c r="AC1196" s="327"/>
      <c r="AD1196" s="327"/>
      <c r="AE1196" s="327"/>
      <c r="AF1196" s="327"/>
      <c r="AG1196" s="327"/>
    </row>
    <row r="1197" spans="2:33">
      <c r="B1197" s="354"/>
      <c r="D1197" s="327"/>
      <c r="E1197" s="327"/>
      <c r="F1197" s="327"/>
      <c r="G1197" s="327"/>
      <c r="H1197" s="327"/>
      <c r="I1197" s="327"/>
      <c r="J1197" s="327"/>
      <c r="K1197" s="327"/>
      <c r="L1197" s="327"/>
      <c r="M1197" s="327"/>
      <c r="N1197" s="327"/>
      <c r="O1197" s="327"/>
      <c r="P1197" s="327"/>
      <c r="Q1197" s="327"/>
      <c r="R1197" s="327"/>
      <c r="S1197" s="327"/>
      <c r="T1197" s="327"/>
      <c r="U1197" s="327"/>
      <c r="V1197" s="327"/>
      <c r="W1197" s="327"/>
      <c r="X1197" s="327"/>
      <c r="Y1197" s="327"/>
      <c r="Z1197" s="327"/>
      <c r="AA1197" s="327"/>
      <c r="AB1197" s="327"/>
      <c r="AC1197" s="327"/>
      <c r="AD1197" s="327"/>
      <c r="AE1197" s="327"/>
      <c r="AF1197" s="327"/>
      <c r="AG1197" s="327"/>
    </row>
    <row r="1198" spans="2:33">
      <c r="B1198" s="354"/>
      <c r="D1198" s="327"/>
      <c r="E1198" s="327"/>
      <c r="F1198" s="327"/>
      <c r="G1198" s="327"/>
      <c r="H1198" s="327"/>
      <c r="I1198" s="327"/>
      <c r="J1198" s="327"/>
      <c r="K1198" s="327"/>
      <c r="L1198" s="327"/>
      <c r="M1198" s="327"/>
      <c r="N1198" s="327"/>
      <c r="O1198" s="327"/>
      <c r="P1198" s="327"/>
      <c r="Q1198" s="327"/>
      <c r="R1198" s="327"/>
      <c r="S1198" s="327"/>
      <c r="T1198" s="327"/>
      <c r="U1198" s="327"/>
      <c r="V1198" s="327"/>
      <c r="W1198" s="327"/>
      <c r="X1198" s="327"/>
      <c r="Y1198" s="327"/>
      <c r="Z1198" s="327"/>
      <c r="AA1198" s="327"/>
      <c r="AB1198" s="327"/>
      <c r="AC1198" s="327"/>
      <c r="AD1198" s="327"/>
      <c r="AE1198" s="327"/>
      <c r="AF1198" s="327"/>
      <c r="AG1198" s="327"/>
    </row>
    <row r="1199" spans="2:33">
      <c r="B1199" s="354"/>
      <c r="D1199" s="327"/>
      <c r="E1199" s="327"/>
      <c r="F1199" s="327"/>
      <c r="G1199" s="327"/>
      <c r="H1199" s="327"/>
      <c r="I1199" s="327"/>
      <c r="J1199" s="327"/>
      <c r="K1199" s="327"/>
      <c r="L1199" s="327"/>
      <c r="M1199" s="327"/>
      <c r="N1199" s="327"/>
      <c r="O1199" s="327"/>
      <c r="P1199" s="327"/>
      <c r="Q1199" s="327"/>
      <c r="R1199" s="327"/>
      <c r="S1199" s="327"/>
      <c r="T1199" s="327"/>
      <c r="U1199" s="327"/>
      <c r="V1199" s="327"/>
      <c r="W1199" s="327"/>
      <c r="X1199" s="327"/>
      <c r="Y1199" s="327"/>
      <c r="Z1199" s="327"/>
      <c r="AA1199" s="327"/>
      <c r="AB1199" s="327"/>
      <c r="AC1199" s="327"/>
      <c r="AD1199" s="327"/>
      <c r="AE1199" s="327"/>
      <c r="AF1199" s="327"/>
      <c r="AG1199" s="327"/>
    </row>
    <row r="1200" spans="2:33">
      <c r="B1200" s="354"/>
      <c r="D1200" s="327"/>
      <c r="E1200" s="327"/>
      <c r="F1200" s="327"/>
      <c r="G1200" s="327"/>
      <c r="H1200" s="327"/>
      <c r="I1200" s="327"/>
      <c r="J1200" s="327"/>
      <c r="K1200" s="327"/>
      <c r="L1200" s="327"/>
      <c r="M1200" s="327"/>
      <c r="N1200" s="327"/>
      <c r="O1200" s="327"/>
      <c r="P1200" s="327"/>
      <c r="Q1200" s="327"/>
      <c r="R1200" s="327"/>
      <c r="S1200" s="327"/>
      <c r="T1200" s="327"/>
      <c r="U1200" s="327"/>
      <c r="V1200" s="327"/>
      <c r="W1200" s="327"/>
      <c r="X1200" s="327"/>
      <c r="Y1200" s="327"/>
      <c r="Z1200" s="327"/>
      <c r="AA1200" s="327"/>
      <c r="AB1200" s="327"/>
      <c r="AC1200" s="327"/>
      <c r="AD1200" s="327"/>
      <c r="AE1200" s="327"/>
      <c r="AF1200" s="327"/>
      <c r="AG1200" s="327"/>
    </row>
    <row r="1201" spans="2:33">
      <c r="B1201" s="354"/>
      <c r="D1201" s="327"/>
      <c r="E1201" s="327"/>
      <c r="F1201" s="327"/>
      <c r="G1201" s="327"/>
      <c r="H1201" s="327"/>
      <c r="I1201" s="327"/>
      <c r="J1201" s="327"/>
      <c r="K1201" s="327"/>
      <c r="L1201" s="327"/>
      <c r="M1201" s="327"/>
      <c r="N1201" s="327"/>
      <c r="O1201" s="327"/>
      <c r="P1201" s="327"/>
      <c r="Q1201" s="327"/>
      <c r="R1201" s="327"/>
      <c r="S1201" s="327"/>
      <c r="T1201" s="327"/>
      <c r="U1201" s="327"/>
      <c r="V1201" s="327"/>
      <c r="W1201" s="327"/>
      <c r="X1201" s="327"/>
      <c r="Y1201" s="327"/>
      <c r="Z1201" s="327"/>
      <c r="AA1201" s="327"/>
      <c r="AB1201" s="327"/>
      <c r="AC1201" s="327"/>
      <c r="AD1201" s="327"/>
      <c r="AE1201" s="327"/>
      <c r="AF1201" s="327"/>
      <c r="AG1201" s="327"/>
    </row>
    <row r="1202" spans="2:33">
      <c r="B1202" s="354"/>
      <c r="D1202" s="327"/>
      <c r="E1202" s="327"/>
      <c r="F1202" s="327"/>
      <c r="G1202" s="327"/>
      <c r="H1202" s="327"/>
      <c r="I1202" s="327"/>
      <c r="J1202" s="327"/>
      <c r="K1202" s="327"/>
      <c r="L1202" s="327"/>
      <c r="M1202" s="327"/>
      <c r="N1202" s="327"/>
      <c r="O1202" s="327"/>
      <c r="P1202" s="327"/>
      <c r="Q1202" s="327"/>
      <c r="R1202" s="327"/>
      <c r="S1202" s="327"/>
      <c r="T1202" s="327"/>
      <c r="U1202" s="327"/>
      <c r="V1202" s="327"/>
      <c r="W1202" s="327"/>
      <c r="X1202" s="327"/>
      <c r="Y1202" s="327"/>
      <c r="Z1202" s="327"/>
      <c r="AA1202" s="327"/>
      <c r="AB1202" s="327"/>
      <c r="AC1202" s="327"/>
      <c r="AD1202" s="327"/>
      <c r="AE1202" s="327"/>
      <c r="AF1202" s="327"/>
      <c r="AG1202" s="327"/>
    </row>
    <row r="1203" spans="2:33">
      <c r="B1203" s="354"/>
      <c r="D1203" s="327"/>
      <c r="E1203" s="327"/>
      <c r="F1203" s="327"/>
      <c r="G1203" s="327"/>
      <c r="H1203" s="327"/>
      <c r="I1203" s="327"/>
      <c r="J1203" s="327"/>
      <c r="K1203" s="327"/>
      <c r="L1203" s="327"/>
      <c r="M1203" s="327"/>
      <c r="N1203" s="327"/>
      <c r="O1203" s="327"/>
      <c r="P1203" s="327"/>
      <c r="Q1203" s="327"/>
      <c r="R1203" s="327"/>
      <c r="S1203" s="327"/>
      <c r="T1203" s="327"/>
      <c r="U1203" s="327"/>
      <c r="V1203" s="327"/>
      <c r="W1203" s="327"/>
      <c r="X1203" s="327"/>
      <c r="Y1203" s="327"/>
      <c r="Z1203" s="327"/>
      <c r="AA1203" s="327"/>
      <c r="AB1203" s="327"/>
      <c r="AC1203" s="327"/>
      <c r="AD1203" s="327"/>
      <c r="AE1203" s="327"/>
      <c r="AF1203" s="327"/>
      <c r="AG1203" s="327"/>
    </row>
    <row r="1204" spans="2:33">
      <c r="B1204" s="354"/>
      <c r="D1204" s="327"/>
      <c r="E1204" s="327"/>
      <c r="F1204" s="327"/>
      <c r="G1204" s="327"/>
      <c r="H1204" s="327"/>
      <c r="I1204" s="327"/>
      <c r="J1204" s="327"/>
      <c r="K1204" s="327"/>
      <c r="L1204" s="327"/>
      <c r="M1204" s="327"/>
      <c r="N1204" s="327"/>
      <c r="O1204" s="327"/>
      <c r="P1204" s="327"/>
      <c r="Q1204" s="327"/>
      <c r="R1204" s="327"/>
      <c r="S1204" s="327"/>
      <c r="T1204" s="327"/>
      <c r="U1204" s="327"/>
      <c r="V1204" s="327"/>
      <c r="W1204" s="327"/>
      <c r="X1204" s="327"/>
      <c r="Y1204" s="327"/>
      <c r="Z1204" s="327"/>
      <c r="AA1204" s="327"/>
      <c r="AB1204" s="327"/>
      <c r="AC1204" s="327"/>
      <c r="AD1204" s="327"/>
      <c r="AE1204" s="327"/>
      <c r="AF1204" s="327"/>
      <c r="AG1204" s="327"/>
    </row>
    <row r="1205" spans="2:33">
      <c r="B1205" s="354"/>
      <c r="D1205" s="327"/>
      <c r="E1205" s="327"/>
      <c r="F1205" s="327"/>
      <c r="G1205" s="327"/>
      <c r="H1205" s="327"/>
      <c r="I1205" s="327"/>
      <c r="J1205" s="327"/>
      <c r="K1205" s="327"/>
      <c r="L1205" s="327"/>
      <c r="M1205" s="327"/>
      <c r="N1205" s="327"/>
      <c r="O1205" s="327"/>
      <c r="P1205" s="327"/>
      <c r="Q1205" s="327"/>
      <c r="R1205" s="327"/>
      <c r="S1205" s="327"/>
      <c r="T1205" s="327"/>
      <c r="U1205" s="327"/>
      <c r="V1205" s="327"/>
      <c r="W1205" s="327"/>
      <c r="X1205" s="327"/>
      <c r="Y1205" s="327"/>
      <c r="Z1205" s="327"/>
      <c r="AA1205" s="327"/>
      <c r="AB1205" s="327"/>
      <c r="AC1205" s="327"/>
      <c r="AD1205" s="327"/>
      <c r="AE1205" s="327"/>
      <c r="AF1205" s="327"/>
      <c r="AG1205" s="327"/>
    </row>
    <row r="1206" spans="2:33">
      <c r="B1206" s="354"/>
      <c r="D1206" s="327"/>
      <c r="E1206" s="327"/>
      <c r="F1206" s="327"/>
      <c r="G1206" s="327"/>
      <c r="H1206" s="327"/>
      <c r="I1206" s="327"/>
      <c r="J1206" s="327"/>
      <c r="K1206" s="327"/>
      <c r="L1206" s="327"/>
      <c r="M1206" s="327"/>
      <c r="N1206" s="327"/>
      <c r="O1206" s="327"/>
      <c r="P1206" s="327"/>
      <c r="Q1206" s="327"/>
      <c r="R1206" s="327"/>
      <c r="S1206" s="327"/>
      <c r="T1206" s="327"/>
      <c r="U1206" s="327"/>
      <c r="V1206" s="327"/>
      <c r="W1206" s="327"/>
      <c r="X1206" s="327"/>
      <c r="Y1206" s="327"/>
      <c r="Z1206" s="327"/>
      <c r="AA1206" s="327"/>
      <c r="AB1206" s="327"/>
      <c r="AC1206" s="327"/>
      <c r="AD1206" s="327"/>
      <c r="AE1206" s="327"/>
      <c r="AF1206" s="327"/>
      <c r="AG1206" s="327"/>
    </row>
    <row r="1207" spans="2:33">
      <c r="B1207" s="354"/>
      <c r="D1207" s="327"/>
      <c r="E1207" s="327"/>
      <c r="F1207" s="327"/>
      <c r="G1207" s="327"/>
      <c r="H1207" s="327"/>
      <c r="I1207" s="327"/>
      <c r="J1207" s="327"/>
      <c r="K1207" s="327"/>
      <c r="L1207" s="327"/>
      <c r="M1207" s="327"/>
      <c r="N1207" s="327"/>
      <c r="O1207" s="327"/>
      <c r="P1207" s="327"/>
      <c r="Q1207" s="327"/>
      <c r="R1207" s="327"/>
      <c r="S1207" s="327"/>
      <c r="T1207" s="327"/>
      <c r="U1207" s="327"/>
      <c r="V1207" s="327"/>
      <c r="W1207" s="327"/>
      <c r="X1207" s="327"/>
      <c r="Y1207" s="327"/>
      <c r="Z1207" s="327"/>
      <c r="AA1207" s="327"/>
      <c r="AB1207" s="327"/>
      <c r="AC1207" s="327"/>
      <c r="AD1207" s="327"/>
      <c r="AE1207" s="327"/>
      <c r="AF1207" s="327"/>
      <c r="AG1207" s="327"/>
    </row>
    <row r="1208" spans="2:33">
      <c r="B1208" s="354"/>
      <c r="D1208" s="327"/>
      <c r="E1208" s="327"/>
      <c r="F1208" s="327"/>
      <c r="G1208" s="327"/>
      <c r="H1208" s="327"/>
      <c r="I1208" s="327"/>
      <c r="J1208" s="327"/>
      <c r="K1208" s="327"/>
      <c r="L1208" s="327"/>
      <c r="M1208" s="327"/>
      <c r="N1208" s="327"/>
      <c r="O1208" s="327"/>
      <c r="P1208" s="327"/>
      <c r="Q1208" s="327"/>
      <c r="R1208" s="327"/>
      <c r="S1208" s="327"/>
      <c r="T1208" s="327"/>
      <c r="U1208" s="327"/>
      <c r="V1208" s="327"/>
      <c r="W1208" s="327"/>
      <c r="X1208" s="327"/>
      <c r="Y1208" s="327"/>
      <c r="Z1208" s="327"/>
      <c r="AA1208" s="327"/>
      <c r="AB1208" s="327"/>
      <c r="AC1208" s="327"/>
      <c r="AD1208" s="327"/>
      <c r="AE1208" s="327"/>
      <c r="AF1208" s="327"/>
      <c r="AG1208" s="327"/>
    </row>
    <row r="1209" spans="2:33">
      <c r="B1209" s="354"/>
      <c r="D1209" s="327"/>
      <c r="E1209" s="327"/>
      <c r="F1209" s="327"/>
      <c r="G1209" s="327"/>
      <c r="H1209" s="327"/>
      <c r="I1209" s="327"/>
      <c r="J1209" s="327"/>
      <c r="K1209" s="327"/>
      <c r="L1209" s="327"/>
      <c r="M1209" s="327"/>
      <c r="N1209" s="327"/>
      <c r="O1209" s="327"/>
      <c r="P1209" s="327"/>
      <c r="Q1209" s="327"/>
      <c r="R1209" s="327"/>
      <c r="S1209" s="327"/>
      <c r="T1209" s="327"/>
      <c r="U1209" s="327"/>
      <c r="V1209" s="327"/>
      <c r="W1209" s="327"/>
      <c r="X1209" s="327"/>
      <c r="Y1209" s="327"/>
      <c r="Z1209" s="327"/>
      <c r="AA1209" s="327"/>
      <c r="AB1209" s="327"/>
      <c r="AC1209" s="327"/>
      <c r="AD1209" s="327"/>
      <c r="AE1209" s="327"/>
      <c r="AF1209" s="327"/>
      <c r="AG1209" s="327"/>
    </row>
    <row r="1210" spans="2:33">
      <c r="B1210" s="354"/>
      <c r="D1210" s="327"/>
      <c r="E1210" s="327"/>
      <c r="F1210" s="327"/>
      <c r="G1210" s="327"/>
      <c r="H1210" s="327"/>
      <c r="I1210" s="327"/>
      <c r="J1210" s="327"/>
      <c r="K1210" s="327"/>
      <c r="L1210" s="327"/>
      <c r="M1210" s="327"/>
      <c r="N1210" s="327"/>
      <c r="O1210" s="327"/>
      <c r="P1210" s="327"/>
      <c r="Q1210" s="327"/>
      <c r="R1210" s="327"/>
      <c r="S1210" s="327"/>
      <c r="T1210" s="327"/>
      <c r="U1210" s="327"/>
      <c r="V1210" s="327"/>
      <c r="W1210" s="327"/>
      <c r="X1210" s="327"/>
      <c r="Y1210" s="327"/>
      <c r="Z1210" s="327"/>
      <c r="AA1210" s="327"/>
      <c r="AB1210" s="327"/>
      <c r="AC1210" s="327"/>
      <c r="AD1210" s="327"/>
      <c r="AE1210" s="327"/>
      <c r="AF1210" s="327"/>
      <c r="AG1210" s="327"/>
    </row>
    <row r="1211" spans="2:33">
      <c r="B1211" s="354"/>
      <c r="D1211" s="327"/>
      <c r="E1211" s="327"/>
      <c r="F1211" s="327"/>
      <c r="G1211" s="327"/>
      <c r="H1211" s="327"/>
      <c r="I1211" s="327"/>
      <c r="J1211" s="327"/>
      <c r="K1211" s="327"/>
      <c r="L1211" s="327"/>
      <c r="M1211" s="327"/>
      <c r="N1211" s="327"/>
      <c r="O1211" s="327"/>
      <c r="P1211" s="327"/>
      <c r="Q1211" s="327"/>
      <c r="R1211" s="327"/>
      <c r="S1211" s="327"/>
      <c r="T1211" s="327"/>
      <c r="U1211" s="327"/>
      <c r="V1211" s="327"/>
      <c r="W1211" s="327"/>
      <c r="X1211" s="327"/>
      <c r="Y1211" s="327"/>
      <c r="Z1211" s="327"/>
      <c r="AA1211" s="327"/>
      <c r="AB1211" s="327"/>
      <c r="AC1211" s="327"/>
      <c r="AD1211" s="327"/>
      <c r="AE1211" s="327"/>
      <c r="AF1211" s="327"/>
      <c r="AG1211" s="327"/>
    </row>
    <row r="1212" spans="2:33">
      <c r="B1212" s="354"/>
      <c r="D1212" s="327"/>
      <c r="E1212" s="327"/>
      <c r="F1212" s="327"/>
      <c r="G1212" s="327"/>
      <c r="H1212" s="327"/>
      <c r="I1212" s="327"/>
      <c r="J1212" s="327"/>
      <c r="K1212" s="327"/>
      <c r="L1212" s="327"/>
      <c r="M1212" s="327"/>
      <c r="N1212" s="327"/>
      <c r="O1212" s="327"/>
      <c r="P1212" s="327"/>
      <c r="Q1212" s="327"/>
      <c r="R1212" s="327"/>
      <c r="S1212" s="327"/>
      <c r="T1212" s="327"/>
      <c r="U1212" s="327"/>
      <c r="V1212" s="327"/>
      <c r="W1212" s="327"/>
      <c r="X1212" s="327"/>
      <c r="Y1212" s="327"/>
      <c r="Z1212" s="327"/>
      <c r="AA1212" s="327"/>
      <c r="AB1212" s="327"/>
      <c r="AC1212" s="327"/>
      <c r="AD1212" s="327"/>
      <c r="AE1212" s="327"/>
      <c r="AF1212" s="327"/>
      <c r="AG1212" s="327"/>
    </row>
    <row r="1213" spans="2:33">
      <c r="B1213" s="354"/>
      <c r="D1213" s="327"/>
      <c r="E1213" s="327"/>
      <c r="F1213" s="327"/>
      <c r="G1213" s="327"/>
      <c r="H1213" s="327"/>
      <c r="I1213" s="327"/>
      <c r="J1213" s="327"/>
      <c r="K1213" s="327"/>
      <c r="L1213" s="327"/>
      <c r="M1213" s="327"/>
      <c r="N1213" s="327"/>
      <c r="O1213" s="327"/>
      <c r="P1213" s="327"/>
      <c r="Q1213" s="327"/>
      <c r="R1213" s="327"/>
      <c r="S1213" s="327"/>
      <c r="T1213" s="327"/>
      <c r="U1213" s="327"/>
      <c r="V1213" s="327"/>
      <c r="W1213" s="327"/>
      <c r="X1213" s="327"/>
      <c r="Y1213" s="327"/>
      <c r="Z1213" s="327"/>
      <c r="AA1213" s="327"/>
      <c r="AB1213" s="327"/>
      <c r="AC1213" s="327"/>
      <c r="AD1213" s="327"/>
      <c r="AE1213" s="327"/>
      <c r="AF1213" s="327"/>
      <c r="AG1213" s="327"/>
    </row>
    <row r="1214" spans="2:33">
      <c r="B1214" s="354"/>
      <c r="D1214" s="327"/>
      <c r="E1214" s="327"/>
      <c r="F1214" s="327"/>
      <c r="G1214" s="327"/>
      <c r="H1214" s="327"/>
      <c r="I1214" s="327"/>
      <c r="J1214" s="327"/>
      <c r="K1214" s="327"/>
      <c r="L1214" s="327"/>
      <c r="M1214" s="327"/>
      <c r="N1214" s="327"/>
      <c r="O1214" s="327"/>
      <c r="P1214" s="327"/>
      <c r="Q1214" s="327"/>
      <c r="R1214" s="327"/>
      <c r="S1214" s="327"/>
      <c r="T1214" s="327"/>
      <c r="U1214" s="327"/>
      <c r="V1214" s="327"/>
      <c r="W1214" s="327"/>
      <c r="X1214" s="327"/>
      <c r="Y1214" s="327"/>
      <c r="Z1214" s="327"/>
      <c r="AA1214" s="327"/>
      <c r="AB1214" s="327"/>
      <c r="AC1214" s="327"/>
      <c r="AD1214" s="327"/>
      <c r="AE1214" s="327"/>
      <c r="AF1214" s="327"/>
      <c r="AG1214" s="327"/>
    </row>
    <row r="1215" spans="2:33">
      <c r="B1215" s="354"/>
      <c r="D1215" s="327"/>
      <c r="E1215" s="327"/>
      <c r="F1215" s="327"/>
      <c r="G1215" s="327"/>
      <c r="H1215" s="327"/>
      <c r="I1215" s="327"/>
      <c r="J1215" s="327"/>
      <c r="K1215" s="327"/>
      <c r="L1215" s="327"/>
      <c r="M1215" s="327"/>
      <c r="N1215" s="327"/>
      <c r="O1215" s="327"/>
      <c r="P1215" s="327"/>
      <c r="Q1215" s="327"/>
      <c r="R1215" s="327"/>
      <c r="S1215" s="327"/>
      <c r="T1215" s="327"/>
      <c r="U1215" s="327"/>
      <c r="V1215" s="327"/>
      <c r="W1215" s="327"/>
      <c r="X1215" s="327"/>
      <c r="Y1215" s="327"/>
      <c r="Z1215" s="327"/>
      <c r="AA1215" s="327"/>
      <c r="AB1215" s="327"/>
      <c r="AC1215" s="327"/>
      <c r="AD1215" s="327"/>
      <c r="AE1215" s="327"/>
      <c r="AF1215" s="327"/>
      <c r="AG1215" s="327"/>
    </row>
    <row r="1216" spans="2:33">
      <c r="B1216" s="354"/>
      <c r="D1216" s="327"/>
      <c r="E1216" s="327"/>
      <c r="F1216" s="327"/>
      <c r="G1216" s="327"/>
      <c r="H1216" s="327"/>
      <c r="I1216" s="327"/>
      <c r="J1216" s="327"/>
      <c r="K1216" s="327"/>
      <c r="L1216" s="327"/>
      <c r="M1216" s="327"/>
      <c r="N1216" s="327"/>
      <c r="O1216" s="327"/>
      <c r="P1216" s="327"/>
      <c r="Q1216" s="327"/>
      <c r="R1216" s="327"/>
      <c r="S1216" s="327"/>
      <c r="T1216" s="327"/>
      <c r="U1216" s="327"/>
      <c r="V1216" s="327"/>
      <c r="W1216" s="327"/>
      <c r="X1216" s="327"/>
      <c r="Y1216" s="327"/>
      <c r="Z1216" s="327"/>
      <c r="AA1216" s="327"/>
      <c r="AB1216" s="327"/>
      <c r="AC1216" s="327"/>
      <c r="AD1216" s="327"/>
      <c r="AE1216" s="327"/>
      <c r="AF1216" s="327"/>
      <c r="AG1216" s="327"/>
    </row>
    <row r="1217" spans="2:33">
      <c r="B1217" s="354"/>
      <c r="D1217" s="327"/>
      <c r="E1217" s="327"/>
      <c r="F1217" s="327"/>
      <c r="G1217" s="327"/>
      <c r="H1217" s="327"/>
      <c r="I1217" s="327"/>
      <c r="J1217" s="327"/>
      <c r="K1217" s="327"/>
      <c r="L1217" s="327"/>
      <c r="M1217" s="327"/>
      <c r="N1217" s="327"/>
      <c r="O1217" s="327"/>
      <c r="P1217" s="327"/>
      <c r="Q1217" s="327"/>
      <c r="R1217" s="327"/>
      <c r="S1217" s="327"/>
      <c r="T1217" s="327"/>
      <c r="U1217" s="327"/>
      <c r="V1217" s="327"/>
      <c r="W1217" s="327"/>
      <c r="X1217" s="327"/>
      <c r="Y1217" s="327"/>
      <c r="Z1217" s="327"/>
      <c r="AA1217" s="327"/>
      <c r="AB1217" s="327"/>
      <c r="AC1217" s="327"/>
      <c r="AD1217" s="327"/>
      <c r="AE1217" s="327"/>
      <c r="AF1217" s="327"/>
      <c r="AG1217" s="327"/>
    </row>
    <row r="1218" spans="2:33">
      <c r="B1218" s="354"/>
      <c r="D1218" s="327"/>
      <c r="E1218" s="327"/>
      <c r="F1218" s="327"/>
      <c r="G1218" s="327"/>
      <c r="H1218" s="327"/>
      <c r="I1218" s="327"/>
      <c r="J1218" s="327"/>
      <c r="K1218" s="327"/>
      <c r="L1218" s="327"/>
      <c r="M1218" s="327"/>
      <c r="N1218" s="327"/>
      <c r="O1218" s="327"/>
      <c r="P1218" s="327"/>
      <c r="Q1218" s="327"/>
      <c r="R1218" s="327"/>
      <c r="S1218" s="327"/>
      <c r="T1218" s="327"/>
      <c r="U1218" s="327"/>
      <c r="V1218" s="327"/>
      <c r="W1218" s="327"/>
      <c r="X1218" s="327"/>
      <c r="Y1218" s="327"/>
      <c r="Z1218" s="327"/>
      <c r="AA1218" s="327"/>
      <c r="AB1218" s="327"/>
      <c r="AC1218" s="327"/>
      <c r="AD1218" s="327"/>
      <c r="AE1218" s="327"/>
      <c r="AF1218" s="327"/>
      <c r="AG1218" s="327"/>
    </row>
    <row r="1219" spans="2:33">
      <c r="B1219" s="354"/>
      <c r="D1219" s="327"/>
      <c r="E1219" s="327"/>
      <c r="F1219" s="327"/>
      <c r="G1219" s="327"/>
      <c r="H1219" s="327"/>
      <c r="I1219" s="327"/>
      <c r="J1219" s="327"/>
      <c r="K1219" s="327"/>
      <c r="L1219" s="327"/>
      <c r="M1219" s="327"/>
      <c r="N1219" s="327"/>
      <c r="O1219" s="327"/>
      <c r="P1219" s="327"/>
      <c r="Q1219" s="327"/>
      <c r="R1219" s="327"/>
      <c r="S1219" s="327"/>
      <c r="T1219" s="327"/>
      <c r="U1219" s="327"/>
      <c r="V1219" s="327"/>
      <c r="W1219" s="327"/>
      <c r="X1219" s="327"/>
      <c r="Y1219" s="327"/>
      <c r="Z1219" s="327"/>
      <c r="AA1219" s="327"/>
      <c r="AB1219" s="327"/>
      <c r="AC1219" s="327"/>
      <c r="AD1219" s="327"/>
      <c r="AE1219" s="327"/>
      <c r="AF1219" s="327"/>
      <c r="AG1219" s="327"/>
    </row>
    <row r="1220" spans="2:33">
      <c r="B1220" s="354"/>
      <c r="D1220" s="327"/>
      <c r="E1220" s="327"/>
      <c r="F1220" s="327"/>
      <c r="G1220" s="327"/>
      <c r="H1220" s="327"/>
      <c r="I1220" s="327"/>
      <c r="J1220" s="327"/>
      <c r="K1220" s="327"/>
      <c r="L1220" s="327"/>
      <c r="M1220" s="327"/>
      <c r="N1220" s="327"/>
      <c r="O1220" s="327"/>
      <c r="P1220" s="327"/>
      <c r="Q1220" s="327"/>
      <c r="R1220" s="327"/>
      <c r="S1220" s="327"/>
      <c r="T1220" s="327"/>
      <c r="U1220" s="327"/>
      <c r="V1220" s="327"/>
      <c r="W1220" s="327"/>
      <c r="X1220" s="327"/>
      <c r="Y1220" s="327"/>
      <c r="Z1220" s="327"/>
      <c r="AA1220" s="327"/>
      <c r="AB1220" s="327"/>
      <c r="AC1220" s="327"/>
      <c r="AD1220" s="327"/>
      <c r="AE1220" s="327"/>
      <c r="AF1220" s="327"/>
      <c r="AG1220" s="327"/>
    </row>
    <row r="1221" spans="2:33">
      <c r="B1221" s="354"/>
      <c r="D1221" s="327"/>
      <c r="E1221" s="327"/>
      <c r="F1221" s="327"/>
      <c r="G1221" s="327"/>
      <c r="H1221" s="327"/>
      <c r="I1221" s="327"/>
      <c r="J1221" s="327"/>
      <c r="K1221" s="327"/>
      <c r="L1221" s="327"/>
      <c r="M1221" s="327"/>
      <c r="N1221" s="327"/>
      <c r="O1221" s="327"/>
      <c r="P1221" s="327"/>
      <c r="Q1221" s="327"/>
      <c r="R1221" s="327"/>
      <c r="S1221" s="327"/>
      <c r="T1221" s="327"/>
      <c r="U1221" s="327"/>
      <c r="V1221" s="327"/>
      <c r="W1221" s="327"/>
      <c r="X1221" s="327"/>
      <c r="Y1221" s="327"/>
      <c r="Z1221" s="327"/>
      <c r="AA1221" s="327"/>
      <c r="AB1221" s="327"/>
      <c r="AC1221" s="327"/>
      <c r="AD1221" s="327"/>
      <c r="AE1221" s="327"/>
      <c r="AF1221" s="327"/>
      <c r="AG1221" s="327"/>
    </row>
    <row r="1222" spans="2:33">
      <c r="B1222" s="354"/>
      <c r="D1222" s="327"/>
      <c r="E1222" s="327"/>
      <c r="F1222" s="327"/>
      <c r="G1222" s="327"/>
      <c r="H1222" s="327"/>
      <c r="I1222" s="327"/>
      <c r="J1222" s="327"/>
      <c r="K1222" s="327"/>
      <c r="L1222" s="327"/>
      <c r="M1222" s="327"/>
      <c r="N1222" s="327"/>
      <c r="O1222" s="327"/>
      <c r="P1222" s="327"/>
      <c r="Q1222" s="327"/>
      <c r="R1222" s="327"/>
      <c r="S1222" s="327"/>
      <c r="T1222" s="327"/>
      <c r="U1222" s="327"/>
      <c r="V1222" s="327"/>
      <c r="W1222" s="327"/>
      <c r="X1222" s="327"/>
      <c r="Y1222" s="327"/>
      <c r="Z1222" s="327"/>
      <c r="AA1222" s="327"/>
      <c r="AB1222" s="327"/>
      <c r="AC1222" s="327"/>
      <c r="AD1222" s="327"/>
      <c r="AE1222" s="327"/>
      <c r="AF1222" s="327"/>
      <c r="AG1222" s="327"/>
    </row>
    <row r="1223" spans="2:33">
      <c r="B1223" s="354"/>
      <c r="D1223" s="327"/>
      <c r="E1223" s="327"/>
      <c r="F1223" s="327"/>
      <c r="G1223" s="327"/>
      <c r="H1223" s="327"/>
      <c r="I1223" s="327"/>
      <c r="J1223" s="327"/>
      <c r="K1223" s="327"/>
      <c r="L1223" s="327"/>
      <c r="M1223" s="327"/>
      <c r="N1223" s="327"/>
      <c r="O1223" s="327"/>
      <c r="P1223" s="327"/>
      <c r="Q1223" s="327"/>
      <c r="R1223" s="327"/>
      <c r="S1223" s="327"/>
      <c r="T1223" s="327"/>
      <c r="U1223" s="327"/>
      <c r="V1223" s="327"/>
      <c r="W1223" s="327"/>
      <c r="X1223" s="327"/>
      <c r="Y1223" s="327"/>
      <c r="Z1223" s="327"/>
      <c r="AA1223" s="327"/>
      <c r="AB1223" s="327"/>
      <c r="AC1223" s="327"/>
      <c r="AD1223" s="327"/>
      <c r="AE1223" s="327"/>
      <c r="AF1223" s="327"/>
      <c r="AG1223" s="327"/>
    </row>
    <row r="1224" spans="2:33">
      <c r="B1224" s="354"/>
      <c r="D1224" s="327"/>
      <c r="E1224" s="327"/>
      <c r="F1224" s="327"/>
      <c r="G1224" s="327"/>
      <c r="H1224" s="327"/>
      <c r="I1224" s="327"/>
      <c r="J1224" s="327"/>
      <c r="K1224" s="327"/>
      <c r="L1224" s="327"/>
      <c r="M1224" s="327"/>
      <c r="N1224" s="327"/>
      <c r="O1224" s="327"/>
      <c r="P1224" s="327"/>
      <c r="Q1224" s="327"/>
      <c r="R1224" s="327"/>
      <c r="S1224" s="327"/>
      <c r="T1224" s="327"/>
      <c r="U1224" s="327"/>
      <c r="V1224" s="327"/>
      <c r="W1224" s="327"/>
      <c r="X1224" s="327"/>
      <c r="Y1224" s="327"/>
      <c r="Z1224" s="327"/>
      <c r="AA1224" s="327"/>
      <c r="AB1224" s="327"/>
      <c r="AC1224" s="327"/>
      <c r="AD1224" s="327"/>
      <c r="AE1224" s="327"/>
      <c r="AF1224" s="327"/>
      <c r="AG1224" s="327"/>
    </row>
    <row r="1225" spans="2:33">
      <c r="B1225" s="354"/>
      <c r="D1225" s="327"/>
      <c r="E1225" s="327"/>
      <c r="F1225" s="327"/>
      <c r="G1225" s="327"/>
      <c r="H1225" s="327"/>
      <c r="I1225" s="327"/>
      <c r="J1225" s="327"/>
      <c r="K1225" s="327"/>
      <c r="L1225" s="327"/>
      <c r="M1225" s="327"/>
      <c r="N1225" s="327"/>
      <c r="O1225" s="327"/>
      <c r="P1225" s="327"/>
      <c r="Q1225" s="327"/>
      <c r="R1225" s="327"/>
      <c r="S1225" s="327"/>
      <c r="T1225" s="327"/>
      <c r="U1225" s="327"/>
      <c r="V1225" s="327"/>
      <c r="W1225" s="327"/>
      <c r="X1225" s="327"/>
      <c r="Y1225" s="327"/>
      <c r="Z1225" s="327"/>
      <c r="AA1225" s="327"/>
      <c r="AB1225" s="327"/>
      <c r="AC1225" s="327"/>
      <c r="AD1225" s="327"/>
      <c r="AE1225" s="327"/>
      <c r="AF1225" s="327"/>
      <c r="AG1225" s="327"/>
    </row>
    <row r="1226" spans="2:33">
      <c r="B1226" s="354"/>
      <c r="D1226" s="327"/>
      <c r="E1226" s="327"/>
      <c r="F1226" s="327"/>
      <c r="G1226" s="327"/>
      <c r="H1226" s="327"/>
      <c r="I1226" s="327"/>
      <c r="J1226" s="327"/>
      <c r="K1226" s="327"/>
      <c r="L1226" s="327"/>
      <c r="M1226" s="327"/>
      <c r="N1226" s="327"/>
      <c r="O1226" s="327"/>
      <c r="P1226" s="327"/>
      <c r="Q1226" s="327"/>
      <c r="R1226" s="327"/>
      <c r="S1226" s="327"/>
      <c r="T1226" s="327"/>
      <c r="U1226" s="327"/>
      <c r="V1226" s="327"/>
      <c r="W1226" s="327"/>
      <c r="X1226" s="327"/>
      <c r="Y1226" s="327"/>
      <c r="Z1226" s="327"/>
      <c r="AA1226" s="327"/>
      <c r="AB1226" s="327"/>
      <c r="AC1226" s="327"/>
      <c r="AD1226" s="327"/>
      <c r="AE1226" s="327"/>
      <c r="AF1226" s="327"/>
      <c r="AG1226" s="327"/>
    </row>
    <row r="1227" spans="2:33">
      <c r="B1227" s="354"/>
      <c r="D1227" s="327"/>
      <c r="E1227" s="327"/>
      <c r="F1227" s="327"/>
      <c r="G1227" s="327"/>
      <c r="H1227" s="327"/>
      <c r="I1227" s="327"/>
      <c r="J1227" s="327"/>
      <c r="K1227" s="327"/>
      <c r="L1227" s="327"/>
      <c r="M1227" s="327"/>
      <c r="N1227" s="327"/>
      <c r="O1227" s="327"/>
      <c r="P1227" s="327"/>
      <c r="Q1227" s="327"/>
      <c r="R1227" s="327"/>
      <c r="S1227" s="327"/>
      <c r="T1227" s="327"/>
      <c r="U1227" s="327"/>
      <c r="V1227" s="327"/>
      <c r="W1227" s="327"/>
      <c r="X1227" s="327"/>
      <c r="Y1227" s="327"/>
      <c r="Z1227" s="327"/>
      <c r="AA1227" s="327"/>
      <c r="AB1227" s="327"/>
      <c r="AC1227" s="327"/>
      <c r="AD1227" s="327"/>
      <c r="AE1227" s="327"/>
      <c r="AF1227" s="327"/>
      <c r="AG1227" s="327"/>
    </row>
    <row r="1228" spans="2:33">
      <c r="B1228" s="354"/>
      <c r="D1228" s="327"/>
      <c r="E1228" s="327"/>
      <c r="F1228" s="327"/>
      <c r="G1228" s="327"/>
      <c r="H1228" s="327"/>
      <c r="I1228" s="327"/>
      <c r="J1228" s="327"/>
      <c r="K1228" s="327"/>
      <c r="L1228" s="327"/>
      <c r="M1228" s="327"/>
      <c r="N1228" s="327"/>
      <c r="O1228" s="327"/>
      <c r="P1228" s="327"/>
      <c r="Q1228" s="327"/>
      <c r="R1228" s="327"/>
      <c r="S1228" s="327"/>
      <c r="T1228" s="327"/>
      <c r="U1228" s="327"/>
      <c r="V1228" s="327"/>
      <c r="W1228" s="327"/>
      <c r="X1228" s="327"/>
      <c r="Y1228" s="327"/>
      <c r="Z1228" s="327"/>
      <c r="AA1228" s="327"/>
      <c r="AB1228" s="327"/>
      <c r="AC1228" s="327"/>
      <c r="AD1228" s="327"/>
      <c r="AE1228" s="327"/>
      <c r="AF1228" s="327"/>
      <c r="AG1228" s="327"/>
    </row>
    <row r="1229" spans="2:33">
      <c r="B1229" s="354"/>
      <c r="D1229" s="327"/>
      <c r="E1229" s="327"/>
      <c r="F1229" s="327"/>
      <c r="G1229" s="327"/>
      <c r="H1229" s="327"/>
      <c r="I1229" s="327"/>
      <c r="J1229" s="327"/>
      <c r="K1229" s="327"/>
      <c r="L1229" s="327"/>
      <c r="M1229" s="327"/>
      <c r="N1229" s="327"/>
      <c r="O1229" s="327"/>
      <c r="P1229" s="327"/>
      <c r="Q1229" s="327"/>
      <c r="R1229" s="327"/>
      <c r="S1229" s="327"/>
      <c r="T1229" s="327"/>
      <c r="U1229" s="327"/>
      <c r="V1229" s="327"/>
      <c r="W1229" s="327"/>
      <c r="X1229" s="327"/>
      <c r="Y1229" s="327"/>
      <c r="Z1229" s="327"/>
      <c r="AA1229" s="327"/>
      <c r="AB1229" s="327"/>
      <c r="AC1229" s="327"/>
      <c r="AD1229" s="327"/>
      <c r="AE1229" s="327"/>
      <c r="AF1229" s="327"/>
      <c r="AG1229" s="327"/>
    </row>
    <row r="1230" spans="2:33">
      <c r="B1230" s="354"/>
      <c r="D1230" s="327"/>
      <c r="E1230" s="327"/>
      <c r="F1230" s="327"/>
      <c r="G1230" s="327"/>
      <c r="H1230" s="327"/>
      <c r="I1230" s="327"/>
      <c r="J1230" s="327"/>
      <c r="K1230" s="327"/>
      <c r="L1230" s="327"/>
      <c r="M1230" s="327"/>
      <c r="N1230" s="327"/>
      <c r="O1230" s="327"/>
      <c r="P1230" s="327"/>
      <c r="Q1230" s="327"/>
      <c r="R1230" s="327"/>
      <c r="S1230" s="327"/>
      <c r="T1230" s="327"/>
      <c r="U1230" s="327"/>
      <c r="V1230" s="327"/>
      <c r="W1230" s="327"/>
      <c r="X1230" s="327"/>
      <c r="Y1230" s="327"/>
      <c r="Z1230" s="327"/>
      <c r="AA1230" s="327"/>
      <c r="AB1230" s="327"/>
      <c r="AC1230" s="327"/>
      <c r="AD1230" s="327"/>
      <c r="AE1230" s="327"/>
      <c r="AF1230" s="327"/>
      <c r="AG1230" s="327"/>
    </row>
    <row r="1231" spans="2:33">
      <c r="B1231" s="354"/>
      <c r="D1231" s="327"/>
      <c r="E1231" s="327"/>
      <c r="F1231" s="327"/>
      <c r="G1231" s="327"/>
      <c r="H1231" s="327"/>
      <c r="I1231" s="327"/>
      <c r="J1231" s="327"/>
      <c r="K1231" s="327"/>
      <c r="L1231" s="327"/>
      <c r="M1231" s="327"/>
      <c r="N1231" s="327"/>
      <c r="O1231" s="327"/>
      <c r="P1231" s="327"/>
      <c r="Q1231" s="327"/>
      <c r="R1231" s="327"/>
      <c r="S1231" s="327"/>
      <c r="T1231" s="327"/>
      <c r="U1231" s="327"/>
      <c r="V1231" s="327"/>
      <c r="W1231" s="327"/>
      <c r="X1231" s="327"/>
      <c r="Y1231" s="327"/>
      <c r="Z1231" s="327"/>
      <c r="AA1231" s="327"/>
      <c r="AB1231" s="327"/>
      <c r="AC1231" s="327"/>
      <c r="AD1231" s="327"/>
      <c r="AE1231" s="327"/>
      <c r="AF1231" s="327"/>
      <c r="AG1231" s="327"/>
    </row>
    <row r="1232" spans="2:33">
      <c r="B1232" s="354"/>
      <c r="D1232" s="327"/>
      <c r="E1232" s="327"/>
      <c r="F1232" s="327"/>
      <c r="G1232" s="327"/>
      <c r="H1232" s="327"/>
      <c r="I1232" s="327"/>
      <c r="J1232" s="327"/>
      <c r="K1232" s="327"/>
      <c r="L1232" s="327"/>
      <c r="M1232" s="327"/>
      <c r="N1232" s="327"/>
      <c r="O1232" s="327"/>
      <c r="P1232" s="327"/>
      <c r="Q1232" s="327"/>
      <c r="R1232" s="327"/>
      <c r="S1232" s="327"/>
      <c r="T1232" s="327"/>
      <c r="U1232" s="327"/>
      <c r="V1232" s="327"/>
      <c r="W1232" s="327"/>
      <c r="X1232" s="327"/>
      <c r="Y1232" s="327"/>
      <c r="Z1232" s="327"/>
      <c r="AA1232" s="327"/>
      <c r="AB1232" s="327"/>
      <c r="AC1232" s="327"/>
      <c r="AD1232" s="327"/>
      <c r="AE1232" s="327"/>
      <c r="AF1232" s="327"/>
      <c r="AG1232" s="327"/>
    </row>
    <row r="1233" spans="2:33">
      <c r="B1233" s="354"/>
      <c r="D1233" s="327"/>
      <c r="E1233" s="327"/>
      <c r="F1233" s="327"/>
      <c r="G1233" s="327"/>
      <c r="H1233" s="327"/>
      <c r="I1233" s="327"/>
      <c r="J1233" s="327"/>
      <c r="K1233" s="327"/>
      <c r="L1233" s="327"/>
      <c r="M1233" s="327"/>
      <c r="N1233" s="327"/>
      <c r="O1233" s="327"/>
      <c r="P1233" s="327"/>
      <c r="Q1233" s="327"/>
      <c r="R1233" s="327"/>
      <c r="S1233" s="327"/>
      <c r="T1233" s="327"/>
      <c r="U1233" s="327"/>
      <c r="V1233" s="327"/>
      <c r="W1233" s="327"/>
      <c r="X1233" s="327"/>
      <c r="Y1233" s="327"/>
      <c r="Z1233" s="327"/>
      <c r="AA1233" s="327"/>
      <c r="AB1233" s="327"/>
      <c r="AC1233" s="327"/>
      <c r="AD1233" s="327"/>
      <c r="AE1233" s="327"/>
      <c r="AF1233" s="327"/>
      <c r="AG1233" s="327"/>
    </row>
    <row r="1234" spans="2:33">
      <c r="B1234" s="354"/>
      <c r="D1234" s="327"/>
      <c r="E1234" s="327"/>
      <c r="F1234" s="327"/>
      <c r="G1234" s="327"/>
      <c r="H1234" s="327"/>
      <c r="I1234" s="327"/>
      <c r="J1234" s="327"/>
      <c r="K1234" s="327"/>
      <c r="L1234" s="327"/>
      <c r="M1234" s="327"/>
      <c r="N1234" s="327"/>
      <c r="O1234" s="327"/>
      <c r="P1234" s="327"/>
      <c r="Q1234" s="327"/>
      <c r="R1234" s="327"/>
      <c r="S1234" s="327"/>
      <c r="T1234" s="327"/>
      <c r="U1234" s="327"/>
      <c r="V1234" s="327"/>
      <c r="W1234" s="327"/>
      <c r="X1234" s="327"/>
      <c r="Y1234" s="327"/>
      <c r="Z1234" s="327"/>
      <c r="AA1234" s="327"/>
      <c r="AB1234" s="327"/>
      <c r="AC1234" s="327"/>
      <c r="AD1234" s="327"/>
      <c r="AE1234" s="327"/>
      <c r="AF1234" s="327"/>
      <c r="AG1234" s="327"/>
    </row>
    <row r="1235" spans="2:33">
      <c r="B1235" s="354"/>
      <c r="D1235" s="327"/>
      <c r="E1235" s="327"/>
      <c r="F1235" s="327"/>
      <c r="G1235" s="327"/>
      <c r="H1235" s="327"/>
      <c r="I1235" s="327"/>
      <c r="J1235" s="327"/>
      <c r="K1235" s="327"/>
      <c r="L1235" s="327"/>
      <c r="M1235" s="327"/>
      <c r="N1235" s="327"/>
      <c r="O1235" s="327"/>
      <c r="P1235" s="327"/>
      <c r="Q1235" s="327"/>
      <c r="R1235" s="327"/>
      <c r="S1235" s="327"/>
      <c r="T1235" s="327"/>
      <c r="U1235" s="327"/>
      <c r="V1235" s="327"/>
      <c r="W1235" s="327"/>
      <c r="X1235" s="327"/>
      <c r="Y1235" s="327"/>
      <c r="Z1235" s="327"/>
      <c r="AA1235" s="327"/>
      <c r="AB1235" s="327"/>
      <c r="AC1235" s="327"/>
      <c r="AD1235" s="327"/>
      <c r="AE1235" s="327"/>
      <c r="AF1235" s="327"/>
      <c r="AG1235" s="327"/>
    </row>
    <row r="1236" spans="2:33">
      <c r="B1236" s="354"/>
      <c r="D1236" s="327"/>
      <c r="E1236" s="327"/>
      <c r="F1236" s="327"/>
      <c r="G1236" s="327"/>
      <c r="H1236" s="327"/>
      <c r="I1236" s="327"/>
      <c r="J1236" s="327"/>
      <c r="K1236" s="327"/>
      <c r="L1236" s="327"/>
      <c r="M1236" s="327"/>
      <c r="N1236" s="327"/>
      <c r="O1236" s="327"/>
      <c r="P1236" s="327"/>
      <c r="Q1236" s="327"/>
      <c r="R1236" s="327"/>
      <c r="S1236" s="327"/>
      <c r="T1236" s="327"/>
      <c r="U1236" s="327"/>
      <c r="V1236" s="327"/>
      <c r="W1236" s="327"/>
      <c r="X1236" s="327"/>
      <c r="Y1236" s="327"/>
      <c r="Z1236" s="327"/>
      <c r="AA1236" s="327"/>
      <c r="AB1236" s="327"/>
      <c r="AC1236" s="327"/>
      <c r="AD1236" s="327"/>
      <c r="AE1236" s="327"/>
      <c r="AF1236" s="327"/>
      <c r="AG1236" s="327"/>
    </row>
    <row r="1237" spans="2:33">
      <c r="B1237" s="354"/>
      <c r="D1237" s="327"/>
      <c r="E1237" s="327"/>
      <c r="F1237" s="327"/>
      <c r="G1237" s="327"/>
      <c r="H1237" s="327"/>
      <c r="I1237" s="327"/>
      <c r="J1237" s="327"/>
      <c r="K1237" s="327"/>
      <c r="L1237" s="327"/>
      <c r="M1237" s="327"/>
      <c r="N1237" s="327"/>
      <c r="O1237" s="327"/>
      <c r="P1237" s="327"/>
      <c r="Q1237" s="327"/>
      <c r="R1237" s="327"/>
      <c r="S1237" s="327"/>
      <c r="T1237" s="327"/>
      <c r="U1237" s="327"/>
      <c r="V1237" s="327"/>
      <c r="W1237" s="327"/>
      <c r="X1237" s="327"/>
      <c r="Y1237" s="327"/>
      <c r="Z1237" s="327"/>
      <c r="AA1237" s="327"/>
      <c r="AB1237" s="327"/>
      <c r="AC1237" s="327"/>
      <c r="AD1237" s="327"/>
      <c r="AE1237" s="327"/>
      <c r="AF1237" s="327"/>
      <c r="AG1237" s="327"/>
    </row>
    <row r="1238" spans="2:33">
      <c r="B1238" s="354"/>
      <c r="D1238" s="327"/>
      <c r="E1238" s="327"/>
      <c r="F1238" s="327"/>
      <c r="G1238" s="327"/>
      <c r="H1238" s="327"/>
      <c r="I1238" s="327"/>
      <c r="J1238" s="327"/>
      <c r="K1238" s="327"/>
      <c r="L1238" s="327"/>
      <c r="M1238" s="327"/>
      <c r="N1238" s="327"/>
      <c r="O1238" s="327"/>
      <c r="P1238" s="327"/>
      <c r="Q1238" s="327"/>
      <c r="R1238" s="327"/>
      <c r="S1238" s="327"/>
      <c r="T1238" s="327"/>
      <c r="U1238" s="327"/>
      <c r="V1238" s="327"/>
      <c r="W1238" s="327"/>
      <c r="X1238" s="327"/>
      <c r="Y1238" s="327"/>
      <c r="Z1238" s="327"/>
      <c r="AA1238" s="327"/>
      <c r="AB1238" s="327"/>
      <c r="AC1238" s="327"/>
      <c r="AD1238" s="327"/>
      <c r="AE1238" s="327"/>
      <c r="AF1238" s="327"/>
      <c r="AG1238" s="327"/>
    </row>
    <row r="1239" spans="2:33">
      <c r="B1239" s="354"/>
      <c r="D1239" s="327"/>
      <c r="E1239" s="327"/>
      <c r="F1239" s="327"/>
      <c r="G1239" s="327"/>
      <c r="H1239" s="327"/>
      <c r="I1239" s="327"/>
      <c r="J1239" s="327"/>
      <c r="K1239" s="327"/>
      <c r="L1239" s="327"/>
      <c r="M1239" s="327"/>
      <c r="N1239" s="327"/>
      <c r="O1239" s="327"/>
      <c r="P1239" s="327"/>
      <c r="Q1239" s="327"/>
      <c r="R1239" s="327"/>
      <c r="S1239" s="327"/>
      <c r="T1239" s="327"/>
      <c r="U1239" s="327"/>
      <c r="V1239" s="327"/>
      <c r="W1239" s="327"/>
      <c r="X1239" s="327"/>
      <c r="Y1239" s="327"/>
      <c r="Z1239" s="327"/>
      <c r="AA1239" s="327"/>
      <c r="AB1239" s="327"/>
      <c r="AC1239" s="327"/>
      <c r="AD1239" s="327"/>
      <c r="AE1239" s="327"/>
      <c r="AF1239" s="327"/>
      <c r="AG1239" s="327"/>
    </row>
    <row r="1240" spans="2:33">
      <c r="B1240" s="354"/>
      <c r="D1240" s="327"/>
      <c r="E1240" s="327"/>
      <c r="F1240" s="327"/>
      <c r="G1240" s="327"/>
      <c r="H1240" s="327"/>
      <c r="I1240" s="327"/>
      <c r="J1240" s="327"/>
      <c r="K1240" s="327"/>
      <c r="L1240" s="327"/>
      <c r="M1240" s="327"/>
      <c r="N1240" s="327"/>
      <c r="O1240" s="327"/>
      <c r="P1240" s="327"/>
      <c r="Q1240" s="327"/>
      <c r="R1240" s="327"/>
      <c r="S1240" s="327"/>
      <c r="T1240" s="327"/>
      <c r="U1240" s="327"/>
      <c r="V1240" s="327"/>
      <c r="W1240" s="327"/>
      <c r="X1240" s="327"/>
      <c r="Y1240" s="327"/>
      <c r="Z1240" s="327"/>
      <c r="AA1240" s="327"/>
      <c r="AB1240" s="327"/>
      <c r="AC1240" s="327"/>
      <c r="AD1240" s="327"/>
      <c r="AE1240" s="327"/>
      <c r="AF1240" s="327"/>
      <c r="AG1240" s="327"/>
    </row>
    <row r="1241" spans="2:33">
      <c r="B1241" s="354"/>
      <c r="D1241" s="327"/>
      <c r="E1241" s="327"/>
      <c r="F1241" s="327"/>
      <c r="G1241" s="327"/>
      <c r="H1241" s="327"/>
      <c r="I1241" s="327"/>
      <c r="J1241" s="327"/>
      <c r="K1241" s="327"/>
      <c r="L1241" s="327"/>
      <c r="M1241" s="327"/>
      <c r="N1241" s="327"/>
      <c r="O1241" s="327"/>
      <c r="P1241" s="327"/>
      <c r="Q1241" s="327"/>
      <c r="R1241" s="327"/>
      <c r="S1241" s="327"/>
      <c r="T1241" s="327"/>
      <c r="U1241" s="327"/>
      <c r="V1241" s="327"/>
      <c r="W1241" s="327"/>
      <c r="X1241" s="327"/>
      <c r="Y1241" s="327"/>
      <c r="Z1241" s="327"/>
      <c r="AA1241" s="327"/>
      <c r="AB1241" s="327"/>
      <c r="AC1241" s="327"/>
      <c r="AD1241" s="327"/>
      <c r="AE1241" s="327"/>
      <c r="AF1241" s="327"/>
      <c r="AG1241" s="327"/>
    </row>
    <row r="1242" spans="2:33">
      <c r="B1242" s="354"/>
      <c r="D1242" s="327"/>
      <c r="E1242" s="327"/>
      <c r="F1242" s="327"/>
      <c r="G1242" s="327"/>
      <c r="H1242" s="327"/>
      <c r="I1242" s="327"/>
      <c r="J1242" s="327"/>
      <c r="K1242" s="327"/>
      <c r="L1242" s="327"/>
      <c r="M1242" s="327"/>
      <c r="N1242" s="327"/>
      <c r="O1242" s="327"/>
      <c r="P1242" s="327"/>
      <c r="Q1242" s="327"/>
      <c r="R1242" s="327"/>
      <c r="S1242" s="327"/>
      <c r="T1242" s="327"/>
      <c r="U1242" s="327"/>
      <c r="V1242" s="327"/>
      <c r="W1242" s="327"/>
      <c r="X1242" s="327"/>
      <c r="Y1242" s="327"/>
      <c r="Z1242" s="327"/>
      <c r="AA1242" s="327"/>
      <c r="AB1242" s="327"/>
      <c r="AC1242" s="327"/>
      <c r="AD1242" s="327"/>
      <c r="AE1242" s="327"/>
      <c r="AF1242" s="327"/>
      <c r="AG1242" s="327"/>
    </row>
    <row r="1243" spans="2:33">
      <c r="B1243" s="354"/>
      <c r="D1243" s="327"/>
      <c r="E1243" s="327"/>
      <c r="F1243" s="327"/>
      <c r="G1243" s="327"/>
      <c r="H1243" s="327"/>
      <c r="I1243" s="327"/>
      <c r="J1243" s="327"/>
      <c r="K1243" s="327"/>
      <c r="L1243" s="327"/>
      <c r="M1243" s="327"/>
      <c r="N1243" s="327"/>
      <c r="O1243" s="327"/>
      <c r="P1243" s="327"/>
      <c r="Q1243" s="327"/>
      <c r="R1243" s="327"/>
      <c r="S1243" s="327"/>
      <c r="T1243" s="327"/>
      <c r="U1243" s="327"/>
      <c r="V1243" s="327"/>
      <c r="W1243" s="327"/>
      <c r="X1243" s="327"/>
      <c r="Y1243" s="327"/>
      <c r="Z1243" s="327"/>
      <c r="AA1243" s="327"/>
      <c r="AB1243" s="327"/>
      <c r="AC1243" s="327"/>
      <c r="AD1243" s="327"/>
      <c r="AE1243" s="327"/>
      <c r="AF1243" s="327"/>
      <c r="AG1243" s="327"/>
    </row>
    <row r="1244" spans="2:33">
      <c r="B1244" s="354"/>
      <c r="D1244" s="327"/>
      <c r="E1244" s="327"/>
      <c r="F1244" s="327"/>
      <c r="G1244" s="327"/>
      <c r="H1244" s="327"/>
      <c r="I1244" s="327"/>
      <c r="J1244" s="327"/>
      <c r="K1244" s="327"/>
      <c r="L1244" s="327"/>
      <c r="M1244" s="327"/>
      <c r="N1244" s="327"/>
      <c r="O1244" s="327"/>
      <c r="P1244" s="327"/>
      <c r="Q1244" s="327"/>
      <c r="R1244" s="327"/>
      <c r="S1244" s="327"/>
      <c r="T1244" s="327"/>
      <c r="U1244" s="327"/>
      <c r="V1244" s="327"/>
      <c r="W1244" s="327"/>
      <c r="X1244" s="327"/>
      <c r="Y1244" s="327"/>
      <c r="Z1244" s="327"/>
      <c r="AA1244" s="327"/>
      <c r="AB1244" s="327"/>
      <c r="AC1244" s="327"/>
      <c r="AD1244" s="327"/>
      <c r="AE1244" s="327"/>
      <c r="AF1244" s="327"/>
      <c r="AG1244" s="327"/>
    </row>
    <row r="1245" spans="2:33">
      <c r="B1245" s="354"/>
      <c r="D1245" s="327"/>
      <c r="E1245" s="327"/>
      <c r="F1245" s="327"/>
      <c r="G1245" s="327"/>
      <c r="H1245" s="327"/>
      <c r="I1245" s="327"/>
      <c r="J1245" s="327"/>
      <c r="K1245" s="327"/>
      <c r="L1245" s="327"/>
      <c r="M1245" s="327"/>
      <c r="N1245" s="327"/>
      <c r="O1245" s="327"/>
      <c r="P1245" s="327"/>
      <c r="Q1245" s="327"/>
      <c r="R1245" s="327"/>
      <c r="S1245" s="327"/>
      <c r="T1245" s="327"/>
      <c r="U1245" s="327"/>
      <c r="V1245" s="327"/>
      <c r="W1245" s="327"/>
      <c r="X1245" s="327"/>
      <c r="Y1245" s="327"/>
      <c r="Z1245" s="327"/>
      <c r="AA1245" s="327"/>
      <c r="AB1245" s="327"/>
      <c r="AC1245" s="327"/>
      <c r="AD1245" s="327"/>
      <c r="AE1245" s="327"/>
      <c r="AF1245" s="327"/>
      <c r="AG1245" s="327"/>
    </row>
    <row r="1246" spans="2:33">
      <c r="B1246" s="354"/>
      <c r="D1246" s="327"/>
      <c r="E1246" s="327"/>
      <c r="F1246" s="327"/>
      <c r="G1246" s="327"/>
      <c r="H1246" s="327"/>
      <c r="I1246" s="327"/>
      <c r="J1246" s="327"/>
      <c r="K1246" s="327"/>
      <c r="L1246" s="327"/>
      <c r="M1246" s="327"/>
      <c r="N1246" s="327"/>
      <c r="O1246" s="327"/>
      <c r="P1246" s="327"/>
      <c r="Q1246" s="327"/>
      <c r="R1246" s="327"/>
      <c r="S1246" s="327"/>
      <c r="T1246" s="327"/>
      <c r="U1246" s="327"/>
      <c r="V1246" s="327"/>
      <c r="W1246" s="327"/>
      <c r="X1246" s="327"/>
      <c r="Y1246" s="327"/>
      <c r="Z1246" s="327"/>
      <c r="AA1246" s="327"/>
      <c r="AB1246" s="327"/>
      <c r="AC1246" s="327"/>
      <c r="AD1246" s="327"/>
      <c r="AE1246" s="327"/>
      <c r="AF1246" s="327"/>
      <c r="AG1246" s="327"/>
    </row>
    <row r="1247" spans="2:33">
      <c r="B1247" s="354"/>
      <c r="D1247" s="327"/>
      <c r="E1247" s="327"/>
      <c r="F1247" s="327"/>
      <c r="G1247" s="327"/>
      <c r="H1247" s="327"/>
      <c r="I1247" s="327"/>
      <c r="J1247" s="327"/>
      <c r="K1247" s="327"/>
      <c r="L1247" s="327"/>
      <c r="M1247" s="327"/>
      <c r="N1247" s="327"/>
      <c r="O1247" s="327"/>
      <c r="P1247" s="327"/>
      <c r="Q1247" s="327"/>
      <c r="R1247" s="327"/>
      <c r="S1247" s="327"/>
      <c r="T1247" s="327"/>
      <c r="U1247" s="327"/>
      <c r="V1247" s="327"/>
      <c r="W1247" s="327"/>
      <c r="X1247" s="327"/>
      <c r="Y1247" s="327"/>
      <c r="Z1247" s="327"/>
      <c r="AA1247" s="327"/>
      <c r="AB1247" s="327"/>
      <c r="AC1247" s="327"/>
      <c r="AD1247" s="327"/>
      <c r="AE1247" s="327"/>
      <c r="AF1247" s="327"/>
      <c r="AG1247" s="327"/>
    </row>
    <row r="1248" spans="2:33">
      <c r="B1248" s="354"/>
      <c r="D1248" s="327"/>
      <c r="E1248" s="327"/>
      <c r="F1248" s="327"/>
      <c r="G1248" s="327"/>
      <c r="H1248" s="327"/>
      <c r="I1248" s="327"/>
      <c r="J1248" s="327"/>
      <c r="K1248" s="327"/>
      <c r="L1248" s="327"/>
      <c r="M1248" s="327"/>
      <c r="N1248" s="327"/>
      <c r="O1248" s="327"/>
      <c r="P1248" s="327"/>
      <c r="Q1248" s="327"/>
      <c r="R1248" s="327"/>
      <c r="S1248" s="327"/>
      <c r="T1248" s="327"/>
      <c r="U1248" s="327"/>
      <c r="V1248" s="327"/>
      <c r="W1248" s="327"/>
      <c r="X1248" s="327"/>
      <c r="Y1248" s="327"/>
      <c r="Z1248" s="327"/>
      <c r="AA1248" s="327"/>
      <c r="AB1248" s="327"/>
      <c r="AC1248" s="327"/>
      <c r="AD1248" s="327"/>
      <c r="AE1248" s="327"/>
      <c r="AF1248" s="327"/>
      <c r="AG1248" s="327"/>
    </row>
    <row r="1249" spans="2:33">
      <c r="B1249" s="354"/>
      <c r="D1249" s="327"/>
      <c r="E1249" s="327"/>
      <c r="F1249" s="327"/>
      <c r="G1249" s="327"/>
      <c r="H1249" s="327"/>
      <c r="I1249" s="327"/>
      <c r="J1249" s="327"/>
      <c r="K1249" s="327"/>
      <c r="L1249" s="327"/>
      <c r="M1249" s="327"/>
      <c r="N1249" s="327"/>
      <c r="O1249" s="327"/>
      <c r="P1249" s="327"/>
      <c r="Q1249" s="327"/>
      <c r="R1249" s="327"/>
      <c r="S1249" s="327"/>
      <c r="T1249" s="327"/>
      <c r="U1249" s="327"/>
      <c r="V1249" s="327"/>
      <c r="W1249" s="327"/>
      <c r="X1249" s="327"/>
      <c r="Y1249" s="327"/>
      <c r="Z1249" s="327"/>
      <c r="AA1249" s="327"/>
      <c r="AB1249" s="327"/>
      <c r="AC1249" s="327"/>
      <c r="AD1249" s="327"/>
      <c r="AE1249" s="327"/>
      <c r="AF1249" s="327"/>
      <c r="AG1249" s="327"/>
    </row>
    <row r="1250" spans="2:33">
      <c r="B1250" s="354"/>
      <c r="D1250" s="327"/>
      <c r="E1250" s="327"/>
      <c r="F1250" s="327"/>
      <c r="G1250" s="327"/>
      <c r="H1250" s="327"/>
      <c r="I1250" s="327"/>
      <c r="J1250" s="327"/>
      <c r="K1250" s="327"/>
      <c r="L1250" s="327"/>
      <c r="M1250" s="327"/>
      <c r="N1250" s="327"/>
      <c r="O1250" s="327"/>
      <c r="P1250" s="327"/>
      <c r="Q1250" s="327"/>
      <c r="R1250" s="327"/>
      <c r="S1250" s="327"/>
      <c r="T1250" s="327"/>
      <c r="U1250" s="327"/>
      <c r="V1250" s="327"/>
      <c r="W1250" s="327"/>
      <c r="X1250" s="327"/>
      <c r="Y1250" s="327"/>
      <c r="Z1250" s="327"/>
      <c r="AA1250" s="327"/>
      <c r="AB1250" s="327"/>
      <c r="AC1250" s="327"/>
      <c r="AD1250" s="327"/>
      <c r="AE1250" s="327"/>
      <c r="AF1250" s="327"/>
      <c r="AG1250" s="327"/>
    </row>
    <row r="1251" spans="2:33">
      <c r="B1251" s="354"/>
      <c r="D1251" s="327"/>
      <c r="E1251" s="327"/>
      <c r="F1251" s="327"/>
      <c r="G1251" s="327"/>
      <c r="H1251" s="327"/>
      <c r="I1251" s="327"/>
      <c r="J1251" s="327"/>
      <c r="K1251" s="327"/>
      <c r="L1251" s="327"/>
      <c r="M1251" s="327"/>
      <c r="N1251" s="327"/>
      <c r="O1251" s="327"/>
      <c r="P1251" s="327"/>
      <c r="Q1251" s="327"/>
      <c r="R1251" s="327"/>
      <c r="S1251" s="327"/>
      <c r="T1251" s="327"/>
      <c r="U1251" s="327"/>
      <c r="V1251" s="327"/>
      <c r="W1251" s="327"/>
      <c r="X1251" s="327"/>
      <c r="Y1251" s="327"/>
      <c r="Z1251" s="327"/>
      <c r="AA1251" s="327"/>
      <c r="AB1251" s="327"/>
      <c r="AC1251" s="327"/>
      <c r="AD1251" s="327"/>
      <c r="AE1251" s="327"/>
      <c r="AF1251" s="327"/>
      <c r="AG1251" s="327"/>
    </row>
    <row r="1252" spans="2:33">
      <c r="B1252" s="354"/>
      <c r="D1252" s="327"/>
      <c r="E1252" s="327"/>
      <c r="F1252" s="327"/>
      <c r="G1252" s="327"/>
      <c r="H1252" s="327"/>
      <c r="I1252" s="327"/>
      <c r="J1252" s="327"/>
      <c r="K1252" s="327"/>
      <c r="L1252" s="327"/>
      <c r="M1252" s="327"/>
      <c r="N1252" s="327"/>
      <c r="O1252" s="327"/>
      <c r="P1252" s="327"/>
      <c r="Q1252" s="327"/>
      <c r="R1252" s="327"/>
      <c r="S1252" s="327"/>
      <c r="T1252" s="327"/>
      <c r="U1252" s="327"/>
      <c r="V1252" s="327"/>
      <c r="W1252" s="327"/>
      <c r="X1252" s="327"/>
      <c r="Y1252" s="327"/>
      <c r="Z1252" s="327"/>
      <c r="AA1252" s="327"/>
      <c r="AB1252" s="327"/>
      <c r="AC1252" s="327"/>
      <c r="AD1252" s="327"/>
      <c r="AE1252" s="327"/>
      <c r="AF1252" s="327"/>
      <c r="AG1252" s="327"/>
    </row>
    <row r="1253" spans="2:33">
      <c r="B1253" s="354"/>
      <c r="D1253" s="327"/>
      <c r="E1253" s="327"/>
      <c r="F1253" s="327"/>
      <c r="G1253" s="327"/>
      <c r="H1253" s="327"/>
      <c r="I1253" s="327"/>
      <c r="J1253" s="327"/>
      <c r="K1253" s="327"/>
      <c r="L1253" s="327"/>
      <c r="M1253" s="327"/>
      <c r="N1253" s="327"/>
      <c r="O1253" s="327"/>
      <c r="P1253" s="327"/>
      <c r="Q1253" s="327"/>
      <c r="R1253" s="327"/>
      <c r="S1253" s="327"/>
      <c r="T1253" s="327"/>
      <c r="U1253" s="327"/>
      <c r="V1253" s="327"/>
      <c r="W1253" s="327"/>
      <c r="X1253" s="327"/>
      <c r="Y1253" s="327"/>
      <c r="Z1253" s="327"/>
      <c r="AA1253" s="327"/>
      <c r="AB1253" s="327"/>
      <c r="AC1253" s="327"/>
      <c r="AD1253" s="327"/>
      <c r="AE1253" s="327"/>
      <c r="AF1253" s="327"/>
      <c r="AG1253" s="327"/>
    </row>
    <row r="1254" spans="2:33">
      <c r="B1254" s="354"/>
      <c r="D1254" s="327"/>
      <c r="E1254" s="327"/>
      <c r="F1254" s="327"/>
      <c r="G1254" s="327"/>
      <c r="H1254" s="327"/>
      <c r="I1254" s="327"/>
      <c r="J1254" s="327"/>
      <c r="K1254" s="327"/>
      <c r="L1254" s="327"/>
      <c r="M1254" s="327"/>
      <c r="N1254" s="327"/>
      <c r="O1254" s="327"/>
      <c r="P1254" s="327"/>
      <c r="Q1254" s="327"/>
      <c r="R1254" s="327"/>
      <c r="S1254" s="327"/>
      <c r="T1254" s="327"/>
      <c r="U1254" s="327"/>
      <c r="V1254" s="327"/>
      <c r="W1254" s="327"/>
      <c r="X1254" s="327"/>
      <c r="Y1254" s="327"/>
      <c r="Z1254" s="327"/>
      <c r="AA1254" s="327"/>
      <c r="AB1254" s="327"/>
      <c r="AC1254" s="327"/>
      <c r="AD1254" s="327"/>
      <c r="AE1254" s="327"/>
      <c r="AF1254" s="327"/>
      <c r="AG1254" s="327"/>
    </row>
    <row r="1255" spans="2:33">
      <c r="B1255" s="354"/>
      <c r="D1255" s="327"/>
      <c r="E1255" s="327"/>
      <c r="F1255" s="327"/>
      <c r="G1255" s="327"/>
      <c r="H1255" s="327"/>
      <c r="I1255" s="327"/>
      <c r="J1255" s="327"/>
      <c r="K1255" s="327"/>
      <c r="L1255" s="327"/>
      <c r="M1255" s="327"/>
      <c r="N1255" s="327"/>
      <c r="O1255" s="327"/>
      <c r="P1255" s="327"/>
      <c r="Q1255" s="327"/>
      <c r="R1255" s="327"/>
      <c r="S1255" s="327"/>
      <c r="T1255" s="327"/>
      <c r="U1255" s="327"/>
      <c r="V1255" s="327"/>
      <c r="W1255" s="327"/>
      <c r="X1255" s="327"/>
      <c r="Y1255" s="327"/>
      <c r="Z1255" s="327"/>
      <c r="AA1255" s="327"/>
      <c r="AB1255" s="327"/>
      <c r="AC1255" s="327"/>
      <c r="AD1255" s="327"/>
      <c r="AE1255" s="327"/>
      <c r="AF1255" s="327"/>
      <c r="AG1255" s="327"/>
    </row>
    <row r="1256" spans="2:33">
      <c r="B1256" s="354"/>
      <c r="D1256" s="327"/>
      <c r="E1256" s="327"/>
      <c r="F1256" s="327"/>
      <c r="G1256" s="327"/>
      <c r="H1256" s="327"/>
      <c r="I1256" s="327"/>
      <c r="J1256" s="327"/>
      <c r="K1256" s="327"/>
      <c r="L1256" s="327"/>
      <c r="M1256" s="327"/>
      <c r="N1256" s="327"/>
      <c r="O1256" s="327"/>
      <c r="P1256" s="327"/>
      <c r="Q1256" s="327"/>
      <c r="R1256" s="327"/>
      <c r="S1256" s="327"/>
      <c r="T1256" s="327"/>
      <c r="U1256" s="327"/>
      <c r="V1256" s="327"/>
      <c r="W1256" s="327"/>
      <c r="X1256" s="327"/>
      <c r="Y1256" s="327"/>
      <c r="Z1256" s="327"/>
      <c r="AA1256" s="327"/>
      <c r="AB1256" s="327"/>
      <c r="AC1256" s="327"/>
      <c r="AD1256" s="327"/>
      <c r="AE1256" s="327"/>
      <c r="AF1256" s="327"/>
      <c r="AG1256" s="327"/>
    </row>
    <row r="1257" spans="2:33">
      <c r="B1257" s="354"/>
      <c r="D1257" s="327"/>
      <c r="E1257" s="327"/>
      <c r="F1257" s="327"/>
      <c r="G1257" s="327"/>
      <c r="H1257" s="327"/>
      <c r="I1257" s="327"/>
      <c r="J1257" s="327"/>
      <c r="K1257" s="327"/>
      <c r="L1257" s="327"/>
      <c r="M1257" s="327"/>
      <c r="N1257" s="327"/>
      <c r="O1257" s="327"/>
      <c r="P1257" s="327"/>
      <c r="Q1257" s="327"/>
      <c r="R1257" s="327"/>
      <c r="S1257" s="327"/>
      <c r="T1257" s="327"/>
      <c r="U1257" s="327"/>
      <c r="V1257" s="327"/>
      <c r="W1257" s="327"/>
      <c r="X1257" s="327"/>
      <c r="Y1257" s="327"/>
      <c r="Z1257" s="327"/>
      <c r="AA1257" s="327"/>
      <c r="AB1257" s="327"/>
      <c r="AC1257" s="327"/>
      <c r="AD1257" s="327"/>
      <c r="AE1257" s="327"/>
      <c r="AF1257" s="327"/>
      <c r="AG1257" s="327"/>
    </row>
    <row r="1258" spans="2:33">
      <c r="B1258" s="354"/>
      <c r="D1258" s="327"/>
      <c r="E1258" s="327"/>
      <c r="F1258" s="327"/>
      <c r="G1258" s="327"/>
      <c r="H1258" s="327"/>
      <c r="I1258" s="327"/>
      <c r="J1258" s="327"/>
      <c r="K1258" s="327"/>
      <c r="L1258" s="327"/>
      <c r="M1258" s="327"/>
      <c r="N1258" s="327"/>
      <c r="O1258" s="327"/>
      <c r="P1258" s="327"/>
      <c r="Q1258" s="327"/>
      <c r="R1258" s="327"/>
      <c r="S1258" s="327"/>
      <c r="T1258" s="327"/>
      <c r="U1258" s="327"/>
      <c r="V1258" s="327"/>
      <c r="W1258" s="327"/>
      <c r="X1258" s="327"/>
      <c r="Y1258" s="327"/>
      <c r="Z1258" s="327"/>
      <c r="AA1258" s="327"/>
      <c r="AB1258" s="327"/>
      <c r="AC1258" s="327"/>
      <c r="AD1258" s="327"/>
      <c r="AE1258" s="327"/>
      <c r="AF1258" s="327"/>
      <c r="AG1258" s="327"/>
    </row>
    <row r="1259" spans="2:33">
      <c r="B1259" s="354"/>
      <c r="D1259" s="327"/>
      <c r="E1259" s="327"/>
      <c r="F1259" s="327"/>
      <c r="G1259" s="327"/>
      <c r="H1259" s="327"/>
      <c r="I1259" s="327"/>
      <c r="J1259" s="327"/>
      <c r="K1259" s="327"/>
      <c r="L1259" s="327"/>
      <c r="M1259" s="327"/>
      <c r="N1259" s="327"/>
      <c r="O1259" s="327"/>
      <c r="P1259" s="327"/>
      <c r="Q1259" s="327"/>
      <c r="R1259" s="327"/>
      <c r="S1259" s="327"/>
      <c r="T1259" s="327"/>
      <c r="U1259" s="327"/>
      <c r="V1259" s="327"/>
      <c r="W1259" s="327"/>
      <c r="X1259" s="327"/>
      <c r="Y1259" s="327"/>
      <c r="Z1259" s="327"/>
      <c r="AA1259" s="327"/>
      <c r="AB1259" s="327"/>
      <c r="AC1259" s="327"/>
      <c r="AD1259" s="327"/>
      <c r="AE1259" s="327"/>
      <c r="AF1259" s="327"/>
      <c r="AG1259" s="327"/>
    </row>
    <row r="1260" spans="2:33">
      <c r="B1260" s="354"/>
      <c r="D1260" s="327"/>
      <c r="E1260" s="327"/>
      <c r="F1260" s="327"/>
      <c r="G1260" s="327"/>
      <c r="H1260" s="327"/>
      <c r="I1260" s="327"/>
      <c r="J1260" s="327"/>
      <c r="K1260" s="327"/>
      <c r="L1260" s="327"/>
      <c r="M1260" s="327"/>
      <c r="N1260" s="327"/>
      <c r="O1260" s="327"/>
      <c r="P1260" s="327"/>
      <c r="Q1260" s="327"/>
      <c r="R1260" s="327"/>
      <c r="S1260" s="327"/>
      <c r="T1260" s="327"/>
      <c r="U1260" s="327"/>
      <c r="V1260" s="327"/>
      <c r="W1260" s="327"/>
      <c r="X1260" s="327"/>
      <c r="Y1260" s="327"/>
      <c r="Z1260" s="327"/>
      <c r="AA1260" s="327"/>
      <c r="AB1260" s="327"/>
      <c r="AC1260" s="327"/>
      <c r="AD1260" s="327"/>
      <c r="AE1260" s="327"/>
      <c r="AF1260" s="327"/>
      <c r="AG1260" s="327"/>
    </row>
    <row r="1261" spans="2:33">
      <c r="B1261" s="354"/>
      <c r="D1261" s="327"/>
      <c r="E1261" s="327"/>
      <c r="F1261" s="327"/>
      <c r="G1261" s="327"/>
      <c r="H1261" s="327"/>
      <c r="I1261" s="327"/>
      <c r="J1261" s="327"/>
      <c r="K1261" s="327"/>
      <c r="L1261" s="327"/>
      <c r="M1261" s="327"/>
      <c r="N1261" s="327"/>
      <c r="O1261" s="327"/>
      <c r="P1261" s="327"/>
      <c r="Q1261" s="327"/>
      <c r="R1261" s="327"/>
      <c r="S1261" s="327"/>
      <c r="T1261" s="327"/>
      <c r="U1261" s="327"/>
      <c r="V1261" s="327"/>
      <c r="W1261" s="327"/>
      <c r="X1261" s="327"/>
      <c r="Y1261" s="327"/>
      <c r="Z1261" s="327"/>
      <c r="AA1261" s="327"/>
      <c r="AB1261" s="327"/>
      <c r="AC1261" s="327"/>
      <c r="AD1261" s="327"/>
      <c r="AE1261" s="327"/>
      <c r="AF1261" s="327"/>
      <c r="AG1261" s="327"/>
    </row>
    <row r="1262" spans="2:33">
      <c r="B1262" s="354"/>
      <c r="D1262" s="327"/>
      <c r="E1262" s="327"/>
      <c r="F1262" s="327"/>
      <c r="G1262" s="327"/>
      <c r="H1262" s="327"/>
      <c r="I1262" s="327"/>
      <c r="J1262" s="327"/>
      <c r="K1262" s="327"/>
      <c r="L1262" s="327"/>
      <c r="M1262" s="327"/>
      <c r="N1262" s="327"/>
      <c r="O1262" s="327"/>
      <c r="P1262" s="327"/>
      <c r="Q1262" s="327"/>
      <c r="R1262" s="327"/>
      <c r="S1262" s="327"/>
      <c r="T1262" s="327"/>
      <c r="U1262" s="327"/>
      <c r="V1262" s="327"/>
      <c r="W1262" s="327"/>
      <c r="X1262" s="327"/>
      <c r="Y1262" s="327"/>
      <c r="Z1262" s="327"/>
      <c r="AA1262" s="327"/>
      <c r="AB1262" s="327"/>
      <c r="AC1262" s="327"/>
      <c r="AD1262" s="327"/>
      <c r="AE1262" s="327"/>
      <c r="AF1262" s="327"/>
      <c r="AG1262" s="327"/>
    </row>
    <row r="1263" spans="2:33">
      <c r="B1263" s="354"/>
      <c r="D1263" s="327"/>
      <c r="E1263" s="327"/>
      <c r="F1263" s="327"/>
      <c r="G1263" s="327"/>
      <c r="H1263" s="327"/>
      <c r="I1263" s="327"/>
      <c r="J1263" s="327"/>
      <c r="K1263" s="327"/>
      <c r="L1263" s="327"/>
      <c r="M1263" s="327"/>
      <c r="N1263" s="327"/>
      <c r="O1263" s="327"/>
      <c r="P1263" s="327"/>
      <c r="Q1263" s="327"/>
      <c r="R1263" s="327"/>
      <c r="S1263" s="327"/>
      <c r="T1263" s="327"/>
      <c r="U1263" s="327"/>
      <c r="V1263" s="327"/>
      <c r="W1263" s="327"/>
      <c r="X1263" s="327"/>
      <c r="Y1263" s="327"/>
      <c r="Z1263" s="327"/>
      <c r="AA1263" s="327"/>
      <c r="AB1263" s="327"/>
      <c r="AC1263" s="327"/>
      <c r="AD1263" s="327"/>
      <c r="AE1263" s="327"/>
      <c r="AF1263" s="327"/>
      <c r="AG1263" s="327"/>
    </row>
    <row r="1264" spans="2:33">
      <c r="B1264" s="354"/>
      <c r="D1264" s="327"/>
      <c r="E1264" s="327"/>
      <c r="F1264" s="327"/>
      <c r="G1264" s="327"/>
      <c r="H1264" s="327"/>
      <c r="I1264" s="327"/>
      <c r="J1264" s="327"/>
      <c r="K1264" s="327"/>
      <c r="L1264" s="327"/>
      <c r="M1264" s="327"/>
      <c r="N1264" s="327"/>
      <c r="O1264" s="327"/>
      <c r="P1264" s="327"/>
      <c r="Q1264" s="327"/>
      <c r="R1264" s="327"/>
      <c r="S1264" s="327"/>
      <c r="T1264" s="327"/>
      <c r="U1264" s="327"/>
      <c r="V1264" s="327"/>
      <c r="W1264" s="327"/>
      <c r="X1264" s="327"/>
      <c r="Y1264" s="327"/>
      <c r="Z1264" s="327"/>
      <c r="AA1264" s="327"/>
      <c r="AB1264" s="327"/>
      <c r="AC1264" s="327"/>
      <c r="AD1264" s="327"/>
      <c r="AE1264" s="327"/>
      <c r="AF1264" s="327"/>
      <c r="AG1264" s="327"/>
    </row>
    <row r="1265" spans="2:33">
      <c r="B1265" s="354"/>
      <c r="D1265" s="327"/>
      <c r="E1265" s="327"/>
      <c r="F1265" s="327"/>
      <c r="G1265" s="327"/>
      <c r="H1265" s="327"/>
      <c r="I1265" s="327"/>
      <c r="J1265" s="327"/>
      <c r="K1265" s="327"/>
      <c r="L1265" s="327"/>
      <c r="M1265" s="327"/>
      <c r="N1265" s="327"/>
      <c r="O1265" s="327"/>
      <c r="P1265" s="327"/>
      <c r="Q1265" s="327"/>
      <c r="R1265" s="327"/>
      <c r="S1265" s="327"/>
      <c r="T1265" s="327"/>
      <c r="U1265" s="327"/>
      <c r="V1265" s="327"/>
      <c r="W1265" s="327"/>
      <c r="X1265" s="327"/>
      <c r="Y1265" s="327"/>
      <c r="Z1265" s="327"/>
      <c r="AA1265" s="327"/>
      <c r="AB1265" s="327"/>
      <c r="AC1265" s="327"/>
      <c r="AD1265" s="327"/>
      <c r="AE1265" s="327"/>
      <c r="AF1265" s="327"/>
      <c r="AG1265" s="327"/>
    </row>
    <row r="1266" spans="2:33">
      <c r="B1266" s="354"/>
      <c r="D1266" s="327"/>
      <c r="E1266" s="327"/>
      <c r="F1266" s="327"/>
      <c r="G1266" s="327"/>
      <c r="H1266" s="327"/>
      <c r="I1266" s="327"/>
      <c r="J1266" s="327"/>
      <c r="K1266" s="327"/>
      <c r="L1266" s="327"/>
      <c r="M1266" s="327"/>
      <c r="N1266" s="327"/>
      <c r="O1266" s="327"/>
      <c r="P1266" s="327"/>
      <c r="Q1266" s="327"/>
      <c r="R1266" s="327"/>
      <c r="S1266" s="327"/>
      <c r="T1266" s="327"/>
      <c r="U1266" s="327"/>
      <c r="V1266" s="327"/>
      <c r="W1266" s="327"/>
      <c r="X1266" s="327"/>
      <c r="Y1266" s="327"/>
      <c r="Z1266" s="327"/>
      <c r="AA1266" s="327"/>
      <c r="AB1266" s="327"/>
      <c r="AC1266" s="327"/>
      <c r="AD1266" s="327"/>
      <c r="AE1266" s="327"/>
      <c r="AF1266" s="327"/>
      <c r="AG1266" s="327"/>
    </row>
    <row r="1267" spans="2:33">
      <c r="B1267" s="354"/>
      <c r="D1267" s="327"/>
      <c r="E1267" s="327"/>
      <c r="F1267" s="327"/>
      <c r="G1267" s="327"/>
      <c r="H1267" s="327"/>
      <c r="I1267" s="327"/>
      <c r="J1267" s="327"/>
      <c r="K1267" s="327"/>
      <c r="L1267" s="327"/>
      <c r="M1267" s="327"/>
      <c r="N1267" s="327"/>
      <c r="O1267" s="327"/>
      <c r="P1267" s="327"/>
      <c r="Q1267" s="327"/>
      <c r="R1267" s="327"/>
      <c r="S1267" s="327"/>
      <c r="T1267" s="327"/>
      <c r="U1267" s="327"/>
      <c r="V1267" s="327"/>
      <c r="W1267" s="327"/>
      <c r="X1267" s="327"/>
      <c r="Y1267" s="327"/>
      <c r="Z1267" s="327"/>
      <c r="AA1267" s="327"/>
      <c r="AB1267" s="327"/>
      <c r="AC1267" s="327"/>
      <c r="AD1267" s="327"/>
      <c r="AE1267" s="327"/>
      <c r="AF1267" s="327"/>
      <c r="AG1267" s="327"/>
    </row>
    <row r="1268" spans="2:33">
      <c r="B1268" s="354"/>
      <c r="D1268" s="327"/>
      <c r="E1268" s="327"/>
      <c r="F1268" s="327"/>
      <c r="G1268" s="327"/>
      <c r="H1268" s="327"/>
      <c r="I1268" s="327"/>
      <c r="J1268" s="327"/>
      <c r="K1268" s="327"/>
      <c r="L1268" s="327"/>
      <c r="M1268" s="327"/>
      <c r="N1268" s="327"/>
      <c r="O1268" s="327"/>
      <c r="P1268" s="327"/>
      <c r="Q1268" s="327"/>
      <c r="R1268" s="327"/>
      <c r="S1268" s="327"/>
      <c r="T1268" s="327"/>
      <c r="U1268" s="327"/>
      <c r="V1268" s="327"/>
      <c r="W1268" s="327"/>
      <c r="X1268" s="327"/>
      <c r="Y1268" s="327"/>
      <c r="Z1268" s="327"/>
      <c r="AA1268" s="327"/>
      <c r="AB1268" s="327"/>
      <c r="AC1268" s="327"/>
      <c r="AD1268" s="327"/>
      <c r="AE1268" s="327"/>
      <c r="AF1268" s="327"/>
      <c r="AG1268" s="327"/>
    </row>
    <row r="1269" spans="2:33">
      <c r="B1269" s="354"/>
      <c r="D1269" s="327"/>
      <c r="E1269" s="327"/>
      <c r="F1269" s="327"/>
      <c r="G1269" s="327"/>
      <c r="H1269" s="327"/>
      <c r="I1269" s="327"/>
      <c r="J1269" s="327"/>
      <c r="K1269" s="327"/>
      <c r="L1269" s="327"/>
      <c r="M1269" s="327"/>
      <c r="N1269" s="327"/>
      <c r="O1269" s="327"/>
      <c r="P1269" s="327"/>
      <c r="Q1269" s="327"/>
      <c r="R1269" s="327"/>
      <c r="S1269" s="327"/>
      <c r="T1269" s="327"/>
      <c r="U1269" s="327"/>
      <c r="V1269" s="327"/>
      <c r="W1269" s="327"/>
      <c r="X1269" s="327"/>
      <c r="Y1269" s="327"/>
      <c r="Z1269" s="327"/>
      <c r="AA1269" s="327"/>
      <c r="AB1269" s="327"/>
      <c r="AC1269" s="327"/>
      <c r="AD1269" s="327"/>
      <c r="AE1269" s="327"/>
      <c r="AF1269" s="327"/>
      <c r="AG1269" s="327"/>
    </row>
    <row r="1270" spans="2:33">
      <c r="B1270" s="354"/>
      <c r="D1270" s="327"/>
      <c r="E1270" s="327"/>
      <c r="F1270" s="327"/>
      <c r="G1270" s="327"/>
      <c r="H1270" s="327"/>
      <c r="I1270" s="327"/>
      <c r="J1270" s="327"/>
      <c r="K1270" s="327"/>
      <c r="L1270" s="327"/>
      <c r="M1270" s="327"/>
      <c r="N1270" s="327"/>
      <c r="O1270" s="327"/>
      <c r="P1270" s="327"/>
      <c r="Q1270" s="327"/>
      <c r="R1270" s="327"/>
      <c r="S1270" s="327"/>
      <c r="T1270" s="327"/>
      <c r="U1270" s="327"/>
      <c r="V1270" s="327"/>
      <c r="W1270" s="327"/>
      <c r="X1270" s="327"/>
      <c r="Y1270" s="327"/>
      <c r="Z1270" s="327"/>
      <c r="AA1270" s="327"/>
      <c r="AB1270" s="327"/>
      <c r="AC1270" s="327"/>
      <c r="AD1270" s="327"/>
      <c r="AE1270" s="327"/>
      <c r="AF1270" s="327"/>
      <c r="AG1270" s="327"/>
    </row>
    <row r="1271" spans="2:33">
      <c r="B1271" s="354"/>
      <c r="D1271" s="327"/>
      <c r="E1271" s="327"/>
      <c r="F1271" s="327"/>
      <c r="G1271" s="327"/>
      <c r="H1271" s="327"/>
      <c r="I1271" s="327"/>
      <c r="J1271" s="327"/>
      <c r="K1271" s="327"/>
      <c r="L1271" s="327"/>
      <c r="M1271" s="327"/>
      <c r="N1271" s="327"/>
      <c r="O1271" s="327"/>
      <c r="P1271" s="327"/>
      <c r="Q1271" s="327"/>
      <c r="R1271" s="327"/>
      <c r="S1271" s="327"/>
      <c r="T1271" s="327"/>
      <c r="U1271" s="327"/>
      <c r="V1271" s="327"/>
      <c r="W1271" s="327"/>
      <c r="X1271" s="327"/>
      <c r="Y1271" s="327"/>
      <c r="Z1271" s="327"/>
      <c r="AA1271" s="327"/>
      <c r="AB1271" s="327"/>
      <c r="AC1271" s="327"/>
      <c r="AD1271" s="327"/>
      <c r="AE1271" s="327"/>
      <c r="AF1271" s="327"/>
      <c r="AG1271" s="327"/>
    </row>
    <row r="1272" spans="2:33">
      <c r="B1272" s="354"/>
      <c r="D1272" s="327"/>
      <c r="E1272" s="327"/>
      <c r="F1272" s="327"/>
      <c r="G1272" s="327"/>
      <c r="H1272" s="327"/>
      <c r="I1272" s="327"/>
      <c r="J1272" s="327"/>
      <c r="K1272" s="327"/>
      <c r="L1272" s="327"/>
      <c r="M1272" s="327"/>
      <c r="N1272" s="327"/>
      <c r="O1272" s="327"/>
      <c r="P1272" s="327"/>
      <c r="Q1272" s="327"/>
      <c r="R1272" s="327"/>
      <c r="S1272" s="327"/>
      <c r="T1272" s="327"/>
      <c r="U1272" s="327"/>
      <c r="V1272" s="327"/>
      <c r="W1272" s="327"/>
      <c r="X1272" s="327"/>
      <c r="Y1272" s="327"/>
      <c r="Z1272" s="327"/>
      <c r="AA1272" s="327"/>
      <c r="AB1272" s="327"/>
      <c r="AC1272" s="327"/>
      <c r="AD1272" s="327"/>
      <c r="AE1272" s="327"/>
      <c r="AF1272" s="327"/>
      <c r="AG1272" s="327"/>
    </row>
    <row r="1273" spans="2:33">
      <c r="B1273" s="354"/>
      <c r="D1273" s="327"/>
      <c r="E1273" s="327"/>
      <c r="F1273" s="327"/>
      <c r="G1273" s="327"/>
      <c r="H1273" s="327"/>
      <c r="I1273" s="327"/>
      <c r="J1273" s="327"/>
      <c r="K1273" s="327"/>
      <c r="L1273" s="327"/>
      <c r="M1273" s="327"/>
      <c r="N1273" s="327"/>
      <c r="O1273" s="327"/>
      <c r="P1273" s="327"/>
      <c r="Q1273" s="327"/>
      <c r="R1273" s="327"/>
      <c r="S1273" s="327"/>
      <c r="T1273" s="327"/>
      <c r="U1273" s="327"/>
      <c r="V1273" s="327"/>
      <c r="W1273" s="327"/>
      <c r="X1273" s="327"/>
      <c r="Y1273" s="327"/>
      <c r="Z1273" s="327"/>
      <c r="AA1273" s="327"/>
      <c r="AB1273" s="327"/>
      <c r="AC1273" s="327"/>
      <c r="AD1273" s="327"/>
      <c r="AE1273" s="327"/>
      <c r="AF1273" s="327"/>
      <c r="AG1273" s="327"/>
    </row>
    <row r="1274" spans="2:33">
      <c r="B1274" s="354"/>
      <c r="D1274" s="327"/>
      <c r="E1274" s="327"/>
      <c r="F1274" s="327"/>
      <c r="G1274" s="327"/>
      <c r="H1274" s="327"/>
      <c r="I1274" s="327"/>
      <c r="J1274" s="327"/>
      <c r="K1274" s="327"/>
      <c r="L1274" s="327"/>
      <c r="M1274" s="327"/>
      <c r="N1274" s="327"/>
      <c r="O1274" s="327"/>
      <c r="P1274" s="327"/>
      <c r="Q1274" s="327"/>
      <c r="R1274" s="327"/>
      <c r="S1274" s="327"/>
      <c r="T1274" s="327"/>
      <c r="U1274" s="327"/>
      <c r="V1274" s="327"/>
      <c r="W1274" s="327"/>
      <c r="X1274" s="327"/>
      <c r="Y1274" s="327"/>
      <c r="Z1274" s="327"/>
      <c r="AA1274" s="327"/>
      <c r="AB1274" s="327"/>
      <c r="AC1274" s="327"/>
      <c r="AD1274" s="327"/>
      <c r="AE1274" s="327"/>
      <c r="AF1274" s="327"/>
      <c r="AG1274" s="327"/>
    </row>
    <row r="1275" spans="2:33">
      <c r="B1275" s="354"/>
      <c r="D1275" s="327"/>
      <c r="E1275" s="327"/>
      <c r="F1275" s="327"/>
      <c r="G1275" s="327"/>
      <c r="H1275" s="327"/>
      <c r="I1275" s="327"/>
      <c r="J1275" s="327"/>
      <c r="K1275" s="327"/>
      <c r="L1275" s="327"/>
      <c r="M1275" s="327"/>
      <c r="N1275" s="327"/>
      <c r="O1275" s="327"/>
      <c r="P1275" s="327"/>
      <c r="Q1275" s="327"/>
      <c r="R1275" s="327"/>
      <c r="S1275" s="327"/>
      <c r="T1275" s="327"/>
      <c r="U1275" s="327"/>
      <c r="V1275" s="327"/>
      <c r="W1275" s="327"/>
      <c r="X1275" s="327"/>
      <c r="Y1275" s="327"/>
      <c r="Z1275" s="327"/>
      <c r="AA1275" s="327"/>
      <c r="AB1275" s="327"/>
      <c r="AC1275" s="327"/>
      <c r="AD1275" s="327"/>
      <c r="AE1275" s="327"/>
      <c r="AF1275" s="327"/>
      <c r="AG1275" s="327"/>
    </row>
    <row r="1276" spans="2:33">
      <c r="B1276" s="354"/>
      <c r="D1276" s="327"/>
      <c r="E1276" s="327"/>
      <c r="F1276" s="327"/>
      <c r="G1276" s="327"/>
      <c r="H1276" s="327"/>
      <c r="I1276" s="327"/>
      <c r="J1276" s="327"/>
      <c r="K1276" s="327"/>
      <c r="L1276" s="327"/>
      <c r="M1276" s="327"/>
      <c r="N1276" s="327"/>
      <c r="O1276" s="327"/>
      <c r="P1276" s="327"/>
      <c r="Q1276" s="327"/>
      <c r="R1276" s="327"/>
      <c r="S1276" s="327"/>
      <c r="T1276" s="327"/>
      <c r="U1276" s="327"/>
      <c r="V1276" s="327"/>
      <c r="W1276" s="327"/>
      <c r="X1276" s="327"/>
      <c r="Y1276" s="327"/>
      <c r="Z1276" s="327"/>
      <c r="AA1276" s="327"/>
      <c r="AB1276" s="327"/>
      <c r="AC1276" s="327"/>
      <c r="AD1276" s="327"/>
      <c r="AE1276" s="327"/>
      <c r="AF1276" s="327"/>
      <c r="AG1276" s="327"/>
    </row>
    <row r="1277" spans="2:33">
      <c r="B1277" s="354"/>
      <c r="D1277" s="327"/>
      <c r="E1277" s="327"/>
      <c r="F1277" s="327"/>
      <c r="G1277" s="327"/>
      <c r="H1277" s="327"/>
      <c r="I1277" s="327"/>
      <c r="J1277" s="327"/>
      <c r="K1277" s="327"/>
      <c r="L1277" s="327"/>
      <c r="M1277" s="327"/>
      <c r="N1277" s="327"/>
      <c r="O1277" s="327"/>
      <c r="P1277" s="327"/>
      <c r="Q1277" s="327"/>
      <c r="R1277" s="327"/>
      <c r="S1277" s="327"/>
      <c r="T1277" s="327"/>
      <c r="U1277" s="327"/>
      <c r="V1277" s="327"/>
      <c r="W1277" s="327"/>
      <c r="X1277" s="327"/>
      <c r="Y1277" s="327"/>
      <c r="Z1277" s="327"/>
      <c r="AA1277" s="327"/>
      <c r="AB1277" s="327"/>
      <c r="AC1277" s="327"/>
      <c r="AD1277" s="327"/>
      <c r="AE1277" s="327"/>
      <c r="AF1277" s="327"/>
      <c r="AG1277" s="327"/>
    </row>
    <row r="1278" spans="2:33">
      <c r="B1278" s="354"/>
      <c r="D1278" s="327"/>
      <c r="E1278" s="327"/>
      <c r="F1278" s="327"/>
      <c r="G1278" s="327"/>
      <c r="H1278" s="327"/>
      <c r="I1278" s="327"/>
      <c r="J1278" s="327"/>
      <c r="K1278" s="327"/>
      <c r="L1278" s="327"/>
      <c r="M1278" s="327"/>
      <c r="N1278" s="327"/>
      <c r="O1278" s="327"/>
      <c r="P1278" s="327"/>
      <c r="Q1278" s="327"/>
      <c r="R1278" s="327"/>
      <c r="S1278" s="327"/>
      <c r="T1278" s="327"/>
      <c r="U1278" s="327"/>
      <c r="V1278" s="327"/>
      <c r="W1278" s="327"/>
      <c r="X1278" s="327"/>
      <c r="Y1278" s="327"/>
      <c r="Z1278" s="327"/>
      <c r="AA1278" s="327"/>
      <c r="AB1278" s="327"/>
      <c r="AC1278" s="327"/>
      <c r="AD1278" s="327"/>
      <c r="AE1278" s="327"/>
      <c r="AF1278" s="327"/>
      <c r="AG1278" s="327"/>
    </row>
    <row r="1279" spans="2:33">
      <c r="B1279" s="354"/>
      <c r="D1279" s="327"/>
      <c r="E1279" s="327"/>
      <c r="F1279" s="327"/>
      <c r="G1279" s="327"/>
      <c r="H1279" s="327"/>
      <c r="I1279" s="327"/>
      <c r="J1279" s="327"/>
      <c r="K1279" s="327"/>
      <c r="L1279" s="327"/>
      <c r="M1279" s="327"/>
      <c r="N1279" s="327"/>
      <c r="O1279" s="327"/>
      <c r="P1279" s="327"/>
      <c r="Q1279" s="327"/>
      <c r="R1279" s="327"/>
      <c r="S1279" s="327"/>
      <c r="T1279" s="327"/>
      <c r="U1279" s="327"/>
      <c r="V1279" s="327"/>
      <c r="W1279" s="327"/>
      <c r="X1279" s="327"/>
      <c r="Y1279" s="327"/>
      <c r="Z1279" s="327"/>
      <c r="AA1279" s="327"/>
      <c r="AB1279" s="327"/>
      <c r="AC1279" s="327"/>
      <c r="AD1279" s="327"/>
      <c r="AE1279" s="327"/>
      <c r="AF1279" s="327"/>
      <c r="AG1279" s="327"/>
    </row>
    <row r="1280" spans="2:33">
      <c r="B1280" s="354"/>
      <c r="D1280" s="327"/>
      <c r="E1280" s="327"/>
      <c r="F1280" s="327"/>
      <c r="G1280" s="327"/>
      <c r="H1280" s="327"/>
      <c r="I1280" s="327"/>
      <c r="J1280" s="327"/>
      <c r="K1280" s="327"/>
      <c r="L1280" s="327"/>
      <c r="M1280" s="327"/>
      <c r="N1280" s="327"/>
      <c r="O1280" s="327"/>
      <c r="P1280" s="327"/>
      <c r="Q1280" s="327"/>
      <c r="R1280" s="327"/>
      <c r="S1280" s="327"/>
      <c r="T1280" s="327"/>
      <c r="U1280" s="327"/>
      <c r="V1280" s="327"/>
      <c r="W1280" s="327"/>
      <c r="X1280" s="327"/>
      <c r="Y1280" s="327"/>
      <c r="Z1280" s="327"/>
      <c r="AA1280" s="327"/>
      <c r="AB1280" s="327"/>
      <c r="AC1280" s="327"/>
      <c r="AD1280" s="327"/>
      <c r="AE1280" s="327"/>
      <c r="AF1280" s="327"/>
      <c r="AG1280" s="327"/>
    </row>
    <row r="1281" spans="2:33">
      <c r="B1281" s="354"/>
      <c r="D1281" s="327"/>
      <c r="E1281" s="327"/>
      <c r="F1281" s="327"/>
      <c r="G1281" s="327"/>
      <c r="H1281" s="327"/>
      <c r="I1281" s="327"/>
      <c r="J1281" s="327"/>
      <c r="K1281" s="327"/>
      <c r="L1281" s="327"/>
      <c r="M1281" s="327"/>
      <c r="N1281" s="327"/>
      <c r="O1281" s="327"/>
      <c r="P1281" s="327"/>
      <c r="Q1281" s="327"/>
      <c r="R1281" s="327"/>
      <c r="S1281" s="327"/>
      <c r="T1281" s="327"/>
      <c r="U1281" s="327"/>
      <c r="V1281" s="327"/>
      <c r="W1281" s="327"/>
      <c r="X1281" s="327"/>
      <c r="Y1281" s="327"/>
      <c r="Z1281" s="327"/>
      <c r="AA1281" s="327"/>
      <c r="AB1281" s="327"/>
      <c r="AC1281" s="327"/>
      <c r="AD1281" s="327"/>
      <c r="AE1281" s="327"/>
      <c r="AF1281" s="327"/>
      <c r="AG1281" s="327"/>
    </row>
    <row r="1282" spans="2:33">
      <c r="B1282" s="354"/>
      <c r="D1282" s="327"/>
      <c r="E1282" s="327"/>
      <c r="F1282" s="327"/>
      <c r="G1282" s="327"/>
      <c r="H1282" s="327"/>
      <c r="I1282" s="327"/>
      <c r="J1282" s="327"/>
      <c r="K1282" s="327"/>
      <c r="L1282" s="327"/>
      <c r="M1282" s="327"/>
      <c r="N1282" s="327"/>
      <c r="O1282" s="327"/>
      <c r="P1282" s="327"/>
      <c r="Q1282" s="327"/>
      <c r="R1282" s="327"/>
      <c r="S1282" s="327"/>
      <c r="T1282" s="327"/>
      <c r="U1282" s="327"/>
      <c r="V1282" s="327"/>
      <c r="W1282" s="327"/>
      <c r="X1282" s="327"/>
      <c r="Y1282" s="327"/>
      <c r="Z1282" s="327"/>
      <c r="AA1282" s="327"/>
      <c r="AB1282" s="327"/>
      <c r="AC1282" s="327"/>
      <c r="AD1282" s="327"/>
      <c r="AE1282" s="327"/>
      <c r="AF1282" s="327"/>
      <c r="AG1282" s="327"/>
    </row>
    <row r="1283" spans="2:33">
      <c r="B1283" s="354"/>
      <c r="D1283" s="327"/>
      <c r="E1283" s="327"/>
      <c r="F1283" s="327"/>
      <c r="G1283" s="327"/>
      <c r="H1283" s="327"/>
      <c r="I1283" s="327"/>
      <c r="J1283" s="327"/>
      <c r="K1283" s="327"/>
      <c r="L1283" s="327"/>
      <c r="M1283" s="327"/>
      <c r="N1283" s="327"/>
      <c r="O1283" s="327"/>
      <c r="P1283" s="327"/>
      <c r="Q1283" s="327"/>
      <c r="R1283" s="327"/>
      <c r="S1283" s="327"/>
      <c r="T1283" s="327"/>
      <c r="U1283" s="327"/>
      <c r="V1283" s="327"/>
      <c r="W1283" s="327"/>
      <c r="X1283" s="327"/>
      <c r="Y1283" s="327"/>
      <c r="Z1283" s="327"/>
      <c r="AA1283" s="327"/>
      <c r="AB1283" s="327"/>
      <c r="AC1283" s="327"/>
      <c r="AD1283" s="327"/>
      <c r="AE1283" s="327"/>
      <c r="AF1283" s="327"/>
      <c r="AG1283" s="327"/>
    </row>
    <row r="1284" spans="2:33">
      <c r="B1284" s="354"/>
      <c r="D1284" s="327"/>
      <c r="E1284" s="327"/>
      <c r="F1284" s="327"/>
      <c r="G1284" s="327"/>
      <c r="H1284" s="327"/>
      <c r="I1284" s="327"/>
      <c r="J1284" s="327"/>
      <c r="K1284" s="327"/>
      <c r="L1284" s="327"/>
      <c r="M1284" s="327"/>
      <c r="N1284" s="327"/>
      <c r="O1284" s="327"/>
      <c r="P1284" s="327"/>
      <c r="Q1284" s="327"/>
      <c r="R1284" s="327"/>
      <c r="S1284" s="327"/>
      <c r="T1284" s="327"/>
      <c r="U1284" s="327"/>
      <c r="V1284" s="327"/>
      <c r="W1284" s="327"/>
      <c r="X1284" s="327"/>
      <c r="Y1284" s="327"/>
      <c r="Z1284" s="327"/>
      <c r="AA1284" s="327"/>
      <c r="AB1284" s="327"/>
      <c r="AC1284" s="327"/>
      <c r="AD1284" s="327"/>
      <c r="AE1284" s="327"/>
      <c r="AF1284" s="327"/>
      <c r="AG1284" s="327"/>
    </row>
    <row r="1285" spans="2:33">
      <c r="B1285" s="354"/>
      <c r="D1285" s="327"/>
      <c r="E1285" s="327"/>
      <c r="F1285" s="327"/>
      <c r="G1285" s="327"/>
      <c r="H1285" s="327"/>
      <c r="I1285" s="327"/>
      <c r="J1285" s="327"/>
      <c r="K1285" s="327"/>
      <c r="L1285" s="327"/>
      <c r="M1285" s="327"/>
      <c r="N1285" s="327"/>
      <c r="O1285" s="327"/>
      <c r="P1285" s="327"/>
      <c r="Q1285" s="327"/>
      <c r="R1285" s="327"/>
      <c r="S1285" s="327"/>
      <c r="T1285" s="327"/>
      <c r="U1285" s="327"/>
      <c r="V1285" s="327"/>
      <c r="W1285" s="327"/>
      <c r="X1285" s="327"/>
      <c r="Y1285" s="327"/>
      <c r="Z1285" s="327"/>
      <c r="AA1285" s="327"/>
      <c r="AB1285" s="327"/>
      <c r="AC1285" s="327"/>
      <c r="AD1285" s="327"/>
      <c r="AE1285" s="327"/>
      <c r="AF1285" s="327"/>
      <c r="AG1285" s="327"/>
    </row>
    <row r="1286" spans="2:33">
      <c r="B1286" s="354"/>
      <c r="D1286" s="327"/>
      <c r="E1286" s="327"/>
      <c r="F1286" s="327"/>
      <c r="G1286" s="327"/>
      <c r="H1286" s="327"/>
      <c r="I1286" s="327"/>
      <c r="J1286" s="327"/>
      <c r="K1286" s="327"/>
      <c r="L1286" s="327"/>
      <c r="M1286" s="327"/>
      <c r="N1286" s="327"/>
      <c r="O1286" s="327"/>
      <c r="P1286" s="327"/>
      <c r="Q1286" s="327"/>
      <c r="R1286" s="327"/>
      <c r="S1286" s="327"/>
      <c r="T1286" s="327"/>
      <c r="U1286" s="327"/>
      <c r="V1286" s="327"/>
      <c r="W1286" s="327"/>
      <c r="X1286" s="327"/>
      <c r="Y1286" s="327"/>
      <c r="Z1286" s="327"/>
      <c r="AA1286" s="327"/>
      <c r="AB1286" s="327"/>
      <c r="AC1286" s="327"/>
      <c r="AD1286" s="327"/>
      <c r="AE1286" s="327"/>
      <c r="AF1286" s="327"/>
      <c r="AG1286" s="327"/>
    </row>
    <row r="1287" spans="2:33">
      <c r="B1287" s="354"/>
      <c r="D1287" s="327"/>
      <c r="E1287" s="327"/>
      <c r="F1287" s="327"/>
      <c r="G1287" s="327"/>
      <c r="H1287" s="327"/>
      <c r="I1287" s="327"/>
      <c r="J1287" s="327"/>
      <c r="K1287" s="327"/>
      <c r="L1287" s="327"/>
      <c r="M1287" s="327"/>
      <c r="N1287" s="327"/>
      <c r="O1287" s="327"/>
      <c r="P1287" s="327"/>
      <c r="Q1287" s="327"/>
      <c r="R1287" s="327"/>
      <c r="S1287" s="327"/>
      <c r="T1287" s="327"/>
      <c r="U1287" s="327"/>
      <c r="V1287" s="327"/>
      <c r="W1287" s="327"/>
      <c r="X1287" s="327"/>
      <c r="Y1287" s="327"/>
      <c r="Z1287" s="327"/>
      <c r="AA1287" s="327"/>
      <c r="AB1287" s="327"/>
      <c r="AC1287" s="327"/>
      <c r="AD1287" s="327"/>
      <c r="AE1287" s="327"/>
      <c r="AF1287" s="327"/>
      <c r="AG1287" s="327"/>
    </row>
    <row r="1288" spans="2:33">
      <c r="B1288" s="354"/>
      <c r="D1288" s="327"/>
      <c r="E1288" s="327"/>
      <c r="F1288" s="327"/>
      <c r="G1288" s="327"/>
      <c r="H1288" s="327"/>
      <c r="I1288" s="327"/>
      <c r="J1288" s="327"/>
      <c r="K1288" s="327"/>
      <c r="L1288" s="327"/>
      <c r="M1288" s="327"/>
      <c r="N1288" s="327"/>
      <c r="O1288" s="327"/>
      <c r="P1288" s="327"/>
      <c r="Q1288" s="327"/>
      <c r="R1288" s="327"/>
      <c r="S1288" s="327"/>
      <c r="T1288" s="327"/>
      <c r="U1288" s="327"/>
      <c r="V1288" s="327"/>
      <c r="W1288" s="327"/>
      <c r="X1288" s="327"/>
      <c r="Y1288" s="327"/>
      <c r="Z1288" s="327"/>
      <c r="AA1288" s="327"/>
      <c r="AB1288" s="327"/>
      <c r="AC1288" s="327"/>
      <c r="AD1288" s="327"/>
      <c r="AE1288" s="327"/>
      <c r="AF1288" s="327"/>
      <c r="AG1288" s="327"/>
    </row>
    <row r="1289" spans="2:33">
      <c r="B1289" s="354"/>
      <c r="D1289" s="327"/>
      <c r="E1289" s="327"/>
      <c r="F1289" s="327"/>
      <c r="G1289" s="327"/>
      <c r="H1289" s="327"/>
      <c r="I1289" s="327"/>
      <c r="J1289" s="327"/>
      <c r="K1289" s="327"/>
      <c r="L1289" s="327"/>
      <c r="M1289" s="327"/>
      <c r="N1289" s="327"/>
      <c r="O1289" s="327"/>
      <c r="P1289" s="327"/>
      <c r="Q1289" s="327"/>
      <c r="R1289" s="327"/>
      <c r="S1289" s="327"/>
      <c r="T1289" s="327"/>
      <c r="U1289" s="327"/>
      <c r="V1289" s="327"/>
      <c r="W1289" s="327"/>
      <c r="X1289" s="327"/>
      <c r="Y1289" s="327"/>
      <c r="Z1289" s="327"/>
      <c r="AA1289" s="327"/>
      <c r="AB1289" s="327"/>
      <c r="AC1289" s="327"/>
      <c r="AD1289" s="327"/>
      <c r="AE1289" s="327"/>
      <c r="AF1289" s="327"/>
      <c r="AG1289" s="327"/>
    </row>
    <row r="1290" spans="2:33">
      <c r="B1290" s="354"/>
      <c r="D1290" s="327"/>
      <c r="E1290" s="327"/>
      <c r="F1290" s="327"/>
      <c r="G1290" s="327"/>
      <c r="H1290" s="327"/>
      <c r="I1290" s="327"/>
      <c r="J1290" s="327"/>
      <c r="K1290" s="327"/>
      <c r="L1290" s="327"/>
      <c r="M1290" s="327"/>
      <c r="N1290" s="327"/>
      <c r="O1290" s="327"/>
      <c r="P1290" s="327"/>
      <c r="Q1290" s="327"/>
      <c r="R1290" s="327"/>
      <c r="S1290" s="327"/>
      <c r="T1290" s="327"/>
      <c r="U1290" s="327"/>
      <c r="V1290" s="327"/>
      <c r="W1290" s="327"/>
      <c r="X1290" s="327"/>
      <c r="Y1290" s="327"/>
      <c r="Z1290" s="327"/>
      <c r="AA1290" s="327"/>
      <c r="AB1290" s="327"/>
      <c r="AC1290" s="327"/>
      <c r="AD1290" s="327"/>
      <c r="AE1290" s="327"/>
      <c r="AF1290" s="327"/>
      <c r="AG1290" s="327"/>
    </row>
    <row r="1291" spans="2:33">
      <c r="B1291" s="354"/>
      <c r="D1291" s="327"/>
      <c r="E1291" s="327"/>
      <c r="F1291" s="327"/>
      <c r="G1291" s="327"/>
      <c r="H1291" s="327"/>
      <c r="I1291" s="327"/>
      <c r="J1291" s="327"/>
      <c r="K1291" s="327"/>
      <c r="L1291" s="327"/>
      <c r="M1291" s="327"/>
      <c r="N1291" s="327"/>
      <c r="O1291" s="327"/>
      <c r="P1291" s="327"/>
      <c r="Q1291" s="327"/>
      <c r="R1291" s="327"/>
      <c r="S1291" s="327"/>
      <c r="T1291" s="327"/>
      <c r="U1291" s="327"/>
      <c r="V1291" s="327"/>
      <c r="W1291" s="327"/>
      <c r="X1291" s="327"/>
      <c r="Y1291" s="327"/>
      <c r="Z1291" s="327"/>
      <c r="AA1291" s="327"/>
      <c r="AB1291" s="327"/>
      <c r="AC1291" s="327"/>
      <c r="AD1291" s="327"/>
      <c r="AE1291" s="327"/>
      <c r="AF1291" s="327"/>
      <c r="AG1291" s="327"/>
    </row>
    <row r="1292" spans="2:33">
      <c r="B1292" s="354"/>
      <c r="D1292" s="327"/>
      <c r="E1292" s="327"/>
      <c r="F1292" s="327"/>
      <c r="G1292" s="327"/>
      <c r="H1292" s="327"/>
      <c r="I1292" s="327"/>
      <c r="J1292" s="327"/>
      <c r="K1292" s="327"/>
      <c r="L1292" s="327"/>
      <c r="M1292" s="327"/>
      <c r="N1292" s="327"/>
      <c r="O1292" s="327"/>
      <c r="P1292" s="327"/>
      <c r="Q1292" s="327"/>
      <c r="R1292" s="327"/>
      <c r="S1292" s="327"/>
      <c r="T1292" s="327"/>
      <c r="U1292" s="327"/>
      <c r="V1292" s="327"/>
      <c r="W1292" s="327"/>
      <c r="X1292" s="327"/>
      <c r="Y1292" s="327"/>
      <c r="Z1292" s="327"/>
      <c r="AA1292" s="327"/>
      <c r="AB1292" s="327"/>
      <c r="AC1292" s="327"/>
      <c r="AD1292" s="327"/>
      <c r="AE1292" s="327"/>
      <c r="AF1292" s="327"/>
      <c r="AG1292" s="327"/>
    </row>
    <row r="1293" spans="2:33">
      <c r="B1293" s="354"/>
      <c r="D1293" s="327"/>
      <c r="E1293" s="327"/>
      <c r="F1293" s="327"/>
      <c r="G1293" s="327"/>
      <c r="H1293" s="327"/>
      <c r="I1293" s="327"/>
      <c r="J1293" s="327"/>
      <c r="K1293" s="327"/>
      <c r="L1293" s="327"/>
      <c r="M1293" s="327"/>
      <c r="N1293" s="327"/>
      <c r="O1293" s="327"/>
      <c r="P1293" s="327"/>
      <c r="Q1293" s="327"/>
      <c r="R1293" s="327"/>
      <c r="S1293" s="327"/>
      <c r="T1293" s="327"/>
      <c r="U1293" s="327"/>
      <c r="V1293" s="327"/>
      <c r="W1293" s="327"/>
      <c r="X1293" s="327"/>
      <c r="Y1293" s="327"/>
      <c r="Z1293" s="327"/>
      <c r="AA1293" s="327"/>
      <c r="AB1293" s="327"/>
      <c r="AC1293" s="327"/>
      <c r="AD1293" s="327"/>
      <c r="AE1293" s="327"/>
      <c r="AF1293" s="327"/>
      <c r="AG1293" s="327"/>
    </row>
    <row r="1294" spans="2:33">
      <c r="B1294" s="354"/>
      <c r="D1294" s="327"/>
      <c r="E1294" s="327"/>
      <c r="F1294" s="327"/>
      <c r="G1294" s="327"/>
      <c r="H1294" s="327"/>
      <c r="I1294" s="327"/>
      <c r="J1294" s="327"/>
      <c r="K1294" s="327"/>
      <c r="L1294" s="327"/>
      <c r="M1294" s="327"/>
      <c r="N1294" s="327"/>
      <c r="O1294" s="327"/>
      <c r="P1294" s="327"/>
      <c r="Q1294" s="327"/>
      <c r="R1294" s="327"/>
      <c r="S1294" s="327"/>
      <c r="T1294" s="327"/>
      <c r="U1294" s="327"/>
      <c r="V1294" s="327"/>
      <c r="W1294" s="327"/>
      <c r="X1294" s="327"/>
      <c r="Y1294" s="327"/>
      <c r="Z1294" s="327"/>
      <c r="AA1294" s="327"/>
      <c r="AB1294" s="327"/>
      <c r="AC1294" s="327"/>
      <c r="AD1294" s="327"/>
      <c r="AE1294" s="327"/>
      <c r="AF1294" s="327"/>
      <c r="AG1294" s="327"/>
    </row>
    <row r="1295" spans="2:33">
      <c r="B1295" s="354"/>
      <c r="D1295" s="327"/>
      <c r="E1295" s="327"/>
      <c r="F1295" s="327"/>
      <c r="G1295" s="327"/>
      <c r="H1295" s="327"/>
      <c r="I1295" s="327"/>
      <c r="J1295" s="327"/>
      <c r="K1295" s="327"/>
      <c r="L1295" s="327"/>
      <c r="M1295" s="327"/>
      <c r="N1295" s="327"/>
      <c r="O1295" s="327"/>
      <c r="P1295" s="327"/>
      <c r="Q1295" s="327"/>
      <c r="R1295" s="327"/>
      <c r="S1295" s="327"/>
      <c r="T1295" s="327"/>
      <c r="U1295" s="327"/>
      <c r="V1295" s="327"/>
      <c r="W1295" s="327"/>
      <c r="X1295" s="327"/>
      <c r="Y1295" s="327"/>
      <c r="Z1295" s="327"/>
      <c r="AA1295" s="327"/>
      <c r="AB1295" s="327"/>
      <c r="AC1295" s="327"/>
      <c r="AD1295" s="327"/>
      <c r="AE1295" s="327"/>
      <c r="AF1295" s="327"/>
      <c r="AG1295" s="327"/>
    </row>
    <row r="1296" spans="2:33">
      <c r="B1296" s="354"/>
      <c r="D1296" s="327"/>
      <c r="E1296" s="327"/>
      <c r="F1296" s="327"/>
      <c r="G1296" s="327"/>
      <c r="H1296" s="327"/>
      <c r="I1296" s="327"/>
      <c r="J1296" s="327"/>
      <c r="K1296" s="327"/>
      <c r="L1296" s="327"/>
      <c r="M1296" s="327"/>
      <c r="N1296" s="327"/>
      <c r="O1296" s="327"/>
      <c r="P1296" s="327"/>
      <c r="Q1296" s="327"/>
      <c r="R1296" s="327"/>
      <c r="S1296" s="327"/>
      <c r="T1296" s="327"/>
      <c r="U1296" s="327"/>
      <c r="V1296" s="327"/>
      <c r="W1296" s="327"/>
      <c r="X1296" s="327"/>
      <c r="Y1296" s="327"/>
      <c r="Z1296" s="327"/>
      <c r="AA1296" s="327"/>
      <c r="AB1296" s="327"/>
      <c r="AC1296" s="327"/>
      <c r="AD1296" s="327"/>
      <c r="AE1296" s="327"/>
      <c r="AF1296" s="327"/>
      <c r="AG1296" s="327"/>
    </row>
    <row r="1297" spans="2:33">
      <c r="B1297" s="354"/>
      <c r="D1297" s="327"/>
      <c r="E1297" s="327"/>
      <c r="F1297" s="327"/>
      <c r="G1297" s="327"/>
      <c r="H1297" s="327"/>
      <c r="I1297" s="327"/>
      <c r="J1297" s="327"/>
      <c r="K1297" s="327"/>
      <c r="L1297" s="327"/>
      <c r="M1297" s="327"/>
      <c r="N1297" s="327"/>
      <c r="O1297" s="327"/>
      <c r="P1297" s="327"/>
      <c r="Q1297" s="327"/>
      <c r="R1297" s="327"/>
      <c r="S1297" s="327"/>
      <c r="T1297" s="327"/>
      <c r="U1297" s="327"/>
      <c r="V1297" s="327"/>
      <c r="W1297" s="327"/>
      <c r="X1297" s="327"/>
      <c r="Y1297" s="327"/>
      <c r="Z1297" s="327"/>
      <c r="AA1297" s="327"/>
      <c r="AB1297" s="327"/>
      <c r="AC1297" s="327"/>
      <c r="AD1297" s="327"/>
      <c r="AE1297" s="327"/>
      <c r="AF1297" s="327"/>
      <c r="AG1297" s="327"/>
    </row>
    <row r="1298" spans="2:33">
      <c r="B1298" s="354"/>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7"/>
      <c r="AD1298" s="327"/>
      <c r="AE1298" s="327"/>
      <c r="AF1298" s="327"/>
      <c r="AG1298" s="327"/>
    </row>
    <row r="1299" spans="2:33">
      <c r="B1299" s="354"/>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7"/>
      <c r="AD1299" s="327"/>
      <c r="AE1299" s="327"/>
      <c r="AF1299" s="327"/>
      <c r="AG1299" s="327"/>
    </row>
    <row r="1300" spans="2:33">
      <c r="B1300" s="354"/>
      <c r="D1300" s="327"/>
      <c r="E1300" s="327"/>
      <c r="F1300" s="327"/>
      <c r="G1300" s="327"/>
      <c r="H1300" s="327"/>
      <c r="I1300" s="327"/>
      <c r="J1300" s="327"/>
      <c r="K1300" s="327"/>
      <c r="L1300" s="327"/>
      <c r="M1300" s="327"/>
      <c r="N1300" s="327"/>
      <c r="O1300" s="327"/>
      <c r="P1300" s="327"/>
      <c r="Q1300" s="327"/>
      <c r="R1300" s="327"/>
      <c r="S1300" s="327"/>
      <c r="T1300" s="327"/>
      <c r="U1300" s="327"/>
      <c r="V1300" s="327"/>
      <c r="W1300" s="327"/>
      <c r="X1300" s="327"/>
      <c r="Y1300" s="327"/>
      <c r="Z1300" s="327"/>
      <c r="AA1300" s="327"/>
      <c r="AB1300" s="327"/>
      <c r="AC1300" s="327"/>
      <c r="AD1300" s="327"/>
      <c r="AE1300" s="327"/>
      <c r="AF1300" s="327"/>
      <c r="AG1300" s="327"/>
    </row>
    <row r="1301" spans="2:33">
      <c r="B1301" s="354"/>
      <c r="D1301" s="327"/>
      <c r="E1301" s="327"/>
      <c r="F1301" s="327"/>
      <c r="G1301" s="327"/>
      <c r="H1301" s="327"/>
      <c r="I1301" s="327"/>
      <c r="J1301" s="327"/>
      <c r="K1301" s="327"/>
      <c r="L1301" s="327"/>
      <c r="M1301" s="327"/>
      <c r="N1301" s="327"/>
      <c r="O1301" s="327"/>
      <c r="P1301" s="327"/>
      <c r="Q1301" s="327"/>
      <c r="R1301" s="327"/>
      <c r="S1301" s="327"/>
      <c r="T1301" s="327"/>
      <c r="U1301" s="327"/>
      <c r="V1301" s="327"/>
      <c r="W1301" s="327"/>
      <c r="X1301" s="327"/>
      <c r="Y1301" s="327"/>
      <c r="Z1301" s="327"/>
      <c r="AA1301" s="327"/>
      <c r="AB1301" s="327"/>
      <c r="AC1301" s="327"/>
      <c r="AD1301" s="327"/>
      <c r="AE1301" s="327"/>
      <c r="AF1301" s="327"/>
      <c r="AG1301" s="327"/>
    </row>
    <row r="1302" spans="2:33">
      <c r="B1302" s="354"/>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7"/>
      <c r="AD1302" s="327"/>
      <c r="AE1302" s="327"/>
      <c r="AF1302" s="327"/>
      <c r="AG1302" s="327"/>
    </row>
    <row r="1303" spans="2:33">
      <c r="B1303" s="354"/>
      <c r="D1303" s="327"/>
      <c r="E1303" s="327"/>
      <c r="F1303" s="327"/>
      <c r="G1303" s="327"/>
      <c r="H1303" s="327"/>
      <c r="I1303" s="327"/>
      <c r="J1303" s="327"/>
      <c r="K1303" s="327"/>
      <c r="L1303" s="327"/>
      <c r="M1303" s="327"/>
      <c r="N1303" s="327"/>
      <c r="O1303" s="327"/>
      <c r="P1303" s="327"/>
      <c r="Q1303" s="327"/>
      <c r="R1303" s="327"/>
      <c r="S1303" s="327"/>
      <c r="T1303" s="327"/>
      <c r="U1303" s="327"/>
      <c r="V1303" s="327"/>
      <c r="W1303" s="327"/>
      <c r="X1303" s="327"/>
      <c r="Y1303" s="327"/>
      <c r="Z1303" s="327"/>
      <c r="AA1303" s="327"/>
      <c r="AB1303" s="327"/>
      <c r="AC1303" s="327"/>
      <c r="AD1303" s="327"/>
      <c r="AE1303" s="327"/>
      <c r="AF1303" s="327"/>
      <c r="AG1303" s="327"/>
    </row>
    <row r="1304" spans="2:33">
      <c r="B1304" s="354"/>
      <c r="D1304" s="327"/>
      <c r="E1304" s="327"/>
      <c r="F1304" s="327"/>
      <c r="G1304" s="327"/>
      <c r="H1304" s="327"/>
      <c r="I1304" s="327"/>
      <c r="J1304" s="327"/>
      <c r="K1304" s="327"/>
      <c r="L1304" s="327"/>
      <c r="M1304" s="327"/>
      <c r="N1304" s="327"/>
      <c r="O1304" s="327"/>
      <c r="P1304" s="327"/>
      <c r="Q1304" s="327"/>
      <c r="R1304" s="327"/>
      <c r="S1304" s="327"/>
      <c r="T1304" s="327"/>
      <c r="U1304" s="327"/>
      <c r="V1304" s="327"/>
      <c r="W1304" s="327"/>
      <c r="X1304" s="327"/>
      <c r="Y1304" s="327"/>
      <c r="Z1304" s="327"/>
      <c r="AA1304" s="327"/>
      <c r="AB1304" s="327"/>
      <c r="AC1304" s="327"/>
      <c r="AD1304" s="327"/>
      <c r="AE1304" s="327"/>
      <c r="AF1304" s="327"/>
      <c r="AG1304" s="327"/>
    </row>
    <row r="1305" spans="2:33">
      <c r="B1305" s="354"/>
      <c r="D1305" s="327"/>
      <c r="E1305" s="327"/>
      <c r="F1305" s="327"/>
      <c r="G1305" s="327"/>
      <c r="H1305" s="327"/>
      <c r="I1305" s="327"/>
      <c r="J1305" s="327"/>
      <c r="K1305" s="327"/>
      <c r="L1305" s="327"/>
      <c r="M1305" s="327"/>
      <c r="N1305" s="327"/>
      <c r="O1305" s="327"/>
      <c r="P1305" s="327"/>
      <c r="Q1305" s="327"/>
      <c r="R1305" s="327"/>
      <c r="S1305" s="327"/>
      <c r="T1305" s="327"/>
      <c r="U1305" s="327"/>
      <c r="V1305" s="327"/>
      <c r="W1305" s="327"/>
      <c r="X1305" s="327"/>
      <c r="Y1305" s="327"/>
      <c r="Z1305" s="327"/>
      <c r="AA1305" s="327"/>
      <c r="AB1305" s="327"/>
      <c r="AC1305" s="327"/>
      <c r="AD1305" s="327"/>
      <c r="AE1305" s="327"/>
      <c r="AF1305" s="327"/>
      <c r="AG1305" s="327"/>
    </row>
    <row r="1306" spans="2:33">
      <c r="B1306" s="354"/>
      <c r="D1306" s="327"/>
      <c r="E1306" s="327"/>
      <c r="F1306" s="327"/>
      <c r="G1306" s="327"/>
      <c r="H1306" s="327"/>
      <c r="I1306" s="327"/>
      <c r="J1306" s="327"/>
      <c r="K1306" s="327"/>
      <c r="L1306" s="327"/>
      <c r="M1306" s="327"/>
      <c r="N1306" s="327"/>
      <c r="O1306" s="327"/>
      <c r="P1306" s="327"/>
      <c r="Q1306" s="327"/>
      <c r="R1306" s="327"/>
      <c r="S1306" s="327"/>
      <c r="T1306" s="327"/>
      <c r="U1306" s="327"/>
      <c r="V1306" s="327"/>
      <c r="W1306" s="327"/>
      <c r="X1306" s="327"/>
      <c r="Y1306" s="327"/>
      <c r="Z1306" s="327"/>
      <c r="AA1306" s="327"/>
      <c r="AB1306" s="327"/>
      <c r="AC1306" s="327"/>
      <c r="AD1306" s="327"/>
      <c r="AE1306" s="327"/>
      <c r="AF1306" s="327"/>
      <c r="AG1306" s="327"/>
    </row>
    <row r="1307" spans="2:33">
      <c r="B1307" s="354"/>
      <c r="D1307" s="327"/>
      <c r="E1307" s="327"/>
      <c r="F1307" s="327"/>
      <c r="G1307" s="327"/>
      <c r="H1307" s="327"/>
      <c r="I1307" s="327"/>
      <c r="J1307" s="327"/>
      <c r="K1307" s="327"/>
      <c r="L1307" s="327"/>
      <c r="M1307" s="327"/>
      <c r="N1307" s="327"/>
      <c r="O1307" s="327"/>
      <c r="P1307" s="327"/>
      <c r="Q1307" s="327"/>
      <c r="R1307" s="327"/>
      <c r="S1307" s="327"/>
      <c r="T1307" s="327"/>
      <c r="U1307" s="327"/>
      <c r="V1307" s="327"/>
      <c r="W1307" s="327"/>
      <c r="X1307" s="327"/>
      <c r="Y1307" s="327"/>
      <c r="Z1307" s="327"/>
      <c r="AA1307" s="327"/>
      <c r="AB1307" s="327"/>
      <c r="AC1307" s="327"/>
      <c r="AD1307" s="327"/>
      <c r="AE1307" s="327"/>
      <c r="AF1307" s="327"/>
      <c r="AG1307" s="327"/>
    </row>
    <row r="1308" spans="2:33">
      <c r="B1308" s="354"/>
      <c r="D1308" s="327"/>
      <c r="E1308" s="327"/>
      <c r="F1308" s="327"/>
      <c r="G1308" s="327"/>
      <c r="H1308" s="327"/>
      <c r="I1308" s="327"/>
      <c r="J1308" s="327"/>
      <c r="K1308" s="327"/>
      <c r="L1308" s="327"/>
      <c r="M1308" s="327"/>
      <c r="N1308" s="327"/>
      <c r="O1308" s="327"/>
      <c r="P1308" s="327"/>
      <c r="Q1308" s="327"/>
      <c r="R1308" s="327"/>
      <c r="S1308" s="327"/>
      <c r="T1308" s="327"/>
      <c r="U1308" s="327"/>
      <c r="V1308" s="327"/>
      <c r="W1308" s="327"/>
      <c r="X1308" s="327"/>
      <c r="Y1308" s="327"/>
      <c r="Z1308" s="327"/>
      <c r="AA1308" s="327"/>
      <c r="AB1308" s="327"/>
      <c r="AC1308" s="327"/>
      <c r="AD1308" s="327"/>
      <c r="AE1308" s="327"/>
      <c r="AF1308" s="327"/>
      <c r="AG1308" s="327"/>
    </row>
    <row r="1309" spans="2:33">
      <c r="B1309" s="354"/>
      <c r="D1309" s="327"/>
      <c r="E1309" s="327"/>
      <c r="F1309" s="327"/>
      <c r="G1309" s="327"/>
      <c r="H1309" s="327"/>
      <c r="I1309" s="327"/>
      <c r="J1309" s="327"/>
      <c r="K1309" s="327"/>
      <c r="L1309" s="327"/>
      <c r="M1309" s="327"/>
      <c r="N1309" s="327"/>
      <c r="O1309" s="327"/>
      <c r="P1309" s="327"/>
      <c r="Q1309" s="327"/>
      <c r="R1309" s="327"/>
      <c r="S1309" s="327"/>
      <c r="T1309" s="327"/>
      <c r="U1309" s="327"/>
      <c r="V1309" s="327"/>
      <c r="W1309" s="327"/>
      <c r="X1309" s="327"/>
      <c r="Y1309" s="327"/>
      <c r="Z1309" s="327"/>
      <c r="AA1309" s="327"/>
      <c r="AB1309" s="327"/>
      <c r="AC1309" s="327"/>
      <c r="AD1309" s="327"/>
      <c r="AE1309" s="327"/>
      <c r="AF1309" s="327"/>
      <c r="AG1309" s="327"/>
    </row>
    <row r="1310" spans="2:33">
      <c r="B1310" s="354"/>
      <c r="D1310" s="327"/>
      <c r="E1310" s="327"/>
      <c r="F1310" s="327"/>
      <c r="G1310" s="327"/>
      <c r="H1310" s="327"/>
      <c r="I1310" s="327"/>
      <c r="J1310" s="327"/>
      <c r="K1310" s="327"/>
      <c r="L1310" s="327"/>
      <c r="M1310" s="327"/>
      <c r="N1310" s="327"/>
      <c r="O1310" s="327"/>
      <c r="P1310" s="327"/>
      <c r="Q1310" s="327"/>
      <c r="R1310" s="327"/>
      <c r="S1310" s="327"/>
      <c r="T1310" s="327"/>
      <c r="U1310" s="327"/>
      <c r="V1310" s="327"/>
      <c r="W1310" s="327"/>
      <c r="X1310" s="327"/>
      <c r="Y1310" s="327"/>
      <c r="Z1310" s="327"/>
      <c r="AA1310" s="327"/>
      <c r="AB1310" s="327"/>
      <c r="AC1310" s="327"/>
      <c r="AD1310" s="327"/>
      <c r="AE1310" s="327"/>
      <c r="AF1310" s="327"/>
      <c r="AG1310" s="327"/>
    </row>
    <row r="1311" spans="2:33">
      <c r="B1311" s="354"/>
      <c r="D1311" s="327"/>
      <c r="E1311" s="327"/>
      <c r="F1311" s="327"/>
      <c r="G1311" s="327"/>
      <c r="H1311" s="327"/>
      <c r="I1311" s="327"/>
      <c r="J1311" s="327"/>
      <c r="K1311" s="327"/>
      <c r="L1311" s="327"/>
      <c r="M1311" s="327"/>
      <c r="N1311" s="327"/>
      <c r="O1311" s="327"/>
      <c r="P1311" s="327"/>
      <c r="Q1311" s="327"/>
      <c r="R1311" s="327"/>
      <c r="S1311" s="327"/>
      <c r="T1311" s="327"/>
      <c r="U1311" s="327"/>
      <c r="V1311" s="327"/>
      <c r="W1311" s="327"/>
      <c r="X1311" s="327"/>
      <c r="Y1311" s="327"/>
      <c r="Z1311" s="327"/>
      <c r="AA1311" s="327"/>
      <c r="AB1311" s="327"/>
      <c r="AC1311" s="327"/>
      <c r="AD1311" s="327"/>
      <c r="AE1311" s="327"/>
      <c r="AF1311" s="327"/>
      <c r="AG1311" s="327"/>
    </row>
    <row r="1312" spans="2:33">
      <c r="B1312" s="354"/>
      <c r="D1312" s="327"/>
      <c r="E1312" s="327"/>
      <c r="F1312" s="327"/>
      <c r="G1312" s="327"/>
      <c r="H1312" s="327"/>
      <c r="I1312" s="327"/>
      <c r="J1312" s="327"/>
      <c r="K1312" s="327"/>
      <c r="L1312" s="327"/>
      <c r="M1312" s="327"/>
      <c r="N1312" s="327"/>
      <c r="O1312" s="327"/>
      <c r="P1312" s="327"/>
      <c r="Q1312" s="327"/>
      <c r="R1312" s="327"/>
      <c r="S1312" s="327"/>
      <c r="T1312" s="327"/>
      <c r="U1312" s="327"/>
      <c r="V1312" s="327"/>
      <c r="W1312" s="327"/>
      <c r="X1312" s="327"/>
      <c r="Y1312" s="327"/>
      <c r="Z1312" s="327"/>
      <c r="AA1312" s="327"/>
      <c r="AB1312" s="327"/>
      <c r="AC1312" s="327"/>
      <c r="AD1312" s="327"/>
      <c r="AE1312" s="327"/>
      <c r="AF1312" s="327"/>
      <c r="AG1312" s="327"/>
    </row>
    <row r="1313" spans="2:33">
      <c r="B1313" s="354"/>
      <c r="D1313" s="327"/>
      <c r="E1313" s="327"/>
      <c r="F1313" s="327"/>
      <c r="G1313" s="327"/>
      <c r="H1313" s="327"/>
      <c r="I1313" s="327"/>
      <c r="J1313" s="327"/>
      <c r="K1313" s="327"/>
      <c r="L1313" s="327"/>
      <c r="M1313" s="327"/>
      <c r="N1313" s="327"/>
      <c r="O1313" s="327"/>
      <c r="P1313" s="327"/>
      <c r="Q1313" s="327"/>
      <c r="R1313" s="327"/>
      <c r="S1313" s="327"/>
      <c r="T1313" s="327"/>
      <c r="U1313" s="327"/>
      <c r="V1313" s="327"/>
      <c r="W1313" s="327"/>
      <c r="X1313" s="327"/>
      <c r="Y1313" s="327"/>
      <c r="Z1313" s="327"/>
      <c r="AA1313" s="327"/>
      <c r="AB1313" s="327"/>
      <c r="AC1313" s="327"/>
      <c r="AD1313" s="327"/>
      <c r="AE1313" s="327"/>
      <c r="AF1313" s="327"/>
      <c r="AG1313" s="327"/>
    </row>
    <row r="1314" spans="2:33">
      <c r="B1314" s="354"/>
      <c r="D1314" s="327"/>
      <c r="E1314" s="327"/>
      <c r="F1314" s="327"/>
      <c r="G1314" s="327"/>
      <c r="H1314" s="327"/>
      <c r="I1314" s="327"/>
      <c r="J1314" s="327"/>
      <c r="K1314" s="327"/>
      <c r="L1314" s="327"/>
      <c r="M1314" s="327"/>
      <c r="N1314" s="327"/>
      <c r="O1314" s="327"/>
      <c r="P1314" s="327"/>
      <c r="Q1314" s="327"/>
      <c r="R1314" s="327"/>
      <c r="S1314" s="327"/>
      <c r="T1314" s="327"/>
      <c r="U1314" s="327"/>
      <c r="V1314" s="327"/>
      <c r="W1314" s="327"/>
      <c r="X1314" s="327"/>
      <c r="Y1314" s="327"/>
      <c r="Z1314" s="327"/>
      <c r="AA1314" s="327"/>
      <c r="AB1314" s="327"/>
      <c r="AC1314" s="327"/>
      <c r="AD1314" s="327"/>
      <c r="AE1314" s="327"/>
      <c r="AF1314" s="327"/>
      <c r="AG1314" s="327"/>
    </row>
    <row r="1315" spans="2:33">
      <c r="B1315" s="354"/>
      <c r="D1315" s="327"/>
      <c r="E1315" s="327"/>
      <c r="F1315" s="327"/>
      <c r="G1315" s="327"/>
      <c r="H1315" s="327"/>
      <c r="I1315" s="327"/>
      <c r="J1315" s="327"/>
      <c r="K1315" s="327"/>
      <c r="L1315" s="327"/>
      <c r="M1315" s="327"/>
      <c r="N1315" s="327"/>
      <c r="O1315" s="327"/>
      <c r="P1315" s="327"/>
      <c r="Q1315" s="327"/>
      <c r="R1315" s="327"/>
      <c r="S1315" s="327"/>
      <c r="T1315" s="327"/>
      <c r="U1315" s="327"/>
      <c r="V1315" s="327"/>
      <c r="W1315" s="327"/>
      <c r="X1315" s="327"/>
      <c r="Y1315" s="327"/>
      <c r="Z1315" s="327"/>
      <c r="AA1315" s="327"/>
      <c r="AB1315" s="327"/>
      <c r="AC1315" s="327"/>
      <c r="AD1315" s="327"/>
      <c r="AE1315" s="327"/>
      <c r="AF1315" s="327"/>
      <c r="AG1315" s="327"/>
    </row>
    <row r="1316" spans="2:33">
      <c r="B1316" s="354"/>
      <c r="D1316" s="327"/>
      <c r="E1316" s="327"/>
      <c r="F1316" s="327"/>
      <c r="G1316" s="327"/>
      <c r="H1316" s="327"/>
      <c r="I1316" s="327"/>
      <c r="J1316" s="327"/>
      <c r="K1316" s="327"/>
      <c r="L1316" s="327"/>
      <c r="M1316" s="327"/>
      <c r="N1316" s="327"/>
      <c r="O1316" s="327"/>
      <c r="P1316" s="327"/>
      <c r="Q1316" s="327"/>
      <c r="R1316" s="327"/>
      <c r="S1316" s="327"/>
      <c r="T1316" s="327"/>
      <c r="U1316" s="327"/>
      <c r="V1316" s="327"/>
      <c r="W1316" s="327"/>
      <c r="X1316" s="327"/>
      <c r="Y1316" s="327"/>
      <c r="Z1316" s="327"/>
      <c r="AA1316" s="327"/>
      <c r="AB1316" s="327"/>
      <c r="AC1316" s="327"/>
      <c r="AD1316" s="327"/>
      <c r="AE1316" s="327"/>
      <c r="AF1316" s="327"/>
      <c r="AG1316" s="327"/>
    </row>
    <row r="1317" spans="2:33">
      <c r="B1317" s="354"/>
      <c r="D1317" s="327"/>
      <c r="E1317" s="327"/>
      <c r="F1317" s="327"/>
      <c r="G1317" s="327"/>
      <c r="H1317" s="327"/>
      <c r="I1317" s="327"/>
      <c r="J1317" s="327"/>
      <c r="K1317" s="327"/>
      <c r="L1317" s="327"/>
      <c r="M1317" s="327"/>
      <c r="N1317" s="327"/>
      <c r="O1317" s="327"/>
      <c r="P1317" s="327"/>
      <c r="Q1317" s="327"/>
      <c r="R1317" s="327"/>
      <c r="S1317" s="327"/>
      <c r="T1317" s="327"/>
      <c r="U1317" s="327"/>
      <c r="V1317" s="327"/>
      <c r="W1317" s="327"/>
      <c r="X1317" s="327"/>
      <c r="Y1317" s="327"/>
      <c r="Z1317" s="327"/>
      <c r="AA1317" s="327"/>
      <c r="AB1317" s="327"/>
      <c r="AC1317" s="327"/>
      <c r="AD1317" s="327"/>
      <c r="AE1317" s="327"/>
      <c r="AF1317" s="327"/>
      <c r="AG1317" s="327"/>
    </row>
    <row r="1318" spans="2:33">
      <c r="B1318" s="354"/>
      <c r="D1318" s="327"/>
      <c r="E1318" s="327"/>
      <c r="F1318" s="327"/>
      <c r="G1318" s="327"/>
      <c r="H1318" s="327"/>
      <c r="I1318" s="327"/>
      <c r="J1318" s="327"/>
      <c r="K1318" s="327"/>
      <c r="L1318" s="327"/>
      <c r="M1318" s="327"/>
      <c r="N1318" s="327"/>
      <c r="O1318" s="327"/>
      <c r="P1318" s="327"/>
      <c r="Q1318" s="327"/>
      <c r="R1318" s="327"/>
      <c r="S1318" s="327"/>
      <c r="T1318" s="327"/>
      <c r="U1318" s="327"/>
      <c r="V1318" s="327"/>
      <c r="W1318" s="327"/>
      <c r="X1318" s="327"/>
      <c r="Y1318" s="327"/>
      <c r="Z1318" s="327"/>
      <c r="AA1318" s="327"/>
      <c r="AB1318" s="327"/>
      <c r="AC1318" s="327"/>
      <c r="AD1318" s="327"/>
      <c r="AE1318" s="327"/>
      <c r="AF1318" s="327"/>
      <c r="AG1318" s="327"/>
    </row>
    <row r="1319" spans="2:33">
      <c r="B1319" s="354"/>
      <c r="D1319" s="327"/>
      <c r="E1319" s="327"/>
      <c r="F1319" s="327"/>
      <c r="G1319" s="327"/>
      <c r="H1319" s="327"/>
      <c r="I1319" s="327"/>
      <c r="J1319" s="327"/>
      <c r="K1319" s="327"/>
      <c r="L1319" s="327"/>
      <c r="M1319" s="327"/>
      <c r="N1319" s="327"/>
      <c r="O1319" s="327"/>
      <c r="P1319" s="327"/>
      <c r="Q1319" s="327"/>
      <c r="R1319" s="327"/>
      <c r="S1319" s="327"/>
      <c r="T1319" s="327"/>
      <c r="U1319" s="327"/>
      <c r="V1319" s="327"/>
      <c r="W1319" s="327"/>
      <c r="X1319" s="327"/>
      <c r="Y1319" s="327"/>
      <c r="Z1319" s="327"/>
      <c r="AA1319" s="327"/>
      <c r="AB1319" s="327"/>
      <c r="AC1319" s="327"/>
      <c r="AD1319" s="327"/>
      <c r="AE1319" s="327"/>
      <c r="AF1319" s="327"/>
      <c r="AG1319" s="327"/>
    </row>
    <row r="1320" spans="2:33">
      <c r="B1320" s="354"/>
      <c r="D1320" s="327"/>
      <c r="E1320" s="327"/>
      <c r="F1320" s="327"/>
      <c r="G1320" s="327"/>
      <c r="H1320" s="327"/>
      <c r="I1320" s="327"/>
      <c r="J1320" s="327"/>
      <c r="K1320" s="327"/>
      <c r="L1320" s="327"/>
      <c r="M1320" s="327"/>
      <c r="N1320" s="327"/>
      <c r="O1320" s="327"/>
      <c r="P1320" s="327"/>
      <c r="Q1320" s="327"/>
      <c r="R1320" s="327"/>
      <c r="S1320" s="327"/>
      <c r="T1320" s="327"/>
      <c r="U1320" s="327"/>
      <c r="V1320" s="327"/>
      <c r="W1320" s="327"/>
      <c r="X1320" s="327"/>
      <c r="Y1320" s="327"/>
      <c r="Z1320" s="327"/>
      <c r="AA1320" s="327"/>
      <c r="AB1320" s="327"/>
      <c r="AC1320" s="327"/>
      <c r="AD1320" s="327"/>
      <c r="AE1320" s="327"/>
      <c r="AF1320" s="327"/>
      <c r="AG1320" s="327"/>
    </row>
    <row r="1321" spans="2:33">
      <c r="B1321" s="354"/>
      <c r="D1321" s="327"/>
      <c r="E1321" s="327"/>
      <c r="F1321" s="327"/>
      <c r="G1321" s="327"/>
      <c r="H1321" s="327"/>
      <c r="I1321" s="327"/>
      <c r="J1321" s="327"/>
      <c r="K1321" s="327"/>
      <c r="L1321" s="327"/>
      <c r="M1321" s="327"/>
      <c r="N1321" s="327"/>
      <c r="O1321" s="327"/>
      <c r="P1321" s="327"/>
      <c r="Q1321" s="327"/>
      <c r="R1321" s="327"/>
      <c r="S1321" s="327"/>
      <c r="T1321" s="327"/>
      <c r="U1321" s="327"/>
      <c r="V1321" s="327"/>
      <c r="W1321" s="327"/>
      <c r="X1321" s="327"/>
      <c r="Y1321" s="327"/>
      <c r="Z1321" s="327"/>
      <c r="AA1321" s="327"/>
      <c r="AB1321" s="327"/>
      <c r="AC1321" s="327"/>
      <c r="AD1321" s="327"/>
      <c r="AE1321" s="327"/>
      <c r="AF1321" s="327"/>
      <c r="AG1321" s="327"/>
    </row>
    <row r="1322" spans="2:33">
      <c r="B1322" s="354"/>
      <c r="D1322" s="327"/>
      <c r="E1322" s="327"/>
      <c r="F1322" s="327"/>
      <c r="G1322" s="327"/>
      <c r="H1322" s="327"/>
      <c r="I1322" s="327"/>
      <c r="J1322" s="327"/>
      <c r="K1322" s="327"/>
      <c r="L1322" s="327"/>
      <c r="M1322" s="327"/>
      <c r="N1322" s="327"/>
      <c r="O1322" s="327"/>
      <c r="P1322" s="327"/>
      <c r="Q1322" s="327"/>
      <c r="R1322" s="327"/>
      <c r="S1322" s="327"/>
      <c r="T1322" s="327"/>
      <c r="U1322" s="327"/>
      <c r="V1322" s="327"/>
      <c r="W1322" s="327"/>
      <c r="X1322" s="327"/>
      <c r="Y1322" s="327"/>
      <c r="Z1322" s="327"/>
      <c r="AA1322" s="327"/>
      <c r="AB1322" s="327"/>
      <c r="AC1322" s="327"/>
      <c r="AD1322" s="327"/>
      <c r="AE1322" s="327"/>
      <c r="AF1322" s="327"/>
      <c r="AG1322" s="327"/>
    </row>
    <row r="1323" spans="2:33">
      <c r="B1323" s="354"/>
      <c r="D1323" s="327"/>
      <c r="E1323" s="327"/>
      <c r="F1323" s="327"/>
      <c r="G1323" s="327"/>
      <c r="H1323" s="327"/>
      <c r="I1323" s="327"/>
      <c r="J1323" s="327"/>
      <c r="K1323" s="327"/>
      <c r="L1323" s="327"/>
      <c r="M1323" s="327"/>
      <c r="N1323" s="327"/>
      <c r="O1323" s="327"/>
      <c r="P1323" s="327"/>
      <c r="Q1323" s="327"/>
      <c r="R1323" s="327"/>
      <c r="S1323" s="327"/>
      <c r="T1323" s="327"/>
      <c r="U1323" s="327"/>
      <c r="V1323" s="327"/>
      <c r="W1323" s="327"/>
      <c r="X1323" s="327"/>
      <c r="Y1323" s="327"/>
      <c r="Z1323" s="327"/>
      <c r="AA1323" s="327"/>
      <c r="AB1323" s="327"/>
      <c r="AC1323" s="327"/>
      <c r="AD1323" s="327"/>
      <c r="AE1323" s="327"/>
      <c r="AF1323" s="327"/>
      <c r="AG1323" s="327"/>
    </row>
    <row r="1324" spans="2:33">
      <c r="B1324" s="354"/>
      <c r="D1324" s="327"/>
      <c r="E1324" s="327"/>
      <c r="F1324" s="327"/>
      <c r="G1324" s="327"/>
      <c r="H1324" s="327"/>
      <c r="I1324" s="327"/>
      <c r="J1324" s="327"/>
      <c r="K1324" s="327"/>
      <c r="L1324" s="327"/>
      <c r="M1324" s="327"/>
      <c r="N1324" s="327"/>
      <c r="O1324" s="327"/>
      <c r="P1324" s="327"/>
      <c r="Q1324" s="327"/>
      <c r="R1324" s="327"/>
      <c r="S1324" s="327"/>
      <c r="T1324" s="327"/>
      <c r="U1324" s="327"/>
      <c r="V1324" s="327"/>
      <c r="W1324" s="327"/>
      <c r="X1324" s="327"/>
      <c r="Y1324" s="327"/>
      <c r="Z1324" s="327"/>
      <c r="AA1324" s="327"/>
      <c r="AB1324" s="327"/>
      <c r="AC1324" s="327"/>
      <c r="AD1324" s="327"/>
      <c r="AE1324" s="327"/>
      <c r="AF1324" s="327"/>
      <c r="AG1324" s="327"/>
    </row>
    <row r="1325" spans="2:33">
      <c r="B1325" s="354"/>
      <c r="D1325" s="327"/>
      <c r="E1325" s="327"/>
      <c r="F1325" s="327"/>
      <c r="G1325" s="327"/>
      <c r="H1325" s="327"/>
      <c r="I1325" s="327"/>
      <c r="J1325" s="327"/>
      <c r="K1325" s="327"/>
      <c r="L1325" s="327"/>
      <c r="M1325" s="327"/>
      <c r="N1325" s="327"/>
      <c r="O1325" s="327"/>
      <c r="P1325" s="327"/>
      <c r="Q1325" s="327"/>
      <c r="R1325" s="327"/>
      <c r="S1325" s="327"/>
      <c r="T1325" s="327"/>
      <c r="U1325" s="327"/>
      <c r="V1325" s="327"/>
      <c r="W1325" s="327"/>
      <c r="X1325" s="327"/>
      <c r="Y1325" s="327"/>
      <c r="Z1325" s="327"/>
      <c r="AA1325" s="327"/>
      <c r="AB1325" s="327"/>
      <c r="AC1325" s="327"/>
      <c r="AD1325" s="327"/>
      <c r="AE1325" s="327"/>
      <c r="AF1325" s="327"/>
      <c r="AG1325" s="327"/>
    </row>
    <row r="1326" spans="2:33">
      <c r="B1326" s="354"/>
      <c r="D1326" s="327"/>
      <c r="E1326" s="327"/>
      <c r="F1326" s="327"/>
      <c r="G1326" s="327"/>
      <c r="H1326" s="327"/>
      <c r="I1326" s="327"/>
      <c r="J1326" s="327"/>
      <c r="K1326" s="327"/>
      <c r="L1326" s="327"/>
      <c r="M1326" s="327"/>
      <c r="N1326" s="327"/>
      <c r="O1326" s="327"/>
      <c r="P1326" s="327"/>
      <c r="Q1326" s="327"/>
      <c r="R1326" s="327"/>
      <c r="S1326" s="327"/>
      <c r="T1326" s="327"/>
      <c r="U1326" s="327"/>
      <c r="V1326" s="327"/>
      <c r="W1326" s="327"/>
      <c r="X1326" s="327"/>
      <c r="Y1326" s="327"/>
      <c r="Z1326" s="327"/>
      <c r="AA1326" s="327"/>
      <c r="AB1326" s="327"/>
      <c r="AC1326" s="327"/>
      <c r="AD1326" s="327"/>
      <c r="AE1326" s="327"/>
      <c r="AF1326" s="327"/>
      <c r="AG1326" s="327"/>
    </row>
    <row r="1327" spans="2:33">
      <c r="B1327" s="354"/>
      <c r="D1327" s="327"/>
      <c r="E1327" s="327"/>
      <c r="F1327" s="327"/>
      <c r="G1327" s="327"/>
      <c r="H1327" s="327"/>
      <c r="I1327" s="327"/>
      <c r="J1327" s="327"/>
      <c r="K1327" s="327"/>
      <c r="L1327" s="327"/>
      <c r="M1327" s="327"/>
      <c r="N1327" s="327"/>
      <c r="O1327" s="327"/>
      <c r="P1327" s="327"/>
      <c r="Q1327" s="327"/>
      <c r="R1327" s="327"/>
      <c r="S1327" s="327"/>
      <c r="T1327" s="327"/>
      <c r="U1327" s="327"/>
      <c r="V1327" s="327"/>
      <c r="W1327" s="327"/>
      <c r="X1327" s="327"/>
      <c r="Y1327" s="327"/>
      <c r="Z1327" s="327"/>
      <c r="AA1327" s="327"/>
      <c r="AB1327" s="327"/>
      <c r="AC1327" s="327"/>
      <c r="AD1327" s="327"/>
      <c r="AE1327" s="327"/>
      <c r="AF1327" s="327"/>
      <c r="AG1327" s="327"/>
    </row>
    <row r="1328" spans="2:33">
      <c r="B1328" s="354"/>
      <c r="D1328" s="327"/>
      <c r="E1328" s="327"/>
      <c r="F1328" s="327"/>
      <c r="G1328" s="327"/>
      <c r="H1328" s="327"/>
      <c r="I1328" s="327"/>
      <c r="J1328" s="327"/>
      <c r="K1328" s="327"/>
      <c r="L1328" s="327"/>
      <c r="M1328" s="327"/>
      <c r="N1328" s="327"/>
      <c r="O1328" s="327"/>
      <c r="P1328" s="327"/>
      <c r="Q1328" s="327"/>
      <c r="R1328" s="327"/>
      <c r="S1328" s="327"/>
      <c r="T1328" s="327"/>
      <c r="U1328" s="327"/>
      <c r="V1328" s="327"/>
      <c r="W1328" s="327"/>
      <c r="X1328" s="327"/>
      <c r="Y1328" s="327"/>
      <c r="Z1328" s="327"/>
      <c r="AA1328" s="327"/>
      <c r="AB1328" s="327"/>
      <c r="AC1328" s="327"/>
      <c r="AD1328" s="327"/>
      <c r="AE1328" s="327"/>
      <c r="AF1328" s="327"/>
      <c r="AG1328" s="327"/>
    </row>
    <row r="1329" spans="2:33">
      <c r="B1329" s="354"/>
      <c r="D1329" s="327"/>
      <c r="E1329" s="327"/>
      <c r="F1329" s="327"/>
      <c r="G1329" s="327"/>
      <c r="H1329" s="327"/>
      <c r="I1329" s="327"/>
      <c r="J1329" s="327"/>
      <c r="K1329" s="327"/>
      <c r="L1329" s="327"/>
      <c r="M1329" s="327"/>
      <c r="N1329" s="327"/>
      <c r="O1329" s="327"/>
      <c r="P1329" s="327"/>
      <c r="Q1329" s="327"/>
      <c r="R1329" s="327"/>
      <c r="S1329" s="327"/>
      <c r="T1329" s="327"/>
      <c r="U1329" s="327"/>
      <c r="V1329" s="327"/>
      <c r="W1329" s="327"/>
      <c r="X1329" s="327"/>
      <c r="Y1329" s="327"/>
      <c r="Z1329" s="327"/>
      <c r="AA1329" s="327"/>
      <c r="AB1329" s="327"/>
      <c r="AC1329" s="327"/>
      <c r="AD1329" s="327"/>
      <c r="AE1329" s="327"/>
      <c r="AF1329" s="327"/>
      <c r="AG1329" s="327"/>
    </row>
    <row r="1330" spans="2:33">
      <c r="B1330" s="354"/>
      <c r="D1330" s="327"/>
      <c r="E1330" s="327"/>
      <c r="F1330" s="327"/>
      <c r="G1330" s="327"/>
      <c r="H1330" s="327"/>
      <c r="I1330" s="327"/>
      <c r="J1330" s="327"/>
      <c r="K1330" s="327"/>
      <c r="L1330" s="327"/>
      <c r="M1330" s="327"/>
      <c r="N1330" s="327"/>
      <c r="O1330" s="327"/>
      <c r="P1330" s="327"/>
      <c r="Q1330" s="327"/>
      <c r="R1330" s="327"/>
      <c r="S1330" s="327"/>
      <c r="T1330" s="327"/>
      <c r="U1330" s="327"/>
      <c r="V1330" s="327"/>
      <c r="W1330" s="327"/>
      <c r="X1330" s="327"/>
      <c r="Y1330" s="327"/>
      <c r="Z1330" s="327"/>
      <c r="AA1330" s="327"/>
      <c r="AB1330" s="327"/>
      <c r="AC1330" s="327"/>
      <c r="AD1330" s="327"/>
      <c r="AE1330" s="327"/>
      <c r="AF1330" s="327"/>
      <c r="AG1330" s="327"/>
    </row>
    <row r="1331" spans="2:33">
      <c r="B1331" s="354"/>
      <c r="D1331" s="327"/>
      <c r="E1331" s="327"/>
      <c r="F1331" s="327"/>
      <c r="G1331" s="327"/>
      <c r="H1331" s="327"/>
      <c r="I1331" s="327"/>
      <c r="J1331" s="327"/>
      <c r="K1331" s="327"/>
      <c r="L1331" s="327"/>
      <c r="M1331" s="327"/>
      <c r="N1331" s="327"/>
      <c r="O1331" s="327"/>
      <c r="P1331" s="327"/>
      <c r="Q1331" s="327"/>
      <c r="R1331" s="327"/>
      <c r="S1331" s="327"/>
      <c r="T1331" s="327"/>
      <c r="U1331" s="327"/>
      <c r="V1331" s="327"/>
      <c r="W1331" s="327"/>
      <c r="X1331" s="327"/>
      <c r="Y1331" s="327"/>
      <c r="Z1331" s="327"/>
      <c r="AA1331" s="327"/>
      <c r="AB1331" s="327"/>
      <c r="AC1331" s="327"/>
      <c r="AD1331" s="327"/>
      <c r="AE1331" s="327"/>
      <c r="AF1331" s="327"/>
      <c r="AG1331" s="327"/>
    </row>
    <row r="1332" spans="2:33">
      <c r="B1332" s="354"/>
      <c r="D1332" s="327"/>
      <c r="E1332" s="327"/>
      <c r="F1332" s="327"/>
      <c r="G1332" s="327"/>
      <c r="H1332" s="327"/>
      <c r="I1332" s="327"/>
      <c r="J1332" s="327"/>
      <c r="K1332" s="327"/>
      <c r="L1332" s="327"/>
      <c r="M1332" s="327"/>
      <c r="N1332" s="327"/>
      <c r="O1332" s="327"/>
      <c r="P1332" s="327"/>
      <c r="Q1332" s="327"/>
      <c r="R1332" s="327"/>
      <c r="S1332" s="327"/>
      <c r="T1332" s="327"/>
      <c r="U1332" s="327"/>
      <c r="V1332" s="327"/>
      <c r="W1332" s="327"/>
      <c r="X1332" s="327"/>
      <c r="Y1332" s="327"/>
      <c r="Z1332" s="327"/>
      <c r="AA1332" s="327"/>
      <c r="AB1332" s="327"/>
      <c r="AC1332" s="327"/>
      <c r="AD1332" s="327"/>
      <c r="AE1332" s="327"/>
      <c r="AF1332" s="327"/>
      <c r="AG1332" s="327"/>
    </row>
    <row r="1333" spans="2:33">
      <c r="B1333" s="354"/>
      <c r="D1333" s="327"/>
      <c r="E1333" s="327"/>
      <c r="F1333" s="327"/>
      <c r="G1333" s="327"/>
      <c r="H1333" s="327"/>
      <c r="I1333" s="327"/>
      <c r="J1333" s="327"/>
      <c r="K1333" s="327"/>
      <c r="L1333" s="327"/>
      <c r="M1333" s="327"/>
      <c r="N1333" s="327"/>
      <c r="O1333" s="327"/>
      <c r="P1333" s="327"/>
      <c r="Q1333" s="327"/>
      <c r="R1333" s="327"/>
      <c r="S1333" s="327"/>
      <c r="T1333" s="327"/>
      <c r="U1333" s="327"/>
      <c r="V1333" s="327"/>
      <c r="W1333" s="327"/>
      <c r="X1333" s="327"/>
      <c r="Y1333" s="327"/>
      <c r="Z1333" s="327"/>
      <c r="AA1333" s="327"/>
      <c r="AB1333" s="327"/>
      <c r="AC1333" s="327"/>
      <c r="AD1333" s="327"/>
      <c r="AE1333" s="327"/>
      <c r="AF1333" s="327"/>
      <c r="AG1333" s="327"/>
    </row>
    <row r="1334" spans="2:33">
      <c r="B1334" s="354"/>
      <c r="D1334" s="327"/>
      <c r="E1334" s="327"/>
      <c r="F1334" s="327"/>
      <c r="G1334" s="327"/>
      <c r="H1334" s="327"/>
      <c r="I1334" s="327"/>
      <c r="J1334" s="327"/>
      <c r="K1334" s="327"/>
      <c r="L1334" s="327"/>
      <c r="M1334" s="327"/>
      <c r="N1334" s="327"/>
      <c r="O1334" s="327"/>
      <c r="P1334" s="327"/>
      <c r="Q1334" s="327"/>
      <c r="R1334" s="327"/>
      <c r="S1334" s="327"/>
      <c r="T1334" s="327"/>
      <c r="U1334" s="327"/>
      <c r="V1334" s="327"/>
      <c r="W1334" s="327"/>
      <c r="X1334" s="327"/>
      <c r="Y1334" s="327"/>
      <c r="Z1334" s="327"/>
      <c r="AA1334" s="327"/>
      <c r="AB1334" s="327"/>
      <c r="AC1334" s="327"/>
      <c r="AD1334" s="327"/>
      <c r="AE1334" s="327"/>
      <c r="AF1334" s="327"/>
      <c r="AG1334" s="327"/>
    </row>
    <row r="1335" spans="2:33">
      <c r="B1335" s="354"/>
      <c r="D1335" s="327"/>
      <c r="E1335" s="327"/>
      <c r="F1335" s="327"/>
      <c r="G1335" s="327"/>
      <c r="H1335" s="327"/>
      <c r="I1335" s="327"/>
      <c r="J1335" s="327"/>
      <c r="K1335" s="327"/>
      <c r="L1335" s="327"/>
      <c r="M1335" s="327"/>
      <c r="N1335" s="327"/>
      <c r="O1335" s="327"/>
      <c r="P1335" s="327"/>
      <c r="Q1335" s="327"/>
      <c r="R1335" s="327"/>
      <c r="S1335" s="327"/>
      <c r="T1335" s="327"/>
      <c r="U1335" s="327"/>
      <c r="V1335" s="327"/>
      <c r="W1335" s="327"/>
      <c r="X1335" s="327"/>
      <c r="Y1335" s="327"/>
      <c r="Z1335" s="327"/>
      <c r="AA1335" s="327"/>
      <c r="AB1335" s="327"/>
      <c r="AC1335" s="327"/>
      <c r="AD1335" s="327"/>
      <c r="AE1335" s="327"/>
      <c r="AF1335" s="327"/>
      <c r="AG1335" s="327"/>
    </row>
    <row r="1336" spans="2:33">
      <c r="B1336" s="354"/>
      <c r="D1336" s="327"/>
      <c r="E1336" s="327"/>
      <c r="F1336" s="327"/>
      <c r="G1336" s="327"/>
      <c r="H1336" s="327"/>
      <c r="I1336" s="327"/>
      <c r="J1336" s="327"/>
      <c r="K1336" s="327"/>
      <c r="L1336" s="327"/>
      <c r="M1336" s="327"/>
      <c r="N1336" s="327"/>
      <c r="O1336" s="327"/>
      <c r="P1336" s="327"/>
      <c r="Q1336" s="327"/>
      <c r="R1336" s="327"/>
      <c r="S1336" s="327"/>
      <c r="T1336" s="327"/>
      <c r="U1336" s="327"/>
      <c r="V1336" s="327"/>
      <c r="W1336" s="327"/>
      <c r="X1336" s="327"/>
      <c r="Y1336" s="327"/>
      <c r="Z1336" s="327"/>
      <c r="AA1336" s="327"/>
      <c r="AB1336" s="327"/>
      <c r="AC1336" s="327"/>
      <c r="AD1336" s="327"/>
      <c r="AE1336" s="327"/>
      <c r="AF1336" s="327"/>
      <c r="AG1336" s="327"/>
    </row>
    <row r="1337" spans="2:33">
      <c r="B1337" s="354"/>
      <c r="D1337" s="327"/>
      <c r="E1337" s="327"/>
      <c r="F1337" s="327"/>
      <c r="G1337" s="327"/>
      <c r="H1337" s="327"/>
      <c r="I1337" s="327"/>
      <c r="J1337" s="327"/>
      <c r="K1337" s="327"/>
      <c r="L1337" s="327"/>
      <c r="M1337" s="327"/>
      <c r="N1337" s="327"/>
      <c r="O1337" s="327"/>
      <c r="P1337" s="327"/>
      <c r="Q1337" s="327"/>
      <c r="R1337" s="327"/>
      <c r="S1337" s="327"/>
      <c r="T1337" s="327"/>
      <c r="U1337" s="327"/>
      <c r="V1337" s="327"/>
      <c r="W1337" s="327"/>
      <c r="X1337" s="327"/>
      <c r="Y1337" s="327"/>
      <c r="Z1337" s="327"/>
      <c r="AA1337" s="327"/>
      <c r="AB1337" s="327"/>
      <c r="AC1337" s="327"/>
      <c r="AD1337" s="327"/>
      <c r="AE1337" s="327"/>
      <c r="AF1337" s="327"/>
      <c r="AG1337" s="327"/>
    </row>
    <row r="1338" spans="2:33">
      <c r="B1338" s="354"/>
      <c r="D1338" s="327"/>
      <c r="E1338" s="327"/>
      <c r="F1338" s="327"/>
      <c r="G1338" s="327"/>
      <c r="H1338" s="327"/>
      <c r="I1338" s="327"/>
      <c r="J1338" s="327"/>
      <c r="K1338" s="327"/>
      <c r="L1338" s="327"/>
      <c r="M1338" s="327"/>
      <c r="N1338" s="327"/>
      <c r="O1338" s="327"/>
      <c r="P1338" s="327"/>
      <c r="Q1338" s="327"/>
      <c r="R1338" s="327"/>
      <c r="S1338" s="327"/>
      <c r="T1338" s="327"/>
      <c r="U1338" s="327"/>
      <c r="V1338" s="327"/>
      <c r="W1338" s="327"/>
      <c r="X1338" s="327"/>
      <c r="Y1338" s="327"/>
      <c r="Z1338" s="327"/>
      <c r="AA1338" s="327"/>
      <c r="AB1338" s="327"/>
      <c r="AC1338" s="327"/>
      <c r="AD1338" s="327"/>
      <c r="AE1338" s="327"/>
      <c r="AF1338" s="327"/>
      <c r="AG1338" s="327"/>
    </row>
    <row r="1339" spans="2:33">
      <c r="B1339" s="354"/>
      <c r="D1339" s="327"/>
      <c r="E1339" s="327"/>
      <c r="F1339" s="327"/>
      <c r="G1339" s="327"/>
      <c r="H1339" s="327"/>
      <c r="I1339" s="327"/>
      <c r="J1339" s="327"/>
      <c r="K1339" s="327"/>
      <c r="L1339" s="327"/>
      <c r="M1339" s="327"/>
      <c r="N1339" s="327"/>
      <c r="O1339" s="327"/>
      <c r="P1339" s="327"/>
      <c r="Q1339" s="327"/>
      <c r="R1339" s="327"/>
      <c r="S1339" s="327"/>
      <c r="T1339" s="327"/>
      <c r="U1339" s="327"/>
      <c r="V1339" s="327"/>
      <c r="W1339" s="327"/>
      <c r="X1339" s="327"/>
      <c r="Y1339" s="327"/>
      <c r="Z1339" s="327"/>
      <c r="AA1339" s="327"/>
      <c r="AB1339" s="327"/>
      <c r="AC1339" s="327"/>
      <c r="AD1339" s="327"/>
      <c r="AE1339" s="327"/>
      <c r="AF1339" s="327"/>
      <c r="AG1339" s="327"/>
    </row>
    <row r="1340" spans="2:33">
      <c r="B1340" s="354"/>
      <c r="D1340" s="327"/>
      <c r="E1340" s="327"/>
      <c r="F1340" s="327"/>
      <c r="G1340" s="327"/>
      <c r="H1340" s="327"/>
      <c r="I1340" s="327"/>
      <c r="J1340" s="327"/>
      <c r="K1340" s="327"/>
      <c r="L1340" s="327"/>
      <c r="M1340" s="327"/>
      <c r="N1340" s="327"/>
      <c r="O1340" s="327"/>
      <c r="P1340" s="327"/>
      <c r="Q1340" s="327"/>
      <c r="R1340" s="327"/>
      <c r="S1340" s="327"/>
      <c r="T1340" s="327"/>
      <c r="U1340" s="327"/>
      <c r="V1340" s="327"/>
      <c r="W1340" s="327"/>
      <c r="X1340" s="327"/>
      <c r="Y1340" s="327"/>
      <c r="Z1340" s="327"/>
      <c r="AA1340" s="327"/>
      <c r="AB1340" s="327"/>
      <c r="AC1340" s="327"/>
      <c r="AD1340" s="327"/>
      <c r="AE1340" s="327"/>
      <c r="AF1340" s="327"/>
      <c r="AG1340" s="327"/>
    </row>
    <row r="1341" spans="2:33">
      <c r="B1341" s="354"/>
      <c r="D1341" s="327"/>
      <c r="E1341" s="327"/>
      <c r="F1341" s="327"/>
      <c r="G1341" s="327"/>
      <c r="H1341" s="327"/>
      <c r="I1341" s="327"/>
      <c r="J1341" s="327"/>
      <c r="K1341" s="327"/>
      <c r="L1341" s="327"/>
      <c r="M1341" s="327"/>
      <c r="N1341" s="327"/>
      <c r="O1341" s="327"/>
      <c r="P1341" s="327"/>
      <c r="Q1341" s="327"/>
      <c r="R1341" s="327"/>
      <c r="S1341" s="327"/>
      <c r="T1341" s="327"/>
      <c r="U1341" s="327"/>
      <c r="V1341" s="327"/>
      <c r="W1341" s="327"/>
      <c r="X1341" s="327"/>
      <c r="Y1341" s="327"/>
      <c r="Z1341" s="327"/>
      <c r="AA1341" s="327"/>
      <c r="AB1341" s="327"/>
      <c r="AC1341" s="327"/>
      <c r="AD1341" s="327"/>
      <c r="AE1341" s="327"/>
      <c r="AF1341" s="327"/>
      <c r="AG1341" s="327"/>
    </row>
    <row r="1342" spans="2:33">
      <c r="B1342" s="354"/>
      <c r="D1342" s="327"/>
      <c r="E1342" s="327"/>
      <c r="F1342" s="327"/>
      <c r="G1342" s="327"/>
      <c r="H1342" s="327"/>
      <c r="I1342" s="327"/>
      <c r="J1342" s="327"/>
      <c r="K1342" s="327"/>
      <c r="L1342" s="327"/>
      <c r="M1342" s="327"/>
      <c r="N1342" s="327"/>
      <c r="O1342" s="327"/>
      <c r="P1342" s="327"/>
      <c r="Q1342" s="327"/>
      <c r="R1342" s="327"/>
      <c r="S1342" s="327"/>
      <c r="T1342" s="327"/>
      <c r="U1342" s="327"/>
      <c r="V1342" s="327"/>
      <c r="W1342" s="327"/>
      <c r="X1342" s="327"/>
      <c r="Y1342" s="327"/>
      <c r="Z1342" s="327"/>
      <c r="AA1342" s="327"/>
      <c r="AB1342" s="327"/>
      <c r="AC1342" s="327"/>
      <c r="AD1342" s="327"/>
      <c r="AE1342" s="327"/>
      <c r="AF1342" s="327"/>
      <c r="AG1342" s="327"/>
    </row>
    <row r="1343" spans="2:33">
      <c r="B1343" s="354"/>
      <c r="D1343" s="327"/>
      <c r="E1343" s="327"/>
      <c r="F1343" s="327"/>
      <c r="G1343" s="327"/>
      <c r="H1343" s="327"/>
      <c r="I1343" s="327"/>
      <c r="J1343" s="327"/>
      <c r="K1343" s="327"/>
      <c r="L1343" s="327"/>
      <c r="M1343" s="327"/>
      <c r="N1343" s="327"/>
      <c r="O1343" s="327"/>
      <c r="P1343" s="327"/>
      <c r="Q1343" s="327"/>
      <c r="R1343" s="327"/>
      <c r="S1343" s="327"/>
      <c r="T1343" s="327"/>
      <c r="U1343" s="327"/>
      <c r="V1343" s="327"/>
      <c r="W1343" s="327"/>
      <c r="X1343" s="327"/>
      <c r="Y1343" s="327"/>
      <c r="Z1343" s="327"/>
      <c r="AA1343" s="327"/>
      <c r="AB1343" s="327"/>
      <c r="AC1343" s="327"/>
      <c r="AD1343" s="327"/>
      <c r="AE1343" s="327"/>
      <c r="AF1343" s="327"/>
      <c r="AG1343" s="327"/>
    </row>
    <row r="1344" spans="2:33">
      <c r="B1344" s="354"/>
      <c r="D1344" s="327"/>
      <c r="E1344" s="327"/>
      <c r="F1344" s="327"/>
      <c r="G1344" s="327"/>
      <c r="H1344" s="327"/>
      <c r="I1344" s="327"/>
      <c r="J1344" s="327"/>
      <c r="K1344" s="327"/>
      <c r="L1344" s="327"/>
      <c r="M1344" s="327"/>
      <c r="N1344" s="327"/>
      <c r="O1344" s="327"/>
      <c r="P1344" s="327"/>
      <c r="Q1344" s="327"/>
      <c r="R1344" s="327"/>
      <c r="S1344" s="327"/>
      <c r="T1344" s="327"/>
      <c r="U1344" s="327"/>
      <c r="V1344" s="327"/>
      <c r="W1344" s="327"/>
      <c r="X1344" s="327"/>
      <c r="Y1344" s="327"/>
      <c r="Z1344" s="327"/>
      <c r="AA1344" s="327"/>
      <c r="AB1344" s="327"/>
      <c r="AC1344" s="327"/>
      <c r="AD1344" s="327"/>
      <c r="AE1344" s="327"/>
      <c r="AF1344" s="327"/>
      <c r="AG1344" s="327"/>
    </row>
    <row r="1345" spans="2:33">
      <c r="B1345" s="354"/>
      <c r="D1345" s="327"/>
      <c r="E1345" s="327"/>
      <c r="F1345" s="327"/>
      <c r="G1345" s="327"/>
      <c r="H1345" s="327"/>
      <c r="I1345" s="327"/>
      <c r="J1345" s="327"/>
      <c r="K1345" s="327"/>
      <c r="L1345" s="327"/>
      <c r="M1345" s="327"/>
      <c r="N1345" s="327"/>
      <c r="O1345" s="327"/>
      <c r="P1345" s="327"/>
      <c r="Q1345" s="327"/>
      <c r="R1345" s="327"/>
      <c r="S1345" s="327"/>
      <c r="T1345" s="327"/>
      <c r="U1345" s="327"/>
      <c r="V1345" s="327"/>
      <c r="W1345" s="327"/>
      <c r="X1345" s="327"/>
      <c r="Y1345" s="327"/>
      <c r="Z1345" s="327"/>
      <c r="AA1345" s="327"/>
      <c r="AB1345" s="327"/>
      <c r="AC1345" s="327"/>
      <c r="AD1345" s="327"/>
      <c r="AE1345" s="327"/>
      <c r="AF1345" s="327"/>
      <c r="AG1345" s="327"/>
    </row>
    <row r="1346" spans="2:33">
      <c r="B1346" s="354"/>
      <c r="D1346" s="327"/>
      <c r="E1346" s="327"/>
      <c r="F1346" s="327"/>
      <c r="G1346" s="327"/>
      <c r="H1346" s="327"/>
      <c r="I1346" s="327"/>
      <c r="J1346" s="327"/>
      <c r="K1346" s="327"/>
      <c r="L1346" s="327"/>
      <c r="M1346" s="327"/>
      <c r="N1346" s="327"/>
      <c r="O1346" s="327"/>
      <c r="P1346" s="327"/>
      <c r="Q1346" s="327"/>
      <c r="R1346" s="327"/>
      <c r="S1346" s="327"/>
      <c r="T1346" s="327"/>
      <c r="U1346" s="327"/>
      <c r="V1346" s="327"/>
      <c r="W1346" s="327"/>
      <c r="X1346" s="327"/>
      <c r="Y1346" s="327"/>
      <c r="Z1346" s="327"/>
      <c r="AA1346" s="327"/>
      <c r="AB1346" s="327"/>
      <c r="AC1346" s="327"/>
      <c r="AD1346" s="327"/>
      <c r="AE1346" s="327"/>
      <c r="AF1346" s="327"/>
      <c r="AG1346" s="327"/>
    </row>
    <row r="1347" spans="2:33">
      <c r="B1347" s="354"/>
      <c r="D1347" s="327"/>
      <c r="E1347" s="327"/>
      <c r="F1347" s="327"/>
      <c r="G1347" s="327"/>
      <c r="H1347" s="327"/>
      <c r="I1347" s="327"/>
      <c r="J1347" s="327"/>
      <c r="K1347" s="327"/>
      <c r="L1347" s="327"/>
      <c r="M1347" s="327"/>
      <c r="N1347" s="327"/>
      <c r="O1347" s="327"/>
      <c r="P1347" s="327"/>
      <c r="Q1347" s="327"/>
      <c r="R1347" s="327"/>
      <c r="S1347" s="327"/>
      <c r="T1347" s="327"/>
      <c r="U1347" s="327"/>
      <c r="V1347" s="327"/>
      <c r="W1347" s="327"/>
      <c r="X1347" s="327"/>
      <c r="Y1347" s="327"/>
      <c r="Z1347" s="327"/>
      <c r="AA1347" s="327"/>
      <c r="AB1347" s="327"/>
      <c r="AC1347" s="327"/>
      <c r="AD1347" s="327"/>
      <c r="AE1347" s="327"/>
      <c r="AF1347" s="327"/>
      <c r="AG1347" s="327"/>
    </row>
    <row r="1348" spans="2:33">
      <c r="B1348" s="354"/>
      <c r="D1348" s="327"/>
      <c r="E1348" s="327"/>
      <c r="F1348" s="327"/>
      <c r="G1348" s="327"/>
      <c r="H1348" s="327"/>
      <c r="I1348" s="327"/>
      <c r="J1348" s="327"/>
      <c r="K1348" s="327"/>
      <c r="L1348" s="327"/>
      <c r="M1348" s="327"/>
      <c r="N1348" s="327"/>
      <c r="O1348" s="327"/>
      <c r="P1348" s="327"/>
      <c r="Q1348" s="327"/>
      <c r="R1348" s="327"/>
      <c r="S1348" s="327"/>
      <c r="T1348" s="327"/>
      <c r="U1348" s="327"/>
      <c r="V1348" s="327"/>
      <c r="W1348" s="327"/>
      <c r="X1348" s="327"/>
      <c r="Y1348" s="327"/>
      <c r="Z1348" s="327"/>
      <c r="AA1348" s="327"/>
      <c r="AB1348" s="327"/>
      <c r="AC1348" s="327"/>
      <c r="AD1348" s="327"/>
      <c r="AE1348" s="327"/>
      <c r="AF1348" s="327"/>
      <c r="AG1348" s="327"/>
    </row>
    <row r="1349" spans="2:33">
      <c r="B1349" s="354"/>
      <c r="D1349" s="327"/>
      <c r="E1349" s="327"/>
      <c r="F1349" s="327"/>
      <c r="G1349" s="327"/>
      <c r="H1349" s="327"/>
      <c r="I1349" s="327"/>
      <c r="J1349" s="327"/>
      <c r="K1349" s="327"/>
      <c r="L1349" s="327"/>
      <c r="M1349" s="327"/>
      <c r="N1349" s="327"/>
      <c r="O1349" s="327"/>
      <c r="P1349" s="327"/>
      <c r="Q1349" s="327"/>
      <c r="R1349" s="327"/>
      <c r="S1349" s="327"/>
      <c r="T1349" s="327"/>
      <c r="U1349" s="327"/>
      <c r="V1349" s="327"/>
      <c r="W1349" s="327"/>
      <c r="X1349" s="327"/>
      <c r="Y1349" s="327"/>
      <c r="Z1349" s="327"/>
      <c r="AA1349" s="327"/>
      <c r="AB1349" s="327"/>
      <c r="AC1349" s="327"/>
      <c r="AD1349" s="327"/>
      <c r="AE1349" s="327"/>
      <c r="AF1349" s="327"/>
      <c r="AG1349" s="327"/>
    </row>
    <row r="1350" spans="2:33">
      <c r="B1350" s="354"/>
      <c r="D1350" s="327"/>
      <c r="E1350" s="327"/>
      <c r="F1350" s="327"/>
      <c r="G1350" s="327"/>
      <c r="H1350" s="327"/>
      <c r="I1350" s="327"/>
      <c r="J1350" s="327"/>
      <c r="K1350" s="327"/>
      <c r="L1350" s="327"/>
      <c r="M1350" s="327"/>
      <c r="N1350" s="327"/>
      <c r="O1350" s="327"/>
      <c r="P1350" s="327"/>
      <c r="Q1350" s="327"/>
      <c r="R1350" s="327"/>
      <c r="S1350" s="327"/>
      <c r="T1350" s="327"/>
      <c r="U1350" s="327"/>
      <c r="V1350" s="327"/>
      <c r="W1350" s="327"/>
      <c r="X1350" s="327"/>
      <c r="Y1350" s="327"/>
      <c r="Z1350" s="327"/>
      <c r="AA1350" s="327"/>
      <c r="AB1350" s="327"/>
      <c r="AC1350" s="327"/>
      <c r="AD1350" s="327"/>
      <c r="AE1350" s="327"/>
      <c r="AF1350" s="327"/>
      <c r="AG1350" s="327"/>
    </row>
    <row r="1351" spans="2:33">
      <c r="B1351" s="354"/>
      <c r="D1351" s="327"/>
      <c r="E1351" s="327"/>
      <c r="F1351" s="327"/>
      <c r="G1351" s="327"/>
      <c r="H1351" s="327"/>
      <c r="I1351" s="327"/>
      <c r="J1351" s="327"/>
      <c r="K1351" s="327"/>
      <c r="L1351" s="327"/>
      <c r="M1351" s="327"/>
      <c r="N1351" s="327"/>
      <c r="O1351" s="327"/>
      <c r="P1351" s="327"/>
      <c r="Q1351" s="327"/>
      <c r="R1351" s="327"/>
      <c r="S1351" s="327"/>
      <c r="T1351" s="327"/>
      <c r="U1351" s="327"/>
      <c r="V1351" s="327"/>
      <c r="W1351" s="327"/>
      <c r="X1351" s="327"/>
      <c r="Y1351" s="327"/>
      <c r="Z1351" s="327"/>
      <c r="AA1351" s="327"/>
      <c r="AB1351" s="327"/>
      <c r="AC1351" s="327"/>
      <c r="AD1351" s="327"/>
      <c r="AE1351" s="327"/>
      <c r="AF1351" s="327"/>
      <c r="AG1351" s="327"/>
    </row>
    <row r="1352" spans="2:33">
      <c r="B1352" s="354"/>
      <c r="D1352" s="327"/>
      <c r="E1352" s="327"/>
      <c r="F1352" s="327"/>
      <c r="G1352" s="327"/>
      <c r="H1352" s="327"/>
      <c r="I1352" s="327"/>
      <c r="J1352" s="327"/>
      <c r="K1352" s="327"/>
      <c r="L1352" s="327"/>
      <c r="M1352" s="327"/>
      <c r="N1352" s="327"/>
      <c r="O1352" s="327"/>
      <c r="P1352" s="327"/>
      <c r="Q1352" s="327"/>
      <c r="R1352" s="327"/>
      <c r="S1352" s="327"/>
      <c r="T1352" s="327"/>
      <c r="U1352" s="327"/>
      <c r="V1352" s="327"/>
      <c r="W1352" s="327"/>
      <c r="X1352" s="327"/>
      <c r="Y1352" s="327"/>
      <c r="Z1352" s="327"/>
      <c r="AA1352" s="327"/>
      <c r="AB1352" s="327"/>
      <c r="AC1352" s="327"/>
      <c r="AD1352" s="327"/>
      <c r="AE1352" s="327"/>
      <c r="AF1352" s="327"/>
      <c r="AG1352" s="327"/>
    </row>
    <row r="1353" spans="2:33">
      <c r="B1353" s="354"/>
      <c r="D1353" s="327"/>
      <c r="E1353" s="327"/>
      <c r="F1353" s="327"/>
      <c r="G1353" s="327"/>
      <c r="H1353" s="327"/>
      <c r="I1353" s="327"/>
      <c r="J1353" s="327"/>
      <c r="K1353" s="327"/>
      <c r="L1353" s="327"/>
      <c r="M1353" s="327"/>
      <c r="N1353" s="327"/>
      <c r="O1353" s="327"/>
      <c r="P1353" s="327"/>
      <c r="Q1353" s="327"/>
      <c r="R1353" s="327"/>
      <c r="S1353" s="327"/>
      <c r="T1353" s="327"/>
      <c r="U1353" s="327"/>
      <c r="V1353" s="327"/>
      <c r="W1353" s="327"/>
      <c r="X1353" s="327"/>
      <c r="Y1353" s="327"/>
      <c r="Z1353" s="327"/>
      <c r="AA1353" s="327"/>
      <c r="AB1353" s="327"/>
      <c r="AC1353" s="327"/>
      <c r="AD1353" s="327"/>
      <c r="AE1353" s="327"/>
      <c r="AF1353" s="327"/>
      <c r="AG1353" s="327"/>
    </row>
    <row r="1354" spans="2:33">
      <c r="B1354" s="354"/>
      <c r="D1354" s="327"/>
      <c r="E1354" s="327"/>
      <c r="F1354" s="327"/>
      <c r="G1354" s="327"/>
      <c r="H1354" s="327"/>
      <c r="I1354" s="327"/>
      <c r="J1354" s="327"/>
      <c r="K1354" s="327"/>
      <c r="L1354" s="327"/>
      <c r="M1354" s="327"/>
      <c r="N1354" s="327"/>
      <c r="O1354" s="327"/>
      <c r="P1354" s="327"/>
      <c r="Q1354" s="327"/>
      <c r="R1354" s="327"/>
      <c r="S1354" s="327"/>
      <c r="T1354" s="327"/>
      <c r="U1354" s="327"/>
      <c r="V1354" s="327"/>
      <c r="W1354" s="327"/>
      <c r="X1354" s="327"/>
      <c r="Y1354" s="327"/>
      <c r="Z1354" s="327"/>
      <c r="AA1354" s="327"/>
      <c r="AB1354" s="327"/>
      <c r="AC1354" s="327"/>
      <c r="AD1354" s="327"/>
      <c r="AE1354" s="327"/>
      <c r="AF1354" s="327"/>
      <c r="AG1354" s="327"/>
    </row>
    <row r="1355" spans="2:33">
      <c r="B1355" s="354"/>
      <c r="D1355" s="327"/>
      <c r="E1355" s="327"/>
      <c r="F1355" s="327"/>
      <c r="G1355" s="327"/>
      <c r="H1355" s="327"/>
      <c r="I1355" s="327"/>
      <c r="J1355" s="327"/>
      <c r="K1355" s="327"/>
      <c r="L1355" s="327"/>
      <c r="M1355" s="327"/>
      <c r="N1355" s="327"/>
      <c r="O1355" s="327"/>
      <c r="P1355" s="327"/>
      <c r="Q1355" s="327"/>
      <c r="R1355" s="327"/>
      <c r="S1355" s="327"/>
      <c r="T1355" s="327"/>
      <c r="U1355" s="327"/>
      <c r="V1355" s="327"/>
      <c r="W1355" s="327"/>
      <c r="X1355" s="327"/>
      <c r="Y1355" s="327"/>
      <c r="Z1355" s="327"/>
      <c r="AA1355" s="327"/>
      <c r="AB1355" s="327"/>
      <c r="AC1355" s="327"/>
      <c r="AD1355" s="327"/>
      <c r="AE1355" s="327"/>
      <c r="AF1355" s="327"/>
      <c r="AG1355" s="327"/>
    </row>
    <row r="1356" spans="2:33">
      <c r="B1356" s="354"/>
      <c r="D1356" s="327"/>
      <c r="E1356" s="327"/>
      <c r="F1356" s="327"/>
      <c r="G1356" s="327"/>
      <c r="H1356" s="327"/>
      <c r="I1356" s="327"/>
      <c r="J1356" s="327"/>
      <c r="K1356" s="327"/>
      <c r="L1356" s="327"/>
      <c r="M1356" s="327"/>
      <c r="N1356" s="327"/>
      <c r="O1356" s="327"/>
      <c r="P1356" s="327"/>
      <c r="Q1356" s="327"/>
      <c r="R1356" s="327"/>
      <c r="S1356" s="327"/>
      <c r="T1356" s="327"/>
      <c r="U1356" s="327"/>
      <c r="V1356" s="327"/>
      <c r="W1356" s="327"/>
      <c r="X1356" s="327"/>
      <c r="Y1356" s="327"/>
      <c r="Z1356" s="327"/>
      <c r="AA1356" s="327"/>
      <c r="AB1356" s="327"/>
      <c r="AC1356" s="327"/>
      <c r="AD1356" s="327"/>
      <c r="AE1356" s="327"/>
      <c r="AF1356" s="327"/>
      <c r="AG1356" s="327"/>
    </row>
    <row r="1357" spans="2:33">
      <c r="B1357" s="354"/>
      <c r="D1357" s="327"/>
      <c r="E1357" s="327"/>
      <c r="F1357" s="327"/>
      <c r="G1357" s="327"/>
      <c r="H1357" s="327"/>
      <c r="I1357" s="327"/>
      <c r="J1357" s="327"/>
      <c r="K1357" s="327"/>
      <c r="L1357" s="327"/>
      <c r="M1357" s="327"/>
      <c r="N1357" s="327"/>
      <c r="O1357" s="327"/>
      <c r="P1357" s="327"/>
      <c r="Q1357" s="327"/>
      <c r="R1357" s="327"/>
      <c r="S1357" s="327"/>
      <c r="T1357" s="327"/>
      <c r="U1357" s="327"/>
      <c r="V1357" s="327"/>
      <c r="W1357" s="327"/>
      <c r="X1357" s="327"/>
      <c r="Y1357" s="327"/>
      <c r="Z1357" s="327"/>
      <c r="AA1357" s="327"/>
      <c r="AB1357" s="327"/>
      <c r="AC1357" s="327"/>
      <c r="AD1357" s="327"/>
      <c r="AE1357" s="327"/>
      <c r="AF1357" s="327"/>
      <c r="AG1357" s="327"/>
    </row>
    <row r="1358" spans="2:33">
      <c r="B1358" s="354"/>
      <c r="D1358" s="327"/>
      <c r="E1358" s="327"/>
      <c r="F1358" s="327"/>
      <c r="G1358" s="327"/>
      <c r="H1358" s="327"/>
      <c r="I1358" s="327"/>
      <c r="J1358" s="327"/>
      <c r="K1358" s="327"/>
      <c r="L1358" s="327"/>
      <c r="M1358" s="327"/>
      <c r="N1358" s="327"/>
      <c r="O1358" s="327"/>
      <c r="P1358" s="327"/>
      <c r="Q1358" s="327"/>
      <c r="R1358" s="327"/>
      <c r="S1358" s="327"/>
      <c r="T1358" s="327"/>
      <c r="U1358" s="327"/>
      <c r="V1358" s="327"/>
      <c r="W1358" s="327"/>
      <c r="X1358" s="327"/>
      <c r="Y1358" s="327"/>
      <c r="Z1358" s="327"/>
      <c r="AA1358" s="327"/>
      <c r="AB1358" s="327"/>
      <c r="AC1358" s="327"/>
      <c r="AD1358" s="327"/>
      <c r="AE1358" s="327"/>
      <c r="AF1358" s="327"/>
      <c r="AG1358" s="327"/>
    </row>
    <row r="1359" spans="2:33">
      <c r="B1359" s="354"/>
      <c r="D1359" s="327"/>
      <c r="E1359" s="327"/>
      <c r="F1359" s="327"/>
      <c r="G1359" s="327"/>
      <c r="H1359" s="327"/>
      <c r="I1359" s="327"/>
      <c r="J1359" s="327"/>
      <c r="K1359" s="327"/>
      <c r="L1359" s="327"/>
      <c r="M1359" s="327"/>
      <c r="N1359" s="327"/>
      <c r="O1359" s="327"/>
      <c r="P1359" s="327"/>
      <c r="Q1359" s="327"/>
      <c r="R1359" s="327"/>
      <c r="S1359" s="327"/>
      <c r="T1359" s="327"/>
      <c r="U1359" s="327"/>
      <c r="V1359" s="327"/>
      <c r="W1359" s="327"/>
      <c r="X1359" s="327"/>
      <c r="Y1359" s="327"/>
      <c r="Z1359" s="327"/>
      <c r="AA1359" s="327"/>
      <c r="AB1359" s="327"/>
      <c r="AC1359" s="327"/>
      <c r="AD1359" s="327"/>
      <c r="AE1359" s="327"/>
      <c r="AF1359" s="327"/>
      <c r="AG1359" s="327"/>
    </row>
    <row r="1360" spans="2:33">
      <c r="B1360" s="354"/>
      <c r="D1360" s="327"/>
      <c r="E1360" s="327"/>
      <c r="F1360" s="327"/>
      <c r="G1360" s="327"/>
      <c r="H1360" s="327"/>
      <c r="I1360" s="327"/>
      <c r="J1360" s="327"/>
      <c r="K1360" s="327"/>
      <c r="L1360" s="327"/>
      <c r="M1360" s="327"/>
      <c r="N1360" s="327"/>
      <c r="O1360" s="327"/>
      <c r="P1360" s="327"/>
      <c r="Q1360" s="327"/>
      <c r="R1360" s="327"/>
      <c r="S1360" s="327"/>
      <c r="T1360" s="327"/>
      <c r="U1360" s="327"/>
      <c r="V1360" s="327"/>
      <c r="W1360" s="327"/>
      <c r="X1360" s="327"/>
      <c r="Y1360" s="327"/>
      <c r="Z1360" s="327"/>
      <c r="AA1360" s="327"/>
      <c r="AB1360" s="327"/>
      <c r="AC1360" s="327"/>
      <c r="AD1360" s="327"/>
      <c r="AE1360" s="327"/>
      <c r="AF1360" s="327"/>
      <c r="AG1360" s="327"/>
    </row>
    <row r="1361" spans="2:33">
      <c r="B1361" s="354"/>
      <c r="D1361" s="327"/>
      <c r="E1361" s="327"/>
      <c r="F1361" s="327"/>
      <c r="G1361" s="327"/>
      <c r="H1361" s="327"/>
      <c r="I1361" s="327"/>
      <c r="J1361" s="327"/>
      <c r="K1361" s="327"/>
      <c r="L1361" s="327"/>
      <c r="M1361" s="327"/>
      <c r="N1361" s="327"/>
      <c r="O1361" s="327"/>
      <c r="P1361" s="327"/>
      <c r="Q1361" s="327"/>
      <c r="R1361" s="327"/>
      <c r="S1361" s="327"/>
      <c r="T1361" s="327"/>
      <c r="U1361" s="327"/>
      <c r="V1361" s="327"/>
      <c r="W1361" s="327"/>
      <c r="X1361" s="327"/>
      <c r="Y1361" s="327"/>
      <c r="Z1361" s="327"/>
      <c r="AA1361" s="327"/>
      <c r="AB1361" s="327"/>
      <c r="AC1361" s="327"/>
      <c r="AD1361" s="327"/>
      <c r="AE1361" s="327"/>
      <c r="AF1361" s="327"/>
      <c r="AG1361" s="327"/>
    </row>
    <row r="1362" spans="2:33">
      <c r="B1362" s="354"/>
      <c r="D1362" s="327"/>
      <c r="E1362" s="327"/>
      <c r="F1362" s="327"/>
      <c r="G1362" s="327"/>
      <c r="H1362" s="327"/>
      <c r="I1362" s="327"/>
      <c r="J1362" s="327"/>
      <c r="K1362" s="327"/>
      <c r="L1362" s="327"/>
      <c r="M1362" s="327"/>
      <c r="N1362" s="327"/>
      <c r="O1362" s="327"/>
      <c r="P1362" s="327"/>
      <c r="Q1362" s="327"/>
      <c r="R1362" s="327"/>
      <c r="S1362" s="327"/>
      <c r="T1362" s="327"/>
      <c r="U1362" s="327"/>
      <c r="V1362" s="327"/>
      <c r="W1362" s="327"/>
      <c r="X1362" s="327"/>
      <c r="Y1362" s="327"/>
      <c r="Z1362" s="327"/>
      <c r="AA1362" s="327"/>
      <c r="AB1362" s="327"/>
      <c r="AC1362" s="327"/>
      <c r="AD1362" s="327"/>
      <c r="AE1362" s="327"/>
      <c r="AF1362" s="327"/>
      <c r="AG1362" s="327"/>
    </row>
    <row r="1363" spans="2:33">
      <c r="B1363" s="354"/>
      <c r="D1363" s="327"/>
      <c r="E1363" s="327"/>
      <c r="F1363" s="327"/>
      <c r="G1363" s="327"/>
      <c r="H1363" s="327"/>
      <c r="I1363" s="327"/>
      <c r="J1363" s="327"/>
      <c r="K1363" s="327"/>
      <c r="L1363" s="327"/>
      <c r="M1363" s="327"/>
      <c r="N1363" s="327"/>
      <c r="O1363" s="327"/>
      <c r="P1363" s="327"/>
      <c r="Q1363" s="327"/>
      <c r="R1363" s="327"/>
      <c r="S1363" s="327"/>
      <c r="T1363" s="327"/>
      <c r="U1363" s="327"/>
      <c r="V1363" s="327"/>
      <c r="W1363" s="327"/>
      <c r="X1363" s="327"/>
      <c r="Y1363" s="327"/>
      <c r="Z1363" s="327"/>
      <c r="AA1363" s="327"/>
      <c r="AB1363" s="327"/>
      <c r="AC1363" s="327"/>
      <c r="AD1363" s="327"/>
      <c r="AE1363" s="327"/>
      <c r="AF1363" s="327"/>
      <c r="AG1363" s="327"/>
    </row>
    <row r="1364" spans="2:33">
      <c r="B1364" s="354"/>
      <c r="D1364" s="327"/>
      <c r="E1364" s="327"/>
      <c r="F1364" s="327"/>
      <c r="G1364" s="327"/>
      <c r="H1364" s="327"/>
      <c r="I1364" s="327"/>
      <c r="J1364" s="327"/>
      <c r="K1364" s="327"/>
      <c r="L1364" s="327"/>
      <c r="M1364" s="327"/>
      <c r="N1364" s="327"/>
      <c r="O1364" s="327"/>
      <c r="P1364" s="327"/>
      <c r="Q1364" s="327"/>
      <c r="R1364" s="327"/>
      <c r="S1364" s="327"/>
      <c r="T1364" s="327"/>
      <c r="U1364" s="327"/>
      <c r="V1364" s="327"/>
      <c r="W1364" s="327"/>
      <c r="X1364" s="327"/>
      <c r="Y1364" s="327"/>
      <c r="Z1364" s="327"/>
      <c r="AA1364" s="327"/>
      <c r="AB1364" s="327"/>
      <c r="AC1364" s="327"/>
      <c r="AD1364" s="327"/>
      <c r="AE1364" s="327"/>
      <c r="AF1364" s="327"/>
      <c r="AG1364" s="327"/>
    </row>
    <row r="1365" spans="2:33">
      <c r="B1365" s="354"/>
      <c r="D1365" s="327"/>
      <c r="E1365" s="327"/>
      <c r="F1365" s="327"/>
      <c r="G1365" s="327"/>
      <c r="H1365" s="327"/>
      <c r="I1365" s="327"/>
      <c r="J1365" s="327"/>
      <c r="K1365" s="327"/>
      <c r="L1365" s="327"/>
      <c r="M1365" s="327"/>
      <c r="N1365" s="327"/>
      <c r="O1365" s="327"/>
      <c r="P1365" s="327"/>
      <c r="Q1365" s="327"/>
      <c r="R1365" s="327"/>
      <c r="S1365" s="327"/>
      <c r="T1365" s="327"/>
      <c r="U1365" s="327"/>
      <c r="V1365" s="327"/>
      <c r="W1365" s="327"/>
      <c r="X1365" s="327"/>
      <c r="Y1365" s="327"/>
      <c r="Z1365" s="327"/>
      <c r="AA1365" s="327"/>
      <c r="AB1365" s="327"/>
      <c r="AC1365" s="327"/>
      <c r="AD1365" s="327"/>
      <c r="AE1365" s="327"/>
      <c r="AF1365" s="327"/>
      <c r="AG1365" s="327"/>
    </row>
    <row r="1366" spans="2:33">
      <c r="B1366" s="354"/>
      <c r="D1366" s="327"/>
      <c r="E1366" s="327"/>
      <c r="F1366" s="327"/>
      <c r="G1366" s="327"/>
      <c r="H1366" s="327"/>
      <c r="I1366" s="327"/>
      <c r="J1366" s="327"/>
      <c r="K1366" s="327"/>
      <c r="L1366" s="327"/>
      <c r="M1366" s="327"/>
      <c r="N1366" s="327"/>
      <c r="O1366" s="327"/>
      <c r="P1366" s="327"/>
      <c r="Q1366" s="327"/>
      <c r="R1366" s="327"/>
      <c r="S1366" s="327"/>
      <c r="T1366" s="327"/>
      <c r="U1366" s="327"/>
      <c r="V1366" s="327"/>
      <c r="W1366" s="327"/>
      <c r="X1366" s="327"/>
      <c r="Y1366" s="327"/>
      <c r="Z1366" s="327"/>
      <c r="AA1366" s="327"/>
      <c r="AB1366" s="327"/>
      <c r="AC1366" s="327"/>
      <c r="AD1366" s="327"/>
      <c r="AE1366" s="327"/>
      <c r="AF1366" s="327"/>
      <c r="AG1366" s="327"/>
    </row>
    <row r="1367" spans="2:33">
      <c r="B1367" s="354"/>
      <c r="D1367" s="327"/>
      <c r="E1367" s="327"/>
      <c r="F1367" s="327"/>
      <c r="G1367" s="327"/>
      <c r="H1367" s="327"/>
      <c r="I1367" s="327"/>
      <c r="J1367" s="327"/>
      <c r="K1367" s="327"/>
      <c r="L1367" s="327"/>
      <c r="M1367" s="327"/>
      <c r="N1367" s="327"/>
      <c r="O1367" s="327"/>
      <c r="P1367" s="327"/>
      <c r="Q1367" s="327"/>
      <c r="R1367" s="327"/>
      <c r="S1367" s="327"/>
      <c r="T1367" s="327"/>
      <c r="U1367" s="327"/>
      <c r="V1367" s="327"/>
      <c r="W1367" s="327"/>
      <c r="X1367" s="327"/>
      <c r="Y1367" s="327"/>
      <c r="Z1367" s="327"/>
      <c r="AA1367" s="327"/>
      <c r="AB1367" s="327"/>
      <c r="AC1367" s="327"/>
      <c r="AD1367" s="327"/>
      <c r="AE1367" s="327"/>
      <c r="AF1367" s="327"/>
      <c r="AG1367" s="327"/>
    </row>
    <row r="1368" spans="2:33">
      <c r="B1368" s="354"/>
      <c r="D1368" s="327"/>
      <c r="E1368" s="327"/>
      <c r="F1368" s="327"/>
      <c r="G1368" s="327"/>
      <c r="H1368" s="327"/>
      <c r="I1368" s="327"/>
      <c r="J1368" s="327"/>
      <c r="K1368" s="327"/>
      <c r="L1368" s="327"/>
      <c r="M1368" s="327"/>
      <c r="N1368" s="327"/>
      <c r="O1368" s="327"/>
      <c r="P1368" s="327"/>
      <c r="Q1368" s="327"/>
      <c r="R1368" s="327"/>
      <c r="S1368" s="327"/>
      <c r="T1368" s="327"/>
      <c r="U1368" s="327"/>
      <c r="V1368" s="327"/>
      <c r="W1368" s="327"/>
      <c r="X1368" s="327"/>
      <c r="Y1368" s="327"/>
      <c r="Z1368" s="327"/>
      <c r="AA1368" s="327"/>
      <c r="AB1368" s="327"/>
      <c r="AC1368" s="327"/>
      <c r="AD1368" s="327"/>
      <c r="AE1368" s="327"/>
      <c r="AF1368" s="327"/>
      <c r="AG1368" s="327"/>
    </row>
    <row r="1369" spans="2:33">
      <c r="B1369" s="354"/>
      <c r="D1369" s="327"/>
      <c r="E1369" s="327"/>
      <c r="F1369" s="327"/>
      <c r="G1369" s="327"/>
      <c r="H1369" s="327"/>
      <c r="I1369" s="327"/>
      <c r="J1369" s="327"/>
      <c r="K1369" s="327"/>
      <c r="L1369" s="327"/>
      <c r="M1369" s="327"/>
      <c r="N1369" s="327"/>
      <c r="O1369" s="327"/>
      <c r="P1369" s="327"/>
      <c r="Q1369" s="327"/>
      <c r="R1369" s="327"/>
      <c r="S1369" s="327"/>
      <c r="T1369" s="327"/>
      <c r="U1369" s="327"/>
      <c r="V1369" s="327"/>
      <c r="W1369" s="327"/>
      <c r="X1369" s="327"/>
      <c r="Y1369" s="327"/>
      <c r="Z1369" s="327"/>
      <c r="AA1369" s="327"/>
      <c r="AB1369" s="327"/>
      <c r="AC1369" s="327"/>
      <c r="AD1369" s="327"/>
      <c r="AE1369" s="327"/>
      <c r="AF1369" s="327"/>
      <c r="AG1369" s="327"/>
    </row>
    <row r="1370" spans="2:33">
      <c r="B1370" s="354"/>
      <c r="D1370" s="327"/>
      <c r="E1370" s="327"/>
      <c r="F1370" s="327"/>
      <c r="G1370" s="327"/>
      <c r="H1370" s="327"/>
      <c r="I1370" s="327"/>
      <c r="J1370" s="327"/>
      <c r="K1370" s="327"/>
      <c r="L1370" s="327"/>
      <c r="M1370" s="327"/>
      <c r="N1370" s="327"/>
      <c r="O1370" s="327"/>
      <c r="P1370" s="327"/>
      <c r="Q1370" s="327"/>
      <c r="R1370" s="327"/>
      <c r="S1370" s="327"/>
      <c r="T1370" s="327"/>
      <c r="U1370" s="327"/>
      <c r="V1370" s="327"/>
      <c r="W1370" s="327"/>
      <c r="X1370" s="327"/>
      <c r="Y1370" s="327"/>
      <c r="Z1370" s="327"/>
      <c r="AA1370" s="327"/>
      <c r="AB1370" s="327"/>
      <c r="AC1370" s="327"/>
      <c r="AD1370" s="327"/>
      <c r="AE1370" s="327"/>
      <c r="AF1370" s="327"/>
      <c r="AG1370" s="327"/>
    </row>
    <row r="1371" spans="2:33">
      <c r="B1371" s="354"/>
      <c r="D1371" s="327"/>
      <c r="E1371" s="327"/>
      <c r="F1371" s="327"/>
      <c r="G1371" s="327"/>
      <c r="H1371" s="327"/>
      <c r="I1371" s="327"/>
      <c r="J1371" s="327"/>
      <c r="K1371" s="327"/>
      <c r="L1371" s="327"/>
      <c r="M1371" s="327"/>
      <c r="N1371" s="327"/>
      <c r="O1371" s="327"/>
      <c r="P1371" s="327"/>
      <c r="Q1371" s="327"/>
      <c r="R1371" s="327"/>
      <c r="S1371" s="327"/>
      <c r="T1371" s="327"/>
      <c r="U1371" s="327"/>
      <c r="V1371" s="327"/>
      <c r="W1371" s="327"/>
      <c r="X1371" s="327"/>
      <c r="Y1371" s="327"/>
      <c r="Z1371" s="327"/>
      <c r="AA1371" s="327"/>
      <c r="AB1371" s="327"/>
      <c r="AC1371" s="327"/>
      <c r="AD1371" s="327"/>
      <c r="AE1371" s="327"/>
      <c r="AF1371" s="327"/>
      <c r="AG1371" s="327"/>
    </row>
    <row r="1372" spans="2:33">
      <c r="B1372" s="354"/>
      <c r="D1372" s="327"/>
      <c r="E1372" s="327"/>
      <c r="F1372" s="327"/>
      <c r="G1372" s="327"/>
      <c r="H1372" s="327"/>
      <c r="I1372" s="327"/>
      <c r="J1372" s="327"/>
      <c r="K1372" s="327"/>
      <c r="L1372" s="327"/>
      <c r="M1372" s="327"/>
      <c r="N1372" s="327"/>
      <c r="O1372" s="327"/>
      <c r="P1372" s="327"/>
      <c r="Q1372" s="327"/>
      <c r="R1372" s="327"/>
      <c r="S1372" s="327"/>
      <c r="T1372" s="327"/>
      <c r="U1372" s="327"/>
      <c r="V1372" s="327"/>
      <c r="W1372" s="327"/>
      <c r="X1372" s="327"/>
      <c r="Y1372" s="327"/>
      <c r="Z1372" s="327"/>
      <c r="AA1372" s="327"/>
      <c r="AB1372" s="327"/>
      <c r="AC1372" s="327"/>
      <c r="AD1372" s="327"/>
      <c r="AE1372" s="327"/>
      <c r="AF1372" s="327"/>
      <c r="AG1372" s="327"/>
    </row>
    <row r="1373" spans="2:33">
      <c r="B1373" s="354"/>
      <c r="D1373" s="327"/>
      <c r="E1373" s="327"/>
      <c r="F1373" s="327"/>
      <c r="G1373" s="327"/>
      <c r="H1373" s="327"/>
      <c r="I1373" s="327"/>
      <c r="J1373" s="327"/>
      <c r="K1373" s="327"/>
      <c r="L1373" s="327"/>
      <c r="M1373" s="327"/>
      <c r="N1373" s="327"/>
      <c r="O1373" s="327"/>
      <c r="P1373" s="327"/>
      <c r="Q1373" s="327"/>
      <c r="R1373" s="327"/>
      <c r="S1373" s="327"/>
      <c r="T1373" s="327"/>
      <c r="U1373" s="327"/>
      <c r="V1373" s="327"/>
      <c r="W1373" s="327"/>
      <c r="X1373" s="327"/>
      <c r="Y1373" s="327"/>
      <c r="Z1373" s="327"/>
      <c r="AA1373" s="327"/>
      <c r="AB1373" s="327"/>
      <c r="AC1373" s="327"/>
      <c r="AD1373" s="327"/>
      <c r="AE1373" s="327"/>
      <c r="AF1373" s="327"/>
      <c r="AG1373" s="327"/>
    </row>
    <row r="1374" spans="2:33">
      <c r="B1374" s="354"/>
      <c r="D1374" s="327"/>
      <c r="E1374" s="327"/>
      <c r="F1374" s="327"/>
      <c r="G1374" s="327"/>
      <c r="H1374" s="327"/>
      <c r="I1374" s="327"/>
      <c r="J1374" s="327"/>
      <c r="K1374" s="327"/>
      <c r="L1374" s="327"/>
      <c r="M1374" s="327"/>
      <c r="N1374" s="327"/>
      <c r="O1374" s="327"/>
      <c r="P1374" s="327"/>
      <c r="Q1374" s="327"/>
      <c r="R1374" s="327"/>
      <c r="S1374" s="327"/>
      <c r="T1374" s="327"/>
      <c r="U1374" s="327"/>
      <c r="V1374" s="327"/>
      <c r="W1374" s="327"/>
      <c r="X1374" s="327"/>
      <c r="Y1374" s="327"/>
      <c r="Z1374" s="327"/>
      <c r="AA1374" s="327"/>
      <c r="AB1374" s="327"/>
      <c r="AC1374" s="327"/>
      <c r="AD1374" s="327"/>
      <c r="AE1374" s="327"/>
      <c r="AF1374" s="327"/>
      <c r="AG1374" s="327"/>
    </row>
    <row r="1375" spans="2:33">
      <c r="B1375" s="354"/>
      <c r="D1375" s="327"/>
      <c r="E1375" s="327"/>
      <c r="F1375" s="327"/>
      <c r="G1375" s="327"/>
      <c r="H1375" s="327"/>
      <c r="I1375" s="327"/>
      <c r="J1375" s="327"/>
      <c r="K1375" s="327"/>
      <c r="L1375" s="327"/>
      <c r="M1375" s="327"/>
      <c r="N1375" s="327"/>
      <c r="O1375" s="327"/>
      <c r="P1375" s="327"/>
      <c r="Q1375" s="327"/>
      <c r="R1375" s="327"/>
      <c r="S1375" s="327"/>
      <c r="T1375" s="327"/>
      <c r="U1375" s="327"/>
      <c r="V1375" s="327"/>
      <c r="W1375" s="327"/>
      <c r="X1375" s="327"/>
      <c r="Y1375" s="327"/>
      <c r="Z1375" s="327"/>
      <c r="AA1375" s="327"/>
      <c r="AB1375" s="327"/>
      <c r="AC1375" s="327"/>
      <c r="AD1375" s="327"/>
      <c r="AE1375" s="327"/>
      <c r="AF1375" s="327"/>
      <c r="AG1375" s="327"/>
    </row>
    <row r="1376" spans="2:33">
      <c r="B1376" s="354"/>
      <c r="D1376" s="327"/>
      <c r="E1376" s="327"/>
      <c r="F1376" s="327"/>
      <c r="G1376" s="327"/>
      <c r="H1376" s="327"/>
      <c r="I1376" s="327"/>
      <c r="J1376" s="327"/>
      <c r="K1376" s="327"/>
      <c r="L1376" s="327"/>
      <c r="M1376" s="327"/>
      <c r="N1376" s="327"/>
      <c r="O1376" s="327"/>
      <c r="P1376" s="327"/>
      <c r="Q1376" s="327"/>
      <c r="R1376" s="327"/>
      <c r="S1376" s="327"/>
      <c r="T1376" s="327"/>
      <c r="U1376" s="327"/>
      <c r="V1376" s="327"/>
      <c r="W1376" s="327"/>
      <c r="X1376" s="327"/>
      <c r="Y1376" s="327"/>
      <c r="Z1376" s="327"/>
      <c r="AA1376" s="327"/>
      <c r="AB1376" s="327"/>
      <c r="AC1376" s="327"/>
      <c r="AD1376" s="327"/>
      <c r="AE1376" s="327"/>
      <c r="AF1376" s="327"/>
      <c r="AG1376" s="327"/>
    </row>
    <row r="1377" spans="2:33">
      <c r="B1377" s="354"/>
      <c r="D1377" s="327"/>
      <c r="E1377" s="327"/>
      <c r="F1377" s="327"/>
      <c r="G1377" s="327"/>
      <c r="H1377" s="327"/>
      <c r="I1377" s="327"/>
      <c r="J1377" s="327"/>
      <c r="K1377" s="327"/>
      <c r="L1377" s="327"/>
      <c r="M1377" s="327"/>
      <c r="N1377" s="327"/>
      <c r="O1377" s="327"/>
      <c r="P1377" s="327"/>
      <c r="Q1377" s="327"/>
      <c r="R1377" s="327"/>
      <c r="S1377" s="327"/>
      <c r="T1377" s="327"/>
      <c r="U1377" s="327"/>
      <c r="V1377" s="327"/>
      <c r="W1377" s="327"/>
      <c r="X1377" s="327"/>
      <c r="Y1377" s="327"/>
      <c r="Z1377" s="327"/>
      <c r="AA1377" s="327"/>
      <c r="AB1377" s="327"/>
      <c r="AC1377" s="327"/>
      <c r="AD1377" s="327"/>
      <c r="AE1377" s="327"/>
      <c r="AF1377" s="327"/>
      <c r="AG1377" s="327"/>
    </row>
    <row r="1378" spans="2:33">
      <c r="B1378" s="354"/>
      <c r="D1378" s="327"/>
      <c r="E1378" s="327"/>
      <c r="F1378" s="327"/>
      <c r="G1378" s="327"/>
      <c r="H1378" s="327"/>
      <c r="I1378" s="327"/>
      <c r="J1378" s="327"/>
      <c r="K1378" s="327"/>
      <c r="L1378" s="327"/>
      <c r="M1378" s="327"/>
      <c r="N1378" s="327"/>
      <c r="O1378" s="327"/>
      <c r="P1378" s="327"/>
      <c r="Q1378" s="327"/>
      <c r="R1378" s="327"/>
      <c r="S1378" s="327"/>
      <c r="T1378" s="327"/>
      <c r="U1378" s="327"/>
      <c r="V1378" s="327"/>
      <c r="W1378" s="327"/>
      <c r="X1378" s="327"/>
      <c r="Y1378" s="327"/>
      <c r="Z1378" s="327"/>
      <c r="AA1378" s="327"/>
      <c r="AB1378" s="327"/>
      <c r="AC1378" s="327"/>
      <c r="AD1378" s="327"/>
      <c r="AE1378" s="327"/>
      <c r="AF1378" s="327"/>
      <c r="AG1378" s="327"/>
    </row>
    <row r="1379" spans="2:33">
      <c r="B1379" s="354"/>
      <c r="D1379" s="327"/>
      <c r="E1379" s="327"/>
      <c r="F1379" s="327"/>
      <c r="G1379" s="327"/>
      <c r="H1379" s="327"/>
      <c r="I1379" s="327"/>
      <c r="J1379" s="327"/>
      <c r="K1379" s="327"/>
      <c r="L1379" s="327"/>
      <c r="M1379" s="327"/>
      <c r="N1379" s="327"/>
      <c r="O1379" s="327"/>
      <c r="P1379" s="327"/>
      <c r="Q1379" s="327"/>
      <c r="R1379" s="327"/>
      <c r="S1379" s="327"/>
      <c r="T1379" s="327"/>
      <c r="U1379" s="327"/>
      <c r="V1379" s="327"/>
      <c r="W1379" s="327"/>
      <c r="X1379" s="327"/>
      <c r="Y1379" s="327"/>
      <c r="Z1379" s="327"/>
      <c r="AA1379" s="327"/>
      <c r="AB1379" s="327"/>
      <c r="AC1379" s="327"/>
      <c r="AD1379" s="327"/>
      <c r="AE1379" s="327"/>
      <c r="AF1379" s="327"/>
      <c r="AG1379" s="327"/>
    </row>
    <row r="1380" spans="2:33">
      <c r="B1380" s="354"/>
      <c r="D1380" s="327"/>
      <c r="E1380" s="327"/>
      <c r="F1380" s="327"/>
      <c r="G1380" s="327"/>
      <c r="H1380" s="327"/>
      <c r="I1380" s="327"/>
      <c r="J1380" s="327"/>
      <c r="K1380" s="327"/>
      <c r="L1380" s="327"/>
      <c r="M1380" s="327"/>
      <c r="N1380" s="327"/>
      <c r="O1380" s="327"/>
      <c r="P1380" s="327"/>
      <c r="Q1380" s="327"/>
      <c r="R1380" s="327"/>
      <c r="S1380" s="327"/>
      <c r="T1380" s="327"/>
      <c r="U1380" s="327"/>
      <c r="V1380" s="327"/>
      <c r="W1380" s="327"/>
      <c r="X1380" s="327"/>
      <c r="Y1380" s="327"/>
      <c r="Z1380" s="327"/>
      <c r="AA1380" s="327"/>
      <c r="AB1380" s="327"/>
      <c r="AC1380" s="327"/>
      <c r="AD1380" s="327"/>
      <c r="AE1380" s="327"/>
      <c r="AF1380" s="327"/>
      <c r="AG1380" s="327"/>
    </row>
    <row r="1381" spans="2:33">
      <c r="B1381" s="354"/>
      <c r="D1381" s="327"/>
      <c r="E1381" s="327"/>
      <c r="F1381" s="327"/>
      <c r="G1381" s="327"/>
      <c r="H1381" s="327"/>
      <c r="I1381" s="327"/>
      <c r="J1381" s="327"/>
      <c r="K1381" s="327"/>
      <c r="L1381" s="327"/>
      <c r="M1381" s="327"/>
      <c r="N1381" s="327"/>
      <c r="O1381" s="327"/>
      <c r="P1381" s="327"/>
      <c r="Q1381" s="327"/>
      <c r="R1381" s="327"/>
      <c r="S1381" s="327"/>
      <c r="T1381" s="327"/>
      <c r="U1381" s="327"/>
      <c r="V1381" s="327"/>
      <c r="W1381" s="327"/>
      <c r="X1381" s="327"/>
      <c r="Y1381" s="327"/>
      <c r="Z1381" s="327"/>
      <c r="AA1381" s="327"/>
      <c r="AB1381" s="327"/>
      <c r="AC1381" s="327"/>
      <c r="AD1381" s="327"/>
      <c r="AE1381" s="327"/>
      <c r="AF1381" s="327"/>
      <c r="AG1381" s="327"/>
    </row>
    <row r="1382" spans="2:33">
      <c r="B1382" s="354"/>
      <c r="D1382" s="327"/>
      <c r="E1382" s="327"/>
      <c r="F1382" s="327"/>
      <c r="G1382" s="327"/>
      <c r="H1382" s="327"/>
      <c r="I1382" s="327"/>
      <c r="J1382" s="327"/>
      <c r="K1382" s="327"/>
      <c r="L1382" s="327"/>
      <c r="M1382" s="327"/>
      <c r="N1382" s="327"/>
      <c r="O1382" s="327"/>
      <c r="P1382" s="327"/>
      <c r="Q1382" s="327"/>
      <c r="R1382" s="327"/>
      <c r="S1382" s="327"/>
      <c r="T1382" s="327"/>
      <c r="U1382" s="327"/>
      <c r="V1382" s="327"/>
      <c r="W1382" s="327"/>
      <c r="X1382" s="327"/>
      <c r="Y1382" s="327"/>
      <c r="Z1382" s="327"/>
      <c r="AA1382" s="327"/>
      <c r="AB1382" s="327"/>
      <c r="AC1382" s="327"/>
      <c r="AD1382" s="327"/>
      <c r="AE1382" s="327"/>
      <c r="AF1382" s="327"/>
      <c r="AG1382" s="327"/>
    </row>
    <row r="1383" spans="2:33">
      <c r="B1383" s="354"/>
      <c r="D1383" s="327"/>
      <c r="E1383" s="327"/>
      <c r="F1383" s="327"/>
      <c r="G1383" s="327"/>
      <c r="H1383" s="327"/>
      <c r="I1383" s="327"/>
      <c r="J1383" s="327"/>
      <c r="K1383" s="327"/>
      <c r="L1383" s="327"/>
      <c r="M1383" s="327"/>
      <c r="N1383" s="327"/>
      <c r="O1383" s="327"/>
      <c r="P1383" s="327"/>
      <c r="Q1383" s="327"/>
      <c r="R1383" s="327"/>
      <c r="S1383" s="327"/>
      <c r="T1383" s="327"/>
      <c r="U1383" s="327"/>
      <c r="V1383" s="327"/>
      <c r="W1383" s="327"/>
      <c r="X1383" s="327"/>
      <c r="Y1383" s="327"/>
      <c r="Z1383" s="327"/>
      <c r="AA1383" s="327"/>
      <c r="AB1383" s="327"/>
      <c r="AC1383" s="327"/>
      <c r="AD1383" s="327"/>
      <c r="AE1383" s="327"/>
      <c r="AF1383" s="327"/>
      <c r="AG1383" s="327"/>
    </row>
    <row r="1384" spans="2:33">
      <c r="B1384" s="354"/>
      <c r="D1384" s="327"/>
      <c r="E1384" s="327"/>
      <c r="F1384" s="327"/>
      <c r="G1384" s="327"/>
      <c r="H1384" s="327"/>
      <c r="I1384" s="327"/>
      <c r="J1384" s="327"/>
      <c r="K1384" s="327"/>
      <c r="L1384" s="327"/>
      <c r="M1384" s="327"/>
      <c r="N1384" s="327"/>
      <c r="O1384" s="327"/>
      <c r="P1384" s="327"/>
      <c r="Q1384" s="327"/>
      <c r="R1384" s="327"/>
      <c r="S1384" s="327"/>
      <c r="T1384" s="327"/>
      <c r="U1384" s="327"/>
      <c r="V1384" s="327"/>
      <c r="W1384" s="327"/>
      <c r="X1384" s="327"/>
      <c r="Y1384" s="327"/>
      <c r="Z1384" s="327"/>
      <c r="AA1384" s="327"/>
      <c r="AB1384" s="327"/>
      <c r="AC1384" s="327"/>
      <c r="AD1384" s="327"/>
      <c r="AE1384" s="327"/>
      <c r="AF1384" s="327"/>
      <c r="AG1384" s="327"/>
    </row>
    <row r="1385" spans="2:33">
      <c r="B1385" s="354"/>
      <c r="D1385" s="327"/>
      <c r="E1385" s="327"/>
      <c r="F1385" s="327"/>
      <c r="G1385" s="327"/>
      <c r="H1385" s="327"/>
      <c r="I1385" s="327"/>
      <c r="J1385" s="327"/>
      <c r="K1385" s="327"/>
      <c r="L1385" s="327"/>
      <c r="M1385" s="327"/>
      <c r="N1385" s="327"/>
      <c r="O1385" s="327"/>
      <c r="P1385" s="327"/>
      <c r="Q1385" s="327"/>
      <c r="R1385" s="327"/>
      <c r="S1385" s="327"/>
      <c r="T1385" s="327"/>
      <c r="U1385" s="327"/>
      <c r="V1385" s="327"/>
      <c r="W1385" s="327"/>
      <c r="X1385" s="327"/>
      <c r="Y1385" s="327"/>
      <c r="Z1385" s="327"/>
      <c r="AA1385" s="327"/>
      <c r="AB1385" s="327"/>
      <c r="AC1385" s="327"/>
      <c r="AD1385" s="327"/>
      <c r="AE1385" s="327"/>
      <c r="AF1385" s="327"/>
      <c r="AG1385" s="327"/>
    </row>
    <row r="1386" spans="2:33">
      <c r="B1386" s="354"/>
      <c r="D1386" s="327"/>
      <c r="E1386" s="327"/>
      <c r="F1386" s="327"/>
      <c r="G1386" s="327"/>
      <c r="H1386" s="327"/>
      <c r="I1386" s="327"/>
      <c r="J1386" s="327"/>
      <c r="K1386" s="327"/>
      <c r="L1386" s="327"/>
      <c r="M1386" s="327"/>
      <c r="N1386" s="327"/>
      <c r="O1386" s="327"/>
      <c r="P1386" s="327"/>
      <c r="Q1386" s="327"/>
      <c r="R1386" s="327"/>
      <c r="S1386" s="327"/>
      <c r="T1386" s="327"/>
      <c r="U1386" s="327"/>
      <c r="V1386" s="327"/>
      <c r="W1386" s="327"/>
      <c r="X1386" s="327"/>
      <c r="Y1386" s="327"/>
      <c r="Z1386" s="327"/>
      <c r="AA1386" s="327"/>
      <c r="AB1386" s="327"/>
      <c r="AC1386" s="327"/>
      <c r="AD1386" s="327"/>
      <c r="AE1386" s="327"/>
      <c r="AF1386" s="327"/>
      <c r="AG1386" s="327"/>
    </row>
    <row r="1387" spans="2:33">
      <c r="B1387" s="354"/>
      <c r="D1387" s="327"/>
      <c r="E1387" s="327"/>
      <c r="F1387" s="327"/>
      <c r="G1387" s="327"/>
      <c r="H1387" s="327"/>
      <c r="I1387" s="327"/>
      <c r="J1387" s="327"/>
      <c r="K1387" s="327"/>
      <c r="L1387" s="327"/>
      <c r="M1387" s="327"/>
      <c r="N1387" s="327"/>
      <c r="O1387" s="327"/>
      <c r="P1387" s="327"/>
      <c r="Q1387" s="327"/>
      <c r="R1387" s="327"/>
      <c r="S1387" s="327"/>
      <c r="T1387" s="327"/>
      <c r="U1387" s="327"/>
      <c r="V1387" s="327"/>
      <c r="W1387" s="327"/>
      <c r="X1387" s="327"/>
      <c r="Y1387" s="327"/>
      <c r="Z1387" s="327"/>
      <c r="AA1387" s="327"/>
      <c r="AB1387" s="327"/>
      <c r="AC1387" s="327"/>
      <c r="AD1387" s="327"/>
      <c r="AE1387" s="327"/>
      <c r="AF1387" s="327"/>
      <c r="AG1387" s="327"/>
    </row>
    <row r="1388" spans="2:33">
      <c r="B1388" s="354"/>
      <c r="D1388" s="327"/>
      <c r="E1388" s="327"/>
      <c r="F1388" s="327"/>
      <c r="G1388" s="327"/>
      <c r="H1388" s="327"/>
      <c r="I1388" s="327"/>
      <c r="J1388" s="327"/>
      <c r="K1388" s="327"/>
      <c r="L1388" s="327"/>
      <c r="M1388" s="327"/>
      <c r="N1388" s="327"/>
      <c r="O1388" s="327"/>
      <c r="P1388" s="327"/>
      <c r="Q1388" s="327"/>
      <c r="R1388" s="327"/>
      <c r="S1388" s="327"/>
      <c r="T1388" s="327"/>
      <c r="U1388" s="327"/>
      <c r="V1388" s="327"/>
      <c r="W1388" s="327"/>
      <c r="X1388" s="327"/>
      <c r="Y1388" s="327"/>
      <c r="Z1388" s="327"/>
      <c r="AA1388" s="327"/>
      <c r="AB1388" s="327"/>
      <c r="AC1388" s="327"/>
      <c r="AD1388" s="327"/>
      <c r="AE1388" s="327"/>
      <c r="AF1388" s="327"/>
      <c r="AG1388" s="327"/>
    </row>
    <row r="1389" spans="2:33">
      <c r="B1389" s="354"/>
      <c r="D1389" s="327"/>
      <c r="E1389" s="327"/>
      <c r="F1389" s="327"/>
      <c r="G1389" s="327"/>
      <c r="H1389" s="327"/>
      <c r="I1389" s="327"/>
      <c r="J1389" s="327"/>
      <c r="K1389" s="327"/>
      <c r="L1389" s="327"/>
      <c r="M1389" s="327"/>
      <c r="N1389" s="327"/>
      <c r="O1389" s="327"/>
      <c r="P1389" s="327"/>
      <c r="Q1389" s="327"/>
      <c r="R1389" s="327"/>
      <c r="S1389" s="327"/>
      <c r="T1389" s="327"/>
      <c r="U1389" s="327"/>
      <c r="V1389" s="327"/>
      <c r="W1389" s="327"/>
      <c r="X1389" s="327"/>
      <c r="Y1389" s="327"/>
      <c r="Z1389" s="327"/>
      <c r="AA1389" s="327"/>
      <c r="AB1389" s="327"/>
      <c r="AC1389" s="327"/>
      <c r="AD1389" s="327"/>
      <c r="AE1389" s="327"/>
      <c r="AF1389" s="327"/>
      <c r="AG1389" s="327"/>
    </row>
    <row r="1390" spans="2:33">
      <c r="B1390" s="354"/>
      <c r="D1390" s="327"/>
      <c r="E1390" s="327"/>
      <c r="F1390" s="327"/>
      <c r="G1390" s="327"/>
      <c r="H1390" s="327"/>
      <c r="I1390" s="327"/>
      <c r="J1390" s="327"/>
      <c r="K1390" s="327"/>
      <c r="L1390" s="327"/>
      <c r="M1390" s="327"/>
      <c r="N1390" s="327"/>
      <c r="O1390" s="327"/>
      <c r="P1390" s="327"/>
      <c r="Q1390" s="327"/>
      <c r="R1390" s="327"/>
      <c r="S1390" s="327"/>
      <c r="T1390" s="327"/>
      <c r="U1390" s="327"/>
      <c r="V1390" s="327"/>
      <c r="W1390" s="327"/>
      <c r="X1390" s="327"/>
      <c r="Y1390" s="327"/>
      <c r="Z1390" s="327"/>
      <c r="AA1390" s="327"/>
      <c r="AB1390" s="327"/>
      <c r="AC1390" s="327"/>
      <c r="AD1390" s="327"/>
      <c r="AE1390" s="327"/>
      <c r="AF1390" s="327"/>
      <c r="AG1390" s="327"/>
    </row>
    <row r="1391" spans="2:33">
      <c r="B1391" s="354"/>
      <c r="D1391" s="327"/>
      <c r="E1391" s="327"/>
      <c r="F1391" s="327"/>
      <c r="G1391" s="327"/>
      <c r="H1391" s="327"/>
      <c r="I1391" s="327"/>
      <c r="J1391" s="327"/>
      <c r="K1391" s="327"/>
      <c r="L1391" s="327"/>
      <c r="M1391" s="327"/>
      <c r="N1391" s="327"/>
      <c r="O1391" s="327"/>
      <c r="P1391" s="327"/>
      <c r="Q1391" s="327"/>
      <c r="R1391" s="327"/>
      <c r="S1391" s="327"/>
      <c r="T1391" s="327"/>
      <c r="U1391" s="327"/>
      <c r="V1391" s="327"/>
      <c r="W1391" s="327"/>
      <c r="X1391" s="327"/>
      <c r="Y1391" s="327"/>
      <c r="Z1391" s="327"/>
      <c r="AA1391" s="327"/>
      <c r="AB1391" s="327"/>
      <c r="AC1391" s="327"/>
      <c r="AD1391" s="327"/>
      <c r="AE1391" s="327"/>
      <c r="AF1391" s="327"/>
      <c r="AG1391" s="327"/>
    </row>
    <row r="1392" spans="2:33">
      <c r="B1392" s="354"/>
      <c r="D1392" s="327"/>
      <c r="E1392" s="327"/>
      <c r="F1392" s="327"/>
      <c r="G1392" s="327"/>
      <c r="H1392" s="327"/>
      <c r="I1392" s="327"/>
      <c r="J1392" s="327"/>
      <c r="K1392" s="327"/>
      <c r="L1392" s="327"/>
      <c r="M1392" s="327"/>
      <c r="N1392" s="327"/>
      <c r="O1392" s="327"/>
      <c r="P1392" s="327"/>
      <c r="Q1392" s="327"/>
      <c r="R1392" s="327"/>
      <c r="S1392" s="327"/>
      <c r="T1392" s="327"/>
      <c r="U1392" s="327"/>
      <c r="V1392" s="327"/>
      <c r="W1392" s="327"/>
      <c r="X1392" s="327"/>
      <c r="Y1392" s="327"/>
      <c r="Z1392" s="327"/>
      <c r="AA1392" s="327"/>
      <c r="AB1392" s="327"/>
      <c r="AC1392" s="327"/>
      <c r="AD1392" s="327"/>
      <c r="AE1392" s="327"/>
      <c r="AF1392" s="327"/>
      <c r="AG1392" s="327"/>
    </row>
    <row r="1393" spans="2:33">
      <c r="B1393" s="354"/>
      <c r="D1393" s="327"/>
      <c r="E1393" s="327"/>
      <c r="F1393" s="327"/>
      <c r="G1393" s="327"/>
      <c r="H1393" s="327"/>
      <c r="I1393" s="327"/>
      <c r="J1393" s="327"/>
      <c r="K1393" s="327"/>
      <c r="L1393" s="327"/>
      <c r="M1393" s="327"/>
      <c r="N1393" s="327"/>
      <c r="O1393" s="327"/>
      <c r="P1393" s="327"/>
      <c r="Q1393" s="327"/>
      <c r="R1393" s="327"/>
      <c r="S1393" s="327"/>
      <c r="T1393" s="327"/>
      <c r="U1393" s="327"/>
      <c r="V1393" s="327"/>
      <c r="W1393" s="327"/>
      <c r="X1393" s="327"/>
      <c r="Y1393" s="327"/>
      <c r="Z1393" s="327"/>
      <c r="AA1393" s="327"/>
      <c r="AB1393" s="327"/>
      <c r="AC1393" s="327"/>
      <c r="AD1393" s="327"/>
      <c r="AE1393" s="327"/>
      <c r="AF1393" s="327"/>
      <c r="AG1393" s="327"/>
    </row>
    <row r="1394" spans="2:33">
      <c r="B1394" s="354"/>
      <c r="D1394" s="327"/>
      <c r="E1394" s="327"/>
      <c r="F1394" s="327"/>
      <c r="G1394" s="327"/>
      <c r="H1394" s="327"/>
      <c r="I1394" s="327"/>
      <c r="J1394" s="327"/>
      <c r="K1394" s="327"/>
      <c r="L1394" s="327"/>
      <c r="M1394" s="327"/>
      <c r="N1394" s="327"/>
      <c r="O1394" s="327"/>
      <c r="P1394" s="327"/>
      <c r="Q1394" s="327"/>
      <c r="R1394" s="327"/>
      <c r="S1394" s="327"/>
      <c r="T1394" s="327"/>
      <c r="U1394" s="327"/>
      <c r="V1394" s="327"/>
      <c r="W1394" s="327"/>
      <c r="X1394" s="327"/>
      <c r="Y1394" s="327"/>
      <c r="Z1394" s="327"/>
      <c r="AA1394" s="327"/>
      <c r="AB1394" s="327"/>
      <c r="AC1394" s="327"/>
      <c r="AD1394" s="327"/>
      <c r="AE1394" s="327"/>
      <c r="AF1394" s="327"/>
      <c r="AG1394" s="327"/>
    </row>
    <row r="1395" spans="2:33">
      <c r="B1395" s="354"/>
      <c r="D1395" s="327"/>
      <c r="E1395" s="327"/>
      <c r="F1395" s="327"/>
      <c r="G1395" s="327"/>
      <c r="H1395" s="327"/>
      <c r="I1395" s="327"/>
      <c r="J1395" s="327"/>
      <c r="K1395" s="327"/>
      <c r="L1395" s="327"/>
      <c r="M1395" s="327"/>
      <c r="N1395" s="327"/>
      <c r="O1395" s="327"/>
      <c r="P1395" s="327"/>
      <c r="Q1395" s="327"/>
      <c r="R1395" s="327"/>
      <c r="S1395" s="327"/>
      <c r="T1395" s="327"/>
      <c r="U1395" s="327"/>
      <c r="V1395" s="327"/>
      <c r="W1395" s="327"/>
      <c r="X1395" s="327"/>
      <c r="Y1395" s="327"/>
      <c r="Z1395" s="327"/>
      <c r="AA1395" s="327"/>
      <c r="AB1395" s="327"/>
      <c r="AC1395" s="327"/>
      <c r="AD1395" s="327"/>
      <c r="AE1395" s="327"/>
      <c r="AF1395" s="327"/>
      <c r="AG1395" s="327"/>
    </row>
    <row r="1396" spans="2:33">
      <c r="B1396" s="354"/>
      <c r="D1396" s="327"/>
      <c r="E1396" s="327"/>
      <c r="F1396" s="327"/>
      <c r="G1396" s="327"/>
      <c r="H1396" s="327"/>
      <c r="I1396" s="327"/>
      <c r="J1396" s="327"/>
      <c r="K1396" s="327"/>
      <c r="L1396" s="327"/>
      <c r="M1396" s="327"/>
      <c r="N1396" s="327"/>
      <c r="O1396" s="327"/>
      <c r="P1396" s="327"/>
      <c r="Q1396" s="327"/>
      <c r="R1396" s="327"/>
      <c r="S1396" s="327"/>
      <c r="T1396" s="327"/>
      <c r="U1396" s="327"/>
      <c r="V1396" s="327"/>
      <c r="W1396" s="327"/>
      <c r="X1396" s="327"/>
      <c r="Y1396" s="327"/>
      <c r="Z1396" s="327"/>
      <c r="AA1396" s="327"/>
      <c r="AB1396" s="327"/>
      <c r="AC1396" s="327"/>
      <c r="AD1396" s="327"/>
      <c r="AE1396" s="327"/>
      <c r="AF1396" s="327"/>
      <c r="AG1396" s="327"/>
    </row>
    <row r="1397" spans="2:33">
      <c r="B1397" s="354"/>
      <c r="D1397" s="327"/>
      <c r="E1397" s="327"/>
      <c r="F1397" s="327"/>
      <c r="G1397" s="327"/>
      <c r="H1397" s="327"/>
      <c r="I1397" s="327"/>
      <c r="J1397" s="327"/>
      <c r="K1397" s="327"/>
      <c r="L1397" s="327"/>
      <c r="M1397" s="327"/>
      <c r="N1397" s="327"/>
      <c r="O1397" s="327"/>
      <c r="P1397" s="327"/>
      <c r="Q1397" s="327"/>
      <c r="R1397" s="327"/>
      <c r="S1397" s="327"/>
      <c r="T1397" s="327"/>
      <c r="U1397" s="327"/>
      <c r="V1397" s="327"/>
      <c r="W1397" s="327"/>
      <c r="X1397" s="327"/>
      <c r="Y1397" s="327"/>
      <c r="Z1397" s="327"/>
      <c r="AA1397" s="327"/>
      <c r="AB1397" s="327"/>
      <c r="AC1397" s="327"/>
      <c r="AD1397" s="327"/>
      <c r="AE1397" s="327"/>
      <c r="AF1397" s="327"/>
      <c r="AG1397" s="327"/>
    </row>
    <row r="1398" spans="2:33">
      <c r="B1398" s="354"/>
      <c r="D1398" s="327"/>
      <c r="E1398" s="327"/>
      <c r="F1398" s="327"/>
      <c r="G1398" s="327"/>
      <c r="H1398" s="327"/>
      <c r="I1398" s="327"/>
      <c r="J1398" s="327"/>
      <c r="K1398" s="327"/>
      <c r="L1398" s="327"/>
      <c r="M1398" s="327"/>
      <c r="N1398" s="327"/>
      <c r="O1398" s="327"/>
      <c r="P1398" s="327"/>
      <c r="Q1398" s="327"/>
      <c r="R1398" s="327"/>
      <c r="S1398" s="327"/>
      <c r="T1398" s="327"/>
      <c r="U1398" s="327"/>
      <c r="V1398" s="327"/>
      <c r="W1398" s="327"/>
      <c r="X1398" s="327"/>
      <c r="Y1398" s="327"/>
      <c r="Z1398" s="327"/>
      <c r="AA1398" s="327"/>
      <c r="AB1398" s="327"/>
      <c r="AC1398" s="327"/>
      <c r="AD1398" s="327"/>
      <c r="AE1398" s="327"/>
      <c r="AF1398" s="327"/>
      <c r="AG1398" s="327"/>
    </row>
    <row r="1399" spans="2:33">
      <c r="B1399" s="354"/>
      <c r="D1399" s="327"/>
      <c r="E1399" s="327"/>
      <c r="F1399" s="327"/>
      <c r="G1399" s="327"/>
      <c r="H1399" s="327"/>
      <c r="I1399" s="327"/>
      <c r="J1399" s="327"/>
      <c r="K1399" s="327"/>
      <c r="L1399" s="327"/>
      <c r="M1399" s="327"/>
      <c r="N1399" s="327"/>
      <c r="O1399" s="327"/>
      <c r="P1399" s="327"/>
      <c r="Q1399" s="327"/>
      <c r="R1399" s="327"/>
      <c r="S1399" s="327"/>
      <c r="T1399" s="327"/>
      <c r="U1399" s="327"/>
      <c r="V1399" s="327"/>
      <c r="W1399" s="327"/>
      <c r="X1399" s="327"/>
      <c r="Y1399" s="327"/>
      <c r="Z1399" s="327"/>
      <c r="AA1399" s="327"/>
      <c r="AB1399" s="327"/>
      <c r="AC1399" s="327"/>
      <c r="AD1399" s="327"/>
      <c r="AE1399" s="327"/>
      <c r="AF1399" s="327"/>
      <c r="AG1399" s="327"/>
    </row>
    <row r="1400" spans="2:33">
      <c r="B1400" s="354"/>
      <c r="D1400" s="327"/>
      <c r="E1400" s="327"/>
      <c r="F1400" s="327"/>
      <c r="G1400" s="327"/>
      <c r="H1400" s="327"/>
      <c r="I1400" s="327"/>
      <c r="J1400" s="327"/>
      <c r="K1400" s="327"/>
      <c r="L1400" s="327"/>
      <c r="M1400" s="327"/>
      <c r="N1400" s="327"/>
      <c r="O1400" s="327"/>
      <c r="P1400" s="327"/>
      <c r="Q1400" s="327"/>
      <c r="R1400" s="327"/>
      <c r="S1400" s="327"/>
      <c r="T1400" s="327"/>
      <c r="U1400" s="327"/>
      <c r="V1400" s="327"/>
      <c r="W1400" s="327"/>
      <c r="X1400" s="327"/>
      <c r="Y1400" s="327"/>
      <c r="Z1400" s="327"/>
      <c r="AA1400" s="327"/>
      <c r="AB1400" s="327"/>
      <c r="AC1400" s="327"/>
      <c r="AD1400" s="327"/>
      <c r="AE1400" s="327"/>
      <c r="AF1400" s="327"/>
      <c r="AG1400" s="327"/>
    </row>
    <row r="1401" spans="2:33">
      <c r="B1401" s="354"/>
      <c r="D1401" s="327"/>
      <c r="E1401" s="327"/>
      <c r="F1401" s="327"/>
      <c r="G1401" s="327"/>
      <c r="H1401" s="327"/>
      <c r="I1401" s="327"/>
      <c r="J1401" s="327"/>
      <c r="K1401" s="327"/>
      <c r="L1401" s="327"/>
      <c r="M1401" s="327"/>
      <c r="N1401" s="327"/>
      <c r="O1401" s="327"/>
      <c r="P1401" s="327"/>
      <c r="Q1401" s="327"/>
      <c r="R1401" s="327"/>
      <c r="S1401" s="327"/>
      <c r="T1401" s="327"/>
      <c r="U1401" s="327"/>
      <c r="V1401" s="327"/>
      <c r="W1401" s="327"/>
      <c r="X1401" s="327"/>
      <c r="Y1401" s="327"/>
      <c r="Z1401" s="327"/>
      <c r="AA1401" s="327"/>
      <c r="AB1401" s="327"/>
      <c r="AC1401" s="327"/>
      <c r="AD1401" s="327"/>
      <c r="AE1401" s="327"/>
      <c r="AF1401" s="327"/>
      <c r="AG1401" s="327"/>
    </row>
    <row r="1402" spans="2:33">
      <c r="B1402" s="354"/>
      <c r="D1402" s="327"/>
      <c r="E1402" s="327"/>
      <c r="F1402" s="327"/>
      <c r="G1402" s="327"/>
      <c r="H1402" s="327"/>
      <c r="I1402" s="327"/>
      <c r="J1402" s="327"/>
      <c r="K1402" s="327"/>
      <c r="L1402" s="327"/>
      <c r="M1402" s="327"/>
      <c r="N1402" s="327"/>
      <c r="O1402" s="327"/>
      <c r="P1402" s="327"/>
      <c r="Q1402" s="327"/>
      <c r="R1402" s="327"/>
      <c r="S1402" s="327"/>
      <c r="T1402" s="327"/>
      <c r="U1402" s="327"/>
      <c r="V1402" s="327"/>
      <c r="W1402" s="327"/>
      <c r="X1402" s="327"/>
      <c r="Y1402" s="327"/>
      <c r="Z1402" s="327"/>
      <c r="AA1402" s="327"/>
      <c r="AB1402" s="327"/>
      <c r="AC1402" s="327"/>
      <c r="AD1402" s="327"/>
      <c r="AE1402" s="327"/>
      <c r="AF1402" s="327"/>
      <c r="AG1402" s="327"/>
    </row>
    <row r="1403" spans="2:33">
      <c r="B1403" s="354"/>
      <c r="D1403" s="327"/>
      <c r="E1403" s="327"/>
      <c r="F1403" s="327"/>
      <c r="G1403" s="327"/>
      <c r="H1403" s="327"/>
      <c r="I1403" s="327"/>
      <c r="J1403" s="327"/>
      <c r="K1403" s="327"/>
      <c r="L1403" s="327"/>
      <c r="M1403" s="327"/>
      <c r="N1403" s="327"/>
      <c r="O1403" s="327"/>
      <c r="P1403" s="327"/>
      <c r="Q1403" s="327"/>
      <c r="R1403" s="327"/>
      <c r="S1403" s="327"/>
      <c r="T1403" s="327"/>
      <c r="U1403" s="327"/>
      <c r="V1403" s="327"/>
      <c r="W1403" s="327"/>
      <c r="X1403" s="327"/>
      <c r="Y1403" s="327"/>
      <c r="Z1403" s="327"/>
      <c r="AA1403" s="327"/>
      <c r="AB1403" s="327"/>
      <c r="AC1403" s="327"/>
      <c r="AD1403" s="327"/>
      <c r="AE1403" s="327"/>
      <c r="AF1403" s="327"/>
      <c r="AG1403" s="327"/>
    </row>
    <row r="1404" spans="2:33">
      <c r="B1404" s="354"/>
      <c r="D1404" s="327"/>
      <c r="E1404" s="327"/>
      <c r="F1404" s="327"/>
      <c r="G1404" s="327"/>
      <c r="H1404" s="327"/>
      <c r="I1404" s="327"/>
      <c r="J1404" s="327"/>
      <c r="K1404" s="327"/>
      <c r="L1404" s="327"/>
      <c r="M1404" s="327"/>
      <c r="N1404" s="327"/>
      <c r="O1404" s="327"/>
      <c r="P1404" s="327"/>
      <c r="Q1404" s="327"/>
      <c r="R1404" s="327"/>
      <c r="S1404" s="327"/>
      <c r="T1404" s="327"/>
      <c r="U1404" s="327"/>
      <c r="V1404" s="327"/>
      <c r="W1404" s="327"/>
      <c r="X1404" s="327"/>
      <c r="Y1404" s="327"/>
      <c r="Z1404" s="327"/>
      <c r="AA1404" s="327"/>
      <c r="AB1404" s="327"/>
      <c r="AC1404" s="327"/>
      <c r="AD1404" s="327"/>
      <c r="AE1404" s="327"/>
      <c r="AF1404" s="327"/>
      <c r="AG1404" s="327"/>
    </row>
    <row r="1405" spans="2:33">
      <c r="B1405" s="354"/>
      <c r="D1405" s="327"/>
      <c r="E1405" s="327"/>
      <c r="F1405" s="327"/>
      <c r="G1405" s="327"/>
      <c r="H1405" s="327"/>
      <c r="I1405" s="327"/>
      <c r="J1405" s="327"/>
      <c r="K1405" s="327"/>
      <c r="L1405" s="327"/>
      <c r="M1405" s="327"/>
      <c r="N1405" s="327"/>
      <c r="O1405" s="327"/>
      <c r="P1405" s="327"/>
      <c r="Q1405" s="327"/>
      <c r="R1405" s="327"/>
      <c r="S1405" s="327"/>
      <c r="T1405" s="327"/>
      <c r="U1405" s="327"/>
      <c r="V1405" s="327"/>
      <c r="W1405" s="327"/>
      <c r="X1405" s="327"/>
      <c r="Y1405" s="327"/>
      <c r="Z1405" s="327"/>
      <c r="AA1405" s="327"/>
      <c r="AB1405" s="327"/>
      <c r="AC1405" s="327"/>
      <c r="AD1405" s="327"/>
      <c r="AE1405" s="327"/>
      <c r="AF1405" s="327"/>
      <c r="AG1405" s="327"/>
    </row>
    <row r="1406" spans="2:33">
      <c r="B1406" s="354"/>
      <c r="D1406" s="327"/>
      <c r="E1406" s="327"/>
      <c r="F1406" s="327"/>
      <c r="G1406" s="327"/>
      <c r="H1406" s="327"/>
      <c r="I1406" s="327"/>
      <c r="J1406" s="327"/>
      <c r="K1406" s="327"/>
      <c r="L1406" s="327"/>
      <c r="M1406" s="327"/>
      <c r="N1406" s="327"/>
      <c r="O1406" s="327"/>
      <c r="P1406" s="327"/>
      <c r="Q1406" s="327"/>
      <c r="R1406" s="327"/>
      <c r="S1406" s="327"/>
      <c r="T1406" s="327"/>
      <c r="U1406" s="327"/>
      <c r="V1406" s="327"/>
      <c r="W1406" s="327"/>
      <c r="X1406" s="327"/>
      <c r="Y1406" s="327"/>
      <c r="Z1406" s="327"/>
      <c r="AA1406" s="327"/>
      <c r="AB1406" s="327"/>
      <c r="AC1406" s="327"/>
      <c r="AD1406" s="327"/>
      <c r="AE1406" s="327"/>
      <c r="AF1406" s="327"/>
      <c r="AG1406" s="327"/>
    </row>
    <row r="1407" spans="2:33">
      <c r="B1407" s="354"/>
      <c r="D1407" s="327"/>
      <c r="E1407" s="327"/>
      <c r="F1407" s="327"/>
      <c r="G1407" s="327"/>
      <c r="H1407" s="327"/>
      <c r="I1407" s="327"/>
      <c r="J1407" s="327"/>
      <c r="K1407" s="327"/>
      <c r="L1407" s="327"/>
      <c r="M1407" s="327"/>
      <c r="N1407" s="327"/>
      <c r="O1407" s="327"/>
      <c r="P1407" s="327"/>
      <c r="Q1407" s="327"/>
      <c r="R1407" s="327"/>
      <c r="S1407" s="327"/>
      <c r="T1407" s="327"/>
      <c r="U1407" s="327"/>
      <c r="V1407" s="327"/>
      <c r="W1407" s="327"/>
      <c r="X1407" s="327"/>
      <c r="Y1407" s="327"/>
      <c r="Z1407" s="327"/>
      <c r="AA1407" s="327"/>
      <c r="AB1407" s="327"/>
      <c r="AC1407" s="327"/>
      <c r="AD1407" s="327"/>
      <c r="AE1407" s="327"/>
      <c r="AF1407" s="327"/>
      <c r="AG1407" s="327"/>
    </row>
    <row r="1408" spans="2:33">
      <c r="B1408" s="354"/>
      <c r="D1408" s="327"/>
      <c r="E1408" s="327"/>
      <c r="F1408" s="327"/>
      <c r="G1408" s="327"/>
      <c r="H1408" s="327"/>
      <c r="I1408" s="327"/>
      <c r="J1408" s="327"/>
      <c r="K1408" s="327"/>
      <c r="L1408" s="327"/>
      <c r="M1408" s="327"/>
      <c r="N1408" s="327"/>
      <c r="O1408" s="327"/>
      <c r="P1408" s="327"/>
      <c r="Q1408" s="327"/>
      <c r="R1408" s="327"/>
      <c r="S1408" s="327"/>
      <c r="T1408" s="327"/>
      <c r="U1408" s="327"/>
      <c r="V1408" s="327"/>
      <c r="W1408" s="327"/>
      <c r="X1408" s="327"/>
      <c r="Y1408" s="327"/>
      <c r="Z1408" s="327"/>
      <c r="AA1408" s="327"/>
      <c r="AB1408" s="327"/>
      <c r="AC1408" s="327"/>
      <c r="AD1408" s="327"/>
      <c r="AE1408" s="327"/>
      <c r="AF1408" s="327"/>
      <c r="AG1408" s="327"/>
    </row>
    <row r="1409" spans="2:33">
      <c r="B1409" s="354"/>
      <c r="D1409" s="327"/>
      <c r="E1409" s="327"/>
      <c r="F1409" s="327"/>
      <c r="G1409" s="327"/>
      <c r="H1409" s="327"/>
      <c r="I1409" s="327"/>
      <c r="J1409" s="327"/>
      <c r="K1409" s="327"/>
      <c r="L1409" s="327"/>
      <c r="M1409" s="327"/>
      <c r="N1409" s="327"/>
      <c r="O1409" s="327"/>
      <c r="P1409" s="327"/>
      <c r="Q1409" s="327"/>
      <c r="R1409" s="327"/>
      <c r="S1409" s="327"/>
      <c r="T1409" s="327"/>
      <c r="U1409" s="327"/>
      <c r="V1409" s="327"/>
      <c r="W1409" s="327"/>
      <c r="X1409" s="327"/>
      <c r="Y1409" s="327"/>
      <c r="Z1409" s="327"/>
      <c r="AA1409" s="327"/>
      <c r="AB1409" s="327"/>
      <c r="AC1409" s="327"/>
      <c r="AD1409" s="327"/>
      <c r="AE1409" s="327"/>
      <c r="AF1409" s="327"/>
      <c r="AG1409" s="327"/>
    </row>
    <row r="1410" spans="2:33">
      <c r="B1410" s="354"/>
      <c r="D1410" s="327"/>
      <c r="E1410" s="327"/>
      <c r="F1410" s="327"/>
      <c r="G1410" s="327"/>
      <c r="H1410" s="327"/>
      <c r="I1410" s="327"/>
      <c r="J1410" s="327"/>
      <c r="K1410" s="327"/>
      <c r="L1410" s="327"/>
      <c r="M1410" s="327"/>
      <c r="N1410" s="327"/>
      <c r="O1410" s="327"/>
      <c r="P1410" s="327"/>
      <c r="Q1410" s="327"/>
      <c r="R1410" s="327"/>
      <c r="S1410" s="327"/>
      <c r="T1410" s="327"/>
      <c r="U1410" s="327"/>
      <c r="V1410" s="327"/>
      <c r="W1410" s="327"/>
      <c r="X1410" s="327"/>
      <c r="Y1410" s="327"/>
      <c r="Z1410" s="327"/>
      <c r="AA1410" s="327"/>
      <c r="AB1410" s="327"/>
      <c r="AC1410" s="327"/>
      <c r="AD1410" s="327"/>
      <c r="AE1410" s="327"/>
      <c r="AF1410" s="327"/>
      <c r="AG1410" s="327"/>
    </row>
    <row r="1411" spans="2:33">
      <c r="B1411" s="354"/>
      <c r="D1411" s="327"/>
      <c r="E1411" s="327"/>
      <c r="F1411" s="327"/>
      <c r="G1411" s="327"/>
      <c r="H1411" s="327"/>
      <c r="I1411" s="327"/>
      <c r="J1411" s="327"/>
      <c r="K1411" s="327"/>
      <c r="L1411" s="327"/>
      <c r="M1411" s="327"/>
      <c r="N1411" s="327"/>
      <c r="O1411" s="327"/>
      <c r="P1411" s="327"/>
      <c r="Q1411" s="327"/>
      <c r="R1411" s="327"/>
      <c r="S1411" s="327"/>
      <c r="T1411" s="327"/>
      <c r="U1411" s="327"/>
      <c r="V1411" s="327"/>
      <c r="W1411" s="327"/>
      <c r="X1411" s="327"/>
      <c r="Y1411" s="327"/>
      <c r="Z1411" s="327"/>
      <c r="AA1411" s="327"/>
      <c r="AB1411" s="327"/>
      <c r="AC1411" s="327"/>
      <c r="AD1411" s="327"/>
      <c r="AE1411" s="327"/>
      <c r="AF1411" s="327"/>
      <c r="AG1411" s="327"/>
    </row>
    <row r="1412" spans="2:33">
      <c r="B1412" s="354"/>
      <c r="D1412" s="327"/>
      <c r="E1412" s="327"/>
      <c r="F1412" s="327"/>
      <c r="G1412" s="327"/>
      <c r="H1412" s="327"/>
      <c r="I1412" s="327"/>
      <c r="J1412" s="327"/>
      <c r="K1412" s="327"/>
      <c r="L1412" s="327"/>
      <c r="M1412" s="327"/>
      <c r="N1412" s="327"/>
      <c r="O1412" s="327"/>
      <c r="P1412" s="327"/>
      <c r="Q1412" s="327"/>
      <c r="R1412" s="327"/>
      <c r="S1412" s="327"/>
      <c r="T1412" s="327"/>
      <c r="U1412" s="327"/>
      <c r="V1412" s="327"/>
      <c r="W1412" s="327"/>
      <c r="X1412" s="327"/>
      <c r="Y1412" s="327"/>
      <c r="Z1412" s="327"/>
      <c r="AA1412" s="327"/>
      <c r="AB1412" s="327"/>
      <c r="AC1412" s="327"/>
      <c r="AD1412" s="327"/>
      <c r="AE1412" s="327"/>
      <c r="AF1412" s="327"/>
      <c r="AG1412" s="327"/>
    </row>
    <row r="1413" spans="2:33">
      <c r="B1413" s="354"/>
      <c r="D1413" s="327"/>
      <c r="E1413" s="327"/>
      <c r="F1413" s="327"/>
      <c r="G1413" s="327"/>
      <c r="H1413" s="327"/>
      <c r="I1413" s="327"/>
      <c r="J1413" s="327"/>
      <c r="K1413" s="327"/>
      <c r="L1413" s="327"/>
      <c r="M1413" s="327"/>
      <c r="N1413" s="327"/>
      <c r="O1413" s="327"/>
      <c r="P1413" s="327"/>
      <c r="Q1413" s="327"/>
      <c r="R1413" s="327"/>
      <c r="S1413" s="327"/>
      <c r="T1413" s="327"/>
      <c r="U1413" s="327"/>
      <c r="V1413" s="327"/>
      <c r="W1413" s="327"/>
      <c r="X1413" s="327"/>
      <c r="Y1413" s="327"/>
      <c r="Z1413" s="327"/>
      <c r="AA1413" s="327"/>
      <c r="AB1413" s="327"/>
      <c r="AC1413" s="327"/>
      <c r="AD1413" s="327"/>
      <c r="AE1413" s="327"/>
      <c r="AF1413" s="327"/>
      <c r="AG1413" s="327"/>
    </row>
    <row r="1414" spans="2:33">
      <c r="B1414" s="354"/>
      <c r="D1414" s="327"/>
      <c r="E1414" s="327"/>
      <c r="F1414" s="327"/>
      <c r="G1414" s="327"/>
      <c r="H1414" s="327"/>
      <c r="I1414" s="327"/>
      <c r="J1414" s="327"/>
      <c r="K1414" s="327"/>
      <c r="L1414" s="327"/>
      <c r="M1414" s="327"/>
      <c r="N1414" s="327"/>
      <c r="O1414" s="327"/>
      <c r="P1414" s="327"/>
      <c r="Q1414" s="327"/>
      <c r="R1414" s="327"/>
      <c r="S1414" s="327"/>
      <c r="T1414" s="327"/>
      <c r="U1414" s="327"/>
      <c r="V1414" s="327"/>
      <c r="W1414" s="327"/>
      <c r="X1414" s="327"/>
      <c r="Y1414" s="327"/>
      <c r="Z1414" s="327"/>
      <c r="AA1414" s="327"/>
      <c r="AB1414" s="327"/>
      <c r="AC1414" s="327"/>
      <c r="AD1414" s="327"/>
      <c r="AE1414" s="327"/>
      <c r="AF1414" s="327"/>
      <c r="AG1414" s="327"/>
    </row>
    <row r="1415" spans="2:33">
      <c r="B1415" s="354"/>
      <c r="D1415" s="327"/>
      <c r="E1415" s="327"/>
      <c r="F1415" s="327"/>
      <c r="G1415" s="327"/>
      <c r="H1415" s="327"/>
      <c r="I1415" s="327"/>
      <c r="J1415" s="327"/>
      <c r="K1415" s="327"/>
      <c r="L1415" s="327"/>
      <c r="M1415" s="327"/>
      <c r="N1415" s="327"/>
      <c r="O1415" s="327"/>
      <c r="P1415" s="327"/>
      <c r="Q1415" s="327"/>
      <c r="R1415" s="327"/>
      <c r="S1415" s="327"/>
      <c r="T1415" s="327"/>
      <c r="U1415" s="327"/>
      <c r="V1415" s="327"/>
      <c r="W1415" s="327"/>
      <c r="X1415" s="327"/>
      <c r="Y1415" s="327"/>
      <c r="Z1415" s="327"/>
      <c r="AA1415" s="327"/>
      <c r="AB1415" s="327"/>
      <c r="AC1415" s="327"/>
      <c r="AD1415" s="327"/>
      <c r="AE1415" s="327"/>
      <c r="AF1415" s="327"/>
      <c r="AG1415" s="327"/>
    </row>
    <row r="1416" spans="2:33">
      <c r="B1416" s="354"/>
      <c r="D1416" s="327"/>
      <c r="E1416" s="327"/>
      <c r="F1416" s="327"/>
      <c r="G1416" s="327"/>
      <c r="H1416" s="327"/>
      <c r="I1416" s="327"/>
      <c r="J1416" s="327"/>
      <c r="K1416" s="327"/>
      <c r="L1416" s="327"/>
      <c r="M1416" s="327"/>
      <c r="N1416" s="327"/>
      <c r="O1416" s="327"/>
      <c r="P1416" s="327"/>
      <c r="Q1416" s="327"/>
      <c r="R1416" s="327"/>
      <c r="S1416" s="327"/>
      <c r="T1416" s="327"/>
      <c r="U1416" s="327"/>
      <c r="V1416" s="327"/>
      <c r="W1416" s="327"/>
      <c r="X1416" s="327"/>
      <c r="Y1416" s="327"/>
      <c r="Z1416" s="327"/>
      <c r="AA1416" s="327"/>
      <c r="AB1416" s="327"/>
      <c r="AC1416" s="327"/>
      <c r="AD1416" s="327"/>
      <c r="AE1416" s="327"/>
      <c r="AF1416" s="327"/>
      <c r="AG1416" s="327"/>
    </row>
    <row r="1417" spans="2:33">
      <c r="B1417" s="354"/>
      <c r="D1417" s="327"/>
      <c r="E1417" s="327"/>
      <c r="F1417" s="327"/>
      <c r="G1417" s="327"/>
      <c r="H1417" s="327"/>
      <c r="I1417" s="327"/>
      <c r="J1417" s="327"/>
      <c r="K1417" s="327"/>
      <c r="L1417" s="327"/>
      <c r="M1417" s="327"/>
      <c r="N1417" s="327"/>
      <c r="O1417" s="327"/>
      <c r="P1417" s="327"/>
      <c r="Q1417" s="327"/>
      <c r="R1417" s="327"/>
      <c r="S1417" s="327"/>
      <c r="T1417" s="327"/>
      <c r="U1417" s="327"/>
      <c r="V1417" s="327"/>
      <c r="W1417" s="327"/>
      <c r="X1417" s="327"/>
      <c r="Y1417" s="327"/>
      <c r="Z1417" s="327"/>
      <c r="AA1417" s="327"/>
      <c r="AB1417" s="327"/>
      <c r="AC1417" s="327"/>
      <c r="AD1417" s="327"/>
      <c r="AE1417" s="327"/>
      <c r="AF1417" s="327"/>
      <c r="AG1417" s="327"/>
    </row>
    <row r="1418" spans="2:33">
      <c r="B1418" s="354"/>
      <c r="D1418" s="327"/>
      <c r="E1418" s="327"/>
      <c r="F1418" s="327"/>
      <c r="G1418" s="327"/>
      <c r="H1418" s="327"/>
      <c r="I1418" s="327"/>
      <c r="J1418" s="327"/>
      <c r="K1418" s="327"/>
      <c r="L1418" s="327"/>
      <c r="M1418" s="327"/>
      <c r="N1418" s="327"/>
      <c r="O1418" s="327"/>
      <c r="P1418" s="327"/>
      <c r="Q1418" s="327"/>
      <c r="R1418" s="327"/>
      <c r="S1418" s="327"/>
      <c r="T1418" s="327"/>
      <c r="U1418" s="327"/>
      <c r="V1418" s="327"/>
      <c r="W1418" s="327"/>
      <c r="X1418" s="327"/>
      <c r="Y1418" s="327"/>
      <c r="Z1418" s="327"/>
      <c r="AA1418" s="327"/>
      <c r="AB1418" s="327"/>
      <c r="AC1418" s="327"/>
      <c r="AD1418" s="327"/>
      <c r="AE1418" s="327"/>
      <c r="AF1418" s="327"/>
      <c r="AG1418" s="327"/>
    </row>
    <row r="1419" spans="2:33">
      <c r="B1419" s="354"/>
      <c r="D1419" s="327"/>
      <c r="E1419" s="327"/>
      <c r="F1419" s="327"/>
      <c r="G1419" s="327"/>
      <c r="H1419" s="327"/>
      <c r="I1419" s="327"/>
      <c r="J1419" s="327"/>
      <c r="K1419" s="327"/>
      <c r="L1419" s="327"/>
      <c r="M1419" s="327"/>
      <c r="N1419" s="327"/>
      <c r="O1419" s="327"/>
      <c r="P1419" s="327"/>
      <c r="Q1419" s="327"/>
      <c r="R1419" s="327"/>
      <c r="S1419" s="327"/>
      <c r="T1419" s="327"/>
      <c r="U1419" s="327"/>
      <c r="V1419" s="327"/>
      <c r="W1419" s="327"/>
      <c r="X1419" s="327"/>
      <c r="Y1419" s="327"/>
      <c r="Z1419" s="327"/>
      <c r="AA1419" s="327"/>
      <c r="AB1419" s="327"/>
      <c r="AC1419" s="327"/>
      <c r="AD1419" s="327"/>
      <c r="AE1419" s="327"/>
      <c r="AF1419" s="327"/>
      <c r="AG1419" s="327"/>
    </row>
    <row r="1420" spans="2:33">
      <c r="B1420" s="354"/>
      <c r="D1420" s="327"/>
      <c r="E1420" s="327"/>
      <c r="F1420" s="327"/>
      <c r="G1420" s="327"/>
      <c r="H1420" s="327"/>
      <c r="I1420" s="327"/>
      <c r="J1420" s="327"/>
      <c r="K1420" s="327"/>
      <c r="L1420" s="327"/>
      <c r="M1420" s="327"/>
      <c r="N1420" s="327"/>
      <c r="O1420" s="327"/>
      <c r="P1420" s="327"/>
      <c r="Q1420" s="327"/>
      <c r="R1420" s="327"/>
      <c r="S1420" s="327"/>
      <c r="T1420" s="327"/>
      <c r="U1420" s="327"/>
      <c r="V1420" s="327"/>
      <c r="W1420" s="327"/>
      <c r="X1420" s="327"/>
      <c r="Y1420" s="327"/>
      <c r="Z1420" s="327"/>
      <c r="AA1420" s="327"/>
      <c r="AB1420" s="327"/>
      <c r="AC1420" s="327"/>
      <c r="AD1420" s="327"/>
      <c r="AE1420" s="327"/>
      <c r="AF1420" s="327"/>
      <c r="AG1420" s="327"/>
    </row>
    <row r="1421" spans="2:33">
      <c r="B1421" s="354"/>
      <c r="D1421" s="327"/>
      <c r="E1421" s="327"/>
      <c r="F1421" s="327"/>
      <c r="G1421" s="327"/>
      <c r="H1421" s="327"/>
      <c r="I1421" s="327"/>
      <c r="J1421" s="327"/>
      <c r="K1421" s="327"/>
      <c r="L1421" s="327"/>
      <c r="M1421" s="327"/>
      <c r="N1421" s="327"/>
      <c r="O1421" s="327"/>
      <c r="P1421" s="327"/>
      <c r="Q1421" s="327"/>
      <c r="R1421" s="327"/>
      <c r="S1421" s="327"/>
      <c r="T1421" s="327"/>
      <c r="U1421" s="327"/>
      <c r="V1421" s="327"/>
      <c r="W1421" s="327"/>
      <c r="X1421" s="327"/>
      <c r="Y1421" s="327"/>
      <c r="Z1421" s="327"/>
      <c r="AA1421" s="327"/>
      <c r="AB1421" s="327"/>
      <c r="AC1421" s="327"/>
      <c r="AD1421" s="327"/>
      <c r="AE1421" s="327"/>
      <c r="AF1421" s="327"/>
      <c r="AG1421" s="327"/>
    </row>
    <row r="1422" spans="2:33">
      <c r="B1422" s="354"/>
      <c r="D1422" s="327"/>
      <c r="E1422" s="327"/>
      <c r="F1422" s="327"/>
      <c r="G1422" s="327"/>
      <c r="H1422" s="327"/>
      <c r="I1422" s="327"/>
      <c r="J1422" s="327"/>
      <c r="K1422" s="327"/>
      <c r="L1422" s="327"/>
      <c r="M1422" s="327"/>
      <c r="N1422" s="327"/>
      <c r="O1422" s="327"/>
      <c r="P1422" s="327"/>
      <c r="Q1422" s="327"/>
      <c r="R1422" s="327"/>
      <c r="S1422" s="327"/>
      <c r="T1422" s="327"/>
      <c r="U1422" s="327"/>
      <c r="V1422" s="327"/>
      <c r="W1422" s="327"/>
      <c r="X1422" s="327"/>
      <c r="Y1422" s="327"/>
      <c r="Z1422" s="327"/>
      <c r="AA1422" s="327"/>
      <c r="AB1422" s="327"/>
      <c r="AC1422" s="327"/>
      <c r="AD1422" s="327"/>
      <c r="AE1422" s="327"/>
      <c r="AF1422" s="327"/>
      <c r="AG1422" s="327"/>
    </row>
    <row r="1423" spans="2:33">
      <c r="B1423" s="354"/>
      <c r="D1423" s="327"/>
      <c r="E1423" s="327"/>
      <c r="F1423" s="327"/>
      <c r="G1423" s="327"/>
      <c r="H1423" s="327"/>
      <c r="I1423" s="327"/>
      <c r="J1423" s="327"/>
      <c r="K1423" s="327"/>
      <c r="L1423" s="327"/>
      <c r="M1423" s="327"/>
      <c r="N1423" s="327"/>
      <c r="O1423" s="327"/>
      <c r="P1423" s="327"/>
      <c r="Q1423" s="327"/>
      <c r="R1423" s="327"/>
      <c r="S1423" s="327"/>
      <c r="T1423" s="327"/>
      <c r="U1423" s="327"/>
      <c r="V1423" s="327"/>
      <c r="W1423" s="327"/>
      <c r="X1423" s="327"/>
      <c r="Y1423" s="327"/>
      <c r="Z1423" s="327"/>
      <c r="AA1423" s="327"/>
      <c r="AB1423" s="327"/>
      <c r="AC1423" s="327"/>
      <c r="AD1423" s="327"/>
      <c r="AE1423" s="327"/>
      <c r="AF1423" s="327"/>
      <c r="AG1423" s="327"/>
    </row>
    <row r="1424" spans="2:33">
      <c r="B1424" s="354"/>
      <c r="D1424" s="327"/>
      <c r="E1424" s="327"/>
      <c r="F1424" s="327"/>
      <c r="G1424" s="327"/>
      <c r="H1424" s="327"/>
      <c r="I1424" s="327"/>
      <c r="J1424" s="327"/>
      <c r="K1424" s="327"/>
      <c r="L1424" s="327"/>
      <c r="M1424" s="327"/>
      <c r="N1424" s="327"/>
      <c r="O1424" s="327"/>
      <c r="P1424" s="327"/>
      <c r="Q1424" s="327"/>
      <c r="R1424" s="327"/>
      <c r="S1424" s="327"/>
      <c r="T1424" s="327"/>
      <c r="U1424" s="327"/>
      <c r="V1424" s="327"/>
      <c r="W1424" s="327"/>
      <c r="X1424" s="327"/>
      <c r="Y1424" s="327"/>
      <c r="Z1424" s="327"/>
      <c r="AA1424" s="327"/>
      <c r="AB1424" s="327"/>
      <c r="AC1424" s="327"/>
      <c r="AD1424" s="327"/>
      <c r="AE1424" s="327"/>
      <c r="AF1424" s="327"/>
      <c r="AG1424" s="327"/>
    </row>
    <row r="1425" spans="2:33">
      <c r="B1425" s="354"/>
      <c r="D1425" s="327"/>
      <c r="E1425" s="327"/>
      <c r="F1425" s="327"/>
      <c r="G1425" s="327"/>
      <c r="H1425" s="327"/>
      <c r="I1425" s="327"/>
      <c r="J1425" s="327"/>
      <c r="K1425" s="327"/>
      <c r="L1425" s="327"/>
      <c r="M1425" s="327"/>
      <c r="N1425" s="327"/>
      <c r="O1425" s="327"/>
      <c r="P1425" s="327"/>
      <c r="Q1425" s="327"/>
      <c r="R1425" s="327"/>
      <c r="S1425" s="327"/>
      <c r="T1425" s="327"/>
      <c r="U1425" s="327"/>
      <c r="V1425" s="327"/>
      <c r="W1425" s="327"/>
      <c r="X1425" s="327"/>
      <c r="Y1425" s="327"/>
      <c r="Z1425" s="327"/>
      <c r="AA1425" s="327"/>
      <c r="AB1425" s="327"/>
      <c r="AC1425" s="327"/>
      <c r="AD1425" s="327"/>
      <c r="AE1425" s="327"/>
      <c r="AF1425" s="327"/>
      <c r="AG1425" s="327"/>
    </row>
    <row r="1426" spans="2:33">
      <c r="B1426" s="354"/>
      <c r="D1426" s="327"/>
      <c r="E1426" s="327"/>
      <c r="F1426" s="327"/>
      <c r="G1426" s="327"/>
      <c r="H1426" s="327"/>
      <c r="I1426" s="327"/>
      <c r="J1426" s="327"/>
      <c r="K1426" s="327"/>
      <c r="L1426" s="327"/>
      <c r="M1426" s="327"/>
      <c r="N1426" s="327"/>
      <c r="O1426" s="327"/>
      <c r="P1426" s="327"/>
      <c r="Q1426" s="327"/>
      <c r="R1426" s="327"/>
      <c r="S1426" s="327"/>
      <c r="T1426" s="327"/>
      <c r="U1426" s="327"/>
      <c r="V1426" s="327"/>
      <c r="W1426" s="327"/>
      <c r="X1426" s="327"/>
      <c r="Y1426" s="327"/>
      <c r="Z1426" s="327"/>
      <c r="AA1426" s="327"/>
      <c r="AB1426" s="327"/>
      <c r="AC1426" s="327"/>
      <c r="AD1426" s="327"/>
      <c r="AE1426" s="327"/>
      <c r="AF1426" s="327"/>
      <c r="AG1426" s="327"/>
    </row>
    <row r="1427" spans="2:33">
      <c r="B1427" s="354"/>
      <c r="D1427" s="327"/>
      <c r="E1427" s="327"/>
      <c r="F1427" s="327"/>
      <c r="G1427" s="327"/>
      <c r="H1427" s="327"/>
      <c r="I1427" s="327"/>
      <c r="J1427" s="327"/>
      <c r="K1427" s="327"/>
      <c r="L1427" s="327"/>
      <c r="M1427" s="327"/>
      <c r="N1427" s="327"/>
      <c r="O1427" s="327"/>
      <c r="P1427" s="327"/>
      <c r="Q1427" s="327"/>
      <c r="R1427" s="327"/>
      <c r="S1427" s="327"/>
      <c r="T1427" s="327"/>
      <c r="U1427" s="327"/>
      <c r="V1427" s="327"/>
      <c r="W1427" s="327"/>
      <c r="X1427" s="327"/>
      <c r="Y1427" s="327"/>
      <c r="Z1427" s="327"/>
      <c r="AA1427" s="327"/>
      <c r="AB1427" s="327"/>
      <c r="AC1427" s="327"/>
      <c r="AD1427" s="327"/>
      <c r="AE1427" s="327"/>
      <c r="AF1427" s="327"/>
      <c r="AG1427" s="327"/>
    </row>
    <row r="1428" spans="2:33">
      <c r="B1428" s="354"/>
      <c r="D1428" s="327"/>
      <c r="E1428" s="327"/>
      <c r="F1428" s="327"/>
      <c r="G1428" s="327"/>
      <c r="H1428" s="327"/>
      <c r="I1428" s="327"/>
      <c r="J1428" s="327"/>
      <c r="K1428" s="327"/>
      <c r="L1428" s="327"/>
      <c r="M1428" s="327"/>
      <c r="N1428" s="327"/>
      <c r="O1428" s="327"/>
      <c r="P1428" s="327"/>
      <c r="Q1428" s="327"/>
      <c r="R1428" s="327"/>
      <c r="S1428" s="327"/>
      <c r="T1428" s="327"/>
      <c r="U1428" s="327"/>
      <c r="V1428" s="327"/>
      <c r="W1428" s="327"/>
      <c r="X1428" s="327"/>
      <c r="Y1428" s="327"/>
      <c r="Z1428" s="327"/>
      <c r="AA1428" s="327"/>
      <c r="AB1428" s="327"/>
      <c r="AC1428" s="327"/>
      <c r="AD1428" s="327"/>
      <c r="AE1428" s="327"/>
      <c r="AF1428" s="327"/>
      <c r="AG1428" s="327"/>
    </row>
    <row r="1429" spans="2:33">
      <c r="B1429" s="354"/>
      <c r="D1429" s="327"/>
      <c r="E1429" s="327"/>
      <c r="F1429" s="327"/>
      <c r="G1429" s="327"/>
      <c r="H1429" s="327"/>
      <c r="I1429" s="327"/>
      <c r="J1429" s="327"/>
      <c r="K1429" s="327"/>
      <c r="L1429" s="327"/>
      <c r="M1429" s="327"/>
      <c r="N1429" s="327"/>
      <c r="O1429" s="327"/>
      <c r="P1429" s="327"/>
      <c r="Q1429" s="327"/>
      <c r="R1429" s="327"/>
      <c r="S1429" s="327"/>
      <c r="T1429" s="327"/>
      <c r="U1429" s="327"/>
      <c r="V1429" s="327"/>
      <c r="W1429" s="327"/>
      <c r="X1429" s="327"/>
      <c r="Y1429" s="327"/>
      <c r="Z1429" s="327"/>
      <c r="AA1429" s="327"/>
      <c r="AB1429" s="327"/>
      <c r="AC1429" s="327"/>
      <c r="AD1429" s="327"/>
      <c r="AE1429" s="327"/>
      <c r="AF1429" s="327"/>
      <c r="AG1429" s="327"/>
    </row>
    <row r="1430" spans="2:33">
      <c r="B1430" s="354"/>
      <c r="D1430" s="327"/>
      <c r="E1430" s="327"/>
      <c r="F1430" s="327"/>
      <c r="G1430" s="327"/>
      <c r="H1430" s="327"/>
      <c r="I1430" s="327"/>
      <c r="J1430" s="327"/>
      <c r="K1430" s="327"/>
      <c r="L1430" s="327"/>
      <c r="M1430" s="327"/>
      <c r="N1430" s="327"/>
      <c r="O1430" s="327"/>
      <c r="P1430" s="327"/>
      <c r="Q1430" s="327"/>
      <c r="R1430" s="327"/>
      <c r="S1430" s="327"/>
      <c r="T1430" s="327"/>
      <c r="U1430" s="327"/>
      <c r="V1430" s="327"/>
      <c r="W1430" s="327"/>
      <c r="X1430" s="327"/>
      <c r="Y1430" s="327"/>
      <c r="Z1430" s="327"/>
      <c r="AA1430" s="327"/>
      <c r="AB1430" s="327"/>
      <c r="AC1430" s="327"/>
      <c r="AD1430" s="327"/>
      <c r="AE1430" s="327"/>
      <c r="AF1430" s="327"/>
      <c r="AG1430" s="327"/>
    </row>
    <row r="1431" spans="2:33">
      <c r="B1431" s="354"/>
      <c r="D1431" s="327"/>
      <c r="E1431" s="327"/>
      <c r="F1431" s="327"/>
      <c r="G1431" s="327"/>
      <c r="H1431" s="327"/>
      <c r="I1431" s="327"/>
      <c r="J1431" s="327"/>
      <c r="K1431" s="327"/>
      <c r="L1431" s="327"/>
      <c r="M1431" s="327"/>
      <c r="N1431" s="327"/>
      <c r="O1431" s="327"/>
      <c r="P1431" s="327"/>
      <c r="Q1431" s="327"/>
      <c r="R1431" s="327"/>
      <c r="S1431" s="327"/>
      <c r="T1431" s="327"/>
      <c r="U1431" s="327"/>
      <c r="V1431" s="327"/>
      <c r="W1431" s="327"/>
      <c r="X1431" s="327"/>
      <c r="Y1431" s="327"/>
      <c r="Z1431" s="327"/>
      <c r="AA1431" s="327"/>
      <c r="AB1431" s="327"/>
      <c r="AC1431" s="327"/>
      <c r="AD1431" s="327"/>
      <c r="AE1431" s="327"/>
      <c r="AF1431" s="327"/>
      <c r="AG1431" s="327"/>
    </row>
    <row r="1432" spans="2:33">
      <c r="B1432" s="354"/>
      <c r="D1432" s="327"/>
      <c r="E1432" s="327"/>
      <c r="F1432" s="327"/>
      <c r="G1432" s="327"/>
      <c r="H1432" s="327"/>
      <c r="I1432" s="327"/>
      <c r="J1432" s="327"/>
      <c r="K1432" s="327"/>
      <c r="L1432" s="327"/>
      <c r="M1432" s="327"/>
      <c r="N1432" s="327"/>
      <c r="O1432" s="327"/>
      <c r="P1432" s="327"/>
      <c r="Q1432" s="327"/>
      <c r="R1432" s="327"/>
      <c r="S1432" s="327"/>
      <c r="T1432" s="327"/>
      <c r="U1432" s="327"/>
      <c r="V1432" s="327"/>
      <c r="W1432" s="327"/>
      <c r="X1432" s="327"/>
      <c r="Y1432" s="327"/>
      <c r="Z1432" s="327"/>
      <c r="AA1432" s="327"/>
      <c r="AB1432" s="327"/>
      <c r="AC1432" s="327"/>
      <c r="AD1432" s="327"/>
      <c r="AE1432" s="327"/>
      <c r="AF1432" s="327"/>
      <c r="AG1432" s="327"/>
    </row>
    <row r="1433" spans="2:33">
      <c r="B1433" s="354"/>
      <c r="D1433" s="327"/>
      <c r="E1433" s="327"/>
      <c r="F1433" s="327"/>
      <c r="G1433" s="327"/>
      <c r="H1433" s="327"/>
      <c r="I1433" s="327"/>
      <c r="J1433" s="327"/>
      <c r="K1433" s="327"/>
      <c r="L1433" s="327"/>
      <c r="M1433" s="327"/>
      <c r="N1433" s="327"/>
      <c r="O1433" s="327"/>
      <c r="P1433" s="327"/>
      <c r="Q1433" s="327"/>
      <c r="R1433" s="327"/>
      <c r="S1433" s="327"/>
      <c r="T1433" s="327"/>
      <c r="U1433" s="327"/>
      <c r="V1433" s="327"/>
      <c r="W1433" s="327"/>
      <c r="X1433" s="327"/>
      <c r="Y1433" s="327"/>
      <c r="Z1433" s="327"/>
      <c r="AA1433" s="327"/>
      <c r="AB1433" s="327"/>
      <c r="AC1433" s="327"/>
      <c r="AD1433" s="327"/>
      <c r="AE1433" s="327"/>
      <c r="AF1433" s="327"/>
      <c r="AG1433" s="327"/>
    </row>
    <row r="1434" spans="2:33">
      <c r="B1434" s="354"/>
      <c r="D1434" s="327"/>
      <c r="E1434" s="327"/>
      <c r="F1434" s="327"/>
      <c r="G1434" s="327"/>
      <c r="H1434" s="327"/>
      <c r="I1434" s="327"/>
      <c r="J1434" s="327"/>
      <c r="K1434" s="327"/>
      <c r="L1434" s="327"/>
      <c r="M1434" s="327"/>
      <c r="N1434" s="327"/>
      <c r="O1434" s="327"/>
      <c r="P1434" s="327"/>
      <c r="Q1434" s="327"/>
      <c r="R1434" s="327"/>
      <c r="S1434" s="327"/>
      <c r="T1434" s="327"/>
      <c r="U1434" s="327"/>
      <c r="V1434" s="327"/>
      <c r="W1434" s="327"/>
      <c r="X1434" s="327"/>
      <c r="Y1434" s="327"/>
      <c r="Z1434" s="327"/>
      <c r="AA1434" s="327"/>
      <c r="AB1434" s="327"/>
      <c r="AC1434" s="327"/>
      <c r="AD1434" s="327"/>
      <c r="AE1434" s="327"/>
      <c r="AF1434" s="327"/>
      <c r="AG1434" s="327"/>
    </row>
    <row r="1435" spans="2:33">
      <c r="B1435" s="354"/>
      <c r="D1435" s="327"/>
      <c r="E1435" s="327"/>
      <c r="F1435" s="327"/>
      <c r="G1435" s="327"/>
      <c r="H1435" s="327"/>
      <c r="I1435" s="327"/>
      <c r="J1435" s="327"/>
      <c r="K1435" s="327"/>
      <c r="L1435" s="327"/>
      <c r="M1435" s="327"/>
      <c r="N1435" s="327"/>
      <c r="O1435" s="327"/>
      <c r="P1435" s="327"/>
      <c r="Q1435" s="327"/>
      <c r="R1435" s="327"/>
      <c r="S1435" s="327"/>
      <c r="T1435" s="327"/>
      <c r="U1435" s="327"/>
      <c r="V1435" s="327"/>
      <c r="W1435" s="327"/>
      <c r="X1435" s="327"/>
      <c r="Y1435" s="327"/>
      <c r="Z1435" s="327"/>
      <c r="AA1435" s="327"/>
      <c r="AB1435" s="327"/>
      <c r="AC1435" s="327"/>
      <c r="AD1435" s="327"/>
      <c r="AE1435" s="327"/>
      <c r="AF1435" s="327"/>
      <c r="AG1435" s="327"/>
    </row>
    <row r="1436" spans="2:33">
      <c r="B1436" s="354"/>
      <c r="D1436" s="327"/>
      <c r="E1436" s="327"/>
      <c r="F1436" s="327"/>
      <c r="G1436" s="327"/>
      <c r="H1436" s="327"/>
      <c r="I1436" s="327"/>
      <c r="J1436" s="327"/>
      <c r="K1436" s="327"/>
      <c r="L1436" s="327"/>
      <c r="M1436" s="327"/>
      <c r="N1436" s="327"/>
      <c r="O1436" s="327"/>
      <c r="P1436" s="327"/>
      <c r="Q1436" s="327"/>
      <c r="R1436" s="327"/>
      <c r="S1436" s="327"/>
      <c r="T1436" s="327"/>
      <c r="U1436" s="327"/>
      <c r="V1436" s="327"/>
      <c r="W1436" s="327"/>
      <c r="X1436" s="327"/>
      <c r="Y1436" s="327"/>
      <c r="Z1436" s="327"/>
      <c r="AA1436" s="327"/>
      <c r="AB1436" s="327"/>
      <c r="AC1436" s="327"/>
      <c r="AD1436" s="327"/>
      <c r="AE1436" s="327"/>
      <c r="AF1436" s="327"/>
      <c r="AG1436" s="327"/>
    </row>
    <row r="1437" spans="2:33">
      <c r="B1437" s="354"/>
      <c r="D1437" s="327"/>
      <c r="E1437" s="327"/>
      <c r="F1437" s="327"/>
      <c r="G1437" s="327"/>
      <c r="H1437" s="327"/>
      <c r="I1437" s="327"/>
      <c r="J1437" s="327"/>
      <c r="K1437" s="327"/>
      <c r="L1437" s="327"/>
      <c r="M1437" s="327"/>
      <c r="N1437" s="327"/>
      <c r="O1437" s="327"/>
      <c r="P1437" s="327"/>
      <c r="Q1437" s="327"/>
      <c r="R1437" s="327"/>
      <c r="S1437" s="327"/>
      <c r="T1437" s="327"/>
      <c r="U1437" s="327"/>
      <c r="V1437" s="327"/>
      <c r="W1437" s="327"/>
      <c r="X1437" s="327"/>
      <c r="Y1437" s="327"/>
      <c r="Z1437" s="327"/>
      <c r="AA1437" s="327"/>
      <c r="AB1437" s="327"/>
      <c r="AC1437" s="327"/>
      <c r="AD1437" s="327"/>
      <c r="AE1437" s="327"/>
      <c r="AF1437" s="327"/>
      <c r="AG1437" s="327"/>
    </row>
    <row r="1438" spans="2:33">
      <c r="B1438" s="354"/>
      <c r="D1438" s="327"/>
      <c r="E1438" s="327"/>
      <c r="F1438" s="327"/>
      <c r="G1438" s="327"/>
      <c r="H1438" s="327"/>
      <c r="I1438" s="327"/>
      <c r="J1438" s="327"/>
      <c r="K1438" s="327"/>
      <c r="L1438" s="327"/>
      <c r="M1438" s="327"/>
      <c r="N1438" s="327"/>
      <c r="O1438" s="327"/>
      <c r="P1438" s="327"/>
      <c r="Q1438" s="327"/>
      <c r="R1438" s="327"/>
      <c r="S1438" s="327"/>
      <c r="T1438" s="327"/>
      <c r="U1438" s="327"/>
      <c r="V1438" s="327"/>
      <c r="W1438" s="327"/>
      <c r="X1438" s="327"/>
      <c r="Y1438" s="327"/>
      <c r="Z1438" s="327"/>
      <c r="AA1438" s="327"/>
      <c r="AB1438" s="327"/>
      <c r="AC1438" s="327"/>
      <c r="AD1438" s="327"/>
      <c r="AE1438" s="327"/>
      <c r="AF1438" s="327"/>
      <c r="AG1438" s="327"/>
    </row>
    <row r="1439" spans="2:33">
      <c r="B1439" s="354"/>
      <c r="D1439" s="327"/>
      <c r="E1439" s="327"/>
      <c r="F1439" s="327"/>
      <c r="G1439" s="327"/>
      <c r="H1439" s="327"/>
      <c r="I1439" s="327"/>
      <c r="J1439" s="327"/>
      <c r="K1439" s="327"/>
      <c r="L1439" s="327"/>
      <c r="M1439" s="327"/>
      <c r="N1439" s="327"/>
      <c r="O1439" s="327"/>
      <c r="P1439" s="327"/>
      <c r="Q1439" s="327"/>
      <c r="R1439" s="327"/>
      <c r="S1439" s="327"/>
      <c r="T1439" s="327"/>
      <c r="U1439" s="327"/>
      <c r="V1439" s="327"/>
      <c r="W1439" s="327"/>
      <c r="X1439" s="327"/>
      <c r="Y1439" s="327"/>
      <c r="Z1439" s="327"/>
      <c r="AA1439" s="327"/>
      <c r="AB1439" s="327"/>
      <c r="AC1439" s="327"/>
      <c r="AD1439" s="327"/>
      <c r="AE1439" s="327"/>
      <c r="AF1439" s="327"/>
      <c r="AG1439" s="327"/>
    </row>
    <row r="1440" spans="2:33">
      <c r="B1440" s="354"/>
      <c r="D1440" s="327"/>
      <c r="E1440" s="327"/>
      <c r="F1440" s="327"/>
      <c r="G1440" s="327"/>
      <c r="H1440" s="327"/>
      <c r="I1440" s="327"/>
      <c r="J1440" s="327"/>
      <c r="K1440" s="327"/>
      <c r="L1440" s="327"/>
      <c r="M1440" s="327"/>
      <c r="N1440" s="327"/>
      <c r="O1440" s="327"/>
      <c r="P1440" s="327"/>
      <c r="Q1440" s="327"/>
      <c r="R1440" s="327"/>
      <c r="S1440" s="327"/>
      <c r="T1440" s="327"/>
      <c r="U1440" s="327"/>
      <c r="V1440" s="327"/>
      <c r="W1440" s="327"/>
      <c r="X1440" s="327"/>
      <c r="Y1440" s="327"/>
      <c r="Z1440" s="327"/>
      <c r="AA1440" s="327"/>
      <c r="AB1440" s="327"/>
      <c r="AC1440" s="327"/>
      <c r="AD1440" s="327"/>
      <c r="AE1440" s="327"/>
      <c r="AF1440" s="327"/>
      <c r="AG1440" s="327"/>
    </row>
    <row r="1441" spans="2:33">
      <c r="B1441" s="354"/>
      <c r="D1441" s="327"/>
      <c r="E1441" s="327"/>
      <c r="F1441" s="327"/>
      <c r="G1441" s="327"/>
      <c r="H1441" s="327"/>
      <c r="I1441" s="327"/>
      <c r="J1441" s="327"/>
      <c r="K1441" s="327"/>
      <c r="L1441" s="327"/>
      <c r="M1441" s="327"/>
      <c r="N1441" s="327"/>
      <c r="O1441" s="327"/>
      <c r="P1441" s="327"/>
      <c r="Q1441" s="327"/>
      <c r="R1441" s="327"/>
      <c r="S1441" s="327"/>
      <c r="T1441" s="327"/>
      <c r="U1441" s="327"/>
      <c r="V1441" s="327"/>
      <c r="W1441" s="327"/>
      <c r="X1441" s="327"/>
      <c r="Y1441" s="327"/>
      <c r="Z1441" s="327"/>
      <c r="AA1441" s="327"/>
      <c r="AB1441" s="327"/>
      <c r="AC1441" s="327"/>
      <c r="AD1441" s="327"/>
      <c r="AE1441" s="327"/>
      <c r="AF1441" s="327"/>
      <c r="AG1441" s="327"/>
    </row>
    <row r="1442" spans="2:33">
      <c r="B1442" s="354"/>
      <c r="D1442" s="327"/>
      <c r="E1442" s="327"/>
      <c r="F1442" s="327"/>
      <c r="G1442" s="327"/>
      <c r="H1442" s="327"/>
      <c r="I1442" s="327"/>
      <c r="J1442" s="327"/>
      <c r="K1442" s="327"/>
      <c r="L1442" s="327"/>
      <c r="M1442" s="327"/>
      <c r="N1442" s="327"/>
      <c r="O1442" s="327"/>
      <c r="P1442" s="327"/>
      <c r="Q1442" s="327"/>
      <c r="R1442" s="327"/>
      <c r="S1442" s="327"/>
      <c r="T1442" s="327"/>
      <c r="U1442" s="327"/>
      <c r="V1442" s="327"/>
      <c r="W1442" s="327"/>
      <c r="X1442" s="327"/>
      <c r="Y1442" s="327"/>
      <c r="Z1442" s="327"/>
      <c r="AA1442" s="327"/>
      <c r="AB1442" s="327"/>
      <c r="AC1442" s="327"/>
      <c r="AD1442" s="327"/>
      <c r="AE1442" s="327"/>
      <c r="AF1442" s="327"/>
      <c r="AG1442" s="327"/>
    </row>
    <row r="1443" spans="2:33">
      <c r="B1443" s="354"/>
      <c r="D1443" s="327"/>
      <c r="E1443" s="327"/>
      <c r="F1443" s="327"/>
      <c r="G1443" s="327"/>
      <c r="H1443" s="327"/>
      <c r="I1443" s="327"/>
      <c r="J1443" s="327"/>
      <c r="K1443" s="327"/>
      <c r="L1443" s="327"/>
      <c r="M1443" s="327"/>
      <c r="N1443" s="327"/>
      <c r="O1443" s="327"/>
      <c r="P1443" s="327"/>
      <c r="Q1443" s="327"/>
      <c r="R1443" s="327"/>
      <c r="S1443" s="327"/>
      <c r="T1443" s="327"/>
      <c r="U1443" s="327"/>
      <c r="V1443" s="327"/>
      <c r="W1443" s="327"/>
      <c r="X1443" s="327"/>
      <c r="Y1443" s="327"/>
      <c r="Z1443" s="327"/>
      <c r="AA1443" s="327"/>
      <c r="AB1443" s="327"/>
      <c r="AC1443" s="327"/>
      <c r="AD1443" s="327"/>
      <c r="AE1443" s="327"/>
      <c r="AF1443" s="327"/>
      <c r="AG1443" s="327"/>
    </row>
    <row r="1444" spans="2:33">
      <c r="B1444" s="354"/>
      <c r="D1444" s="327"/>
      <c r="E1444" s="327"/>
      <c r="F1444" s="327"/>
      <c r="G1444" s="327"/>
      <c r="H1444" s="327"/>
      <c r="I1444" s="327"/>
      <c r="J1444" s="327"/>
      <c r="K1444" s="327"/>
      <c r="L1444" s="327"/>
      <c r="M1444" s="327"/>
      <c r="N1444" s="327"/>
      <c r="O1444" s="327"/>
      <c r="P1444" s="327"/>
      <c r="Q1444" s="327"/>
      <c r="R1444" s="327"/>
      <c r="S1444" s="327"/>
      <c r="T1444" s="327"/>
      <c r="U1444" s="327"/>
      <c r="V1444" s="327"/>
      <c r="W1444" s="327"/>
      <c r="X1444" s="327"/>
      <c r="Y1444" s="327"/>
      <c r="Z1444" s="327"/>
      <c r="AA1444" s="327"/>
      <c r="AB1444" s="327"/>
      <c r="AC1444" s="327"/>
      <c r="AD1444" s="327"/>
      <c r="AE1444" s="327"/>
      <c r="AF1444" s="327"/>
      <c r="AG1444" s="327"/>
    </row>
    <row r="1445" spans="2:33">
      <c r="B1445" s="354"/>
      <c r="D1445" s="327"/>
      <c r="E1445" s="327"/>
      <c r="F1445" s="327"/>
      <c r="G1445" s="327"/>
      <c r="H1445" s="327"/>
      <c r="I1445" s="327"/>
      <c r="J1445" s="327"/>
      <c r="K1445" s="327"/>
      <c r="L1445" s="327"/>
      <c r="M1445" s="327"/>
      <c r="N1445" s="327"/>
      <c r="O1445" s="327"/>
      <c r="P1445" s="327"/>
      <c r="Q1445" s="327"/>
      <c r="R1445" s="327"/>
      <c r="S1445" s="327"/>
      <c r="T1445" s="327"/>
      <c r="U1445" s="327"/>
      <c r="V1445" s="327"/>
      <c r="W1445" s="327"/>
      <c r="X1445" s="327"/>
      <c r="Y1445" s="327"/>
      <c r="Z1445" s="327"/>
      <c r="AA1445" s="327"/>
      <c r="AB1445" s="327"/>
      <c r="AC1445" s="327"/>
      <c r="AD1445" s="327"/>
      <c r="AE1445" s="327"/>
      <c r="AF1445" s="327"/>
      <c r="AG1445" s="327"/>
    </row>
    <row r="1446" spans="2:33">
      <c r="B1446" s="354"/>
      <c r="D1446" s="327"/>
      <c r="E1446" s="327"/>
      <c r="F1446" s="327"/>
      <c r="G1446" s="327"/>
      <c r="H1446" s="327"/>
      <c r="I1446" s="327"/>
      <c r="J1446" s="327"/>
      <c r="K1446" s="327"/>
      <c r="L1446" s="327"/>
      <c r="M1446" s="327"/>
      <c r="N1446" s="327"/>
      <c r="O1446" s="327"/>
      <c r="P1446" s="327"/>
      <c r="Q1446" s="327"/>
      <c r="R1446" s="327"/>
      <c r="S1446" s="327"/>
      <c r="T1446" s="327"/>
      <c r="U1446" s="327"/>
      <c r="V1446" s="327"/>
      <c r="W1446" s="327"/>
      <c r="X1446" s="327"/>
      <c r="Y1446" s="327"/>
      <c r="Z1446" s="327"/>
      <c r="AA1446" s="327"/>
      <c r="AB1446" s="327"/>
      <c r="AC1446" s="327"/>
      <c r="AD1446" s="327"/>
      <c r="AE1446" s="327"/>
      <c r="AF1446" s="327"/>
      <c r="AG1446" s="327"/>
    </row>
    <row r="1447" spans="2:33">
      <c r="B1447" s="354"/>
      <c r="D1447" s="327"/>
      <c r="E1447" s="327"/>
      <c r="F1447" s="327"/>
      <c r="G1447" s="327"/>
      <c r="H1447" s="327"/>
      <c r="I1447" s="327"/>
      <c r="J1447" s="327"/>
      <c r="K1447" s="327"/>
      <c r="L1447" s="327"/>
      <c r="M1447" s="327"/>
      <c r="N1447" s="327"/>
      <c r="O1447" s="327"/>
      <c r="P1447" s="327"/>
      <c r="Q1447" s="327"/>
      <c r="R1447" s="327"/>
      <c r="S1447" s="327"/>
      <c r="T1447" s="327"/>
      <c r="U1447" s="327"/>
      <c r="V1447" s="327"/>
      <c r="W1447" s="327"/>
      <c r="X1447" s="327"/>
      <c r="Y1447" s="327"/>
      <c r="Z1447" s="327"/>
      <c r="AA1447" s="327"/>
      <c r="AB1447" s="327"/>
      <c r="AC1447" s="327"/>
      <c r="AD1447" s="327"/>
      <c r="AE1447" s="327"/>
      <c r="AF1447" s="327"/>
      <c r="AG1447" s="327"/>
    </row>
    <row r="1448" spans="2:33">
      <c r="B1448" s="354"/>
      <c r="D1448" s="327"/>
      <c r="E1448" s="327"/>
      <c r="F1448" s="327"/>
      <c r="G1448" s="327"/>
      <c r="H1448" s="327"/>
      <c r="I1448" s="327"/>
      <c r="J1448" s="327"/>
      <c r="K1448" s="327"/>
      <c r="L1448" s="327"/>
      <c r="M1448" s="327"/>
      <c r="N1448" s="327"/>
      <c r="O1448" s="327"/>
      <c r="P1448" s="327"/>
      <c r="Q1448" s="327"/>
      <c r="R1448" s="327"/>
      <c r="S1448" s="327"/>
      <c r="T1448" s="327"/>
      <c r="U1448" s="327"/>
      <c r="V1448" s="327"/>
      <c r="W1448" s="327"/>
      <c r="X1448" s="327"/>
      <c r="Y1448" s="327"/>
      <c r="Z1448" s="327"/>
      <c r="AA1448" s="327"/>
      <c r="AB1448" s="327"/>
      <c r="AC1448" s="327"/>
      <c r="AD1448" s="327"/>
      <c r="AE1448" s="327"/>
      <c r="AF1448" s="327"/>
      <c r="AG1448" s="327"/>
    </row>
    <row r="1449" spans="2:33">
      <c r="B1449" s="354"/>
      <c r="D1449" s="327"/>
      <c r="E1449" s="327"/>
      <c r="F1449" s="327"/>
      <c r="G1449" s="327"/>
      <c r="H1449" s="327"/>
      <c r="I1449" s="327"/>
      <c r="J1449" s="327"/>
      <c r="K1449" s="327"/>
      <c r="L1449" s="327"/>
      <c r="M1449" s="327"/>
      <c r="N1449" s="327"/>
      <c r="O1449" s="327"/>
      <c r="P1449" s="327"/>
      <c r="Q1449" s="327"/>
      <c r="R1449" s="327"/>
      <c r="S1449" s="327"/>
      <c r="T1449" s="327"/>
      <c r="U1449" s="327"/>
      <c r="V1449" s="327"/>
      <c r="W1449" s="327"/>
      <c r="X1449" s="327"/>
      <c r="Y1449" s="327"/>
      <c r="Z1449" s="327"/>
      <c r="AA1449" s="327"/>
      <c r="AB1449" s="327"/>
      <c r="AC1449" s="327"/>
      <c r="AD1449" s="327"/>
      <c r="AE1449" s="327"/>
      <c r="AF1449" s="327"/>
      <c r="AG1449" s="327"/>
    </row>
    <row r="1450" spans="2:33">
      <c r="B1450" s="354"/>
      <c r="D1450" s="327"/>
      <c r="E1450" s="327"/>
      <c r="F1450" s="327"/>
      <c r="G1450" s="327"/>
      <c r="H1450" s="327"/>
      <c r="I1450" s="327"/>
      <c r="J1450" s="327"/>
      <c r="K1450" s="327"/>
      <c r="L1450" s="327"/>
      <c r="M1450" s="327"/>
      <c r="N1450" s="327"/>
      <c r="O1450" s="327"/>
      <c r="P1450" s="327"/>
      <c r="Q1450" s="327"/>
      <c r="R1450" s="327"/>
      <c r="S1450" s="327"/>
      <c r="T1450" s="327"/>
      <c r="U1450" s="327"/>
      <c r="V1450" s="327"/>
      <c r="W1450" s="327"/>
      <c r="X1450" s="327"/>
      <c r="Y1450" s="327"/>
      <c r="Z1450" s="327"/>
      <c r="AA1450" s="327"/>
      <c r="AB1450" s="327"/>
      <c r="AC1450" s="327"/>
      <c r="AD1450" s="327"/>
      <c r="AE1450" s="327"/>
      <c r="AF1450" s="327"/>
      <c r="AG1450" s="327"/>
    </row>
    <row r="1451" spans="2:33">
      <c r="B1451" s="354"/>
      <c r="D1451" s="327"/>
      <c r="E1451" s="327"/>
      <c r="F1451" s="327"/>
      <c r="G1451" s="327"/>
      <c r="H1451" s="327"/>
      <c r="I1451" s="327"/>
      <c r="J1451" s="327"/>
      <c r="K1451" s="327"/>
      <c r="L1451" s="327"/>
      <c r="M1451" s="327"/>
      <c r="N1451" s="327"/>
      <c r="O1451" s="327"/>
      <c r="P1451" s="327"/>
      <c r="Q1451" s="327"/>
      <c r="R1451" s="327"/>
      <c r="S1451" s="327"/>
      <c r="T1451" s="327"/>
      <c r="U1451" s="327"/>
      <c r="V1451" s="327"/>
      <c r="W1451" s="327"/>
      <c r="X1451" s="327"/>
      <c r="Y1451" s="327"/>
      <c r="Z1451" s="327"/>
      <c r="AA1451" s="327"/>
      <c r="AB1451" s="327"/>
      <c r="AC1451" s="327"/>
      <c r="AD1451" s="327"/>
      <c r="AE1451" s="327"/>
      <c r="AF1451" s="327"/>
      <c r="AG1451" s="327"/>
    </row>
    <row r="1452" spans="2:33">
      <c r="B1452" s="354"/>
      <c r="D1452" s="327"/>
      <c r="E1452" s="327"/>
      <c r="F1452" s="327"/>
      <c r="G1452" s="327"/>
      <c r="H1452" s="327"/>
      <c r="I1452" s="327"/>
      <c r="J1452" s="327"/>
      <c r="K1452" s="327"/>
      <c r="L1452" s="327"/>
      <c r="M1452" s="327"/>
      <c r="N1452" s="327"/>
      <c r="O1452" s="327"/>
      <c r="P1452" s="327"/>
      <c r="Q1452" s="327"/>
      <c r="R1452" s="327"/>
      <c r="S1452" s="327"/>
      <c r="T1452" s="327"/>
      <c r="U1452" s="327"/>
      <c r="V1452" s="327"/>
      <c r="W1452" s="327"/>
      <c r="X1452" s="327"/>
      <c r="Y1452" s="327"/>
      <c r="Z1452" s="327"/>
      <c r="AA1452" s="327"/>
      <c r="AB1452" s="327"/>
      <c r="AC1452" s="327"/>
      <c r="AD1452" s="327"/>
      <c r="AE1452" s="327"/>
      <c r="AF1452" s="327"/>
      <c r="AG1452" s="327"/>
    </row>
    <row r="1453" spans="2:33">
      <c r="B1453" s="354"/>
      <c r="D1453" s="327"/>
      <c r="E1453" s="327"/>
      <c r="F1453" s="327"/>
      <c r="G1453" s="327"/>
      <c r="H1453" s="327"/>
      <c r="I1453" s="327"/>
      <c r="J1453" s="327"/>
      <c r="K1453" s="327"/>
      <c r="L1453" s="327"/>
      <c r="M1453" s="327"/>
      <c r="N1453" s="327"/>
      <c r="O1453" s="327"/>
      <c r="P1453" s="327"/>
      <c r="Q1453" s="327"/>
      <c r="R1453" s="327"/>
      <c r="S1453" s="327"/>
      <c r="T1453" s="327"/>
      <c r="U1453" s="327"/>
      <c r="V1453" s="327"/>
      <c r="W1453" s="327"/>
      <c r="X1453" s="327"/>
      <c r="Y1453" s="327"/>
      <c r="Z1453" s="327"/>
      <c r="AA1453" s="327"/>
      <c r="AB1453" s="327"/>
      <c r="AC1453" s="327"/>
      <c r="AD1453" s="327"/>
      <c r="AE1453" s="327"/>
      <c r="AF1453" s="327"/>
      <c r="AG1453" s="327"/>
    </row>
    <row r="1454" spans="2:33">
      <c r="B1454" s="354"/>
      <c r="D1454" s="327"/>
      <c r="E1454" s="327"/>
      <c r="F1454" s="327"/>
      <c r="G1454" s="327"/>
      <c r="H1454" s="327"/>
      <c r="I1454" s="327"/>
      <c r="J1454" s="327"/>
      <c r="K1454" s="327"/>
      <c r="L1454" s="327"/>
      <c r="M1454" s="327"/>
      <c r="N1454" s="327"/>
      <c r="O1454" s="327"/>
      <c r="P1454" s="327"/>
      <c r="Q1454" s="327"/>
      <c r="R1454" s="327"/>
      <c r="S1454" s="327"/>
      <c r="T1454" s="327"/>
      <c r="U1454" s="327"/>
      <c r="V1454" s="327"/>
      <c r="W1454" s="327"/>
      <c r="X1454" s="327"/>
      <c r="Y1454" s="327"/>
      <c r="Z1454" s="327"/>
      <c r="AA1454" s="327"/>
      <c r="AB1454" s="327"/>
      <c r="AC1454" s="327"/>
      <c r="AD1454" s="327"/>
      <c r="AE1454" s="327"/>
      <c r="AF1454" s="327"/>
      <c r="AG1454" s="327"/>
    </row>
    <row r="1455" spans="2:33">
      <c r="B1455" s="354"/>
      <c r="D1455" s="327"/>
      <c r="E1455" s="327"/>
      <c r="F1455" s="327"/>
      <c r="G1455" s="327"/>
      <c r="H1455" s="327"/>
      <c r="I1455" s="327"/>
      <c r="J1455" s="327"/>
      <c r="K1455" s="327"/>
      <c r="L1455" s="327"/>
      <c r="M1455" s="327"/>
      <c r="N1455" s="327"/>
      <c r="O1455" s="327"/>
      <c r="P1455" s="327"/>
      <c r="Q1455" s="327"/>
      <c r="R1455" s="327"/>
      <c r="S1455" s="327"/>
      <c r="T1455" s="327"/>
      <c r="U1455" s="327"/>
      <c r="V1455" s="327"/>
      <c r="W1455" s="327"/>
      <c r="X1455" s="327"/>
      <c r="Y1455" s="327"/>
      <c r="Z1455" s="327"/>
      <c r="AA1455" s="327"/>
      <c r="AB1455" s="327"/>
      <c r="AC1455" s="327"/>
      <c r="AD1455" s="327"/>
      <c r="AE1455" s="327"/>
      <c r="AF1455" s="327"/>
      <c r="AG1455" s="327"/>
    </row>
    <row r="1456" spans="2:33">
      <c r="B1456" s="354"/>
      <c r="D1456" s="327"/>
      <c r="E1456" s="327"/>
      <c r="F1456" s="327"/>
      <c r="G1456" s="327"/>
      <c r="H1456" s="327"/>
      <c r="I1456" s="327"/>
      <c r="J1456" s="327"/>
      <c r="K1456" s="327"/>
      <c r="L1456" s="327"/>
      <c r="M1456" s="327"/>
      <c r="N1456" s="327"/>
      <c r="O1456" s="327"/>
      <c r="P1456" s="327"/>
      <c r="Q1456" s="327"/>
      <c r="R1456" s="327"/>
      <c r="S1456" s="327"/>
      <c r="T1456" s="327"/>
      <c r="U1456" s="327"/>
      <c r="V1456" s="327"/>
      <c r="W1456" s="327"/>
      <c r="X1456" s="327"/>
      <c r="Y1456" s="327"/>
      <c r="Z1456" s="327"/>
      <c r="AA1456" s="327"/>
      <c r="AB1456" s="327"/>
      <c r="AC1456" s="327"/>
      <c r="AD1456" s="327"/>
      <c r="AE1456" s="327"/>
      <c r="AF1456" s="327"/>
      <c r="AG1456" s="327"/>
    </row>
    <row r="1457" spans="2:33">
      <c r="B1457" s="354"/>
      <c r="D1457" s="327"/>
      <c r="E1457" s="327"/>
      <c r="F1457" s="327"/>
      <c r="G1457" s="327"/>
      <c r="H1457" s="327"/>
      <c r="I1457" s="327"/>
      <c r="J1457" s="327"/>
      <c r="K1457" s="327"/>
      <c r="L1457" s="327"/>
      <c r="M1457" s="327"/>
      <c r="N1457" s="327"/>
      <c r="O1457" s="327"/>
      <c r="P1457" s="327"/>
      <c r="Q1457" s="327"/>
      <c r="R1457" s="327"/>
      <c r="S1457" s="327"/>
      <c r="T1457" s="327"/>
      <c r="U1457" s="327"/>
      <c r="V1457" s="327"/>
      <c r="W1457" s="327"/>
      <c r="X1457" s="327"/>
      <c r="Y1457" s="327"/>
      <c r="Z1457" s="327"/>
      <c r="AA1457" s="327"/>
      <c r="AB1457" s="327"/>
      <c r="AC1457" s="327"/>
      <c r="AD1457" s="327"/>
      <c r="AE1457" s="327"/>
      <c r="AF1457" s="327"/>
      <c r="AG1457" s="327"/>
    </row>
    <row r="1458" spans="2:33">
      <c r="B1458" s="354"/>
      <c r="D1458" s="327"/>
      <c r="E1458" s="327"/>
      <c r="F1458" s="327"/>
      <c r="G1458" s="327"/>
      <c r="H1458" s="327"/>
      <c r="I1458" s="327"/>
      <c r="J1458" s="327"/>
      <c r="K1458" s="327"/>
      <c r="L1458" s="327"/>
      <c r="M1458" s="327"/>
      <c r="N1458" s="327"/>
      <c r="O1458" s="327"/>
      <c r="P1458" s="327"/>
      <c r="Q1458" s="327"/>
      <c r="R1458" s="327"/>
      <c r="S1458" s="327"/>
      <c r="T1458" s="327"/>
      <c r="U1458" s="327"/>
      <c r="V1458" s="327"/>
      <c r="W1458" s="327"/>
      <c r="X1458" s="327"/>
      <c r="Y1458" s="327"/>
      <c r="Z1458" s="327"/>
      <c r="AA1458" s="327"/>
      <c r="AB1458" s="327"/>
      <c r="AC1458" s="327"/>
      <c r="AD1458" s="327"/>
      <c r="AE1458" s="327"/>
      <c r="AF1458" s="327"/>
      <c r="AG1458" s="327"/>
    </row>
    <row r="1459" spans="2:33">
      <c r="B1459" s="354"/>
      <c r="D1459" s="327"/>
      <c r="E1459" s="327"/>
      <c r="F1459" s="327"/>
      <c r="G1459" s="327"/>
      <c r="H1459" s="327"/>
      <c r="I1459" s="327"/>
      <c r="J1459" s="327"/>
      <c r="K1459" s="327"/>
      <c r="L1459" s="327"/>
      <c r="M1459" s="327"/>
      <c r="N1459" s="327"/>
      <c r="O1459" s="327"/>
      <c r="P1459" s="327"/>
      <c r="Q1459" s="327"/>
      <c r="R1459" s="327"/>
      <c r="S1459" s="327"/>
      <c r="T1459" s="327"/>
      <c r="U1459" s="327"/>
      <c r="V1459" s="327"/>
      <c r="W1459" s="327"/>
      <c r="X1459" s="327"/>
      <c r="Y1459" s="327"/>
      <c r="Z1459" s="327"/>
      <c r="AA1459" s="327"/>
      <c r="AB1459" s="327"/>
      <c r="AC1459" s="327"/>
      <c r="AD1459" s="327"/>
      <c r="AE1459" s="327"/>
      <c r="AF1459" s="327"/>
      <c r="AG1459" s="327"/>
    </row>
    <row r="1460" spans="2:33">
      <c r="B1460" s="354"/>
      <c r="D1460" s="327"/>
      <c r="E1460" s="327"/>
      <c r="F1460" s="327"/>
      <c r="G1460" s="327"/>
      <c r="H1460" s="327"/>
      <c r="I1460" s="327"/>
      <c r="J1460" s="327"/>
      <c r="K1460" s="327"/>
      <c r="L1460" s="327"/>
      <c r="M1460" s="327"/>
      <c r="N1460" s="327"/>
      <c r="O1460" s="327"/>
      <c r="P1460" s="327"/>
      <c r="Q1460" s="327"/>
      <c r="R1460" s="327"/>
      <c r="S1460" s="327"/>
      <c r="T1460" s="327"/>
      <c r="U1460" s="327"/>
      <c r="V1460" s="327"/>
      <c r="W1460" s="327"/>
      <c r="X1460" s="327"/>
      <c r="Y1460" s="327"/>
      <c r="Z1460" s="327"/>
      <c r="AA1460" s="327"/>
      <c r="AB1460" s="327"/>
      <c r="AC1460" s="327"/>
      <c r="AD1460" s="327"/>
      <c r="AE1460" s="327"/>
      <c r="AF1460" s="327"/>
      <c r="AG1460" s="327"/>
    </row>
    <row r="1461" spans="2:33">
      <c r="B1461" s="354"/>
      <c r="D1461" s="327"/>
      <c r="E1461" s="327"/>
      <c r="F1461" s="327"/>
      <c r="G1461" s="327"/>
      <c r="H1461" s="327"/>
      <c r="I1461" s="327"/>
      <c r="J1461" s="327"/>
      <c r="K1461" s="327"/>
      <c r="L1461" s="327"/>
      <c r="M1461" s="327"/>
      <c r="N1461" s="327"/>
      <c r="O1461" s="327"/>
      <c r="P1461" s="327"/>
      <c r="Q1461" s="327"/>
      <c r="R1461" s="327"/>
      <c r="S1461" s="327"/>
      <c r="T1461" s="327"/>
      <c r="U1461" s="327"/>
      <c r="V1461" s="327"/>
      <c r="W1461" s="327"/>
      <c r="X1461" s="327"/>
      <c r="Y1461" s="327"/>
      <c r="Z1461" s="327"/>
      <c r="AA1461" s="327"/>
      <c r="AB1461" s="327"/>
      <c r="AC1461" s="327"/>
      <c r="AD1461" s="327"/>
      <c r="AE1461" s="327"/>
      <c r="AF1461" s="327"/>
      <c r="AG1461" s="327"/>
    </row>
    <row r="1462" spans="2:33">
      <c r="B1462" s="354"/>
      <c r="D1462" s="327"/>
      <c r="E1462" s="327"/>
      <c r="F1462" s="327"/>
      <c r="G1462" s="327"/>
      <c r="H1462" s="327"/>
      <c r="I1462" s="327"/>
      <c r="J1462" s="327"/>
      <c r="K1462" s="327"/>
      <c r="L1462" s="327"/>
      <c r="M1462" s="327"/>
      <c r="N1462" s="327"/>
      <c r="O1462" s="327"/>
      <c r="P1462" s="327"/>
      <c r="Q1462" s="327"/>
      <c r="R1462" s="327"/>
      <c r="S1462" s="327"/>
      <c r="T1462" s="327"/>
      <c r="U1462" s="327"/>
      <c r="V1462" s="327"/>
      <c r="W1462" s="327"/>
      <c r="X1462" s="327"/>
      <c r="Y1462" s="327"/>
      <c r="Z1462" s="327"/>
      <c r="AA1462" s="327"/>
      <c r="AB1462" s="327"/>
      <c r="AC1462" s="327"/>
      <c r="AD1462" s="327"/>
      <c r="AE1462" s="327"/>
      <c r="AF1462" s="327"/>
      <c r="AG1462" s="327"/>
    </row>
    <row r="1463" spans="2:33">
      <c r="B1463" s="354"/>
      <c r="D1463" s="327"/>
      <c r="E1463" s="327"/>
      <c r="F1463" s="327"/>
      <c r="G1463" s="327"/>
      <c r="H1463" s="327"/>
      <c r="I1463" s="327"/>
      <c r="J1463" s="327"/>
      <c r="K1463" s="327"/>
      <c r="L1463" s="327"/>
      <c r="M1463" s="327"/>
      <c r="N1463" s="327"/>
      <c r="O1463" s="327"/>
      <c r="P1463" s="327"/>
      <c r="Q1463" s="327"/>
      <c r="R1463" s="327"/>
      <c r="S1463" s="327"/>
      <c r="T1463" s="327"/>
      <c r="U1463" s="327"/>
      <c r="V1463" s="327"/>
      <c r="W1463" s="327"/>
      <c r="X1463" s="327"/>
      <c r="Y1463" s="327"/>
      <c r="Z1463" s="327"/>
      <c r="AA1463" s="327"/>
      <c r="AB1463" s="327"/>
      <c r="AC1463" s="327"/>
      <c r="AD1463" s="327"/>
      <c r="AE1463" s="327"/>
      <c r="AF1463" s="327"/>
      <c r="AG1463" s="327"/>
    </row>
    <row r="1464" spans="2:33">
      <c r="B1464" s="354"/>
      <c r="D1464" s="327"/>
      <c r="E1464" s="327"/>
      <c r="F1464" s="327"/>
      <c r="G1464" s="327"/>
      <c r="H1464" s="327"/>
      <c r="I1464" s="327"/>
      <c r="J1464" s="327"/>
      <c r="K1464" s="327"/>
      <c r="L1464" s="327"/>
      <c r="M1464" s="327"/>
      <c r="N1464" s="327"/>
      <c r="O1464" s="327"/>
      <c r="P1464" s="327"/>
      <c r="Q1464" s="327"/>
      <c r="R1464" s="327"/>
      <c r="S1464" s="327"/>
      <c r="T1464" s="327"/>
      <c r="U1464" s="327"/>
      <c r="V1464" s="327"/>
      <c r="W1464" s="327"/>
      <c r="X1464" s="327"/>
      <c r="Y1464" s="327"/>
      <c r="Z1464" s="327"/>
      <c r="AA1464" s="327"/>
      <c r="AB1464" s="327"/>
      <c r="AC1464" s="327"/>
      <c r="AD1464" s="327"/>
      <c r="AE1464" s="327"/>
      <c r="AF1464" s="327"/>
      <c r="AG1464" s="327"/>
    </row>
    <row r="1465" spans="2:33">
      <c r="B1465" s="354"/>
      <c r="D1465" s="327"/>
      <c r="E1465" s="327"/>
      <c r="F1465" s="327"/>
      <c r="G1465" s="327"/>
      <c r="H1465" s="327"/>
      <c r="I1465" s="327"/>
      <c r="J1465" s="327"/>
      <c r="K1465" s="327"/>
      <c r="L1465" s="327"/>
      <c r="M1465" s="327"/>
      <c r="N1465" s="327"/>
      <c r="O1465" s="327"/>
      <c r="P1465" s="327"/>
      <c r="Q1465" s="327"/>
      <c r="R1465" s="327"/>
      <c r="S1465" s="327"/>
      <c r="T1465" s="327"/>
      <c r="U1465" s="327"/>
      <c r="V1465" s="327"/>
      <c r="W1465" s="327"/>
      <c r="X1465" s="327"/>
      <c r="Y1465" s="327"/>
      <c r="Z1465" s="327"/>
      <c r="AA1465" s="327"/>
      <c r="AB1465" s="327"/>
      <c r="AC1465" s="327"/>
      <c r="AD1465" s="327"/>
      <c r="AE1465" s="327"/>
      <c r="AF1465" s="327"/>
      <c r="AG1465" s="327"/>
    </row>
    <row r="1466" spans="2:33">
      <c r="B1466" s="354"/>
      <c r="D1466" s="327"/>
      <c r="E1466" s="327"/>
      <c r="F1466" s="327"/>
      <c r="G1466" s="327"/>
      <c r="H1466" s="327"/>
      <c r="I1466" s="327"/>
      <c r="J1466" s="327"/>
      <c r="K1466" s="327"/>
      <c r="L1466" s="327"/>
      <c r="M1466" s="327"/>
      <c r="N1466" s="327"/>
      <c r="O1466" s="327"/>
      <c r="P1466" s="327"/>
      <c r="Q1466" s="327"/>
      <c r="R1466" s="327"/>
      <c r="S1466" s="327"/>
      <c r="T1466" s="327"/>
      <c r="U1466" s="327"/>
      <c r="V1466" s="327"/>
      <c r="W1466" s="327"/>
      <c r="X1466" s="327"/>
      <c r="Y1466" s="327"/>
      <c r="Z1466" s="327"/>
      <c r="AA1466" s="327"/>
      <c r="AB1466" s="327"/>
      <c r="AC1466" s="327"/>
      <c r="AD1466" s="327"/>
      <c r="AE1466" s="327"/>
      <c r="AF1466" s="327"/>
      <c r="AG1466" s="327"/>
    </row>
    <row r="1467" spans="2:33">
      <c r="B1467" s="354"/>
      <c r="D1467" s="327"/>
      <c r="E1467" s="327"/>
      <c r="F1467" s="327"/>
      <c r="G1467" s="327"/>
      <c r="H1467" s="327"/>
      <c r="I1467" s="327"/>
      <c r="J1467" s="327"/>
      <c r="K1467" s="327"/>
      <c r="L1467" s="327"/>
      <c r="M1467" s="327"/>
      <c r="N1467" s="327"/>
      <c r="O1467" s="327"/>
      <c r="P1467" s="327"/>
      <c r="Q1467" s="327"/>
      <c r="R1467" s="327"/>
      <c r="S1467" s="327"/>
      <c r="T1467" s="327"/>
      <c r="U1467" s="327"/>
      <c r="V1467" s="327"/>
      <c r="W1467" s="327"/>
      <c r="X1467" s="327"/>
      <c r="Y1467" s="327"/>
      <c r="Z1467" s="327"/>
      <c r="AA1467" s="327"/>
      <c r="AB1467" s="327"/>
      <c r="AC1467" s="327"/>
      <c r="AD1467" s="327"/>
      <c r="AE1467" s="327"/>
      <c r="AF1467" s="327"/>
      <c r="AG1467" s="327"/>
    </row>
    <row r="1468" spans="2:33">
      <c r="B1468" s="354"/>
      <c r="D1468" s="327"/>
      <c r="E1468" s="327"/>
      <c r="F1468" s="327"/>
      <c r="G1468" s="327"/>
      <c r="H1468" s="327"/>
      <c r="I1468" s="327"/>
      <c r="J1468" s="327"/>
      <c r="K1468" s="327"/>
      <c r="L1468" s="327"/>
      <c r="M1468" s="327"/>
      <c r="N1468" s="327"/>
      <c r="O1468" s="327"/>
      <c r="P1468" s="327"/>
      <c r="Q1468" s="327"/>
      <c r="R1468" s="327"/>
      <c r="S1468" s="327"/>
      <c r="T1468" s="327"/>
      <c r="U1468" s="327"/>
      <c r="V1468" s="327"/>
      <c r="W1468" s="327"/>
      <c r="X1468" s="327"/>
      <c r="Y1468" s="327"/>
      <c r="Z1468" s="327"/>
      <c r="AA1468" s="327"/>
      <c r="AB1468" s="327"/>
      <c r="AC1468" s="327"/>
      <c r="AD1468" s="327"/>
      <c r="AE1468" s="327"/>
      <c r="AF1468" s="327"/>
      <c r="AG1468" s="327"/>
    </row>
    <row r="1469" spans="2:33">
      <c r="B1469" s="354"/>
      <c r="D1469" s="327"/>
      <c r="E1469" s="327"/>
      <c r="F1469" s="327"/>
      <c r="G1469" s="327"/>
      <c r="H1469" s="327"/>
      <c r="I1469" s="327"/>
      <c r="J1469" s="327"/>
      <c r="K1469" s="327"/>
      <c r="L1469" s="327"/>
      <c r="M1469" s="327"/>
      <c r="N1469" s="327"/>
      <c r="O1469" s="327"/>
      <c r="P1469" s="327"/>
      <c r="Q1469" s="327"/>
      <c r="R1469" s="327"/>
      <c r="S1469" s="327"/>
      <c r="T1469" s="327"/>
      <c r="U1469" s="327"/>
      <c r="V1469" s="327"/>
      <c r="W1469" s="327"/>
      <c r="X1469" s="327"/>
      <c r="Y1469" s="327"/>
      <c r="Z1469" s="327"/>
      <c r="AA1469" s="327"/>
      <c r="AB1469" s="327"/>
      <c r="AC1469" s="327"/>
      <c r="AD1469" s="327"/>
      <c r="AE1469" s="327"/>
      <c r="AF1469" s="327"/>
      <c r="AG1469" s="327"/>
    </row>
    <row r="1470" spans="2:33">
      <c r="B1470" s="354"/>
      <c r="D1470" s="327"/>
      <c r="E1470" s="327"/>
      <c r="F1470" s="327"/>
      <c r="G1470" s="327"/>
      <c r="H1470" s="327"/>
      <c r="I1470" s="327"/>
      <c r="J1470" s="327"/>
      <c r="K1470" s="327"/>
      <c r="L1470" s="327"/>
      <c r="M1470" s="327"/>
      <c r="N1470" s="327"/>
      <c r="O1470" s="327"/>
      <c r="P1470" s="327"/>
      <c r="Q1470" s="327"/>
      <c r="R1470" s="327"/>
      <c r="S1470" s="327"/>
      <c r="T1470" s="327"/>
      <c r="U1470" s="327"/>
      <c r="V1470" s="327"/>
      <c r="W1470" s="327"/>
      <c r="X1470" s="327"/>
      <c r="Y1470" s="327"/>
      <c r="Z1470" s="327"/>
      <c r="AA1470" s="327"/>
      <c r="AB1470" s="327"/>
      <c r="AC1470" s="327"/>
      <c r="AD1470" s="327"/>
      <c r="AE1470" s="327"/>
      <c r="AF1470" s="327"/>
      <c r="AG1470" s="327"/>
    </row>
    <row r="1471" spans="2:33">
      <c r="B1471" s="354"/>
      <c r="D1471" s="327"/>
      <c r="E1471" s="327"/>
      <c r="F1471" s="327"/>
      <c r="G1471" s="327"/>
      <c r="H1471" s="327"/>
      <c r="I1471" s="327"/>
      <c r="J1471" s="327"/>
      <c r="K1471" s="327"/>
      <c r="L1471" s="327"/>
      <c r="M1471" s="327"/>
      <c r="N1471" s="327"/>
      <c r="O1471" s="327"/>
      <c r="P1471" s="327"/>
      <c r="Q1471" s="327"/>
      <c r="R1471" s="327"/>
      <c r="S1471" s="327"/>
      <c r="T1471" s="327"/>
      <c r="U1471" s="327"/>
      <c r="V1471" s="327"/>
      <c r="W1471" s="327"/>
      <c r="X1471" s="327"/>
      <c r="Y1471" s="327"/>
      <c r="Z1471" s="327"/>
      <c r="AA1471" s="327"/>
      <c r="AB1471" s="327"/>
      <c r="AC1471" s="327"/>
      <c r="AD1471" s="327"/>
      <c r="AE1471" s="327"/>
      <c r="AF1471" s="327"/>
      <c r="AG1471" s="327"/>
    </row>
    <row r="1472" spans="2:33">
      <c r="B1472" s="354"/>
      <c r="D1472" s="327"/>
      <c r="E1472" s="327"/>
      <c r="F1472" s="327"/>
      <c r="G1472" s="327"/>
      <c r="H1472" s="327"/>
      <c r="I1472" s="327"/>
      <c r="J1472" s="327"/>
      <c r="K1472" s="327"/>
      <c r="L1472" s="327"/>
      <c r="M1472" s="327"/>
      <c r="N1472" s="327"/>
      <c r="O1472" s="327"/>
      <c r="P1472" s="327"/>
      <c r="Q1472" s="327"/>
      <c r="R1472" s="327"/>
      <c r="S1472" s="327"/>
      <c r="T1472" s="327"/>
      <c r="U1472" s="327"/>
      <c r="V1472" s="327"/>
      <c r="W1472" s="327"/>
      <c r="X1472" s="327"/>
      <c r="Y1472" s="327"/>
      <c r="Z1472" s="327"/>
      <c r="AA1472" s="327"/>
      <c r="AB1472" s="327"/>
      <c r="AC1472" s="327"/>
      <c r="AD1472" s="327"/>
      <c r="AE1472" s="327"/>
      <c r="AF1472" s="327"/>
      <c r="AG1472" s="327"/>
    </row>
    <row r="1473" spans="2:33">
      <c r="B1473" s="354"/>
      <c r="D1473" s="327"/>
      <c r="E1473" s="327"/>
      <c r="F1473" s="327"/>
      <c r="G1473" s="327"/>
      <c r="H1473" s="327"/>
      <c r="I1473" s="327"/>
      <c r="J1473" s="327"/>
      <c r="K1473" s="327"/>
      <c r="L1473" s="327"/>
      <c r="M1473" s="327"/>
      <c r="N1473" s="327"/>
      <c r="O1473" s="327"/>
      <c r="P1473" s="327"/>
      <c r="Q1473" s="327"/>
      <c r="R1473" s="327"/>
      <c r="S1473" s="327"/>
      <c r="T1473" s="327"/>
      <c r="U1473" s="327"/>
      <c r="V1473" s="327"/>
      <c r="W1473" s="327"/>
      <c r="X1473" s="327"/>
      <c r="Y1473" s="327"/>
      <c r="Z1473" s="327"/>
      <c r="AA1473" s="327"/>
      <c r="AB1473" s="327"/>
      <c r="AC1473" s="327"/>
      <c r="AD1473" s="327"/>
      <c r="AE1473" s="327"/>
      <c r="AF1473" s="327"/>
      <c r="AG1473" s="327"/>
    </row>
    <row r="1474" spans="2:33">
      <c r="B1474" s="354"/>
      <c r="D1474" s="327"/>
      <c r="E1474" s="327"/>
      <c r="F1474" s="327"/>
      <c r="G1474" s="327"/>
      <c r="H1474" s="327"/>
      <c r="I1474" s="327"/>
      <c r="J1474" s="327"/>
      <c r="K1474" s="327"/>
      <c r="L1474" s="327"/>
      <c r="M1474" s="327"/>
      <c r="N1474" s="327"/>
      <c r="O1474" s="327"/>
      <c r="P1474" s="327"/>
      <c r="Q1474" s="327"/>
      <c r="R1474" s="327"/>
      <c r="S1474" s="327"/>
      <c r="T1474" s="327"/>
      <c r="U1474" s="327"/>
      <c r="V1474" s="327"/>
      <c r="W1474" s="327"/>
      <c r="X1474" s="327"/>
      <c r="Y1474" s="327"/>
      <c r="Z1474" s="327"/>
      <c r="AA1474" s="327"/>
      <c r="AB1474" s="327"/>
      <c r="AC1474" s="327"/>
      <c r="AD1474" s="327"/>
      <c r="AE1474" s="327"/>
      <c r="AF1474" s="327"/>
      <c r="AG1474" s="327"/>
    </row>
    <row r="1475" spans="2:33">
      <c r="B1475" s="354"/>
      <c r="D1475" s="327"/>
      <c r="E1475" s="327"/>
      <c r="F1475" s="327"/>
      <c r="G1475" s="327"/>
      <c r="H1475" s="327"/>
      <c r="I1475" s="327"/>
      <c r="J1475" s="327"/>
      <c r="K1475" s="327"/>
      <c r="L1475" s="327"/>
      <c r="M1475" s="327"/>
      <c r="N1475" s="327"/>
      <c r="O1475" s="327"/>
      <c r="P1475" s="327"/>
      <c r="Q1475" s="327"/>
      <c r="R1475" s="327"/>
      <c r="S1475" s="327"/>
      <c r="T1475" s="327"/>
      <c r="U1475" s="327"/>
      <c r="V1475" s="327"/>
      <c r="W1475" s="327"/>
      <c r="X1475" s="327"/>
      <c r="Y1475" s="327"/>
      <c r="Z1475" s="327"/>
      <c r="AA1475" s="327"/>
      <c r="AB1475" s="327"/>
      <c r="AC1475" s="327"/>
      <c r="AD1475" s="327"/>
      <c r="AE1475" s="327"/>
      <c r="AF1475" s="327"/>
      <c r="AG1475" s="327"/>
    </row>
    <row r="1476" spans="2:33">
      <c r="B1476" s="354"/>
      <c r="D1476" s="327"/>
      <c r="E1476" s="327"/>
      <c r="F1476" s="327"/>
      <c r="G1476" s="327"/>
      <c r="H1476" s="327"/>
      <c r="I1476" s="327"/>
      <c r="J1476" s="327"/>
      <c r="K1476" s="327"/>
      <c r="L1476" s="327"/>
      <c r="M1476" s="327"/>
      <c r="N1476" s="327"/>
      <c r="O1476" s="327"/>
      <c r="P1476" s="327"/>
      <c r="Q1476" s="327"/>
      <c r="R1476" s="327"/>
      <c r="S1476" s="327"/>
      <c r="T1476" s="327"/>
      <c r="U1476" s="327"/>
      <c r="V1476" s="327"/>
      <c r="W1476" s="327"/>
      <c r="X1476" s="327"/>
      <c r="Y1476" s="327"/>
      <c r="Z1476" s="327"/>
      <c r="AA1476" s="327"/>
      <c r="AB1476" s="327"/>
      <c r="AC1476" s="327"/>
      <c r="AD1476" s="327"/>
      <c r="AE1476" s="327"/>
      <c r="AF1476" s="327"/>
      <c r="AG1476" s="327"/>
    </row>
    <row r="1477" spans="2:33">
      <c r="B1477" s="354"/>
      <c r="D1477" s="327"/>
      <c r="E1477" s="327"/>
      <c r="F1477" s="327"/>
      <c r="G1477" s="327"/>
      <c r="H1477" s="327"/>
      <c r="I1477" s="327"/>
      <c r="J1477" s="327"/>
      <c r="K1477" s="327"/>
      <c r="L1477" s="327"/>
      <c r="M1477" s="327"/>
      <c r="N1477" s="327"/>
      <c r="O1477" s="327"/>
      <c r="P1477" s="327"/>
      <c r="Q1477" s="327"/>
      <c r="R1477" s="327"/>
      <c r="S1477" s="327"/>
      <c r="T1477" s="327"/>
      <c r="U1477" s="327"/>
      <c r="V1477" s="327"/>
      <c r="W1477" s="327"/>
      <c r="X1477" s="327"/>
      <c r="Y1477" s="327"/>
      <c r="Z1477" s="327"/>
      <c r="AA1477" s="327"/>
      <c r="AB1477" s="327"/>
      <c r="AC1477" s="327"/>
      <c r="AD1477" s="327"/>
      <c r="AE1477" s="327"/>
      <c r="AF1477" s="327"/>
      <c r="AG1477" s="327"/>
    </row>
    <row r="1478" spans="2:33">
      <c r="B1478" s="354"/>
      <c r="D1478" s="327"/>
      <c r="E1478" s="327"/>
      <c r="F1478" s="327"/>
      <c r="G1478" s="327"/>
      <c r="H1478" s="327"/>
      <c r="I1478" s="327"/>
      <c r="J1478" s="327"/>
      <c r="K1478" s="327"/>
      <c r="L1478" s="327"/>
      <c r="M1478" s="327"/>
      <c r="N1478" s="327"/>
      <c r="O1478" s="327"/>
      <c r="P1478" s="327"/>
      <c r="Q1478" s="327"/>
      <c r="R1478" s="327"/>
      <c r="S1478" s="327"/>
      <c r="T1478" s="327"/>
      <c r="U1478" s="327"/>
      <c r="V1478" s="327"/>
      <c r="W1478" s="327"/>
      <c r="X1478" s="327"/>
      <c r="Y1478" s="327"/>
      <c r="Z1478" s="327"/>
      <c r="AA1478" s="327"/>
      <c r="AB1478" s="327"/>
      <c r="AC1478" s="327"/>
      <c r="AD1478" s="327"/>
      <c r="AE1478" s="327"/>
      <c r="AF1478" s="327"/>
      <c r="AG1478" s="327"/>
    </row>
    <row r="1479" spans="2:33">
      <c r="B1479" s="354"/>
      <c r="D1479" s="327"/>
      <c r="E1479" s="327"/>
      <c r="F1479" s="327"/>
      <c r="G1479" s="327"/>
      <c r="H1479" s="327"/>
      <c r="I1479" s="327"/>
      <c r="J1479" s="327"/>
      <c r="K1479" s="327"/>
      <c r="L1479" s="327"/>
      <c r="M1479" s="327"/>
      <c r="N1479" s="327"/>
      <c r="O1479" s="327"/>
      <c r="P1479" s="327"/>
      <c r="Q1479" s="327"/>
      <c r="R1479" s="327"/>
      <c r="S1479" s="327"/>
      <c r="T1479" s="327"/>
      <c r="U1479" s="327"/>
      <c r="V1479" s="327"/>
      <c r="W1479" s="327"/>
      <c r="X1479" s="327"/>
      <c r="Y1479" s="327"/>
      <c r="Z1479" s="327"/>
      <c r="AA1479" s="327"/>
      <c r="AB1479" s="327"/>
      <c r="AC1479" s="327"/>
      <c r="AD1479" s="327"/>
      <c r="AE1479" s="327"/>
      <c r="AF1479" s="327"/>
      <c r="AG1479" s="327"/>
    </row>
    <row r="1480" spans="2:33">
      <c r="B1480" s="354"/>
      <c r="D1480" s="327"/>
      <c r="E1480" s="327"/>
      <c r="F1480" s="327"/>
      <c r="G1480" s="327"/>
      <c r="H1480" s="327"/>
      <c r="I1480" s="327"/>
      <c r="J1480" s="327"/>
      <c r="K1480" s="327"/>
      <c r="L1480" s="327"/>
      <c r="M1480" s="327"/>
      <c r="N1480" s="327"/>
      <c r="O1480" s="327"/>
      <c r="P1480" s="327"/>
      <c r="Q1480" s="327"/>
      <c r="R1480" s="327"/>
      <c r="S1480" s="327"/>
      <c r="T1480" s="327"/>
      <c r="U1480" s="327"/>
      <c r="V1480" s="327"/>
      <c r="W1480" s="327"/>
      <c r="X1480" s="327"/>
      <c r="Y1480" s="327"/>
      <c r="Z1480" s="327"/>
      <c r="AA1480" s="327"/>
      <c r="AB1480" s="327"/>
      <c r="AC1480" s="327"/>
      <c r="AD1480" s="327"/>
      <c r="AE1480" s="327"/>
      <c r="AF1480" s="327"/>
      <c r="AG1480" s="327"/>
    </row>
    <row r="1481" spans="2:33">
      <c r="B1481" s="354"/>
      <c r="D1481" s="327"/>
      <c r="E1481" s="327"/>
      <c r="F1481" s="327"/>
      <c r="G1481" s="327"/>
      <c r="H1481" s="327"/>
      <c r="I1481" s="327"/>
      <c r="J1481" s="327"/>
      <c r="K1481" s="327"/>
      <c r="L1481" s="327"/>
      <c r="M1481" s="327"/>
      <c r="N1481" s="327"/>
      <c r="O1481" s="327"/>
      <c r="P1481" s="327"/>
      <c r="Q1481" s="327"/>
      <c r="R1481" s="327"/>
      <c r="S1481" s="327"/>
      <c r="T1481" s="327"/>
      <c r="U1481" s="327"/>
      <c r="V1481" s="327"/>
      <c r="W1481" s="327"/>
      <c r="X1481" s="327"/>
      <c r="Y1481" s="327"/>
      <c r="Z1481" s="327"/>
      <c r="AA1481" s="327"/>
      <c r="AB1481" s="327"/>
      <c r="AC1481" s="327"/>
      <c r="AD1481" s="327"/>
      <c r="AE1481" s="327"/>
      <c r="AF1481" s="327"/>
      <c r="AG1481" s="327"/>
    </row>
    <row r="1482" spans="2:33">
      <c r="B1482" s="354"/>
      <c r="D1482" s="327"/>
      <c r="E1482" s="327"/>
      <c r="F1482" s="327"/>
      <c r="G1482" s="327"/>
      <c r="H1482" s="327"/>
      <c r="I1482" s="327"/>
      <c r="J1482" s="327"/>
      <c r="K1482" s="327"/>
      <c r="L1482" s="327"/>
      <c r="M1482" s="327"/>
      <c r="N1482" s="327"/>
      <c r="O1482" s="327"/>
      <c r="P1482" s="327"/>
      <c r="Q1482" s="327"/>
      <c r="R1482" s="327"/>
      <c r="S1482" s="327"/>
      <c r="T1482" s="327"/>
      <c r="U1482" s="327"/>
      <c r="V1482" s="327"/>
      <c r="W1482" s="327"/>
      <c r="X1482" s="327"/>
      <c r="Y1482" s="327"/>
      <c r="Z1482" s="327"/>
      <c r="AA1482" s="327"/>
      <c r="AB1482" s="327"/>
      <c r="AC1482" s="327"/>
      <c r="AD1482" s="327"/>
      <c r="AE1482" s="327"/>
      <c r="AF1482" s="327"/>
      <c r="AG1482" s="327"/>
    </row>
    <row r="1483" spans="2:33">
      <c r="B1483" s="354"/>
      <c r="D1483" s="327"/>
      <c r="E1483" s="327"/>
      <c r="F1483" s="327"/>
      <c r="G1483" s="327"/>
      <c r="H1483" s="327"/>
      <c r="I1483" s="327"/>
      <c r="J1483" s="327"/>
      <c r="K1483" s="327"/>
      <c r="L1483" s="327"/>
      <c r="M1483" s="327"/>
      <c r="N1483" s="327"/>
      <c r="O1483" s="327"/>
      <c r="P1483" s="327"/>
      <c r="Q1483" s="327"/>
      <c r="R1483" s="327"/>
      <c r="S1483" s="327"/>
      <c r="T1483" s="327"/>
      <c r="U1483" s="327"/>
      <c r="V1483" s="327"/>
      <c r="W1483" s="327"/>
      <c r="X1483" s="327"/>
      <c r="Y1483" s="327"/>
      <c r="Z1483" s="327"/>
      <c r="AA1483" s="327"/>
      <c r="AB1483" s="327"/>
      <c r="AC1483" s="327"/>
      <c r="AD1483" s="327"/>
      <c r="AE1483" s="327"/>
      <c r="AF1483" s="327"/>
      <c r="AG1483" s="327"/>
    </row>
    <row r="1484" spans="2:33">
      <c r="B1484" s="354"/>
      <c r="D1484" s="327"/>
      <c r="E1484" s="327"/>
      <c r="F1484" s="327"/>
      <c r="G1484" s="327"/>
      <c r="H1484" s="327"/>
      <c r="I1484" s="327"/>
      <c r="J1484" s="327"/>
      <c r="K1484" s="327"/>
      <c r="L1484" s="327"/>
      <c r="M1484" s="327"/>
      <c r="N1484" s="327"/>
      <c r="O1484" s="327"/>
      <c r="P1484" s="327"/>
      <c r="Q1484" s="327"/>
      <c r="R1484" s="327"/>
      <c r="S1484" s="327"/>
      <c r="T1484" s="327"/>
      <c r="U1484" s="327"/>
      <c r="V1484" s="327"/>
      <c r="W1484" s="327"/>
      <c r="X1484" s="327"/>
      <c r="Y1484" s="327"/>
      <c r="Z1484" s="327"/>
      <c r="AA1484" s="327"/>
      <c r="AB1484" s="327"/>
      <c r="AC1484" s="327"/>
      <c r="AD1484" s="327"/>
      <c r="AE1484" s="327"/>
      <c r="AF1484" s="327"/>
      <c r="AG1484" s="327"/>
    </row>
    <row r="1485" spans="2:33">
      <c r="B1485" s="354"/>
      <c r="D1485" s="327"/>
      <c r="E1485" s="327"/>
      <c r="F1485" s="327"/>
      <c r="G1485" s="327"/>
      <c r="H1485" s="327"/>
      <c r="I1485" s="327"/>
      <c r="J1485" s="327"/>
      <c r="K1485" s="327"/>
      <c r="L1485" s="327"/>
      <c r="M1485" s="327"/>
      <c r="N1485" s="327"/>
      <c r="O1485" s="327"/>
      <c r="P1485" s="327"/>
      <c r="Q1485" s="327"/>
      <c r="R1485" s="327"/>
      <c r="S1485" s="327"/>
      <c r="T1485" s="327"/>
      <c r="U1485" s="327"/>
      <c r="V1485" s="327"/>
      <c r="W1485" s="327"/>
      <c r="X1485" s="327"/>
      <c r="Y1485" s="327"/>
      <c r="Z1485" s="327"/>
      <c r="AA1485" s="327"/>
      <c r="AB1485" s="327"/>
      <c r="AC1485" s="327"/>
      <c r="AD1485" s="327"/>
      <c r="AE1485" s="327"/>
      <c r="AF1485" s="327"/>
      <c r="AG1485" s="327"/>
    </row>
    <row r="1486" spans="2:33">
      <c r="B1486" s="354"/>
      <c r="D1486" s="327"/>
      <c r="E1486" s="327"/>
      <c r="F1486" s="327"/>
      <c r="G1486" s="327"/>
      <c r="H1486" s="327"/>
      <c r="I1486" s="327"/>
      <c r="J1486" s="327"/>
      <c r="K1486" s="327"/>
      <c r="L1486" s="327"/>
      <c r="M1486" s="327"/>
      <c r="N1486" s="327"/>
      <c r="O1486" s="327"/>
      <c r="P1486" s="327"/>
      <c r="Q1486" s="327"/>
      <c r="R1486" s="327"/>
      <c r="S1486" s="327"/>
      <c r="T1486" s="327"/>
      <c r="U1486" s="327"/>
      <c r="V1486" s="327"/>
      <c r="W1486" s="327"/>
      <c r="X1486" s="327"/>
      <c r="Y1486" s="327"/>
      <c r="Z1486" s="327"/>
      <c r="AA1486" s="327"/>
      <c r="AB1486" s="327"/>
      <c r="AC1486" s="327"/>
      <c r="AD1486" s="327"/>
      <c r="AE1486" s="327"/>
      <c r="AF1486" s="327"/>
      <c r="AG1486" s="327"/>
    </row>
    <row r="1487" spans="2:33">
      <c r="B1487" s="354"/>
      <c r="D1487" s="327"/>
      <c r="E1487" s="327"/>
      <c r="F1487" s="327"/>
      <c r="G1487" s="327"/>
      <c r="H1487" s="327"/>
      <c r="I1487" s="327"/>
      <c r="J1487" s="327"/>
      <c r="K1487" s="327"/>
      <c r="L1487" s="327"/>
      <c r="M1487" s="327"/>
      <c r="N1487" s="327"/>
      <c r="O1487" s="327"/>
      <c r="P1487" s="327"/>
      <c r="Q1487" s="327"/>
      <c r="R1487" s="327"/>
      <c r="S1487" s="327"/>
      <c r="T1487" s="327"/>
      <c r="U1487" s="327"/>
      <c r="V1487" s="327"/>
      <c r="W1487" s="327"/>
      <c r="X1487" s="327"/>
      <c r="Y1487" s="327"/>
      <c r="Z1487" s="327"/>
      <c r="AA1487" s="327"/>
      <c r="AB1487" s="327"/>
      <c r="AC1487" s="327"/>
      <c r="AD1487" s="327"/>
      <c r="AE1487" s="327"/>
      <c r="AF1487" s="327"/>
      <c r="AG1487" s="327"/>
    </row>
    <row r="1488" spans="2:33">
      <c r="B1488" s="354"/>
      <c r="D1488" s="327"/>
      <c r="E1488" s="327"/>
      <c r="F1488" s="327"/>
      <c r="G1488" s="327"/>
      <c r="H1488" s="327"/>
      <c r="I1488" s="327"/>
      <c r="J1488" s="327"/>
      <c r="K1488" s="327"/>
      <c r="L1488" s="327"/>
      <c r="M1488" s="327"/>
      <c r="N1488" s="327"/>
      <c r="O1488" s="327"/>
      <c r="P1488" s="327"/>
      <c r="Q1488" s="327"/>
      <c r="R1488" s="327"/>
      <c r="S1488" s="327"/>
      <c r="T1488" s="327"/>
      <c r="U1488" s="327"/>
      <c r="V1488" s="327"/>
      <c r="W1488" s="327"/>
      <c r="X1488" s="327"/>
      <c r="Y1488" s="327"/>
      <c r="Z1488" s="327"/>
      <c r="AA1488" s="327"/>
      <c r="AB1488" s="327"/>
      <c r="AC1488" s="327"/>
      <c r="AD1488" s="327"/>
      <c r="AE1488" s="327"/>
      <c r="AF1488" s="327"/>
      <c r="AG1488" s="327"/>
    </row>
    <row r="1489" spans="2:33">
      <c r="B1489" s="354"/>
      <c r="D1489" s="327"/>
      <c r="E1489" s="327"/>
      <c r="F1489" s="327"/>
      <c r="G1489" s="327"/>
      <c r="H1489" s="327"/>
      <c r="I1489" s="327"/>
      <c r="J1489" s="327"/>
      <c r="K1489" s="327"/>
      <c r="L1489" s="327"/>
      <c r="M1489" s="327"/>
      <c r="N1489" s="327"/>
      <c r="O1489" s="327"/>
      <c r="P1489" s="327"/>
      <c r="Q1489" s="327"/>
      <c r="R1489" s="327"/>
      <c r="S1489" s="327"/>
      <c r="T1489" s="327"/>
      <c r="U1489" s="327"/>
      <c r="V1489" s="327"/>
      <c r="W1489" s="327"/>
      <c r="X1489" s="327"/>
      <c r="Y1489" s="327"/>
      <c r="Z1489" s="327"/>
      <c r="AA1489" s="327"/>
      <c r="AB1489" s="327"/>
      <c r="AC1489" s="327"/>
      <c r="AD1489" s="327"/>
      <c r="AE1489" s="327"/>
      <c r="AF1489" s="327"/>
      <c r="AG1489" s="327"/>
    </row>
    <row r="1490" spans="2:33">
      <c r="B1490" s="354"/>
      <c r="D1490" s="327"/>
      <c r="E1490" s="327"/>
      <c r="F1490" s="327"/>
      <c r="G1490" s="327"/>
      <c r="H1490" s="327"/>
      <c r="I1490" s="327"/>
      <c r="J1490" s="327"/>
      <c r="K1490" s="327"/>
      <c r="L1490" s="327"/>
      <c r="M1490" s="327"/>
      <c r="N1490" s="327"/>
      <c r="O1490" s="327"/>
      <c r="P1490" s="327"/>
      <c r="Q1490" s="327"/>
      <c r="R1490" s="327"/>
      <c r="S1490" s="327"/>
      <c r="T1490" s="327"/>
      <c r="U1490" s="327"/>
      <c r="V1490" s="327"/>
      <c r="W1490" s="327"/>
      <c r="X1490" s="327"/>
      <c r="Y1490" s="327"/>
      <c r="Z1490" s="327"/>
      <c r="AA1490" s="327"/>
      <c r="AB1490" s="327"/>
      <c r="AC1490" s="327"/>
      <c r="AD1490" s="327"/>
      <c r="AE1490" s="327"/>
      <c r="AF1490" s="327"/>
      <c r="AG1490" s="327"/>
    </row>
    <row r="1491" spans="2:33">
      <c r="B1491" s="354"/>
      <c r="D1491" s="327"/>
      <c r="E1491" s="327"/>
      <c r="F1491" s="327"/>
      <c r="G1491" s="327"/>
      <c r="H1491" s="327"/>
      <c r="I1491" s="327"/>
      <c r="J1491" s="327"/>
      <c r="K1491" s="327"/>
      <c r="L1491" s="327"/>
      <c r="M1491" s="327"/>
      <c r="N1491" s="327"/>
      <c r="O1491" s="327"/>
      <c r="P1491" s="327"/>
      <c r="Q1491" s="327"/>
      <c r="R1491" s="327"/>
      <c r="S1491" s="327"/>
      <c r="T1491" s="327"/>
      <c r="U1491" s="327"/>
      <c r="V1491" s="327"/>
      <c r="W1491" s="327"/>
      <c r="X1491" s="327"/>
      <c r="Y1491" s="327"/>
      <c r="Z1491" s="327"/>
      <c r="AA1491" s="327"/>
      <c r="AB1491" s="327"/>
      <c r="AC1491" s="327"/>
      <c r="AD1491" s="327"/>
      <c r="AE1491" s="327"/>
      <c r="AF1491" s="327"/>
      <c r="AG1491" s="327"/>
    </row>
    <row r="1492" spans="2:33">
      <c r="B1492" s="354"/>
      <c r="D1492" s="327"/>
      <c r="E1492" s="327"/>
      <c r="F1492" s="327"/>
      <c r="G1492" s="327"/>
      <c r="H1492" s="327"/>
      <c r="I1492" s="327"/>
      <c r="J1492" s="327"/>
      <c r="K1492" s="327"/>
      <c r="L1492" s="327"/>
      <c r="M1492" s="327"/>
      <c r="N1492" s="327"/>
      <c r="O1492" s="327"/>
      <c r="P1492" s="327"/>
      <c r="Q1492" s="327"/>
      <c r="R1492" s="327"/>
      <c r="S1492" s="327"/>
      <c r="T1492" s="327"/>
      <c r="U1492" s="327"/>
      <c r="V1492" s="327"/>
      <c r="W1492" s="327"/>
      <c r="X1492" s="327"/>
      <c r="Y1492" s="327"/>
      <c r="Z1492" s="327"/>
      <c r="AA1492" s="327"/>
      <c r="AB1492" s="327"/>
      <c r="AC1492" s="327"/>
      <c r="AD1492" s="327"/>
      <c r="AE1492" s="327"/>
      <c r="AF1492" s="327"/>
      <c r="AG1492" s="327"/>
    </row>
    <row r="1493" spans="2:33">
      <c r="B1493" s="354"/>
      <c r="D1493" s="327"/>
      <c r="E1493" s="327"/>
      <c r="F1493" s="327"/>
      <c r="G1493" s="327"/>
      <c r="H1493" s="327"/>
      <c r="I1493" s="327"/>
      <c r="J1493" s="327"/>
      <c r="K1493" s="327"/>
      <c r="L1493" s="327"/>
      <c r="M1493" s="327"/>
      <c r="N1493" s="327"/>
      <c r="O1493" s="327"/>
      <c r="P1493" s="327"/>
      <c r="Q1493" s="327"/>
      <c r="R1493" s="327"/>
      <c r="S1493" s="327"/>
      <c r="T1493" s="327"/>
      <c r="U1493" s="327"/>
      <c r="V1493" s="327"/>
      <c r="W1493" s="327"/>
      <c r="X1493" s="327"/>
      <c r="Y1493" s="327"/>
      <c r="Z1493" s="327"/>
      <c r="AA1493" s="327"/>
      <c r="AB1493" s="327"/>
      <c r="AC1493" s="327"/>
      <c r="AD1493" s="327"/>
      <c r="AE1493" s="327"/>
      <c r="AF1493" s="327"/>
      <c r="AG1493" s="327"/>
    </row>
    <row r="1494" spans="2:33">
      <c r="B1494" s="354"/>
      <c r="D1494" s="327"/>
      <c r="E1494" s="327"/>
      <c r="F1494" s="327"/>
      <c r="G1494" s="327"/>
      <c r="H1494" s="327"/>
      <c r="I1494" s="327"/>
      <c r="J1494" s="327"/>
      <c r="K1494" s="327"/>
      <c r="L1494" s="327"/>
      <c r="M1494" s="327"/>
      <c r="N1494" s="327"/>
      <c r="O1494" s="327"/>
      <c r="P1494" s="327"/>
      <c r="Q1494" s="327"/>
      <c r="R1494" s="327"/>
      <c r="S1494" s="327"/>
      <c r="T1494" s="327"/>
      <c r="U1494" s="327"/>
      <c r="V1494" s="327"/>
      <c r="W1494" s="327"/>
      <c r="X1494" s="327"/>
      <c r="Y1494" s="327"/>
      <c r="Z1494" s="327"/>
      <c r="AA1494" s="327"/>
      <c r="AB1494" s="327"/>
      <c r="AC1494" s="327"/>
      <c r="AD1494" s="327"/>
      <c r="AE1494" s="327"/>
      <c r="AF1494" s="327"/>
      <c r="AG1494" s="327"/>
    </row>
    <row r="1495" spans="2:33">
      <c r="B1495" s="354"/>
      <c r="D1495" s="327"/>
      <c r="E1495" s="327"/>
      <c r="F1495" s="327"/>
      <c r="G1495" s="327"/>
      <c r="H1495" s="327"/>
      <c r="I1495" s="327"/>
      <c r="J1495" s="327"/>
      <c r="K1495" s="327"/>
      <c r="L1495" s="327"/>
      <c r="M1495" s="327"/>
      <c r="N1495" s="327"/>
      <c r="O1495" s="327"/>
      <c r="P1495" s="327"/>
      <c r="Q1495" s="327"/>
      <c r="R1495" s="327"/>
      <c r="S1495" s="327"/>
      <c r="T1495" s="327"/>
      <c r="U1495" s="327"/>
      <c r="V1495" s="327"/>
      <c r="W1495" s="327"/>
      <c r="X1495" s="327"/>
      <c r="Y1495" s="327"/>
      <c r="Z1495" s="327"/>
      <c r="AA1495" s="327"/>
      <c r="AB1495" s="327"/>
      <c r="AC1495" s="327"/>
      <c r="AD1495" s="327"/>
      <c r="AE1495" s="327"/>
      <c r="AF1495" s="327"/>
      <c r="AG1495" s="327"/>
    </row>
    <row r="1496" spans="2:33">
      <c r="B1496" s="354"/>
      <c r="D1496" s="327"/>
      <c r="E1496" s="327"/>
      <c r="F1496" s="327"/>
      <c r="G1496" s="327"/>
      <c r="H1496" s="327"/>
      <c r="I1496" s="327"/>
      <c r="J1496" s="327"/>
      <c r="K1496" s="327"/>
      <c r="L1496" s="327"/>
      <c r="M1496" s="327"/>
      <c r="N1496" s="327"/>
      <c r="O1496" s="327"/>
      <c r="P1496" s="327"/>
      <c r="Q1496" s="327"/>
      <c r="R1496" s="327"/>
      <c r="S1496" s="327"/>
      <c r="T1496" s="327"/>
      <c r="U1496" s="327"/>
      <c r="V1496" s="327"/>
      <c r="W1496" s="327"/>
      <c r="X1496" s="327"/>
      <c r="Y1496" s="327"/>
      <c r="Z1496" s="327"/>
      <c r="AA1496" s="327"/>
      <c r="AB1496" s="327"/>
      <c r="AC1496" s="327"/>
      <c r="AD1496" s="327"/>
      <c r="AE1496" s="327"/>
      <c r="AF1496" s="327"/>
      <c r="AG1496" s="327"/>
    </row>
    <row r="1497" spans="2:33">
      <c r="B1497" s="354"/>
      <c r="D1497" s="327"/>
      <c r="E1497" s="327"/>
      <c r="F1497" s="327"/>
      <c r="G1497" s="327"/>
      <c r="H1497" s="327"/>
      <c r="I1497" s="327"/>
      <c r="J1497" s="327"/>
      <c r="K1497" s="327"/>
      <c r="L1497" s="327"/>
      <c r="M1497" s="327"/>
      <c r="N1497" s="327"/>
      <c r="O1497" s="327"/>
      <c r="P1497" s="327"/>
      <c r="Q1497" s="327"/>
      <c r="R1497" s="327"/>
      <c r="S1497" s="327"/>
      <c r="T1497" s="327"/>
      <c r="U1497" s="327"/>
      <c r="V1497" s="327"/>
      <c r="W1497" s="327"/>
      <c r="X1497" s="327"/>
      <c r="Y1497" s="327"/>
      <c r="Z1497" s="327"/>
      <c r="AA1497" s="327"/>
      <c r="AB1497" s="327"/>
      <c r="AC1497" s="327"/>
      <c r="AD1497" s="327"/>
      <c r="AE1497" s="327"/>
      <c r="AF1497" s="327"/>
      <c r="AG1497" s="327"/>
    </row>
    <row r="1498" spans="2:33">
      <c r="B1498" s="354"/>
      <c r="D1498" s="327"/>
      <c r="E1498" s="327"/>
      <c r="F1498" s="327"/>
      <c r="G1498" s="327"/>
      <c r="H1498" s="327"/>
      <c r="I1498" s="327"/>
      <c r="J1498" s="327"/>
      <c r="K1498" s="327"/>
      <c r="L1498" s="327"/>
      <c r="M1498" s="327"/>
      <c r="N1498" s="327"/>
      <c r="O1498" s="327"/>
      <c r="P1498" s="327"/>
      <c r="Q1498" s="327"/>
      <c r="R1498" s="327"/>
      <c r="S1498" s="327"/>
      <c r="T1498" s="327"/>
      <c r="U1498" s="327"/>
      <c r="V1498" s="327"/>
      <c r="W1498" s="327"/>
      <c r="X1498" s="327"/>
      <c r="Y1498" s="327"/>
      <c r="Z1498" s="327"/>
      <c r="AA1498" s="327"/>
      <c r="AB1498" s="327"/>
      <c r="AC1498" s="327"/>
      <c r="AD1498" s="327"/>
      <c r="AE1498" s="327"/>
      <c r="AF1498" s="327"/>
      <c r="AG1498" s="327"/>
    </row>
    <row r="1499" spans="2:33">
      <c r="B1499" s="354"/>
      <c r="D1499" s="327"/>
      <c r="E1499" s="327"/>
      <c r="F1499" s="327"/>
      <c r="G1499" s="327"/>
      <c r="H1499" s="327"/>
      <c r="I1499" s="327"/>
      <c r="J1499" s="327"/>
      <c r="K1499" s="327"/>
      <c r="L1499" s="327"/>
      <c r="M1499" s="327"/>
      <c r="N1499" s="327"/>
      <c r="O1499" s="327"/>
      <c r="P1499" s="327"/>
      <c r="Q1499" s="327"/>
      <c r="R1499" s="327"/>
      <c r="S1499" s="327"/>
      <c r="T1499" s="327"/>
      <c r="U1499" s="327"/>
      <c r="V1499" s="327"/>
      <c r="W1499" s="327"/>
      <c r="X1499" s="327"/>
      <c r="Y1499" s="327"/>
      <c r="Z1499" s="327"/>
      <c r="AA1499" s="327"/>
      <c r="AB1499" s="327"/>
      <c r="AC1499" s="327"/>
      <c r="AD1499" s="327"/>
      <c r="AE1499" s="327"/>
      <c r="AF1499" s="327"/>
      <c r="AG1499" s="327"/>
    </row>
    <row r="1500" spans="2:33">
      <c r="B1500" s="354"/>
      <c r="D1500" s="327"/>
      <c r="E1500" s="327"/>
      <c r="F1500" s="327"/>
      <c r="G1500" s="327"/>
      <c r="H1500" s="327"/>
      <c r="I1500" s="327"/>
      <c r="J1500" s="327"/>
      <c r="K1500" s="327"/>
      <c r="L1500" s="327"/>
      <c r="M1500" s="327"/>
      <c r="N1500" s="327"/>
      <c r="O1500" s="327"/>
      <c r="P1500" s="327"/>
      <c r="Q1500" s="327"/>
      <c r="R1500" s="327"/>
      <c r="S1500" s="327"/>
      <c r="T1500" s="327"/>
      <c r="U1500" s="327"/>
      <c r="V1500" s="327"/>
      <c r="W1500" s="327"/>
      <c r="X1500" s="327"/>
      <c r="Y1500" s="327"/>
      <c r="Z1500" s="327"/>
      <c r="AA1500" s="327"/>
      <c r="AB1500" s="327"/>
      <c r="AC1500" s="327"/>
      <c r="AD1500" s="327"/>
      <c r="AE1500" s="327"/>
      <c r="AF1500" s="327"/>
      <c r="AG1500" s="327"/>
    </row>
    <row r="1501" spans="2:33">
      <c r="B1501" s="354"/>
      <c r="D1501" s="327"/>
      <c r="E1501" s="327"/>
      <c r="F1501" s="327"/>
      <c r="G1501" s="327"/>
      <c r="H1501" s="327"/>
      <c r="I1501" s="327"/>
      <c r="J1501" s="327"/>
      <c r="K1501" s="327"/>
      <c r="L1501" s="327"/>
      <c r="M1501" s="327"/>
      <c r="N1501" s="327"/>
      <c r="O1501" s="327"/>
      <c r="P1501" s="327"/>
      <c r="Q1501" s="327"/>
      <c r="R1501" s="327"/>
      <c r="S1501" s="327"/>
      <c r="T1501" s="327"/>
      <c r="U1501" s="327"/>
      <c r="V1501" s="327"/>
      <c r="W1501" s="327"/>
      <c r="X1501" s="327"/>
      <c r="Y1501" s="327"/>
      <c r="Z1501" s="327"/>
      <c r="AA1501" s="327"/>
      <c r="AB1501" s="327"/>
      <c r="AC1501" s="327"/>
      <c r="AD1501" s="327"/>
      <c r="AE1501" s="327"/>
      <c r="AF1501" s="327"/>
      <c r="AG1501" s="327"/>
    </row>
    <row r="1502" spans="2:33">
      <c r="B1502" s="354"/>
      <c r="D1502" s="327"/>
      <c r="E1502" s="327"/>
      <c r="F1502" s="327"/>
      <c r="G1502" s="327"/>
      <c r="H1502" s="327"/>
      <c r="I1502" s="327"/>
      <c r="J1502" s="327"/>
      <c r="K1502" s="327"/>
      <c r="L1502" s="327"/>
      <c r="M1502" s="327"/>
      <c r="N1502" s="327"/>
      <c r="O1502" s="327"/>
      <c r="P1502" s="327"/>
      <c r="Q1502" s="327"/>
      <c r="R1502" s="327"/>
      <c r="S1502" s="327"/>
      <c r="T1502" s="327"/>
      <c r="U1502" s="327"/>
      <c r="V1502" s="327"/>
      <c r="W1502" s="327"/>
      <c r="X1502" s="327"/>
      <c r="Y1502" s="327"/>
      <c r="Z1502" s="327"/>
      <c r="AA1502" s="327"/>
      <c r="AB1502" s="327"/>
      <c r="AC1502" s="327"/>
      <c r="AD1502" s="327"/>
      <c r="AE1502" s="327"/>
      <c r="AF1502" s="327"/>
      <c r="AG1502" s="327"/>
    </row>
    <row r="1503" spans="2:33">
      <c r="B1503" s="354"/>
      <c r="D1503" s="327"/>
      <c r="E1503" s="327"/>
      <c r="F1503" s="327"/>
      <c r="G1503" s="327"/>
      <c r="H1503" s="327"/>
      <c r="I1503" s="327"/>
      <c r="J1503" s="327"/>
      <c r="K1503" s="327"/>
      <c r="L1503" s="327"/>
      <c r="M1503" s="327"/>
      <c r="N1503" s="327"/>
      <c r="O1503" s="327"/>
      <c r="P1503" s="327"/>
      <c r="Q1503" s="327"/>
      <c r="R1503" s="327"/>
      <c r="S1503" s="327"/>
      <c r="T1503" s="327"/>
      <c r="U1503" s="327"/>
      <c r="V1503" s="327"/>
      <c r="W1503" s="327"/>
      <c r="X1503" s="327"/>
      <c r="Y1503" s="327"/>
      <c r="Z1503" s="327"/>
      <c r="AA1503" s="327"/>
      <c r="AB1503" s="327"/>
      <c r="AC1503" s="327"/>
      <c r="AD1503" s="327"/>
      <c r="AE1503" s="327"/>
      <c r="AF1503" s="327"/>
      <c r="AG1503" s="327"/>
    </row>
    <row r="1504" spans="2:33">
      <c r="B1504" s="354"/>
      <c r="D1504" s="327"/>
      <c r="E1504" s="327"/>
      <c r="F1504" s="327"/>
      <c r="G1504" s="327"/>
      <c r="H1504" s="327"/>
      <c r="I1504" s="327"/>
      <c r="J1504" s="327"/>
      <c r="K1504" s="327"/>
      <c r="L1504" s="327"/>
      <c r="M1504" s="327"/>
      <c r="N1504" s="327"/>
      <c r="O1504" s="327"/>
      <c r="P1504" s="327"/>
      <c r="Q1504" s="327"/>
      <c r="R1504" s="327"/>
      <c r="S1504" s="327"/>
      <c r="T1504" s="327"/>
      <c r="U1504" s="327"/>
      <c r="V1504" s="327"/>
      <c r="W1504" s="327"/>
      <c r="X1504" s="327"/>
      <c r="Y1504" s="327"/>
      <c r="Z1504" s="327"/>
      <c r="AA1504" s="327"/>
      <c r="AB1504" s="327"/>
      <c r="AC1504" s="327"/>
      <c r="AD1504" s="327"/>
      <c r="AE1504" s="327"/>
      <c r="AF1504" s="327"/>
      <c r="AG1504" s="327"/>
    </row>
    <row r="1505" spans="2:33">
      <c r="B1505" s="354"/>
      <c r="D1505" s="327"/>
      <c r="E1505" s="327"/>
      <c r="F1505" s="327"/>
      <c r="G1505" s="327"/>
      <c r="H1505" s="327"/>
      <c r="I1505" s="327"/>
      <c r="J1505" s="327"/>
      <c r="K1505" s="327"/>
      <c r="L1505" s="327"/>
      <c r="M1505" s="327"/>
      <c r="N1505" s="327"/>
      <c r="O1505" s="327"/>
      <c r="P1505" s="327"/>
      <c r="Q1505" s="327"/>
      <c r="R1505" s="327"/>
      <c r="S1505" s="327"/>
      <c r="T1505" s="327"/>
      <c r="U1505" s="327"/>
      <c r="V1505" s="327"/>
      <c r="W1505" s="327"/>
      <c r="X1505" s="327"/>
      <c r="Y1505" s="327"/>
      <c r="Z1505" s="327"/>
      <c r="AA1505" s="327"/>
      <c r="AB1505" s="327"/>
      <c r="AC1505" s="327"/>
      <c r="AD1505" s="327"/>
      <c r="AE1505" s="327"/>
      <c r="AF1505" s="327"/>
      <c r="AG1505" s="327"/>
    </row>
    <row r="1506" spans="2:33">
      <c r="B1506" s="354"/>
      <c r="D1506" s="327"/>
      <c r="E1506" s="327"/>
      <c r="F1506" s="327"/>
      <c r="G1506" s="327"/>
      <c r="H1506" s="327"/>
      <c r="I1506" s="327"/>
      <c r="J1506" s="327"/>
      <c r="K1506" s="327"/>
      <c r="L1506" s="327"/>
      <c r="M1506" s="327"/>
      <c r="N1506" s="327"/>
      <c r="O1506" s="327"/>
      <c r="P1506" s="327"/>
      <c r="Q1506" s="327"/>
      <c r="R1506" s="327"/>
      <c r="S1506" s="327"/>
      <c r="T1506" s="327"/>
      <c r="U1506" s="327"/>
      <c r="V1506" s="327"/>
      <c r="W1506" s="327"/>
      <c r="X1506" s="327"/>
      <c r="Y1506" s="327"/>
      <c r="Z1506" s="327"/>
      <c r="AA1506" s="327"/>
      <c r="AB1506" s="327"/>
      <c r="AC1506" s="327"/>
      <c r="AD1506" s="327"/>
      <c r="AE1506" s="327"/>
      <c r="AF1506" s="327"/>
      <c r="AG1506" s="327"/>
    </row>
    <row r="1507" spans="2:33">
      <c r="B1507" s="354"/>
      <c r="D1507" s="327"/>
      <c r="E1507" s="327"/>
      <c r="F1507" s="327"/>
      <c r="G1507" s="327"/>
      <c r="H1507" s="327"/>
      <c r="I1507" s="327"/>
      <c r="J1507" s="327"/>
      <c r="K1507" s="327"/>
      <c r="L1507" s="327"/>
      <c r="M1507" s="327"/>
      <c r="N1507" s="327"/>
      <c r="O1507" s="327"/>
      <c r="P1507" s="327"/>
      <c r="Q1507" s="327"/>
      <c r="R1507" s="327"/>
      <c r="S1507" s="327"/>
      <c r="T1507" s="327"/>
      <c r="U1507" s="327"/>
      <c r="V1507" s="327"/>
      <c r="W1507" s="327"/>
      <c r="X1507" s="327"/>
      <c r="Y1507" s="327"/>
      <c r="Z1507" s="327"/>
      <c r="AA1507" s="327"/>
      <c r="AB1507" s="327"/>
      <c r="AC1507" s="327"/>
      <c r="AD1507" s="327"/>
      <c r="AE1507" s="327"/>
      <c r="AF1507" s="327"/>
      <c r="AG1507" s="327"/>
    </row>
    <row r="1508" spans="2:33">
      <c r="B1508" s="354"/>
      <c r="D1508" s="327"/>
      <c r="E1508" s="327"/>
      <c r="F1508" s="327"/>
      <c r="G1508" s="327"/>
      <c r="H1508" s="327"/>
      <c r="I1508" s="327"/>
      <c r="J1508" s="327"/>
      <c r="K1508" s="327"/>
      <c r="L1508" s="327"/>
      <c r="M1508" s="327"/>
      <c r="N1508" s="327"/>
      <c r="O1508" s="327"/>
      <c r="P1508" s="327"/>
      <c r="Q1508" s="327"/>
      <c r="R1508" s="327"/>
      <c r="S1508" s="327"/>
      <c r="T1508" s="327"/>
      <c r="U1508" s="327"/>
      <c r="V1508" s="327"/>
      <c r="W1508" s="327"/>
      <c r="X1508" s="327"/>
      <c r="Y1508" s="327"/>
      <c r="Z1508" s="327"/>
      <c r="AA1508" s="327"/>
      <c r="AB1508" s="327"/>
      <c r="AC1508" s="327"/>
      <c r="AD1508" s="327"/>
      <c r="AE1508" s="327"/>
      <c r="AF1508" s="327"/>
      <c r="AG1508" s="327"/>
    </row>
    <row r="1509" spans="2:33">
      <c r="B1509" s="354"/>
      <c r="D1509" s="327"/>
      <c r="E1509" s="327"/>
      <c r="F1509" s="327"/>
      <c r="G1509" s="327"/>
      <c r="H1509" s="327"/>
      <c r="I1509" s="327"/>
      <c r="J1509" s="327"/>
      <c r="K1509" s="327"/>
      <c r="L1509" s="327"/>
      <c r="M1509" s="327"/>
      <c r="N1509" s="327"/>
      <c r="O1509" s="327"/>
      <c r="P1509" s="327"/>
      <c r="Q1509" s="327"/>
      <c r="R1509" s="327"/>
      <c r="S1509" s="327"/>
      <c r="T1509" s="327"/>
      <c r="U1509" s="327"/>
      <c r="V1509" s="327"/>
      <c r="W1509" s="327"/>
      <c r="X1509" s="327"/>
      <c r="Y1509" s="327"/>
      <c r="Z1509" s="327"/>
      <c r="AA1509" s="327"/>
      <c r="AB1509" s="327"/>
      <c r="AC1509" s="327"/>
      <c r="AD1509" s="327"/>
      <c r="AE1509" s="327"/>
      <c r="AF1509" s="327"/>
      <c r="AG1509" s="327"/>
    </row>
    <row r="1510" spans="2:33">
      <c r="B1510" s="354"/>
      <c r="D1510" s="327"/>
      <c r="E1510" s="327"/>
      <c r="F1510" s="327"/>
      <c r="G1510" s="327"/>
      <c r="H1510" s="327"/>
      <c r="I1510" s="327"/>
      <c r="J1510" s="327"/>
      <c r="K1510" s="327"/>
      <c r="L1510" s="327"/>
      <c r="M1510" s="327"/>
      <c r="N1510" s="327"/>
      <c r="O1510" s="327"/>
      <c r="P1510" s="327"/>
      <c r="Q1510" s="327"/>
      <c r="R1510" s="327"/>
      <c r="S1510" s="327"/>
      <c r="T1510" s="327"/>
      <c r="U1510" s="327"/>
      <c r="V1510" s="327"/>
      <c r="W1510" s="327"/>
      <c r="X1510" s="327"/>
      <c r="Y1510" s="327"/>
      <c r="Z1510" s="327"/>
      <c r="AA1510" s="327"/>
      <c r="AB1510" s="327"/>
      <c r="AC1510" s="327"/>
      <c r="AD1510" s="327"/>
      <c r="AE1510" s="327"/>
      <c r="AF1510" s="327"/>
      <c r="AG1510" s="327"/>
    </row>
    <row r="1511" spans="2:33">
      <c r="B1511" s="354"/>
      <c r="D1511" s="327"/>
      <c r="E1511" s="327"/>
      <c r="F1511" s="327"/>
      <c r="G1511" s="327"/>
      <c r="H1511" s="327"/>
      <c r="I1511" s="327"/>
      <c r="J1511" s="327"/>
      <c r="K1511" s="327"/>
      <c r="L1511" s="327"/>
      <c r="M1511" s="327"/>
      <c r="N1511" s="327"/>
      <c r="O1511" s="327"/>
      <c r="P1511" s="327"/>
      <c r="Q1511" s="327"/>
      <c r="R1511" s="327"/>
      <c r="S1511" s="327"/>
      <c r="T1511" s="327"/>
      <c r="U1511" s="327"/>
      <c r="V1511" s="327"/>
      <c r="W1511" s="327"/>
      <c r="X1511" s="327"/>
      <c r="Y1511" s="327"/>
      <c r="Z1511" s="327"/>
      <c r="AA1511" s="327"/>
      <c r="AB1511" s="327"/>
      <c r="AC1511" s="327"/>
      <c r="AD1511" s="327"/>
      <c r="AE1511" s="327"/>
      <c r="AF1511" s="327"/>
      <c r="AG1511" s="327"/>
    </row>
    <row r="1512" spans="2:33">
      <c r="B1512" s="354"/>
      <c r="D1512" s="327"/>
      <c r="E1512" s="327"/>
      <c r="F1512" s="327"/>
      <c r="G1512" s="327"/>
      <c r="H1512" s="327"/>
      <c r="I1512" s="327"/>
      <c r="J1512" s="327"/>
      <c r="K1512" s="327"/>
      <c r="L1512" s="327"/>
      <c r="M1512" s="327"/>
      <c r="N1512" s="327"/>
      <c r="O1512" s="327"/>
      <c r="P1512" s="327"/>
      <c r="Q1512" s="327"/>
      <c r="R1512" s="327"/>
      <c r="S1512" s="327"/>
      <c r="T1512" s="327"/>
      <c r="U1512" s="327"/>
      <c r="V1512" s="327"/>
      <c r="W1512" s="327"/>
      <c r="X1512" s="327"/>
      <c r="Y1512" s="327"/>
      <c r="Z1512" s="327"/>
      <c r="AA1512" s="327"/>
      <c r="AB1512" s="327"/>
      <c r="AC1512" s="327"/>
      <c r="AD1512" s="327"/>
      <c r="AE1512" s="327"/>
      <c r="AF1512" s="327"/>
      <c r="AG1512" s="327"/>
    </row>
    <row r="1513" spans="2:33">
      <c r="B1513" s="354"/>
      <c r="D1513" s="327"/>
      <c r="E1513" s="327"/>
      <c r="F1513" s="327"/>
      <c r="G1513" s="327"/>
      <c r="H1513" s="327"/>
      <c r="I1513" s="327"/>
      <c r="J1513" s="327"/>
      <c r="K1513" s="327"/>
      <c r="L1513" s="327"/>
      <c r="M1513" s="327"/>
      <c r="N1513" s="327"/>
      <c r="O1513" s="327"/>
      <c r="P1513" s="327"/>
      <c r="Q1513" s="327"/>
      <c r="R1513" s="327"/>
      <c r="S1513" s="327"/>
      <c r="T1513" s="327"/>
      <c r="U1513" s="327"/>
      <c r="V1513" s="327"/>
      <c r="W1513" s="327"/>
      <c r="X1513" s="327"/>
      <c r="Y1513" s="327"/>
      <c r="Z1513" s="327"/>
      <c r="AA1513" s="327"/>
      <c r="AB1513" s="327"/>
      <c r="AC1513" s="327"/>
      <c r="AD1513" s="327"/>
      <c r="AE1513" s="327"/>
      <c r="AF1513" s="327"/>
      <c r="AG1513" s="327"/>
    </row>
    <row r="1514" spans="2:33">
      <c r="B1514" s="354"/>
      <c r="D1514" s="327"/>
      <c r="E1514" s="327"/>
      <c r="F1514" s="327"/>
      <c r="G1514" s="327"/>
      <c r="H1514" s="327"/>
      <c r="I1514" s="327"/>
      <c r="J1514" s="327"/>
      <c r="K1514" s="327"/>
      <c r="L1514" s="327"/>
      <c r="M1514" s="327"/>
      <c r="N1514" s="327"/>
      <c r="O1514" s="327"/>
      <c r="P1514" s="327"/>
      <c r="Q1514" s="327"/>
      <c r="R1514" s="327"/>
      <c r="S1514" s="327"/>
      <c r="T1514" s="327"/>
      <c r="U1514" s="327"/>
      <c r="V1514" s="327"/>
      <c r="W1514" s="327"/>
      <c r="X1514" s="327"/>
      <c r="Y1514" s="327"/>
      <c r="Z1514" s="327"/>
      <c r="AA1514" s="327"/>
      <c r="AB1514" s="327"/>
      <c r="AC1514" s="327"/>
      <c r="AD1514" s="327"/>
      <c r="AE1514" s="327"/>
      <c r="AF1514" s="327"/>
      <c r="AG1514" s="327"/>
    </row>
    <row r="1515" spans="2:33">
      <c r="B1515" s="354"/>
      <c r="D1515" s="327"/>
      <c r="E1515" s="327"/>
      <c r="F1515" s="327"/>
      <c r="G1515" s="327"/>
      <c r="H1515" s="327"/>
      <c r="I1515" s="327"/>
      <c r="J1515" s="327"/>
      <c r="K1515" s="327"/>
      <c r="L1515" s="327"/>
      <c r="M1515" s="327"/>
      <c r="N1515" s="327"/>
      <c r="O1515" s="327"/>
      <c r="P1515" s="327"/>
      <c r="Q1515" s="327"/>
      <c r="R1515" s="327"/>
      <c r="S1515" s="327"/>
      <c r="T1515" s="327"/>
      <c r="U1515" s="327"/>
      <c r="V1515" s="327"/>
      <c r="W1515" s="327"/>
      <c r="X1515" s="327"/>
      <c r="Y1515" s="327"/>
      <c r="Z1515" s="327"/>
      <c r="AA1515" s="327"/>
      <c r="AB1515" s="327"/>
      <c r="AC1515" s="327"/>
      <c r="AD1515" s="327"/>
      <c r="AE1515" s="327"/>
      <c r="AF1515" s="327"/>
      <c r="AG1515" s="327"/>
    </row>
    <row r="1516" spans="2:33">
      <c r="B1516" s="354"/>
      <c r="D1516" s="327"/>
      <c r="E1516" s="327"/>
      <c r="F1516" s="327"/>
      <c r="G1516" s="327"/>
      <c r="H1516" s="327"/>
      <c r="I1516" s="327"/>
      <c r="J1516" s="327"/>
      <c r="K1516" s="327"/>
      <c r="L1516" s="327"/>
      <c r="M1516" s="327"/>
      <c r="N1516" s="327"/>
      <c r="O1516" s="327"/>
      <c r="P1516" s="327"/>
      <c r="Q1516" s="327"/>
      <c r="R1516" s="327"/>
      <c r="S1516" s="327"/>
      <c r="T1516" s="327"/>
      <c r="U1516" s="327"/>
      <c r="V1516" s="327"/>
      <c r="W1516" s="327"/>
      <c r="X1516" s="327"/>
      <c r="Y1516" s="327"/>
      <c r="Z1516" s="327"/>
      <c r="AA1516" s="327"/>
      <c r="AB1516" s="327"/>
      <c r="AC1516" s="327"/>
      <c r="AD1516" s="327"/>
      <c r="AE1516" s="327"/>
      <c r="AF1516" s="327"/>
      <c r="AG1516" s="327"/>
    </row>
    <row r="1517" spans="2:33">
      <c r="B1517" s="354"/>
      <c r="D1517" s="327"/>
      <c r="E1517" s="327"/>
      <c r="F1517" s="327"/>
      <c r="G1517" s="327"/>
      <c r="H1517" s="327"/>
      <c r="I1517" s="327"/>
      <c r="J1517" s="327"/>
      <c r="K1517" s="327"/>
      <c r="L1517" s="327"/>
      <c r="M1517" s="327"/>
      <c r="N1517" s="327"/>
      <c r="O1517" s="327"/>
      <c r="P1517" s="327"/>
      <c r="Q1517" s="327"/>
      <c r="R1517" s="327"/>
      <c r="S1517" s="327"/>
      <c r="T1517" s="327"/>
      <c r="U1517" s="327"/>
      <c r="V1517" s="327"/>
      <c r="W1517" s="327"/>
      <c r="X1517" s="327"/>
      <c r="Y1517" s="327"/>
      <c r="Z1517" s="327"/>
      <c r="AA1517" s="327"/>
      <c r="AB1517" s="327"/>
      <c r="AC1517" s="327"/>
      <c r="AD1517" s="327"/>
      <c r="AE1517" s="327"/>
      <c r="AF1517" s="327"/>
      <c r="AG1517" s="327"/>
    </row>
    <row r="1518" spans="2:33">
      <c r="B1518" s="354"/>
      <c r="D1518" s="327"/>
      <c r="E1518" s="327"/>
      <c r="F1518" s="327"/>
      <c r="G1518" s="327"/>
      <c r="H1518" s="327"/>
      <c r="I1518" s="327"/>
      <c r="J1518" s="327"/>
      <c r="K1518" s="327"/>
      <c r="L1518" s="327"/>
      <c r="M1518" s="327"/>
      <c r="N1518" s="327"/>
      <c r="O1518" s="327"/>
      <c r="P1518" s="327"/>
      <c r="Q1518" s="327"/>
      <c r="R1518" s="327"/>
      <c r="S1518" s="327"/>
      <c r="T1518" s="327"/>
      <c r="U1518" s="327"/>
      <c r="V1518" s="327"/>
      <c r="W1518" s="327"/>
      <c r="X1518" s="327"/>
      <c r="Y1518" s="327"/>
      <c r="Z1518" s="327"/>
      <c r="AA1518" s="327"/>
      <c r="AB1518" s="327"/>
      <c r="AC1518" s="327"/>
      <c r="AD1518" s="327"/>
      <c r="AE1518" s="327"/>
      <c r="AF1518" s="327"/>
      <c r="AG1518" s="327"/>
    </row>
    <row r="1519" spans="2:33">
      <c r="B1519" s="354"/>
      <c r="D1519" s="327"/>
      <c r="E1519" s="327"/>
      <c r="F1519" s="327"/>
      <c r="G1519" s="327"/>
      <c r="H1519" s="327"/>
      <c r="I1519" s="327"/>
      <c r="J1519" s="327"/>
      <c r="K1519" s="327"/>
      <c r="L1519" s="327"/>
      <c r="M1519" s="327"/>
      <c r="N1519" s="327"/>
      <c r="O1519" s="327"/>
      <c r="P1519" s="327"/>
      <c r="Q1519" s="327"/>
      <c r="R1519" s="327"/>
      <c r="S1519" s="327"/>
      <c r="T1519" s="327"/>
      <c r="U1519" s="327"/>
      <c r="V1519" s="327"/>
      <c r="W1519" s="327"/>
      <c r="X1519" s="327"/>
      <c r="Y1519" s="327"/>
      <c r="Z1519" s="327"/>
      <c r="AA1519" s="327"/>
      <c r="AB1519" s="327"/>
      <c r="AC1519" s="327"/>
      <c r="AD1519" s="327"/>
      <c r="AE1519" s="327"/>
      <c r="AF1519" s="327"/>
      <c r="AG1519" s="327"/>
    </row>
    <row r="1520" spans="2:33">
      <c r="B1520" s="354"/>
      <c r="D1520" s="327"/>
      <c r="E1520" s="327"/>
      <c r="F1520" s="327"/>
      <c r="G1520" s="327"/>
      <c r="H1520" s="327"/>
      <c r="I1520" s="327"/>
      <c r="J1520" s="327"/>
      <c r="K1520" s="327"/>
      <c r="L1520" s="327"/>
      <c r="M1520" s="327"/>
      <c r="N1520" s="327"/>
      <c r="O1520" s="327"/>
      <c r="P1520" s="327"/>
      <c r="Q1520" s="327"/>
      <c r="R1520" s="327"/>
      <c r="S1520" s="327"/>
      <c r="T1520" s="327"/>
      <c r="U1520" s="327"/>
      <c r="V1520" s="327"/>
      <c r="W1520" s="327"/>
      <c r="X1520" s="327"/>
      <c r="Y1520" s="327"/>
      <c r="Z1520" s="327"/>
      <c r="AA1520" s="327"/>
      <c r="AB1520" s="327"/>
      <c r="AC1520" s="327"/>
      <c r="AD1520" s="327"/>
      <c r="AE1520" s="327"/>
      <c r="AF1520" s="327"/>
      <c r="AG1520" s="327"/>
    </row>
    <row r="1521" spans="2:33">
      <c r="B1521" s="354"/>
      <c r="D1521" s="327"/>
      <c r="E1521" s="327"/>
      <c r="F1521" s="327"/>
      <c r="G1521" s="327"/>
      <c r="H1521" s="327"/>
      <c r="I1521" s="327"/>
      <c r="J1521" s="327"/>
      <c r="K1521" s="327"/>
      <c r="L1521" s="327"/>
      <c r="M1521" s="327"/>
      <c r="N1521" s="327"/>
      <c r="O1521" s="327"/>
      <c r="P1521" s="327"/>
      <c r="Q1521" s="327"/>
      <c r="R1521" s="327"/>
      <c r="S1521" s="327"/>
      <c r="T1521" s="327"/>
      <c r="U1521" s="327"/>
      <c r="V1521" s="327"/>
      <c r="W1521" s="327"/>
      <c r="X1521" s="327"/>
      <c r="Y1521" s="327"/>
      <c r="Z1521" s="327"/>
      <c r="AA1521" s="327"/>
      <c r="AB1521" s="327"/>
      <c r="AC1521" s="327"/>
      <c r="AD1521" s="327"/>
      <c r="AE1521" s="327"/>
      <c r="AF1521" s="327"/>
      <c r="AG1521" s="327"/>
    </row>
    <row r="1522" spans="2:33">
      <c r="B1522" s="354"/>
      <c r="D1522" s="327"/>
      <c r="E1522" s="327"/>
      <c r="F1522" s="327"/>
      <c r="G1522" s="327"/>
      <c r="H1522" s="327"/>
      <c r="I1522" s="327"/>
      <c r="J1522" s="327"/>
      <c r="K1522" s="327"/>
      <c r="L1522" s="327"/>
      <c r="M1522" s="327"/>
      <c r="N1522" s="327"/>
      <c r="O1522" s="327"/>
      <c r="P1522" s="327"/>
      <c r="Q1522" s="327"/>
      <c r="R1522" s="327"/>
      <c r="S1522" s="327"/>
      <c r="T1522" s="327"/>
      <c r="U1522" s="327"/>
      <c r="V1522" s="327"/>
      <c r="W1522" s="327"/>
      <c r="X1522" s="327"/>
      <c r="Y1522" s="327"/>
      <c r="Z1522" s="327"/>
      <c r="AA1522" s="327"/>
      <c r="AB1522" s="327"/>
      <c r="AC1522" s="327"/>
      <c r="AD1522" s="327"/>
      <c r="AE1522" s="327"/>
      <c r="AF1522" s="327"/>
      <c r="AG1522" s="327"/>
    </row>
    <row r="1523" spans="2:33">
      <c r="B1523" s="354"/>
      <c r="D1523" s="327"/>
      <c r="E1523" s="327"/>
      <c r="F1523" s="327"/>
      <c r="G1523" s="327"/>
      <c r="H1523" s="327"/>
      <c r="I1523" s="327"/>
      <c r="J1523" s="327"/>
      <c r="K1523" s="327"/>
      <c r="L1523" s="327"/>
      <c r="M1523" s="327"/>
      <c r="N1523" s="327"/>
      <c r="O1523" s="327"/>
      <c r="P1523" s="327"/>
      <c r="Q1523" s="327"/>
      <c r="R1523" s="327"/>
      <c r="S1523" s="327"/>
      <c r="T1523" s="327"/>
      <c r="U1523" s="327"/>
      <c r="V1523" s="327"/>
      <c r="W1523" s="327"/>
      <c r="X1523" s="327"/>
      <c r="Y1523" s="327"/>
      <c r="Z1523" s="327"/>
      <c r="AA1523" s="327"/>
      <c r="AB1523" s="327"/>
      <c r="AC1523" s="327"/>
      <c r="AD1523" s="327"/>
      <c r="AE1523" s="327"/>
      <c r="AF1523" s="327"/>
      <c r="AG1523" s="327"/>
    </row>
    <row r="1524" spans="2:33">
      <c r="B1524" s="354"/>
      <c r="D1524" s="327"/>
      <c r="E1524" s="327"/>
      <c r="F1524" s="327"/>
      <c r="G1524" s="327"/>
      <c r="H1524" s="327"/>
      <c r="I1524" s="327"/>
      <c r="J1524" s="327"/>
      <c r="K1524" s="327"/>
      <c r="L1524" s="327"/>
      <c r="M1524" s="327"/>
      <c r="N1524" s="327"/>
      <c r="O1524" s="327"/>
      <c r="P1524" s="327"/>
      <c r="Q1524" s="327"/>
      <c r="R1524" s="327"/>
      <c r="S1524" s="327"/>
      <c r="T1524" s="327"/>
      <c r="U1524" s="327"/>
      <c r="V1524" s="327"/>
      <c r="W1524" s="327"/>
      <c r="X1524" s="327"/>
      <c r="Y1524" s="327"/>
      <c r="Z1524" s="327"/>
      <c r="AA1524" s="327"/>
      <c r="AB1524" s="327"/>
      <c r="AC1524" s="327"/>
      <c r="AD1524" s="327"/>
      <c r="AE1524" s="327"/>
      <c r="AF1524" s="327"/>
      <c r="AG1524" s="327"/>
    </row>
    <row r="1525" spans="2:33">
      <c r="B1525" s="354"/>
      <c r="D1525" s="327"/>
      <c r="E1525" s="327"/>
      <c r="F1525" s="327"/>
      <c r="G1525" s="327"/>
      <c r="H1525" s="327"/>
      <c r="I1525" s="327"/>
      <c r="J1525" s="327"/>
      <c r="K1525" s="327"/>
      <c r="L1525" s="327"/>
      <c r="M1525" s="327"/>
      <c r="N1525" s="327"/>
      <c r="O1525" s="327"/>
      <c r="P1525" s="327"/>
      <c r="Q1525" s="327"/>
      <c r="R1525" s="327"/>
      <c r="S1525" s="327"/>
      <c r="T1525" s="327"/>
      <c r="U1525" s="327"/>
      <c r="V1525" s="327"/>
      <c r="W1525" s="327"/>
      <c r="X1525" s="327"/>
      <c r="Y1525" s="327"/>
      <c r="Z1525" s="327"/>
      <c r="AA1525" s="327"/>
      <c r="AB1525" s="327"/>
      <c r="AC1525" s="327"/>
      <c r="AD1525" s="327"/>
      <c r="AE1525" s="327"/>
      <c r="AF1525" s="327"/>
      <c r="AG1525" s="327"/>
    </row>
    <row r="1526" spans="2:33">
      <c r="B1526" s="354"/>
      <c r="D1526" s="327"/>
      <c r="E1526" s="327"/>
      <c r="F1526" s="327"/>
      <c r="G1526" s="327"/>
      <c r="H1526" s="327"/>
      <c r="I1526" s="327"/>
      <c r="J1526" s="327"/>
      <c r="K1526" s="327"/>
      <c r="L1526" s="327"/>
      <c r="M1526" s="327"/>
      <c r="N1526" s="327"/>
      <c r="O1526" s="327"/>
      <c r="P1526" s="327"/>
      <c r="Q1526" s="327"/>
      <c r="R1526" s="327"/>
      <c r="S1526" s="327"/>
      <c r="T1526" s="327"/>
      <c r="U1526" s="327"/>
      <c r="V1526" s="327"/>
      <c r="W1526" s="327"/>
      <c r="X1526" s="327"/>
      <c r="Y1526" s="327"/>
      <c r="Z1526" s="327"/>
      <c r="AA1526" s="327"/>
      <c r="AB1526" s="327"/>
      <c r="AC1526" s="327"/>
      <c r="AD1526" s="327"/>
      <c r="AE1526" s="327"/>
      <c r="AF1526" s="327"/>
      <c r="AG1526" s="327"/>
    </row>
    <row r="1527" spans="2:33">
      <c r="B1527" s="354"/>
      <c r="D1527" s="327"/>
      <c r="E1527" s="327"/>
      <c r="F1527" s="327"/>
      <c r="G1527" s="327"/>
      <c r="H1527" s="327"/>
      <c r="I1527" s="327"/>
      <c r="J1527" s="327"/>
      <c r="K1527" s="327"/>
      <c r="L1527" s="327"/>
      <c r="M1527" s="327"/>
      <c r="N1527" s="327"/>
      <c r="O1527" s="327"/>
      <c r="P1527" s="327"/>
      <c r="Q1527" s="327"/>
      <c r="R1527" s="327"/>
      <c r="S1527" s="327"/>
      <c r="T1527" s="327"/>
      <c r="U1527" s="327"/>
      <c r="V1527" s="327"/>
      <c r="W1527" s="327"/>
      <c r="X1527" s="327"/>
      <c r="Y1527" s="327"/>
      <c r="Z1527" s="327"/>
      <c r="AA1527" s="327"/>
      <c r="AB1527" s="327"/>
      <c r="AC1527" s="327"/>
      <c r="AD1527" s="327"/>
      <c r="AE1527" s="327"/>
      <c r="AF1527" s="327"/>
      <c r="AG1527" s="327"/>
    </row>
    <row r="1528" spans="2:33">
      <c r="B1528" s="354"/>
      <c r="D1528" s="327"/>
      <c r="E1528" s="327"/>
      <c r="F1528" s="327"/>
      <c r="G1528" s="327"/>
      <c r="H1528" s="327"/>
      <c r="I1528" s="327"/>
      <c r="J1528" s="327"/>
      <c r="K1528" s="327"/>
      <c r="L1528" s="327"/>
      <c r="M1528" s="327"/>
      <c r="N1528" s="327"/>
      <c r="O1528" s="327"/>
      <c r="P1528" s="327"/>
      <c r="Q1528" s="327"/>
      <c r="R1528" s="327"/>
      <c r="S1528" s="327"/>
      <c r="T1528" s="327"/>
      <c r="U1528" s="327"/>
      <c r="V1528" s="327"/>
      <c r="W1528" s="327"/>
      <c r="X1528" s="327"/>
      <c r="Y1528" s="327"/>
      <c r="Z1528" s="327"/>
      <c r="AA1528" s="327"/>
      <c r="AB1528" s="327"/>
      <c r="AC1528" s="327"/>
      <c r="AD1528" s="327"/>
      <c r="AE1528" s="327"/>
      <c r="AF1528" s="327"/>
      <c r="AG1528" s="327"/>
    </row>
    <row r="1529" spans="2:33">
      <c r="B1529" s="354"/>
      <c r="D1529" s="327"/>
      <c r="E1529" s="327"/>
      <c r="F1529" s="327"/>
      <c r="G1529" s="327"/>
      <c r="H1529" s="327"/>
      <c r="I1529" s="327"/>
      <c r="J1529" s="327"/>
      <c r="K1529" s="327"/>
      <c r="L1529" s="327"/>
      <c r="M1529" s="327"/>
      <c r="N1529" s="327"/>
      <c r="O1529" s="327"/>
      <c r="P1529" s="327"/>
      <c r="Q1529" s="327"/>
      <c r="R1529" s="327"/>
      <c r="S1529" s="327"/>
      <c r="T1529" s="327"/>
      <c r="U1529" s="327"/>
      <c r="V1529" s="327"/>
      <c r="W1529" s="327"/>
      <c r="X1529" s="327"/>
      <c r="Y1529" s="327"/>
      <c r="Z1529" s="327"/>
      <c r="AA1529" s="327"/>
      <c r="AB1529" s="327"/>
      <c r="AC1529" s="327"/>
      <c r="AD1529" s="327"/>
      <c r="AE1529" s="327"/>
      <c r="AF1529" s="327"/>
      <c r="AG1529" s="327"/>
    </row>
    <row r="1530" spans="2:33">
      <c r="B1530" s="354"/>
      <c r="D1530" s="327"/>
      <c r="E1530" s="327"/>
      <c r="F1530" s="327"/>
      <c r="G1530" s="327"/>
      <c r="H1530" s="327"/>
      <c r="I1530" s="327"/>
      <c r="J1530" s="327"/>
      <c r="K1530" s="327"/>
      <c r="L1530" s="327"/>
      <c r="M1530" s="327"/>
      <c r="N1530" s="327"/>
      <c r="O1530" s="327"/>
      <c r="P1530" s="327"/>
      <c r="Q1530" s="327"/>
      <c r="R1530" s="327"/>
      <c r="S1530" s="327"/>
      <c r="T1530" s="327"/>
      <c r="U1530" s="327"/>
      <c r="V1530" s="327"/>
      <c r="W1530" s="327"/>
      <c r="X1530" s="327"/>
      <c r="Y1530" s="327"/>
      <c r="Z1530" s="327"/>
      <c r="AA1530" s="327"/>
      <c r="AB1530" s="327"/>
      <c r="AC1530" s="327"/>
      <c r="AD1530" s="327"/>
      <c r="AE1530" s="327"/>
      <c r="AF1530" s="327"/>
      <c r="AG1530" s="327"/>
    </row>
    <row r="1531" spans="2:33">
      <c r="B1531" s="354"/>
      <c r="D1531" s="327"/>
      <c r="E1531" s="327"/>
      <c r="F1531" s="327"/>
      <c r="G1531" s="327"/>
      <c r="H1531" s="327"/>
      <c r="I1531" s="327"/>
      <c r="J1531" s="327"/>
      <c r="K1531" s="327"/>
      <c r="L1531" s="327"/>
      <c r="M1531" s="327"/>
      <c r="N1531" s="327"/>
      <c r="O1531" s="327"/>
      <c r="P1531" s="327"/>
      <c r="Q1531" s="327"/>
      <c r="R1531" s="327"/>
      <c r="S1531" s="327"/>
      <c r="T1531" s="327"/>
      <c r="U1531" s="327"/>
      <c r="V1531" s="327"/>
      <c r="W1531" s="327"/>
      <c r="X1531" s="327"/>
      <c r="Y1531" s="327"/>
      <c r="Z1531" s="327"/>
      <c r="AA1531" s="327"/>
      <c r="AB1531" s="327"/>
      <c r="AC1531" s="327"/>
      <c r="AD1531" s="327"/>
      <c r="AE1531" s="327"/>
      <c r="AF1531" s="327"/>
      <c r="AG1531" s="327"/>
    </row>
    <row r="1532" spans="2:33">
      <c r="B1532" s="354"/>
      <c r="D1532" s="327"/>
      <c r="E1532" s="327"/>
      <c r="F1532" s="327"/>
      <c r="G1532" s="327"/>
      <c r="H1532" s="327"/>
      <c r="I1532" s="327"/>
      <c r="J1532" s="327"/>
      <c r="K1532" s="327"/>
      <c r="L1532" s="327"/>
      <c r="M1532" s="327"/>
      <c r="N1532" s="327"/>
      <c r="O1532" s="327"/>
      <c r="P1532" s="327"/>
      <c r="Q1532" s="327"/>
      <c r="R1532" s="327"/>
      <c r="S1532" s="327"/>
      <c r="T1532" s="327"/>
      <c r="U1532" s="327"/>
      <c r="V1532" s="327"/>
      <c r="W1532" s="327"/>
      <c r="X1532" s="327"/>
      <c r="Y1532" s="327"/>
      <c r="Z1532" s="327"/>
      <c r="AA1532" s="327"/>
      <c r="AB1532" s="327"/>
      <c r="AC1532" s="327"/>
      <c r="AD1532" s="327"/>
      <c r="AE1532" s="327"/>
      <c r="AF1532" s="327"/>
      <c r="AG1532" s="327"/>
    </row>
    <row r="1533" spans="2:33">
      <c r="B1533" s="354"/>
      <c r="D1533" s="327"/>
      <c r="E1533" s="327"/>
      <c r="F1533" s="327"/>
      <c r="G1533" s="327"/>
      <c r="H1533" s="327"/>
      <c r="I1533" s="327"/>
      <c r="J1533" s="327"/>
      <c r="K1533" s="327"/>
      <c r="L1533" s="327"/>
      <c r="M1533" s="327"/>
      <c r="N1533" s="327"/>
      <c r="O1533" s="327"/>
      <c r="P1533" s="327"/>
      <c r="Q1533" s="327"/>
      <c r="R1533" s="327"/>
      <c r="S1533" s="327"/>
      <c r="T1533" s="327"/>
      <c r="U1533" s="327"/>
      <c r="V1533" s="327"/>
      <c r="W1533" s="327"/>
      <c r="X1533" s="327"/>
      <c r="Y1533" s="327"/>
      <c r="Z1533" s="327"/>
      <c r="AA1533" s="327"/>
      <c r="AB1533" s="327"/>
      <c r="AC1533" s="327"/>
      <c r="AD1533" s="327"/>
      <c r="AE1533" s="327"/>
      <c r="AF1533" s="327"/>
      <c r="AG1533" s="327"/>
    </row>
    <row r="1534" spans="2:33">
      <c r="B1534" s="354"/>
      <c r="D1534" s="327"/>
      <c r="E1534" s="327"/>
      <c r="F1534" s="327"/>
      <c r="G1534" s="327"/>
      <c r="H1534" s="327"/>
      <c r="I1534" s="327"/>
      <c r="J1534" s="327"/>
      <c r="K1534" s="327"/>
      <c r="L1534" s="327"/>
      <c r="M1534" s="327"/>
      <c r="N1534" s="327"/>
      <c r="O1534" s="327"/>
      <c r="P1534" s="327"/>
      <c r="Q1534" s="327"/>
      <c r="R1534" s="327"/>
      <c r="S1534" s="327"/>
      <c r="T1534" s="327"/>
      <c r="U1534" s="327"/>
      <c r="V1534" s="327"/>
      <c r="W1534" s="327"/>
      <c r="X1534" s="327"/>
      <c r="Y1534" s="327"/>
      <c r="Z1534" s="327"/>
      <c r="AA1534" s="327"/>
      <c r="AB1534" s="327"/>
      <c r="AC1534" s="327"/>
      <c r="AD1534" s="327"/>
      <c r="AE1534" s="327"/>
      <c r="AF1534" s="327"/>
      <c r="AG1534" s="327"/>
    </row>
    <row r="1535" spans="2:33">
      <c r="B1535" s="354"/>
      <c r="D1535" s="327"/>
      <c r="E1535" s="327"/>
      <c r="F1535" s="327"/>
      <c r="G1535" s="327"/>
      <c r="H1535" s="327"/>
      <c r="I1535" s="327"/>
      <c r="J1535" s="327"/>
      <c r="K1535" s="327"/>
      <c r="L1535" s="327"/>
      <c r="M1535" s="327"/>
      <c r="N1535" s="327"/>
      <c r="O1535" s="327"/>
      <c r="P1535" s="327"/>
      <c r="Q1535" s="327"/>
      <c r="R1535" s="327"/>
      <c r="S1535" s="327"/>
      <c r="T1535" s="327"/>
      <c r="U1535" s="327"/>
      <c r="V1535" s="327"/>
      <c r="W1535" s="327"/>
      <c r="X1535" s="327"/>
      <c r="Y1535" s="327"/>
      <c r="Z1535" s="327"/>
      <c r="AA1535" s="327"/>
      <c r="AB1535" s="327"/>
      <c r="AC1535" s="327"/>
      <c r="AD1535" s="327"/>
      <c r="AE1535" s="327"/>
      <c r="AF1535" s="327"/>
      <c r="AG1535" s="327"/>
    </row>
    <row r="1536" spans="2:33">
      <c r="B1536" s="354"/>
      <c r="D1536" s="327"/>
      <c r="E1536" s="327"/>
      <c r="F1536" s="327"/>
      <c r="G1536" s="327"/>
      <c r="H1536" s="327"/>
      <c r="I1536" s="327"/>
      <c r="J1536" s="327"/>
      <c r="K1536" s="327"/>
      <c r="L1536" s="327"/>
      <c r="M1536" s="327"/>
      <c r="N1536" s="327"/>
      <c r="O1536" s="327"/>
      <c r="P1536" s="327"/>
      <c r="Q1536" s="327"/>
      <c r="R1536" s="327"/>
      <c r="S1536" s="327"/>
      <c r="T1536" s="327"/>
      <c r="U1536" s="327"/>
      <c r="V1536" s="327"/>
      <c r="W1536" s="327"/>
      <c r="X1536" s="327"/>
      <c r="Y1536" s="327"/>
      <c r="Z1536" s="327"/>
      <c r="AA1536" s="327"/>
      <c r="AB1536" s="327"/>
      <c r="AC1536" s="327"/>
      <c r="AD1536" s="327"/>
      <c r="AE1536" s="327"/>
      <c r="AF1536" s="327"/>
      <c r="AG1536" s="327"/>
    </row>
    <row r="1537" spans="2:33">
      <c r="B1537" s="354"/>
      <c r="D1537" s="327"/>
      <c r="E1537" s="327"/>
      <c r="F1537" s="327"/>
      <c r="G1537" s="327"/>
      <c r="H1537" s="327"/>
      <c r="I1537" s="327"/>
      <c r="J1537" s="327"/>
      <c r="K1537" s="327"/>
      <c r="L1537" s="327"/>
      <c r="M1537" s="327"/>
      <c r="N1537" s="327"/>
      <c r="O1537" s="327"/>
      <c r="P1537" s="327"/>
      <c r="Q1537" s="327"/>
      <c r="R1537" s="327"/>
      <c r="S1537" s="327"/>
      <c r="T1537" s="327"/>
      <c r="U1537" s="327"/>
      <c r="V1537" s="327"/>
      <c r="W1537" s="327"/>
      <c r="X1537" s="327"/>
      <c r="Y1537" s="327"/>
      <c r="Z1537" s="327"/>
      <c r="AA1537" s="327"/>
      <c r="AB1537" s="327"/>
      <c r="AC1537" s="327"/>
      <c r="AD1537" s="327"/>
      <c r="AE1537" s="327"/>
      <c r="AF1537" s="327"/>
      <c r="AG1537" s="327"/>
    </row>
    <row r="1538" spans="2:33">
      <c r="B1538" s="354"/>
      <c r="D1538" s="327"/>
      <c r="E1538" s="327"/>
      <c r="F1538" s="327"/>
      <c r="G1538" s="327"/>
      <c r="H1538" s="327"/>
      <c r="I1538" s="327"/>
      <c r="J1538" s="327"/>
      <c r="K1538" s="327"/>
      <c r="L1538" s="327"/>
      <c r="M1538" s="327"/>
      <c r="N1538" s="327"/>
      <c r="O1538" s="327"/>
      <c r="P1538" s="327"/>
      <c r="Q1538" s="327"/>
      <c r="R1538" s="327"/>
      <c r="S1538" s="327"/>
      <c r="T1538" s="327"/>
      <c r="U1538" s="327"/>
      <c r="V1538" s="327"/>
      <c r="W1538" s="327"/>
      <c r="X1538" s="327"/>
      <c r="Y1538" s="327"/>
      <c r="Z1538" s="327"/>
      <c r="AA1538" s="327"/>
      <c r="AB1538" s="327"/>
      <c r="AC1538" s="327"/>
      <c r="AD1538" s="327"/>
      <c r="AE1538" s="327"/>
      <c r="AF1538" s="327"/>
      <c r="AG1538" s="327"/>
    </row>
    <row r="1539" spans="2:33">
      <c r="B1539" s="354"/>
      <c r="D1539" s="327"/>
      <c r="E1539" s="327"/>
      <c r="F1539" s="327"/>
      <c r="G1539" s="327"/>
      <c r="H1539" s="327"/>
      <c r="I1539" s="327"/>
      <c r="J1539" s="327"/>
      <c r="K1539" s="327"/>
      <c r="L1539" s="327"/>
      <c r="M1539" s="327"/>
      <c r="N1539" s="327"/>
      <c r="O1539" s="327"/>
      <c r="P1539" s="327"/>
      <c r="Q1539" s="327"/>
      <c r="R1539" s="327"/>
      <c r="S1539" s="327"/>
      <c r="T1539" s="327"/>
      <c r="U1539" s="327"/>
      <c r="V1539" s="327"/>
      <c r="W1539" s="327"/>
      <c r="X1539" s="327"/>
      <c r="Y1539" s="327"/>
      <c r="Z1539" s="327"/>
      <c r="AA1539" s="327"/>
      <c r="AB1539" s="327"/>
      <c r="AC1539" s="327"/>
      <c r="AD1539" s="327"/>
      <c r="AE1539" s="327"/>
      <c r="AF1539" s="327"/>
      <c r="AG1539" s="327"/>
    </row>
    <row r="1540" spans="2:33">
      <c r="B1540" s="354"/>
      <c r="D1540" s="327"/>
      <c r="E1540" s="327"/>
      <c r="F1540" s="327"/>
      <c r="G1540" s="327"/>
      <c r="H1540" s="327"/>
      <c r="I1540" s="327"/>
      <c r="J1540" s="327"/>
      <c r="K1540" s="327"/>
      <c r="L1540" s="327"/>
      <c r="M1540" s="327"/>
      <c r="N1540" s="327"/>
      <c r="O1540" s="327"/>
      <c r="P1540" s="327"/>
      <c r="Q1540" s="327"/>
      <c r="R1540" s="327"/>
      <c r="S1540" s="327"/>
      <c r="T1540" s="327"/>
      <c r="U1540" s="327"/>
      <c r="V1540" s="327"/>
      <c r="W1540" s="327"/>
      <c r="X1540" s="327"/>
      <c r="Y1540" s="327"/>
      <c r="Z1540" s="327"/>
      <c r="AA1540" s="327"/>
      <c r="AB1540" s="327"/>
      <c r="AC1540" s="327"/>
      <c r="AD1540" s="327"/>
      <c r="AE1540" s="327"/>
      <c r="AF1540" s="327"/>
      <c r="AG1540" s="327"/>
    </row>
    <row r="1541" spans="2:33">
      <c r="B1541" s="354"/>
      <c r="D1541" s="327"/>
      <c r="E1541" s="327"/>
      <c r="F1541" s="327"/>
      <c r="G1541" s="327"/>
      <c r="H1541" s="327"/>
      <c r="I1541" s="327"/>
      <c r="J1541" s="327"/>
      <c r="K1541" s="327"/>
      <c r="L1541" s="327"/>
      <c r="M1541" s="327"/>
      <c r="N1541" s="327"/>
      <c r="O1541" s="327"/>
      <c r="P1541" s="327"/>
      <c r="Q1541" s="327"/>
      <c r="R1541" s="327"/>
      <c r="S1541" s="327"/>
      <c r="T1541" s="327"/>
      <c r="U1541" s="327"/>
      <c r="V1541" s="327"/>
      <c r="W1541" s="327"/>
      <c r="X1541" s="327"/>
      <c r="Y1541" s="327"/>
      <c r="Z1541" s="327"/>
      <c r="AA1541" s="327"/>
      <c r="AB1541" s="327"/>
      <c r="AC1541" s="327"/>
      <c r="AD1541" s="327"/>
      <c r="AE1541" s="327"/>
      <c r="AF1541" s="327"/>
      <c r="AG1541" s="327"/>
    </row>
    <row r="1542" spans="2:33">
      <c r="B1542" s="354"/>
      <c r="D1542" s="327"/>
      <c r="E1542" s="327"/>
      <c r="F1542" s="327"/>
      <c r="G1542" s="327"/>
      <c r="H1542" s="327"/>
      <c r="I1542" s="327"/>
      <c r="J1542" s="327"/>
      <c r="K1542" s="327"/>
      <c r="L1542" s="327"/>
      <c r="M1542" s="327"/>
      <c r="N1542" s="327"/>
      <c r="O1542" s="327"/>
      <c r="P1542" s="327"/>
      <c r="Q1542" s="327"/>
      <c r="R1542" s="327"/>
      <c r="S1542" s="327"/>
      <c r="T1542" s="327"/>
      <c r="U1542" s="327"/>
      <c r="V1542" s="327"/>
      <c r="W1542" s="327"/>
      <c r="X1542" s="327"/>
      <c r="Y1542" s="327"/>
      <c r="Z1542" s="327"/>
      <c r="AA1542" s="327"/>
      <c r="AB1542" s="327"/>
      <c r="AC1542" s="327"/>
      <c r="AD1542" s="327"/>
      <c r="AE1542" s="327"/>
      <c r="AF1542" s="327"/>
      <c r="AG1542" s="327"/>
    </row>
    <row r="1543" spans="2:33">
      <c r="B1543" s="354"/>
      <c r="D1543" s="327"/>
      <c r="E1543" s="327"/>
      <c r="F1543" s="327"/>
      <c r="G1543" s="327"/>
      <c r="H1543" s="327"/>
      <c r="I1543" s="327"/>
      <c r="J1543" s="327"/>
      <c r="K1543" s="327"/>
      <c r="L1543" s="327"/>
      <c r="M1543" s="327"/>
      <c r="N1543" s="327"/>
      <c r="O1543" s="327"/>
      <c r="P1543" s="327"/>
      <c r="Q1543" s="327"/>
      <c r="R1543" s="327"/>
      <c r="S1543" s="327"/>
      <c r="T1543" s="327"/>
      <c r="U1543" s="327"/>
      <c r="V1543" s="327"/>
      <c r="W1543" s="327"/>
      <c r="X1543" s="327"/>
      <c r="Y1543" s="327"/>
      <c r="Z1543" s="327"/>
      <c r="AA1543" s="327"/>
      <c r="AB1543" s="327"/>
      <c r="AC1543" s="327"/>
      <c r="AD1543" s="327"/>
      <c r="AE1543" s="327"/>
      <c r="AF1543" s="327"/>
      <c r="AG1543" s="327"/>
    </row>
    <row r="1544" spans="2:33">
      <c r="B1544" s="354"/>
      <c r="D1544" s="327"/>
      <c r="E1544" s="327"/>
      <c r="F1544" s="327"/>
      <c r="G1544" s="327"/>
      <c r="H1544" s="327"/>
      <c r="I1544" s="327"/>
      <c r="J1544" s="327"/>
      <c r="K1544" s="327"/>
      <c r="L1544" s="327"/>
      <c r="M1544" s="327"/>
      <c r="N1544" s="327"/>
      <c r="O1544" s="327"/>
      <c r="P1544" s="327"/>
      <c r="Q1544" s="327"/>
      <c r="R1544" s="327"/>
      <c r="S1544" s="327"/>
      <c r="T1544" s="327"/>
      <c r="U1544" s="327"/>
      <c r="V1544" s="327"/>
      <c r="W1544" s="327"/>
      <c r="X1544" s="327"/>
      <c r="Y1544" s="327"/>
      <c r="Z1544" s="327"/>
      <c r="AA1544" s="327"/>
      <c r="AB1544" s="327"/>
      <c r="AC1544" s="327"/>
      <c r="AD1544" s="327"/>
      <c r="AE1544" s="327"/>
      <c r="AF1544" s="327"/>
      <c r="AG1544" s="327"/>
    </row>
    <row r="1545" spans="2:33">
      <c r="B1545" s="354"/>
      <c r="D1545" s="327"/>
      <c r="E1545" s="327"/>
      <c r="F1545" s="327"/>
      <c r="G1545" s="327"/>
      <c r="H1545" s="327"/>
      <c r="I1545" s="327"/>
      <c r="J1545" s="327"/>
      <c r="K1545" s="327"/>
      <c r="L1545" s="327"/>
      <c r="M1545" s="327"/>
      <c r="N1545" s="327"/>
      <c r="O1545" s="327"/>
      <c r="P1545" s="327"/>
      <c r="Q1545" s="327"/>
      <c r="R1545" s="327"/>
      <c r="S1545" s="327"/>
      <c r="T1545" s="327"/>
      <c r="U1545" s="327"/>
      <c r="V1545" s="327"/>
      <c r="W1545" s="327"/>
      <c r="X1545" s="327"/>
      <c r="Y1545" s="327"/>
      <c r="Z1545" s="327"/>
      <c r="AA1545" s="327"/>
      <c r="AB1545" s="327"/>
      <c r="AC1545" s="327"/>
      <c r="AD1545" s="327"/>
      <c r="AE1545" s="327"/>
      <c r="AF1545" s="327"/>
      <c r="AG1545" s="327"/>
    </row>
    <row r="1546" spans="2:33">
      <c r="B1546" s="354"/>
      <c r="D1546" s="327"/>
      <c r="E1546" s="327"/>
      <c r="F1546" s="327"/>
      <c r="G1546" s="327"/>
      <c r="H1546" s="327"/>
      <c r="I1546" s="327"/>
      <c r="J1546" s="327"/>
      <c r="K1546" s="327"/>
      <c r="L1546" s="327"/>
      <c r="M1546" s="327"/>
      <c r="N1546" s="327"/>
      <c r="O1546" s="327"/>
      <c r="P1546" s="327"/>
      <c r="Q1546" s="327"/>
      <c r="R1546" s="327"/>
      <c r="S1546" s="327"/>
      <c r="T1546" s="327"/>
      <c r="U1546" s="327"/>
      <c r="V1546" s="327"/>
      <c r="W1546" s="327"/>
      <c r="X1546" s="327"/>
      <c r="Y1546" s="327"/>
      <c r="Z1546" s="327"/>
      <c r="AA1546" s="327"/>
      <c r="AB1546" s="327"/>
      <c r="AC1546" s="327"/>
      <c r="AD1546" s="327"/>
      <c r="AE1546" s="327"/>
      <c r="AF1546" s="327"/>
      <c r="AG1546" s="327"/>
    </row>
    <row r="1547" spans="2:33">
      <c r="B1547" s="354"/>
      <c r="D1547" s="327"/>
      <c r="E1547" s="327"/>
      <c r="F1547" s="327"/>
      <c r="G1547" s="327"/>
      <c r="H1547" s="327"/>
      <c r="I1547" s="327"/>
      <c r="J1547" s="327"/>
      <c r="K1547" s="327"/>
      <c r="L1547" s="327"/>
      <c r="M1547" s="327"/>
      <c r="N1547" s="327"/>
      <c r="O1547" s="327"/>
      <c r="P1547" s="327"/>
      <c r="Q1547" s="327"/>
      <c r="R1547" s="327"/>
      <c r="S1547" s="327"/>
      <c r="T1547" s="327"/>
      <c r="U1547" s="327"/>
      <c r="V1547" s="327"/>
      <c r="W1547" s="327"/>
      <c r="X1547" s="327"/>
      <c r="Y1547" s="327"/>
      <c r="Z1547" s="327"/>
      <c r="AA1547" s="327"/>
      <c r="AB1547" s="327"/>
      <c r="AC1547" s="327"/>
      <c r="AD1547" s="327"/>
      <c r="AE1547" s="327"/>
      <c r="AF1547" s="327"/>
      <c r="AG1547" s="327"/>
    </row>
    <row r="1548" spans="2:33">
      <c r="B1548" s="354"/>
      <c r="D1548" s="327"/>
      <c r="E1548" s="327"/>
      <c r="F1548" s="327"/>
      <c r="G1548" s="327"/>
      <c r="H1548" s="327"/>
      <c r="I1548" s="327"/>
      <c r="J1548" s="327"/>
      <c r="K1548" s="327"/>
      <c r="L1548" s="327"/>
      <c r="M1548" s="327"/>
      <c r="N1548" s="327"/>
      <c r="O1548" s="327"/>
      <c r="P1548" s="327"/>
      <c r="Q1548" s="327"/>
      <c r="R1548" s="327"/>
      <c r="S1548" s="327"/>
      <c r="T1548" s="327"/>
      <c r="U1548" s="327"/>
      <c r="V1548" s="327"/>
      <c r="W1548" s="327"/>
      <c r="X1548" s="327"/>
      <c r="Y1548" s="327"/>
      <c r="Z1548" s="327"/>
      <c r="AA1548" s="327"/>
      <c r="AB1548" s="327"/>
      <c r="AC1548" s="327"/>
      <c r="AD1548" s="327"/>
      <c r="AE1548" s="327"/>
      <c r="AF1548" s="327"/>
      <c r="AG1548" s="327"/>
    </row>
    <row r="1549" spans="2:33">
      <c r="B1549" s="354"/>
      <c r="D1549" s="327"/>
      <c r="E1549" s="327"/>
      <c r="F1549" s="327"/>
      <c r="G1549" s="327"/>
      <c r="H1549" s="327"/>
      <c r="I1549" s="327"/>
      <c r="J1549" s="327"/>
      <c r="K1549" s="327"/>
      <c r="L1549" s="327"/>
      <c r="M1549" s="327"/>
      <c r="N1549" s="327"/>
      <c r="O1549" s="327"/>
      <c r="P1549" s="327"/>
      <c r="Q1549" s="327"/>
      <c r="R1549" s="327"/>
      <c r="S1549" s="327"/>
      <c r="T1549" s="327"/>
      <c r="U1549" s="327"/>
      <c r="V1549" s="327"/>
      <c r="W1549" s="327"/>
      <c r="X1549" s="327"/>
      <c r="Y1549" s="327"/>
      <c r="Z1549" s="327"/>
      <c r="AA1549" s="327"/>
      <c r="AB1549" s="327"/>
      <c r="AC1549" s="327"/>
      <c r="AD1549" s="327"/>
      <c r="AE1549" s="327"/>
      <c r="AF1549" s="327"/>
      <c r="AG1549" s="327"/>
    </row>
    <row r="1550" spans="2:33">
      <c r="B1550" s="354"/>
      <c r="D1550" s="327"/>
      <c r="E1550" s="327"/>
      <c r="F1550" s="327"/>
      <c r="G1550" s="327"/>
      <c r="H1550" s="327"/>
      <c r="I1550" s="327"/>
      <c r="J1550" s="327"/>
      <c r="K1550" s="327"/>
      <c r="L1550" s="327"/>
      <c r="M1550" s="327"/>
      <c r="N1550" s="327"/>
      <c r="O1550" s="327"/>
      <c r="P1550" s="327"/>
      <c r="Q1550" s="327"/>
      <c r="R1550" s="327"/>
      <c r="S1550" s="327"/>
      <c r="T1550" s="327"/>
      <c r="U1550" s="327"/>
      <c r="V1550" s="327"/>
      <c r="W1550" s="327"/>
      <c r="X1550" s="327"/>
      <c r="Y1550" s="327"/>
      <c r="Z1550" s="327"/>
      <c r="AA1550" s="327"/>
      <c r="AB1550" s="327"/>
      <c r="AC1550" s="327"/>
      <c r="AD1550" s="327"/>
      <c r="AE1550" s="327"/>
      <c r="AF1550" s="327"/>
      <c r="AG1550" s="327"/>
    </row>
    <row r="1551" spans="2:33">
      <c r="B1551" s="354"/>
      <c r="D1551" s="327"/>
      <c r="E1551" s="327"/>
      <c r="F1551" s="327"/>
      <c r="G1551" s="327"/>
      <c r="H1551" s="327"/>
      <c r="I1551" s="327"/>
      <c r="J1551" s="327"/>
      <c r="K1551" s="327"/>
      <c r="L1551" s="327"/>
      <c r="M1551" s="327"/>
      <c r="N1551" s="327"/>
      <c r="O1551" s="327"/>
      <c r="P1551" s="327"/>
      <c r="Q1551" s="327"/>
      <c r="R1551" s="327"/>
      <c r="S1551" s="327"/>
      <c r="T1551" s="327"/>
      <c r="U1551" s="327"/>
      <c r="V1551" s="327"/>
      <c r="W1551" s="327"/>
      <c r="X1551" s="327"/>
      <c r="Y1551" s="327"/>
      <c r="Z1551" s="327"/>
      <c r="AA1551" s="327"/>
      <c r="AB1551" s="327"/>
      <c r="AC1551" s="327"/>
      <c r="AD1551" s="327"/>
      <c r="AE1551" s="327"/>
      <c r="AF1551" s="327"/>
      <c r="AG1551" s="327"/>
    </row>
    <row r="1552" spans="2:33">
      <c r="B1552" s="354"/>
      <c r="D1552" s="327"/>
      <c r="E1552" s="327"/>
      <c r="F1552" s="327"/>
      <c r="G1552" s="327"/>
      <c r="H1552" s="327"/>
      <c r="I1552" s="327"/>
      <c r="J1552" s="327"/>
      <c r="K1552" s="327"/>
      <c r="L1552" s="327"/>
      <c r="M1552" s="327"/>
      <c r="N1552" s="327"/>
      <c r="O1552" s="327"/>
      <c r="P1552" s="327"/>
      <c r="Q1552" s="327"/>
      <c r="R1552" s="327"/>
      <c r="S1552" s="327"/>
      <c r="T1552" s="327"/>
      <c r="U1552" s="327"/>
      <c r="V1552" s="327"/>
      <c r="W1552" s="327"/>
      <c r="X1552" s="327"/>
      <c r="Y1552" s="327"/>
      <c r="Z1552" s="327"/>
      <c r="AA1552" s="327"/>
      <c r="AB1552" s="327"/>
      <c r="AC1552" s="327"/>
      <c r="AD1552" s="327"/>
      <c r="AE1552" s="327"/>
      <c r="AF1552" s="327"/>
      <c r="AG1552" s="327"/>
    </row>
    <row r="1553" spans="2:33">
      <c r="B1553" s="354"/>
      <c r="D1553" s="327"/>
      <c r="E1553" s="327"/>
      <c r="F1553" s="327"/>
      <c r="G1553" s="327"/>
      <c r="H1553" s="327"/>
      <c r="I1553" s="327"/>
      <c r="J1553" s="327"/>
      <c r="K1553" s="327"/>
      <c r="L1553" s="327"/>
      <c r="M1553" s="327"/>
      <c r="N1553" s="327"/>
      <c r="O1553" s="327"/>
      <c r="P1553" s="327"/>
      <c r="Q1553" s="327"/>
      <c r="R1553" s="327"/>
      <c r="S1553" s="327"/>
      <c r="T1553" s="327"/>
      <c r="U1553" s="327"/>
      <c r="V1553" s="327"/>
      <c r="W1553" s="327"/>
      <c r="X1553" s="327"/>
      <c r="Y1553" s="327"/>
      <c r="Z1553" s="327"/>
      <c r="AA1553" s="327"/>
      <c r="AB1553" s="327"/>
      <c r="AC1553" s="327"/>
      <c r="AD1553" s="327"/>
      <c r="AE1553" s="327"/>
      <c r="AF1553" s="327"/>
      <c r="AG1553" s="327"/>
    </row>
    <row r="1554" spans="2:33">
      <c r="B1554" s="354"/>
      <c r="D1554" s="327"/>
      <c r="E1554" s="327"/>
      <c r="F1554" s="327"/>
      <c r="G1554" s="327"/>
      <c r="H1554" s="327"/>
      <c r="I1554" s="327"/>
      <c r="J1554" s="327"/>
      <c r="K1554" s="327"/>
      <c r="L1554" s="327"/>
      <c r="M1554" s="327"/>
      <c r="N1554" s="327"/>
      <c r="O1554" s="327"/>
      <c r="P1554" s="327"/>
      <c r="Q1554" s="327"/>
      <c r="R1554" s="327"/>
      <c r="S1554" s="327"/>
      <c r="T1554" s="327"/>
      <c r="U1554" s="327"/>
      <c r="V1554" s="327"/>
      <c r="W1554" s="327"/>
      <c r="X1554" s="327"/>
      <c r="Y1554" s="327"/>
      <c r="Z1554" s="327"/>
      <c r="AA1554" s="327"/>
      <c r="AB1554" s="327"/>
      <c r="AC1554" s="327"/>
      <c r="AD1554" s="327"/>
      <c r="AE1554" s="327"/>
      <c r="AF1554" s="327"/>
      <c r="AG1554" s="327"/>
    </row>
    <row r="1555" spans="2:33">
      <c r="B1555" s="354"/>
      <c r="D1555" s="327"/>
      <c r="E1555" s="327"/>
      <c r="F1555" s="327"/>
      <c r="G1555" s="327"/>
      <c r="H1555" s="327"/>
      <c r="I1555" s="327"/>
      <c r="J1555" s="327"/>
      <c r="K1555" s="327"/>
      <c r="L1555" s="327"/>
      <c r="M1555" s="327"/>
      <c r="N1555" s="327"/>
      <c r="O1555" s="327"/>
      <c r="P1555" s="327"/>
      <c r="Q1555" s="327"/>
      <c r="R1555" s="327"/>
      <c r="S1555" s="327"/>
      <c r="T1555" s="327"/>
      <c r="U1555" s="327"/>
      <c r="V1555" s="327"/>
      <c r="W1555" s="327"/>
      <c r="X1555" s="327"/>
      <c r="Y1555" s="327"/>
      <c r="Z1555" s="327"/>
      <c r="AA1555" s="327"/>
      <c r="AB1555" s="327"/>
      <c r="AC1555" s="327"/>
      <c r="AD1555" s="327"/>
      <c r="AE1555" s="327"/>
      <c r="AF1555" s="327"/>
      <c r="AG1555" s="327"/>
    </row>
    <row r="1556" spans="2:33">
      <c r="B1556" s="354"/>
      <c r="D1556" s="327"/>
      <c r="E1556" s="327"/>
      <c r="F1556" s="327"/>
      <c r="G1556" s="327"/>
      <c r="H1556" s="327"/>
      <c r="I1556" s="327"/>
      <c r="J1556" s="327"/>
      <c r="K1556" s="327"/>
      <c r="L1556" s="327"/>
      <c r="M1556" s="327"/>
      <c r="N1556" s="327"/>
      <c r="O1556" s="327"/>
      <c r="P1556" s="327"/>
      <c r="Q1556" s="327"/>
      <c r="R1556" s="327"/>
      <c r="S1556" s="327"/>
      <c r="T1556" s="327"/>
      <c r="U1556" s="327"/>
      <c r="V1556" s="327"/>
      <c r="W1556" s="327"/>
      <c r="X1556" s="327"/>
      <c r="Y1556" s="327"/>
      <c r="Z1556" s="327"/>
      <c r="AA1556" s="327"/>
      <c r="AB1556" s="327"/>
      <c r="AC1556" s="327"/>
      <c r="AD1556" s="327"/>
      <c r="AE1556" s="327"/>
      <c r="AF1556" s="327"/>
      <c r="AG1556" s="327"/>
    </row>
    <row r="1557" spans="2:33">
      <c r="B1557" s="354"/>
      <c r="D1557" s="327"/>
      <c r="E1557" s="327"/>
      <c r="F1557" s="327"/>
      <c r="G1557" s="327"/>
      <c r="H1557" s="327"/>
      <c r="I1557" s="327"/>
      <c r="J1557" s="327"/>
      <c r="K1557" s="327"/>
      <c r="L1557" s="327"/>
      <c r="M1557" s="327"/>
      <c r="N1557" s="327"/>
      <c r="O1557" s="327"/>
      <c r="P1557" s="327"/>
      <c r="Q1557" s="327"/>
      <c r="R1557" s="327"/>
      <c r="S1557" s="327"/>
      <c r="T1557" s="327"/>
      <c r="U1557" s="327"/>
      <c r="V1557" s="327"/>
      <c r="W1557" s="327"/>
      <c r="X1557" s="327"/>
      <c r="Y1557" s="327"/>
      <c r="Z1557" s="327"/>
      <c r="AA1557" s="327"/>
      <c r="AB1557" s="327"/>
      <c r="AC1557" s="327"/>
      <c r="AD1557" s="327"/>
      <c r="AE1557" s="327"/>
      <c r="AF1557" s="327"/>
      <c r="AG1557" s="327"/>
    </row>
    <row r="1558" spans="2:33">
      <c r="B1558" s="354"/>
      <c r="D1558" s="327"/>
      <c r="E1558" s="327"/>
      <c r="F1558" s="327"/>
      <c r="G1558" s="327"/>
      <c r="H1558" s="327"/>
      <c r="I1558" s="327"/>
      <c r="J1558" s="327"/>
      <c r="K1558" s="327"/>
      <c r="L1558" s="327"/>
      <c r="M1558" s="327"/>
      <c r="N1558" s="327"/>
      <c r="O1558" s="327"/>
      <c r="P1558" s="327"/>
      <c r="Q1558" s="327"/>
      <c r="R1558" s="327"/>
      <c r="S1558" s="327"/>
      <c r="T1558" s="327"/>
      <c r="U1558" s="327"/>
      <c r="V1558" s="327"/>
      <c r="W1558" s="327"/>
      <c r="X1558" s="327"/>
      <c r="Y1558" s="327"/>
      <c r="Z1558" s="327"/>
      <c r="AA1558" s="327"/>
      <c r="AB1558" s="327"/>
      <c r="AC1558" s="327"/>
      <c r="AD1558" s="327"/>
      <c r="AE1558" s="327"/>
      <c r="AF1558" s="327"/>
      <c r="AG1558" s="327"/>
    </row>
    <row r="1559" spans="2:33">
      <c r="B1559" s="354"/>
      <c r="D1559" s="327"/>
      <c r="E1559" s="327"/>
      <c r="F1559" s="327"/>
      <c r="G1559" s="327"/>
      <c r="H1559" s="327"/>
      <c r="I1559" s="327"/>
      <c r="J1559" s="327"/>
      <c r="K1559" s="327"/>
      <c r="L1559" s="327"/>
      <c r="M1559" s="327"/>
      <c r="N1559" s="327"/>
      <c r="O1559" s="327"/>
      <c r="P1559" s="327"/>
      <c r="Q1559" s="327"/>
      <c r="R1559" s="327"/>
      <c r="S1559" s="327"/>
      <c r="T1559" s="327"/>
      <c r="U1559" s="327"/>
      <c r="V1559" s="327"/>
      <c r="W1559" s="327"/>
      <c r="X1559" s="327"/>
      <c r="Y1559" s="327"/>
      <c r="Z1559" s="327"/>
      <c r="AA1559" s="327"/>
      <c r="AB1559" s="327"/>
      <c r="AC1559" s="327"/>
      <c r="AD1559" s="327"/>
      <c r="AE1559" s="327"/>
      <c r="AF1559" s="327"/>
      <c r="AG1559" s="327"/>
    </row>
    <row r="1560" spans="2:33">
      <c r="B1560" s="354"/>
      <c r="D1560" s="327"/>
      <c r="E1560" s="327"/>
      <c r="F1560" s="327"/>
      <c r="G1560" s="327"/>
      <c r="H1560" s="327"/>
      <c r="I1560" s="327"/>
      <c r="J1560" s="327"/>
      <c r="K1560" s="327"/>
      <c r="L1560" s="327"/>
      <c r="M1560" s="327"/>
      <c r="N1560" s="327"/>
      <c r="O1560" s="327"/>
      <c r="P1560" s="327"/>
      <c r="Q1560" s="327"/>
      <c r="R1560" s="327"/>
      <c r="S1560" s="327"/>
      <c r="T1560" s="327"/>
      <c r="U1560" s="327"/>
      <c r="V1560" s="327"/>
      <c r="W1560" s="327"/>
      <c r="X1560" s="327"/>
      <c r="Y1560" s="327"/>
      <c r="Z1560" s="327"/>
      <c r="AA1560" s="327"/>
      <c r="AB1560" s="327"/>
      <c r="AC1560" s="327"/>
      <c r="AD1560" s="327"/>
      <c r="AE1560" s="327"/>
      <c r="AF1560" s="327"/>
      <c r="AG1560" s="327"/>
    </row>
    <row r="1561" spans="2:33">
      <c r="B1561" s="354"/>
      <c r="D1561" s="327"/>
      <c r="E1561" s="327"/>
      <c r="F1561" s="327"/>
      <c r="G1561" s="327"/>
      <c r="H1561" s="327"/>
      <c r="I1561" s="327"/>
      <c r="J1561" s="327"/>
      <c r="K1561" s="327"/>
      <c r="L1561" s="327"/>
      <c r="M1561" s="327"/>
      <c r="N1561" s="327"/>
      <c r="O1561" s="327"/>
      <c r="P1561" s="327"/>
      <c r="Q1561" s="327"/>
      <c r="R1561" s="327"/>
      <c r="S1561" s="327"/>
      <c r="T1561" s="327"/>
      <c r="U1561" s="327"/>
      <c r="V1561" s="327"/>
      <c r="W1561" s="327"/>
      <c r="X1561" s="327"/>
      <c r="Y1561" s="327"/>
      <c r="Z1561" s="327"/>
      <c r="AA1561" s="327"/>
      <c r="AB1561" s="327"/>
      <c r="AC1561" s="327"/>
      <c r="AD1561" s="327"/>
      <c r="AE1561" s="327"/>
      <c r="AF1561" s="327"/>
      <c r="AG1561" s="327"/>
    </row>
    <row r="1562" spans="2:33">
      <c r="B1562" s="354"/>
      <c r="D1562" s="327"/>
      <c r="E1562" s="327"/>
      <c r="F1562" s="327"/>
      <c r="G1562" s="327"/>
      <c r="H1562" s="327"/>
      <c r="I1562" s="327"/>
      <c r="J1562" s="327"/>
      <c r="K1562" s="327"/>
      <c r="L1562" s="327"/>
      <c r="M1562" s="327"/>
      <c r="N1562" s="327"/>
      <c r="O1562" s="327"/>
      <c r="P1562" s="327"/>
      <c r="Q1562" s="327"/>
      <c r="R1562" s="327"/>
      <c r="S1562" s="327"/>
      <c r="T1562" s="327"/>
      <c r="U1562" s="327"/>
      <c r="V1562" s="327"/>
      <c r="W1562" s="327"/>
      <c r="X1562" s="327"/>
      <c r="Y1562" s="327"/>
      <c r="Z1562" s="327"/>
      <c r="AA1562" s="327"/>
      <c r="AB1562" s="327"/>
      <c r="AC1562" s="327"/>
      <c r="AD1562" s="327"/>
      <c r="AE1562" s="327"/>
      <c r="AF1562" s="327"/>
      <c r="AG1562" s="327"/>
    </row>
    <row r="1563" spans="2:33">
      <c r="B1563" s="354"/>
      <c r="D1563" s="327"/>
      <c r="E1563" s="327"/>
      <c r="F1563" s="327"/>
      <c r="G1563" s="327"/>
      <c r="H1563" s="327"/>
      <c r="I1563" s="327"/>
      <c r="J1563" s="327"/>
      <c r="K1563" s="327"/>
      <c r="L1563" s="327"/>
      <c r="M1563" s="327"/>
      <c r="N1563" s="327"/>
      <c r="O1563" s="327"/>
      <c r="P1563" s="327"/>
      <c r="Q1563" s="327"/>
      <c r="R1563" s="327"/>
      <c r="S1563" s="327"/>
      <c r="T1563" s="327"/>
      <c r="U1563" s="327"/>
      <c r="V1563" s="327"/>
      <c r="W1563" s="327"/>
      <c r="X1563" s="327"/>
      <c r="Y1563" s="327"/>
      <c r="Z1563" s="327"/>
      <c r="AA1563" s="327"/>
      <c r="AB1563" s="327"/>
      <c r="AC1563" s="327"/>
      <c r="AD1563" s="327"/>
      <c r="AE1563" s="327"/>
      <c r="AF1563" s="327"/>
      <c r="AG1563" s="327"/>
    </row>
    <row r="1564" spans="2:33">
      <c r="B1564" s="354"/>
      <c r="D1564" s="327"/>
      <c r="E1564" s="327"/>
      <c r="F1564" s="327"/>
      <c r="G1564" s="327"/>
      <c r="H1564" s="327"/>
      <c r="I1564" s="327"/>
      <c r="J1564" s="327"/>
      <c r="K1564" s="327"/>
      <c r="L1564" s="327"/>
      <c r="M1564" s="327"/>
      <c r="N1564" s="327"/>
      <c r="O1564" s="327"/>
      <c r="P1564" s="327"/>
      <c r="Q1564" s="327"/>
      <c r="R1564" s="327"/>
      <c r="S1564" s="327"/>
      <c r="T1564" s="327"/>
      <c r="U1564" s="327"/>
      <c r="V1564" s="327"/>
      <c r="W1564" s="327"/>
      <c r="X1564" s="327"/>
      <c r="Y1564" s="327"/>
      <c r="Z1564" s="327"/>
      <c r="AA1564" s="327"/>
      <c r="AB1564" s="327"/>
      <c r="AC1564" s="327"/>
      <c r="AD1564" s="327"/>
      <c r="AE1564" s="327"/>
      <c r="AF1564" s="327"/>
      <c r="AG1564" s="327"/>
    </row>
    <row r="1565" spans="2:33">
      <c r="B1565" s="354"/>
      <c r="D1565" s="327"/>
      <c r="E1565" s="327"/>
      <c r="F1565" s="327"/>
      <c r="G1565" s="327"/>
      <c r="H1565" s="327"/>
      <c r="I1565" s="327"/>
      <c r="J1565" s="327"/>
      <c r="K1565" s="327"/>
      <c r="L1565" s="327"/>
      <c r="M1565" s="327"/>
      <c r="N1565" s="327"/>
      <c r="O1565" s="327"/>
      <c r="P1565" s="327"/>
      <c r="Q1565" s="327"/>
      <c r="R1565" s="327"/>
      <c r="S1565" s="327"/>
      <c r="T1565" s="327"/>
      <c r="U1565" s="327"/>
      <c r="V1565" s="327"/>
      <c r="W1565" s="327"/>
      <c r="X1565" s="327"/>
      <c r="Y1565" s="327"/>
      <c r="Z1565" s="327"/>
      <c r="AA1565" s="327"/>
      <c r="AB1565" s="327"/>
      <c r="AC1565" s="327"/>
      <c r="AD1565" s="327"/>
      <c r="AE1565" s="327"/>
      <c r="AF1565" s="327"/>
      <c r="AG1565" s="327"/>
    </row>
    <row r="1566" spans="2:33">
      <c r="B1566" s="354"/>
      <c r="D1566" s="327"/>
      <c r="E1566" s="327"/>
      <c r="F1566" s="327"/>
      <c r="G1566" s="327"/>
      <c r="H1566" s="327"/>
      <c r="I1566" s="327"/>
      <c r="J1566" s="327"/>
      <c r="K1566" s="327"/>
      <c r="L1566" s="327"/>
      <c r="M1566" s="327"/>
      <c r="N1566" s="327"/>
      <c r="O1566" s="327"/>
      <c r="P1566" s="327"/>
      <c r="Q1566" s="327"/>
      <c r="R1566" s="327"/>
      <c r="S1566" s="327"/>
      <c r="T1566" s="327"/>
      <c r="U1566" s="327"/>
      <c r="V1566" s="327"/>
      <c r="W1566" s="327"/>
      <c r="X1566" s="327"/>
      <c r="Y1566" s="327"/>
      <c r="Z1566" s="327"/>
      <c r="AA1566" s="327"/>
      <c r="AB1566" s="327"/>
      <c r="AC1566" s="327"/>
      <c r="AD1566" s="327"/>
      <c r="AE1566" s="327"/>
      <c r="AF1566" s="327"/>
      <c r="AG1566" s="327"/>
    </row>
    <row r="1567" spans="2:33">
      <c r="B1567" s="354"/>
      <c r="D1567" s="327"/>
      <c r="E1567" s="327"/>
      <c r="F1567" s="327"/>
      <c r="G1567" s="327"/>
      <c r="H1567" s="327"/>
      <c r="I1567" s="327"/>
      <c r="J1567" s="327"/>
      <c r="K1567" s="327"/>
      <c r="L1567" s="327"/>
      <c r="M1567" s="327"/>
      <c r="N1567" s="327"/>
      <c r="O1567" s="327"/>
      <c r="P1567" s="327"/>
      <c r="Q1567" s="327"/>
      <c r="R1567" s="327"/>
      <c r="S1567" s="327"/>
      <c r="T1567" s="327"/>
      <c r="U1567" s="327"/>
      <c r="V1567" s="327"/>
      <c r="W1567" s="327"/>
      <c r="X1567" s="327"/>
      <c r="Y1567" s="327"/>
      <c r="Z1567" s="327"/>
      <c r="AA1567" s="327"/>
      <c r="AB1567" s="327"/>
      <c r="AC1567" s="327"/>
      <c r="AD1567" s="327"/>
      <c r="AE1567" s="327"/>
      <c r="AF1567" s="327"/>
      <c r="AG1567" s="327"/>
    </row>
    <row r="1568" spans="2:33">
      <c r="B1568" s="354"/>
      <c r="D1568" s="327"/>
      <c r="E1568" s="327"/>
      <c r="F1568" s="327"/>
      <c r="G1568" s="327"/>
      <c r="H1568" s="327"/>
      <c r="I1568" s="327"/>
      <c r="J1568" s="327"/>
      <c r="K1568" s="327"/>
      <c r="L1568" s="327"/>
      <c r="M1568" s="327"/>
      <c r="N1568" s="327"/>
      <c r="O1568" s="327"/>
      <c r="P1568" s="327"/>
      <c r="Q1568" s="327"/>
      <c r="R1568" s="327"/>
      <c r="S1568" s="327"/>
      <c r="T1568" s="327"/>
      <c r="U1568" s="327"/>
      <c r="V1568" s="327"/>
      <c r="W1568" s="327"/>
      <c r="X1568" s="327"/>
      <c r="Y1568" s="327"/>
      <c r="Z1568" s="327"/>
      <c r="AA1568" s="327"/>
      <c r="AB1568" s="327"/>
      <c r="AC1568" s="327"/>
      <c r="AD1568" s="327"/>
      <c r="AE1568" s="327"/>
      <c r="AF1568" s="327"/>
      <c r="AG1568" s="327"/>
    </row>
    <row r="1569" spans="2:33">
      <c r="B1569" s="354"/>
      <c r="D1569" s="327"/>
      <c r="E1569" s="327"/>
      <c r="F1569" s="327"/>
      <c r="G1569" s="327"/>
      <c r="H1569" s="327"/>
      <c r="I1569" s="327"/>
      <c r="J1569" s="327"/>
      <c r="K1569" s="327"/>
      <c r="L1569" s="327"/>
      <c r="M1569" s="327"/>
      <c r="N1569" s="327"/>
      <c r="O1569" s="327"/>
      <c r="P1569" s="327"/>
      <c r="Q1569" s="327"/>
      <c r="R1569" s="327"/>
      <c r="S1569" s="327"/>
      <c r="T1569" s="327"/>
      <c r="U1569" s="327"/>
      <c r="V1569" s="327"/>
      <c r="W1569" s="327"/>
      <c r="X1569" s="327"/>
      <c r="Y1569" s="327"/>
      <c r="Z1569" s="327"/>
      <c r="AA1569" s="327"/>
      <c r="AB1569" s="327"/>
      <c r="AC1569" s="327"/>
      <c r="AD1569" s="327"/>
      <c r="AE1569" s="327"/>
      <c r="AF1569" s="327"/>
      <c r="AG1569" s="327"/>
    </row>
    <row r="1570" spans="2:33">
      <c r="B1570" s="354"/>
      <c r="D1570" s="327"/>
      <c r="E1570" s="327"/>
      <c r="F1570" s="327"/>
      <c r="G1570" s="327"/>
      <c r="H1570" s="327"/>
      <c r="I1570" s="327"/>
      <c r="J1570" s="327"/>
      <c r="K1570" s="327"/>
      <c r="L1570" s="327"/>
      <c r="M1570" s="327"/>
      <c r="N1570" s="327"/>
      <c r="O1570" s="327"/>
      <c r="P1570" s="327"/>
      <c r="Q1570" s="327"/>
      <c r="R1570" s="327"/>
      <c r="S1570" s="327"/>
      <c r="T1570" s="327"/>
      <c r="U1570" s="327"/>
      <c r="V1570" s="327"/>
      <c r="W1570" s="327"/>
      <c r="X1570" s="327"/>
      <c r="Y1570" s="327"/>
      <c r="Z1570" s="327"/>
      <c r="AA1570" s="327"/>
      <c r="AB1570" s="327"/>
      <c r="AC1570" s="327"/>
      <c r="AD1570" s="327"/>
      <c r="AE1570" s="327"/>
      <c r="AF1570" s="327"/>
      <c r="AG1570" s="327"/>
    </row>
    <row r="1571" spans="2:33">
      <c r="B1571" s="354"/>
      <c r="D1571" s="327"/>
      <c r="E1571" s="327"/>
      <c r="F1571" s="327"/>
      <c r="G1571" s="327"/>
      <c r="H1571" s="327"/>
      <c r="I1571" s="327"/>
      <c r="J1571" s="327"/>
      <c r="K1571" s="327"/>
      <c r="L1571" s="327"/>
      <c r="M1571" s="327"/>
      <c r="N1571" s="327"/>
      <c r="O1571" s="327"/>
      <c r="P1571" s="327"/>
      <c r="Q1571" s="327"/>
      <c r="R1571" s="327"/>
      <c r="S1571" s="327"/>
      <c r="T1571" s="327"/>
      <c r="U1571" s="327"/>
      <c r="V1571" s="327"/>
      <c r="W1571" s="327"/>
      <c r="X1571" s="327"/>
      <c r="Y1571" s="327"/>
      <c r="Z1571" s="327"/>
      <c r="AA1571" s="327"/>
      <c r="AB1571" s="327"/>
      <c r="AC1571" s="327"/>
      <c r="AD1571" s="327"/>
      <c r="AE1571" s="327"/>
      <c r="AF1571" s="327"/>
      <c r="AG1571" s="327"/>
    </row>
    <row r="1572" spans="2:33">
      <c r="B1572" s="354"/>
      <c r="D1572" s="327"/>
      <c r="E1572" s="327"/>
      <c r="F1572" s="327"/>
      <c r="G1572" s="327"/>
      <c r="H1572" s="327"/>
      <c r="I1572" s="327"/>
      <c r="J1572" s="327"/>
      <c r="K1572" s="327"/>
      <c r="L1572" s="327"/>
      <c r="M1572" s="327"/>
      <c r="N1572" s="327"/>
      <c r="O1572" s="327"/>
      <c r="P1572" s="327"/>
      <c r="Q1572" s="327"/>
      <c r="R1572" s="327"/>
      <c r="S1572" s="327"/>
      <c r="T1572" s="327"/>
      <c r="U1572" s="327"/>
      <c r="V1572" s="327"/>
      <c r="W1572" s="327"/>
      <c r="X1572" s="327"/>
      <c r="Y1572" s="327"/>
      <c r="Z1572" s="327"/>
      <c r="AA1572" s="327"/>
      <c r="AB1572" s="327"/>
      <c r="AC1572" s="327"/>
      <c r="AD1572" s="327"/>
      <c r="AE1572" s="327"/>
      <c r="AF1572" s="327"/>
      <c r="AG1572" s="327"/>
    </row>
    <row r="1573" spans="2:33">
      <c r="B1573" s="354"/>
      <c r="D1573" s="327"/>
      <c r="E1573" s="327"/>
      <c r="F1573" s="327"/>
      <c r="G1573" s="327"/>
      <c r="H1573" s="327"/>
      <c r="I1573" s="327"/>
      <c r="J1573" s="327"/>
      <c r="K1573" s="327"/>
      <c r="L1573" s="327"/>
      <c r="M1573" s="327"/>
      <c r="N1573" s="327"/>
      <c r="O1573" s="327"/>
      <c r="P1573" s="327"/>
      <c r="Q1573" s="327"/>
      <c r="R1573" s="327"/>
      <c r="S1573" s="327"/>
      <c r="T1573" s="327"/>
      <c r="U1573" s="327"/>
      <c r="V1573" s="327"/>
      <c r="W1573" s="327"/>
      <c r="X1573" s="327"/>
      <c r="Y1573" s="327"/>
      <c r="Z1573" s="327"/>
      <c r="AA1573" s="327"/>
      <c r="AB1573" s="327"/>
      <c r="AC1573" s="327"/>
      <c r="AD1573" s="327"/>
      <c r="AE1573" s="327"/>
      <c r="AF1573" s="327"/>
      <c r="AG1573" s="327"/>
    </row>
    <row r="1574" spans="2:33">
      <c r="B1574" s="354"/>
      <c r="D1574" s="327"/>
      <c r="E1574" s="327"/>
      <c r="F1574" s="327"/>
      <c r="G1574" s="327"/>
      <c r="H1574" s="327"/>
      <c r="I1574" s="327"/>
      <c r="J1574" s="327"/>
      <c r="K1574" s="327"/>
      <c r="L1574" s="327"/>
      <c r="M1574" s="327"/>
      <c r="N1574" s="327"/>
      <c r="O1574" s="327"/>
      <c r="P1574" s="327"/>
      <c r="Q1574" s="327"/>
      <c r="R1574" s="327"/>
      <c r="S1574" s="327"/>
      <c r="T1574" s="327"/>
      <c r="U1574" s="327"/>
      <c r="V1574" s="327"/>
      <c r="W1574" s="327"/>
      <c r="X1574" s="327"/>
      <c r="Y1574" s="327"/>
      <c r="Z1574" s="327"/>
      <c r="AA1574" s="327"/>
      <c r="AB1574" s="327"/>
      <c r="AC1574" s="327"/>
      <c r="AD1574" s="327"/>
      <c r="AE1574" s="327"/>
      <c r="AF1574" s="327"/>
      <c r="AG1574" s="327"/>
    </row>
    <row r="1575" spans="2:33">
      <c r="B1575" s="354"/>
      <c r="D1575" s="327"/>
      <c r="E1575" s="327"/>
      <c r="F1575" s="327"/>
      <c r="G1575" s="327"/>
      <c r="H1575" s="327"/>
      <c r="I1575" s="327"/>
      <c r="J1575" s="327"/>
      <c r="K1575" s="327"/>
      <c r="L1575" s="327"/>
      <c r="M1575" s="327"/>
      <c r="N1575" s="327"/>
      <c r="O1575" s="327"/>
      <c r="P1575" s="327"/>
      <c r="Q1575" s="327"/>
      <c r="R1575" s="327"/>
      <c r="S1575" s="327"/>
      <c r="T1575" s="327"/>
      <c r="U1575" s="327"/>
      <c r="V1575" s="327"/>
      <c r="W1575" s="327"/>
      <c r="X1575" s="327"/>
      <c r="Y1575" s="327"/>
      <c r="Z1575" s="327"/>
      <c r="AA1575" s="327"/>
      <c r="AB1575" s="327"/>
      <c r="AC1575" s="327"/>
      <c r="AD1575" s="327"/>
      <c r="AE1575" s="327"/>
      <c r="AF1575" s="327"/>
      <c r="AG1575" s="327"/>
    </row>
    <row r="1576" spans="2:33">
      <c r="B1576" s="354"/>
      <c r="D1576" s="327"/>
      <c r="E1576" s="327"/>
      <c r="F1576" s="327"/>
      <c r="G1576" s="327"/>
      <c r="H1576" s="327"/>
      <c r="I1576" s="327"/>
      <c r="J1576" s="327"/>
      <c r="K1576" s="327"/>
      <c r="L1576" s="327"/>
      <c r="M1576" s="327"/>
      <c r="N1576" s="327"/>
      <c r="O1576" s="327"/>
      <c r="P1576" s="327"/>
      <c r="Q1576" s="327"/>
      <c r="R1576" s="327"/>
      <c r="S1576" s="327"/>
      <c r="T1576" s="327"/>
      <c r="U1576" s="327"/>
      <c r="V1576" s="327"/>
      <c r="W1576" s="327"/>
      <c r="X1576" s="327"/>
      <c r="Y1576" s="327"/>
      <c r="Z1576" s="327"/>
      <c r="AA1576" s="327"/>
      <c r="AB1576" s="327"/>
      <c r="AC1576" s="327"/>
      <c r="AD1576" s="327"/>
      <c r="AE1576" s="327"/>
      <c r="AF1576" s="327"/>
      <c r="AG1576" s="327"/>
    </row>
    <row r="1577" spans="2:33">
      <c r="B1577" s="354"/>
      <c r="D1577" s="327"/>
      <c r="E1577" s="327"/>
      <c r="F1577" s="327"/>
      <c r="G1577" s="327"/>
      <c r="H1577" s="327"/>
      <c r="I1577" s="327"/>
      <c r="J1577" s="327"/>
      <c r="K1577" s="327"/>
      <c r="L1577" s="327"/>
      <c r="M1577" s="327"/>
      <c r="N1577" s="327"/>
      <c r="O1577" s="327"/>
      <c r="P1577" s="327"/>
      <c r="Q1577" s="327"/>
      <c r="R1577" s="327"/>
      <c r="S1577" s="327"/>
      <c r="T1577" s="327"/>
      <c r="U1577" s="327"/>
      <c r="V1577" s="327"/>
      <c r="W1577" s="327"/>
      <c r="X1577" s="327"/>
      <c r="Y1577" s="327"/>
      <c r="Z1577" s="327"/>
      <c r="AA1577" s="327"/>
      <c r="AB1577" s="327"/>
      <c r="AC1577" s="327"/>
      <c r="AD1577" s="327"/>
      <c r="AE1577" s="327"/>
      <c r="AF1577" s="327"/>
      <c r="AG1577" s="327"/>
    </row>
    <row r="1578" spans="2:33">
      <c r="B1578" s="354"/>
      <c r="D1578" s="327"/>
      <c r="E1578" s="327"/>
      <c r="F1578" s="327"/>
      <c r="G1578" s="327"/>
      <c r="H1578" s="327"/>
      <c r="I1578" s="327"/>
      <c r="J1578" s="327"/>
      <c r="K1578" s="327"/>
      <c r="L1578" s="327"/>
      <c r="M1578" s="327"/>
      <c r="N1578" s="327"/>
      <c r="O1578" s="327"/>
      <c r="P1578" s="327"/>
      <c r="Q1578" s="327"/>
      <c r="R1578" s="327"/>
      <c r="S1578" s="327"/>
      <c r="T1578" s="327"/>
      <c r="U1578" s="327"/>
      <c r="V1578" s="327"/>
      <c r="W1578" s="327"/>
      <c r="X1578" s="327"/>
      <c r="Y1578" s="327"/>
      <c r="Z1578" s="327"/>
      <c r="AA1578" s="327"/>
      <c r="AB1578" s="327"/>
      <c r="AC1578" s="327"/>
      <c r="AD1578" s="327"/>
      <c r="AE1578" s="327"/>
      <c r="AF1578" s="327"/>
      <c r="AG1578" s="327"/>
    </row>
    <row r="1579" spans="2:33">
      <c r="B1579" s="354"/>
      <c r="D1579" s="327"/>
      <c r="E1579" s="327"/>
      <c r="F1579" s="327"/>
      <c r="G1579" s="327"/>
      <c r="H1579" s="327"/>
      <c r="I1579" s="327"/>
      <c r="J1579" s="327"/>
      <c r="K1579" s="327"/>
      <c r="L1579" s="327"/>
      <c r="M1579" s="327"/>
      <c r="N1579" s="327"/>
      <c r="O1579" s="327"/>
      <c r="P1579" s="327"/>
      <c r="Q1579" s="327"/>
      <c r="R1579" s="327"/>
      <c r="S1579" s="327"/>
      <c r="T1579" s="327"/>
      <c r="U1579" s="327"/>
      <c r="V1579" s="327"/>
      <c r="W1579" s="327"/>
      <c r="X1579" s="327"/>
      <c r="Y1579" s="327"/>
      <c r="Z1579" s="327"/>
      <c r="AA1579" s="327"/>
      <c r="AB1579" s="327"/>
      <c r="AC1579" s="327"/>
      <c r="AD1579" s="327"/>
      <c r="AE1579" s="327"/>
      <c r="AF1579" s="327"/>
      <c r="AG1579" s="327"/>
    </row>
    <row r="1580" spans="2:33">
      <c r="B1580" s="354"/>
      <c r="D1580" s="327"/>
      <c r="E1580" s="327"/>
      <c r="F1580" s="327"/>
      <c r="G1580" s="327"/>
      <c r="H1580" s="327"/>
      <c r="I1580" s="327"/>
      <c r="J1580" s="327"/>
      <c r="K1580" s="327"/>
      <c r="L1580" s="327"/>
      <c r="M1580" s="327"/>
      <c r="N1580" s="327"/>
      <c r="O1580" s="327"/>
      <c r="P1580" s="327"/>
      <c r="Q1580" s="327"/>
      <c r="R1580" s="327"/>
      <c r="S1580" s="327"/>
      <c r="T1580" s="327"/>
      <c r="U1580" s="327"/>
      <c r="V1580" s="327"/>
      <c r="W1580" s="327"/>
      <c r="X1580" s="327"/>
      <c r="Y1580" s="327"/>
      <c r="Z1580" s="327"/>
      <c r="AA1580" s="327"/>
      <c r="AB1580" s="327"/>
      <c r="AC1580" s="327"/>
      <c r="AD1580" s="327"/>
      <c r="AE1580" s="327"/>
      <c r="AF1580" s="327"/>
      <c r="AG1580" s="327"/>
    </row>
    <row r="1581" spans="2:33">
      <c r="B1581" s="354"/>
      <c r="D1581" s="327"/>
      <c r="E1581" s="327"/>
      <c r="F1581" s="327"/>
      <c r="G1581" s="327"/>
      <c r="H1581" s="327"/>
      <c r="I1581" s="327"/>
      <c r="J1581" s="327"/>
      <c r="K1581" s="327"/>
      <c r="L1581" s="327"/>
      <c r="M1581" s="327"/>
      <c r="N1581" s="327"/>
      <c r="O1581" s="327"/>
      <c r="P1581" s="327"/>
      <c r="Q1581" s="327"/>
      <c r="R1581" s="327"/>
      <c r="S1581" s="327"/>
      <c r="T1581" s="327"/>
      <c r="U1581" s="327"/>
      <c r="V1581" s="327"/>
      <c r="W1581" s="327"/>
      <c r="X1581" s="327"/>
      <c r="Y1581" s="327"/>
      <c r="Z1581" s="327"/>
      <c r="AA1581" s="327"/>
      <c r="AB1581" s="327"/>
      <c r="AC1581" s="327"/>
      <c r="AD1581" s="327"/>
      <c r="AE1581" s="327"/>
      <c r="AF1581" s="327"/>
      <c r="AG1581" s="327"/>
    </row>
    <row r="1582" spans="2:33">
      <c r="B1582" s="354"/>
      <c r="D1582" s="327"/>
      <c r="E1582" s="327"/>
      <c r="F1582" s="327"/>
      <c r="G1582" s="327"/>
      <c r="H1582" s="327"/>
      <c r="I1582" s="327"/>
      <c r="J1582" s="327"/>
      <c r="K1582" s="327"/>
      <c r="L1582" s="327"/>
      <c r="M1582" s="327"/>
      <c r="N1582" s="327"/>
      <c r="O1582" s="327"/>
      <c r="P1582" s="327"/>
      <c r="Q1582" s="327"/>
      <c r="R1582" s="327"/>
      <c r="S1582" s="327"/>
      <c r="T1582" s="327"/>
      <c r="U1582" s="327"/>
      <c r="V1582" s="327"/>
      <c r="W1582" s="327"/>
      <c r="X1582" s="327"/>
      <c r="Y1582" s="327"/>
      <c r="Z1582" s="327"/>
      <c r="AA1582" s="327"/>
      <c r="AB1582" s="327"/>
      <c r="AC1582" s="327"/>
      <c r="AD1582" s="327"/>
      <c r="AE1582" s="327"/>
      <c r="AF1582" s="327"/>
      <c r="AG1582" s="327"/>
    </row>
    <row r="1583" spans="2:33">
      <c r="B1583" s="354"/>
      <c r="D1583" s="327"/>
      <c r="E1583" s="327"/>
      <c r="F1583" s="327"/>
      <c r="G1583" s="327"/>
      <c r="H1583" s="327"/>
      <c r="I1583" s="327"/>
      <c r="J1583" s="327"/>
      <c r="K1583" s="327"/>
      <c r="L1583" s="327"/>
      <c r="M1583" s="327"/>
      <c r="N1583" s="327"/>
      <c r="O1583" s="327"/>
      <c r="P1583" s="327"/>
      <c r="Q1583" s="327"/>
      <c r="R1583" s="327"/>
      <c r="S1583" s="327"/>
      <c r="T1583" s="327"/>
      <c r="U1583" s="327"/>
      <c r="V1583" s="327"/>
      <c r="W1583" s="327"/>
      <c r="X1583" s="327"/>
      <c r="Y1583" s="327"/>
      <c r="Z1583" s="327"/>
      <c r="AA1583" s="327"/>
      <c r="AB1583" s="327"/>
      <c r="AC1583" s="327"/>
      <c r="AD1583" s="327"/>
      <c r="AE1583" s="327"/>
      <c r="AF1583" s="327"/>
      <c r="AG1583" s="327"/>
    </row>
    <row r="1584" spans="2:33">
      <c r="B1584" s="354"/>
      <c r="D1584" s="327"/>
      <c r="E1584" s="327"/>
      <c r="F1584" s="327"/>
      <c r="G1584" s="327"/>
      <c r="H1584" s="327"/>
      <c r="I1584" s="327"/>
      <c r="J1584" s="327"/>
      <c r="K1584" s="327"/>
      <c r="L1584" s="327"/>
      <c r="M1584" s="327"/>
      <c r="N1584" s="327"/>
      <c r="O1584" s="327"/>
      <c r="P1584" s="327"/>
      <c r="Q1584" s="327"/>
      <c r="R1584" s="327"/>
      <c r="S1584" s="327"/>
      <c r="T1584" s="327"/>
      <c r="U1584" s="327"/>
      <c r="V1584" s="327"/>
      <c r="W1584" s="327"/>
      <c r="X1584" s="327"/>
      <c r="Y1584" s="327"/>
      <c r="Z1584" s="327"/>
      <c r="AA1584" s="327"/>
      <c r="AB1584" s="327"/>
      <c r="AC1584" s="327"/>
      <c r="AD1584" s="327"/>
      <c r="AE1584" s="327"/>
      <c r="AF1584" s="327"/>
      <c r="AG1584" s="327"/>
    </row>
    <row r="1585" spans="2:33">
      <c r="B1585" s="354"/>
      <c r="D1585" s="327"/>
      <c r="E1585" s="327"/>
      <c r="F1585" s="327"/>
      <c r="G1585" s="327"/>
      <c r="H1585" s="327"/>
      <c r="I1585" s="327"/>
      <c r="J1585" s="327"/>
      <c r="K1585" s="327"/>
      <c r="L1585" s="327"/>
      <c r="M1585" s="327"/>
      <c r="N1585" s="327"/>
      <c r="O1585" s="327"/>
      <c r="P1585" s="327"/>
      <c r="Q1585" s="327"/>
      <c r="R1585" s="327"/>
      <c r="S1585" s="327"/>
      <c r="T1585" s="327"/>
      <c r="U1585" s="327"/>
      <c r="V1585" s="327"/>
      <c r="W1585" s="327"/>
      <c r="X1585" s="327"/>
      <c r="Y1585" s="327"/>
      <c r="Z1585" s="327"/>
      <c r="AA1585" s="327"/>
      <c r="AB1585" s="327"/>
      <c r="AC1585" s="327"/>
      <c r="AD1585" s="327"/>
      <c r="AE1585" s="327"/>
      <c r="AF1585" s="327"/>
      <c r="AG1585" s="327"/>
    </row>
    <row r="1586" spans="2:33">
      <c r="B1586" s="354"/>
      <c r="D1586" s="327"/>
      <c r="E1586" s="327"/>
      <c r="F1586" s="327"/>
      <c r="G1586" s="327"/>
      <c r="H1586" s="327"/>
      <c r="I1586" s="327"/>
      <c r="J1586" s="327"/>
      <c r="K1586" s="327"/>
      <c r="L1586" s="327"/>
      <c r="M1586" s="327"/>
      <c r="N1586" s="327"/>
      <c r="O1586" s="327"/>
      <c r="P1586" s="327"/>
      <c r="Q1586" s="327"/>
      <c r="R1586" s="327"/>
      <c r="S1586" s="327"/>
      <c r="T1586" s="327"/>
      <c r="U1586" s="327"/>
      <c r="V1586" s="327"/>
      <c r="W1586" s="327"/>
      <c r="X1586" s="327"/>
      <c r="Y1586" s="327"/>
      <c r="Z1586" s="327"/>
      <c r="AA1586" s="327"/>
      <c r="AB1586" s="327"/>
      <c r="AC1586" s="327"/>
      <c r="AD1586" s="327"/>
      <c r="AE1586" s="327"/>
      <c r="AF1586" s="327"/>
      <c r="AG1586" s="327"/>
    </row>
    <row r="1587" spans="2:33">
      <c r="B1587" s="354"/>
      <c r="D1587" s="327"/>
      <c r="E1587" s="327"/>
      <c r="F1587" s="327"/>
      <c r="G1587" s="327"/>
      <c r="H1587" s="327"/>
      <c r="I1587" s="327"/>
      <c r="J1587" s="327"/>
      <c r="K1587" s="327"/>
      <c r="L1587" s="327"/>
      <c r="M1587" s="327"/>
      <c r="N1587" s="327"/>
      <c r="O1587" s="327"/>
      <c r="P1587" s="327"/>
      <c r="Q1587" s="327"/>
      <c r="R1587" s="327"/>
      <c r="S1587" s="327"/>
      <c r="T1587" s="327"/>
      <c r="U1587" s="327"/>
      <c r="V1587" s="327"/>
      <c r="W1587" s="327"/>
      <c r="X1587" s="327"/>
      <c r="Y1587" s="327"/>
      <c r="Z1587" s="327"/>
      <c r="AA1587" s="327"/>
      <c r="AB1587" s="327"/>
      <c r="AC1587" s="327"/>
      <c r="AD1587" s="327"/>
      <c r="AE1587" s="327"/>
      <c r="AF1587" s="327"/>
      <c r="AG1587" s="327"/>
    </row>
    <row r="1588" spans="2:33">
      <c r="B1588" s="354"/>
      <c r="D1588" s="327"/>
      <c r="E1588" s="327"/>
      <c r="F1588" s="327"/>
      <c r="G1588" s="327"/>
      <c r="H1588" s="327"/>
      <c r="I1588" s="327"/>
      <c r="J1588" s="327"/>
      <c r="K1588" s="327"/>
      <c r="L1588" s="327"/>
      <c r="M1588" s="327"/>
      <c r="N1588" s="327"/>
      <c r="O1588" s="327"/>
      <c r="P1588" s="327"/>
      <c r="Q1588" s="327"/>
      <c r="R1588" s="327"/>
      <c r="S1588" s="327"/>
      <c r="T1588" s="327"/>
      <c r="U1588" s="327"/>
      <c r="V1588" s="327"/>
      <c r="W1588" s="327"/>
      <c r="X1588" s="327"/>
      <c r="Y1588" s="327"/>
      <c r="Z1588" s="327"/>
      <c r="AA1588" s="327"/>
      <c r="AB1588" s="327"/>
      <c r="AC1588" s="327"/>
      <c r="AD1588" s="327"/>
      <c r="AE1588" s="327"/>
      <c r="AF1588" s="327"/>
      <c r="AG1588" s="327"/>
    </row>
    <row r="1589" spans="2:33">
      <c r="B1589" s="354"/>
      <c r="D1589" s="327"/>
      <c r="E1589" s="327"/>
      <c r="F1589" s="327"/>
      <c r="G1589" s="327"/>
      <c r="H1589" s="327"/>
      <c r="I1589" s="327"/>
      <c r="J1589" s="327"/>
      <c r="K1589" s="327"/>
      <c r="L1589" s="327"/>
      <c r="M1589" s="327"/>
      <c r="N1589" s="327"/>
      <c r="O1589" s="327"/>
      <c r="P1589" s="327"/>
      <c r="Q1589" s="327"/>
      <c r="R1589" s="327"/>
      <c r="S1589" s="327"/>
      <c r="T1589" s="327"/>
      <c r="U1589" s="327"/>
      <c r="V1589" s="327"/>
      <c r="W1589" s="327"/>
      <c r="X1589" s="327"/>
      <c r="Y1589" s="327"/>
      <c r="Z1589" s="327"/>
      <c r="AA1589" s="327"/>
      <c r="AB1589" s="327"/>
      <c r="AC1589" s="327"/>
      <c r="AD1589" s="327"/>
      <c r="AE1589" s="327"/>
      <c r="AF1589" s="327"/>
      <c r="AG1589" s="327"/>
    </row>
    <row r="1590" spans="2:33">
      <c r="B1590" s="354"/>
      <c r="D1590" s="327"/>
      <c r="E1590" s="327"/>
      <c r="F1590" s="327"/>
      <c r="G1590" s="327"/>
      <c r="H1590" s="327"/>
      <c r="I1590" s="327"/>
      <c r="J1590" s="327"/>
      <c r="K1590" s="327"/>
      <c r="L1590" s="327"/>
      <c r="M1590" s="327"/>
      <c r="N1590" s="327"/>
      <c r="O1590" s="327"/>
      <c r="P1590" s="327"/>
      <c r="Q1590" s="327"/>
      <c r="R1590" s="327"/>
      <c r="S1590" s="327"/>
      <c r="T1590" s="327"/>
      <c r="U1590" s="327"/>
      <c r="V1590" s="327"/>
      <c r="W1590" s="327"/>
      <c r="X1590" s="327"/>
      <c r="Y1590" s="327"/>
      <c r="Z1590" s="327"/>
      <c r="AA1590" s="327"/>
      <c r="AB1590" s="327"/>
      <c r="AC1590" s="327"/>
      <c r="AD1590" s="327"/>
      <c r="AE1590" s="327"/>
      <c r="AF1590" s="327"/>
      <c r="AG1590" s="327"/>
    </row>
    <row r="1591" spans="2:33">
      <c r="B1591" s="354"/>
      <c r="D1591" s="327"/>
      <c r="E1591" s="327"/>
      <c r="F1591" s="327"/>
      <c r="G1591" s="327"/>
      <c r="H1591" s="327"/>
      <c r="I1591" s="327"/>
      <c r="J1591" s="327"/>
      <c r="K1591" s="327"/>
      <c r="L1591" s="327"/>
      <c r="M1591" s="327"/>
      <c r="N1591" s="327"/>
      <c r="O1591" s="327"/>
      <c r="P1591" s="327"/>
      <c r="Q1591" s="327"/>
      <c r="R1591" s="327"/>
      <c r="S1591" s="327"/>
      <c r="T1591" s="327"/>
      <c r="U1591" s="327"/>
      <c r="V1591" s="327"/>
      <c r="W1591" s="327"/>
      <c r="X1591" s="327"/>
      <c r="Y1591" s="327"/>
      <c r="Z1591" s="327"/>
      <c r="AA1591" s="327"/>
      <c r="AB1591" s="327"/>
      <c r="AC1591" s="327"/>
      <c r="AD1591" s="327"/>
      <c r="AE1591" s="327"/>
      <c r="AF1591" s="327"/>
      <c r="AG1591" s="327"/>
    </row>
    <row r="1592" spans="2:33">
      <c r="B1592" s="354"/>
      <c r="D1592" s="327"/>
      <c r="E1592" s="327"/>
      <c r="F1592" s="327"/>
      <c r="G1592" s="327"/>
      <c r="H1592" s="327"/>
      <c r="I1592" s="327"/>
      <c r="J1592" s="327"/>
      <c r="K1592" s="327"/>
      <c r="L1592" s="327"/>
      <c r="M1592" s="327"/>
      <c r="N1592" s="327"/>
      <c r="O1592" s="327"/>
      <c r="P1592" s="327"/>
      <c r="Q1592" s="327"/>
      <c r="R1592" s="327"/>
      <c r="S1592" s="327"/>
      <c r="T1592" s="327"/>
      <c r="U1592" s="327"/>
      <c r="V1592" s="327"/>
      <c r="W1592" s="327"/>
      <c r="X1592" s="327"/>
      <c r="Y1592" s="327"/>
      <c r="Z1592" s="327"/>
      <c r="AA1592" s="327"/>
      <c r="AB1592" s="327"/>
      <c r="AC1592" s="327"/>
      <c r="AD1592" s="327"/>
      <c r="AE1592" s="327"/>
      <c r="AF1592" s="327"/>
      <c r="AG1592" s="327"/>
    </row>
    <row r="1593" spans="2:33">
      <c r="B1593" s="354"/>
      <c r="D1593" s="327"/>
      <c r="E1593" s="327"/>
      <c r="F1593" s="327"/>
      <c r="G1593" s="327"/>
      <c r="H1593" s="327"/>
      <c r="I1593" s="327"/>
      <c r="J1593" s="327"/>
      <c r="K1593" s="327"/>
      <c r="L1593" s="327"/>
      <c r="M1593" s="327"/>
      <c r="N1593" s="327"/>
      <c r="O1593" s="327"/>
      <c r="P1593" s="327"/>
      <c r="Q1593" s="327"/>
      <c r="R1593" s="327"/>
      <c r="S1593" s="327"/>
      <c r="T1593" s="327"/>
      <c r="U1593" s="327"/>
      <c r="V1593" s="327"/>
      <c r="W1593" s="327"/>
      <c r="X1593" s="327"/>
      <c r="Y1593" s="327"/>
      <c r="Z1593" s="327"/>
      <c r="AA1593" s="327"/>
      <c r="AB1593" s="327"/>
      <c r="AC1593" s="327"/>
      <c r="AD1593" s="327"/>
      <c r="AE1593" s="327"/>
      <c r="AF1593" s="327"/>
      <c r="AG1593" s="327"/>
    </row>
    <row r="1594" spans="2:33">
      <c r="B1594" s="354"/>
      <c r="D1594" s="327"/>
      <c r="E1594" s="327"/>
      <c r="F1594" s="327"/>
      <c r="G1594" s="327"/>
      <c r="H1594" s="327"/>
      <c r="I1594" s="327"/>
      <c r="J1594" s="327"/>
      <c r="K1594" s="327"/>
      <c r="L1594" s="327"/>
      <c r="M1594" s="327"/>
      <c r="N1594" s="327"/>
      <c r="O1594" s="327"/>
      <c r="P1594" s="327"/>
      <c r="Q1594" s="327"/>
      <c r="R1594" s="327"/>
      <c r="S1594" s="327"/>
      <c r="T1594" s="327"/>
      <c r="U1594" s="327"/>
      <c r="V1594" s="327"/>
      <c r="W1594" s="327"/>
      <c r="X1594" s="327"/>
      <c r="Y1594" s="327"/>
      <c r="Z1594" s="327"/>
      <c r="AA1594" s="327"/>
      <c r="AB1594" s="327"/>
      <c r="AC1594" s="327"/>
      <c r="AD1594" s="327"/>
      <c r="AE1594" s="327"/>
      <c r="AF1594" s="327"/>
      <c r="AG1594" s="327"/>
    </row>
    <row r="1595" spans="2:33">
      <c r="B1595" s="354"/>
      <c r="D1595" s="327"/>
      <c r="E1595" s="327"/>
      <c r="F1595" s="327"/>
      <c r="G1595" s="327"/>
      <c r="H1595" s="327"/>
      <c r="I1595" s="327"/>
      <c r="J1595" s="327"/>
      <c r="K1595" s="327"/>
      <c r="L1595" s="327"/>
      <c r="M1595" s="327"/>
      <c r="N1595" s="327"/>
      <c r="O1595" s="327"/>
      <c r="P1595" s="327"/>
      <c r="Q1595" s="327"/>
      <c r="R1595" s="327"/>
      <c r="S1595" s="327"/>
      <c r="T1595" s="327"/>
      <c r="U1595" s="327"/>
      <c r="V1595" s="327"/>
      <c r="W1595" s="327"/>
      <c r="X1595" s="327"/>
      <c r="Y1595" s="327"/>
      <c r="Z1595" s="327"/>
      <c r="AA1595" s="327"/>
      <c r="AB1595" s="327"/>
      <c r="AC1595" s="327"/>
      <c r="AD1595" s="327"/>
      <c r="AE1595" s="327"/>
      <c r="AF1595" s="327"/>
      <c r="AG1595" s="327"/>
    </row>
    <row r="1596" spans="2:33">
      <c r="B1596" s="354"/>
      <c r="D1596" s="327"/>
      <c r="E1596" s="327"/>
      <c r="F1596" s="327"/>
      <c r="G1596" s="327"/>
      <c r="H1596" s="327"/>
      <c r="I1596" s="327"/>
      <c r="J1596" s="327"/>
      <c r="K1596" s="327"/>
      <c r="L1596" s="327"/>
      <c r="M1596" s="327"/>
      <c r="N1596" s="327"/>
      <c r="O1596" s="327"/>
      <c r="P1596" s="327"/>
      <c r="Q1596" s="327"/>
      <c r="R1596" s="327"/>
      <c r="S1596" s="327"/>
      <c r="T1596" s="327"/>
      <c r="U1596" s="327"/>
      <c r="V1596" s="327"/>
      <c r="W1596" s="327"/>
      <c r="X1596" s="327"/>
      <c r="Y1596" s="327"/>
      <c r="Z1596" s="327"/>
      <c r="AA1596" s="327"/>
      <c r="AB1596" s="327"/>
      <c r="AC1596" s="327"/>
      <c r="AD1596" s="327"/>
      <c r="AE1596" s="327"/>
      <c r="AF1596" s="327"/>
      <c r="AG1596" s="327"/>
    </row>
    <row r="1597" spans="2:33">
      <c r="B1597" s="354"/>
      <c r="D1597" s="327"/>
      <c r="E1597" s="327"/>
      <c r="F1597" s="327"/>
      <c r="G1597" s="327"/>
      <c r="H1597" s="327"/>
      <c r="I1597" s="327"/>
      <c r="J1597" s="327"/>
      <c r="K1597" s="327"/>
      <c r="L1597" s="327"/>
      <c r="M1597" s="327"/>
      <c r="N1597" s="327"/>
      <c r="O1597" s="327"/>
      <c r="P1597" s="327"/>
      <c r="Q1597" s="327"/>
      <c r="R1597" s="327"/>
      <c r="S1597" s="327"/>
      <c r="T1597" s="327"/>
      <c r="U1597" s="327"/>
      <c r="V1597" s="327"/>
      <c r="W1597" s="327"/>
      <c r="X1597" s="327"/>
      <c r="Y1597" s="327"/>
      <c r="Z1597" s="327"/>
      <c r="AA1597" s="327"/>
      <c r="AB1597" s="327"/>
      <c r="AC1597" s="327"/>
      <c r="AD1597" s="327"/>
      <c r="AE1597" s="327"/>
      <c r="AF1597" s="327"/>
      <c r="AG1597" s="327"/>
    </row>
    <row r="1598" spans="2:33">
      <c r="B1598" s="354"/>
      <c r="D1598" s="327"/>
      <c r="E1598" s="327"/>
      <c r="F1598" s="327"/>
      <c r="G1598" s="327"/>
      <c r="H1598" s="327"/>
      <c r="I1598" s="327"/>
      <c r="J1598" s="327"/>
      <c r="K1598" s="327"/>
      <c r="L1598" s="327"/>
      <c r="M1598" s="327"/>
      <c r="N1598" s="327"/>
      <c r="O1598" s="327"/>
      <c r="P1598" s="327"/>
      <c r="Q1598" s="327"/>
      <c r="R1598" s="327"/>
      <c r="S1598" s="327"/>
      <c r="T1598" s="327"/>
      <c r="U1598" s="327"/>
      <c r="V1598" s="327"/>
      <c r="W1598" s="327"/>
      <c r="X1598" s="327"/>
      <c r="Y1598" s="327"/>
      <c r="Z1598" s="327"/>
      <c r="AA1598" s="327"/>
      <c r="AB1598" s="327"/>
      <c r="AC1598" s="327"/>
      <c r="AD1598" s="327"/>
      <c r="AE1598" s="327"/>
      <c r="AF1598" s="327"/>
      <c r="AG1598" s="327"/>
    </row>
    <row r="1599" spans="2:33">
      <c r="B1599" s="354"/>
      <c r="D1599" s="327"/>
      <c r="E1599" s="327"/>
      <c r="F1599" s="327"/>
      <c r="G1599" s="327"/>
      <c r="H1599" s="327"/>
      <c r="I1599" s="327"/>
      <c r="J1599" s="327"/>
      <c r="K1599" s="327"/>
      <c r="L1599" s="327"/>
      <c r="M1599" s="327"/>
      <c r="N1599" s="327"/>
      <c r="O1599" s="327"/>
      <c r="P1599" s="327"/>
      <c r="Q1599" s="327"/>
      <c r="R1599" s="327"/>
      <c r="S1599" s="327"/>
      <c r="T1599" s="327"/>
      <c r="U1599" s="327"/>
      <c r="V1599" s="327"/>
      <c r="W1599" s="327"/>
      <c r="X1599" s="327"/>
      <c r="Y1599" s="327"/>
      <c r="Z1599" s="327"/>
      <c r="AA1599" s="327"/>
      <c r="AB1599" s="327"/>
      <c r="AC1599" s="327"/>
      <c r="AD1599" s="327"/>
      <c r="AE1599" s="327"/>
      <c r="AF1599" s="327"/>
      <c r="AG1599" s="327"/>
    </row>
    <row r="1600" spans="2:33">
      <c r="B1600" s="354"/>
      <c r="D1600" s="327"/>
      <c r="E1600" s="327"/>
      <c r="F1600" s="327"/>
      <c r="G1600" s="327"/>
      <c r="H1600" s="327"/>
      <c r="I1600" s="327"/>
      <c r="J1600" s="327"/>
      <c r="K1600" s="327"/>
      <c r="L1600" s="327"/>
      <c r="M1600" s="327"/>
      <c r="N1600" s="327"/>
      <c r="O1600" s="327"/>
      <c r="P1600" s="327"/>
      <c r="Q1600" s="327"/>
      <c r="R1600" s="327"/>
      <c r="S1600" s="327"/>
      <c r="T1600" s="327"/>
      <c r="U1600" s="327"/>
      <c r="V1600" s="327"/>
      <c r="W1600" s="327"/>
      <c r="X1600" s="327"/>
      <c r="Y1600" s="327"/>
      <c r="Z1600" s="327"/>
      <c r="AA1600" s="327"/>
      <c r="AB1600" s="327"/>
      <c r="AC1600" s="327"/>
      <c r="AD1600" s="327"/>
      <c r="AE1600" s="327"/>
      <c r="AF1600" s="327"/>
      <c r="AG1600" s="327"/>
    </row>
    <row r="1601" spans="2:33">
      <c r="B1601" s="354"/>
      <c r="D1601" s="327"/>
      <c r="E1601" s="327"/>
      <c r="F1601" s="327"/>
      <c r="G1601" s="327"/>
      <c r="H1601" s="327"/>
      <c r="I1601" s="327"/>
      <c r="J1601" s="327"/>
      <c r="K1601" s="327"/>
      <c r="L1601" s="327"/>
      <c r="M1601" s="327"/>
      <c r="N1601" s="327"/>
      <c r="O1601" s="327"/>
      <c r="P1601" s="327"/>
      <c r="Q1601" s="327"/>
      <c r="R1601" s="327"/>
      <c r="S1601" s="327"/>
      <c r="T1601" s="327"/>
      <c r="U1601" s="327"/>
      <c r="V1601" s="327"/>
      <c r="W1601" s="327"/>
      <c r="X1601" s="327"/>
      <c r="Y1601" s="327"/>
      <c r="Z1601" s="327"/>
      <c r="AA1601" s="327"/>
      <c r="AB1601" s="327"/>
      <c r="AC1601" s="327"/>
      <c r="AD1601" s="327"/>
      <c r="AE1601" s="327"/>
      <c r="AF1601" s="327"/>
      <c r="AG1601" s="327"/>
    </row>
    <row r="1602" spans="2:33">
      <c r="B1602" s="354"/>
      <c r="D1602" s="327"/>
      <c r="E1602" s="327"/>
      <c r="F1602" s="327"/>
      <c r="G1602" s="327"/>
      <c r="H1602" s="327"/>
      <c r="I1602" s="327"/>
      <c r="J1602" s="327"/>
      <c r="K1602" s="327"/>
      <c r="L1602" s="327"/>
      <c r="M1602" s="327"/>
      <c r="N1602" s="327"/>
      <c r="O1602" s="327"/>
      <c r="P1602" s="327"/>
      <c r="Q1602" s="327"/>
      <c r="R1602" s="327"/>
      <c r="S1602" s="327"/>
      <c r="T1602" s="327"/>
      <c r="U1602" s="327"/>
      <c r="V1602" s="327"/>
      <c r="W1602" s="327"/>
      <c r="X1602" s="327"/>
      <c r="Y1602" s="327"/>
      <c r="Z1602" s="327"/>
      <c r="AA1602" s="327"/>
      <c r="AB1602" s="327"/>
      <c r="AC1602" s="327"/>
      <c r="AD1602" s="327"/>
      <c r="AE1602" s="327"/>
      <c r="AF1602" s="327"/>
      <c r="AG1602" s="327"/>
    </row>
    <row r="1603" spans="2:33">
      <c r="B1603" s="354"/>
      <c r="D1603" s="327"/>
      <c r="E1603" s="327"/>
      <c r="F1603" s="327"/>
      <c r="G1603" s="327"/>
      <c r="H1603" s="327"/>
      <c r="I1603" s="327"/>
      <c r="J1603" s="327"/>
      <c r="K1603" s="327"/>
      <c r="L1603" s="327"/>
      <c r="M1603" s="327"/>
      <c r="N1603" s="327"/>
      <c r="O1603" s="327"/>
      <c r="P1603" s="327"/>
      <c r="Q1603" s="327"/>
      <c r="R1603" s="327"/>
      <c r="S1603" s="327"/>
      <c r="T1603" s="327"/>
      <c r="U1603" s="327"/>
      <c r="V1603" s="327"/>
      <c r="W1603" s="327"/>
      <c r="X1603" s="327"/>
      <c r="Y1603" s="327"/>
      <c r="Z1603" s="327"/>
      <c r="AA1603" s="327"/>
      <c r="AB1603" s="327"/>
      <c r="AC1603" s="327"/>
      <c r="AD1603" s="327"/>
      <c r="AE1603" s="327"/>
      <c r="AF1603" s="327"/>
      <c r="AG1603" s="327"/>
    </row>
    <row r="1604" spans="2:33">
      <c r="B1604" s="354"/>
      <c r="D1604" s="327"/>
      <c r="E1604" s="327"/>
      <c r="F1604" s="327"/>
      <c r="G1604" s="327"/>
      <c r="H1604" s="327"/>
      <c r="I1604" s="327"/>
      <c r="J1604" s="327"/>
      <c r="K1604" s="327"/>
      <c r="L1604" s="327"/>
      <c r="M1604" s="327"/>
      <c r="N1604" s="327"/>
      <c r="O1604" s="327"/>
      <c r="P1604" s="327"/>
      <c r="Q1604" s="327"/>
      <c r="R1604" s="327"/>
      <c r="S1604" s="327"/>
      <c r="T1604" s="327"/>
      <c r="U1604" s="327"/>
      <c r="V1604" s="327"/>
      <c r="W1604" s="327"/>
      <c r="X1604" s="327"/>
      <c r="Y1604" s="327"/>
      <c r="Z1604" s="327"/>
      <c r="AA1604" s="327"/>
      <c r="AB1604" s="327"/>
      <c r="AC1604" s="327"/>
      <c r="AD1604" s="327"/>
      <c r="AE1604" s="327"/>
      <c r="AF1604" s="327"/>
      <c r="AG1604" s="327"/>
    </row>
    <row r="1605" spans="2:33">
      <c r="B1605" s="354"/>
      <c r="D1605" s="327"/>
      <c r="E1605" s="327"/>
      <c r="F1605" s="327"/>
      <c r="G1605" s="327"/>
      <c r="H1605" s="327"/>
      <c r="I1605" s="327"/>
      <c r="J1605" s="327"/>
      <c r="K1605" s="327"/>
      <c r="L1605" s="327"/>
      <c r="M1605" s="327"/>
      <c r="N1605" s="327"/>
      <c r="O1605" s="327"/>
      <c r="P1605" s="327"/>
      <c r="Q1605" s="327"/>
      <c r="R1605" s="327"/>
      <c r="S1605" s="327"/>
      <c r="T1605" s="327"/>
      <c r="U1605" s="327"/>
      <c r="V1605" s="327"/>
      <c r="W1605" s="327"/>
      <c r="X1605" s="327"/>
      <c r="Y1605" s="327"/>
      <c r="Z1605" s="327"/>
      <c r="AA1605" s="327"/>
      <c r="AB1605" s="327"/>
      <c r="AC1605" s="327"/>
      <c r="AD1605" s="327"/>
      <c r="AE1605" s="327"/>
      <c r="AF1605" s="327"/>
      <c r="AG1605" s="327"/>
    </row>
    <row r="1606" spans="2:33">
      <c r="B1606" s="354"/>
      <c r="D1606" s="327"/>
      <c r="E1606" s="327"/>
      <c r="F1606" s="327"/>
      <c r="G1606" s="327"/>
      <c r="H1606" s="327"/>
      <c r="I1606" s="327"/>
      <c r="J1606" s="327"/>
      <c r="K1606" s="327"/>
      <c r="L1606" s="327"/>
      <c r="M1606" s="327"/>
      <c r="N1606" s="327"/>
      <c r="O1606" s="327"/>
      <c r="P1606" s="327"/>
      <c r="Q1606" s="327"/>
      <c r="R1606" s="327"/>
      <c r="S1606" s="327"/>
      <c r="T1606" s="327"/>
      <c r="U1606" s="327"/>
      <c r="V1606" s="327"/>
      <c r="W1606" s="327"/>
      <c r="X1606" s="327"/>
      <c r="Y1606" s="327"/>
      <c r="Z1606" s="327"/>
      <c r="AA1606" s="327"/>
      <c r="AB1606" s="327"/>
      <c r="AC1606" s="327"/>
      <c r="AD1606" s="327"/>
      <c r="AE1606" s="327"/>
      <c r="AF1606" s="327"/>
      <c r="AG1606" s="327"/>
    </row>
    <row r="1607" spans="2:33">
      <c r="B1607" s="354"/>
      <c r="D1607" s="327"/>
      <c r="E1607" s="327"/>
      <c r="F1607" s="327"/>
      <c r="G1607" s="327"/>
      <c r="H1607" s="327"/>
      <c r="I1607" s="327"/>
      <c r="J1607" s="327"/>
      <c r="K1607" s="327"/>
      <c r="L1607" s="327"/>
      <c r="M1607" s="327"/>
      <c r="N1607" s="327"/>
      <c r="O1607" s="327"/>
      <c r="P1607" s="327"/>
      <c r="Q1607" s="327"/>
      <c r="R1607" s="327"/>
      <c r="S1607" s="327"/>
      <c r="T1607" s="327"/>
      <c r="U1607" s="327"/>
      <c r="V1607" s="327"/>
      <c r="W1607" s="327"/>
      <c r="X1607" s="327"/>
      <c r="Y1607" s="327"/>
      <c r="Z1607" s="327"/>
      <c r="AA1607" s="327"/>
      <c r="AB1607" s="327"/>
      <c r="AC1607" s="327"/>
      <c r="AD1607" s="327"/>
      <c r="AE1607" s="327"/>
      <c r="AF1607" s="327"/>
      <c r="AG1607" s="327"/>
    </row>
    <row r="1608" spans="2:33">
      <c r="B1608" s="354"/>
      <c r="D1608" s="327"/>
      <c r="E1608" s="327"/>
      <c r="F1608" s="327"/>
      <c r="G1608" s="327"/>
      <c r="H1608" s="327"/>
      <c r="I1608" s="327"/>
      <c r="J1608" s="327"/>
      <c r="K1608" s="327"/>
      <c r="L1608" s="327"/>
      <c r="M1608" s="327"/>
      <c r="N1608" s="327"/>
      <c r="O1608" s="327"/>
      <c r="P1608" s="327"/>
      <c r="Q1608" s="327"/>
      <c r="R1608" s="327"/>
      <c r="S1608" s="327"/>
      <c r="T1608" s="327"/>
      <c r="U1608" s="327"/>
      <c r="V1608" s="327"/>
      <c r="W1608" s="327"/>
      <c r="X1608" s="327"/>
      <c r="Y1608" s="327"/>
      <c r="Z1608" s="327"/>
      <c r="AA1608" s="327"/>
      <c r="AB1608" s="327"/>
      <c r="AC1608" s="327"/>
      <c r="AD1608" s="327"/>
      <c r="AE1608" s="327"/>
      <c r="AF1608" s="327"/>
      <c r="AG1608" s="327"/>
    </row>
    <row r="1609" spans="2:33">
      <c r="B1609" s="354"/>
      <c r="D1609" s="327"/>
      <c r="E1609" s="327"/>
      <c r="F1609" s="327"/>
      <c r="G1609" s="327"/>
      <c r="H1609" s="327"/>
      <c r="I1609" s="327"/>
      <c r="J1609" s="327"/>
      <c r="K1609" s="327"/>
      <c r="L1609" s="327"/>
      <c r="M1609" s="327"/>
      <c r="N1609" s="327"/>
      <c r="O1609" s="327"/>
      <c r="P1609" s="327"/>
      <c r="Q1609" s="327"/>
      <c r="R1609" s="327"/>
      <c r="S1609" s="327"/>
      <c r="T1609" s="327"/>
      <c r="U1609" s="327"/>
      <c r="V1609" s="327"/>
      <c r="W1609" s="327"/>
      <c r="X1609" s="327"/>
      <c r="Y1609" s="327"/>
      <c r="Z1609" s="327"/>
      <c r="AA1609" s="327"/>
      <c r="AB1609" s="327"/>
      <c r="AC1609" s="327"/>
      <c r="AD1609" s="327"/>
      <c r="AE1609" s="327"/>
      <c r="AF1609" s="327"/>
      <c r="AG1609" s="327"/>
    </row>
    <row r="1610" spans="2:33">
      <c r="B1610" s="354"/>
      <c r="D1610" s="327"/>
      <c r="E1610" s="327"/>
      <c r="F1610" s="327"/>
      <c r="G1610" s="327"/>
      <c r="H1610" s="327"/>
      <c r="I1610" s="327"/>
      <c r="J1610" s="327"/>
      <c r="K1610" s="327"/>
      <c r="L1610" s="327"/>
      <c r="M1610" s="327"/>
      <c r="N1610" s="327"/>
      <c r="O1610" s="327"/>
      <c r="P1610" s="327"/>
      <c r="Q1610" s="327"/>
      <c r="R1610" s="327"/>
      <c r="S1610" s="327"/>
      <c r="T1610" s="327"/>
      <c r="U1610" s="327"/>
      <c r="V1610" s="327"/>
      <c r="W1610" s="327"/>
      <c r="X1610" s="327"/>
      <c r="Y1610" s="327"/>
      <c r="Z1610" s="327"/>
      <c r="AA1610" s="327"/>
      <c r="AB1610" s="327"/>
      <c r="AC1610" s="327"/>
      <c r="AD1610" s="327"/>
      <c r="AE1610" s="327"/>
      <c r="AF1610" s="327"/>
      <c r="AG1610" s="327"/>
    </row>
    <row r="1611" spans="2:33">
      <c r="B1611" s="354"/>
      <c r="D1611" s="327"/>
      <c r="E1611" s="327"/>
      <c r="F1611" s="327"/>
      <c r="G1611" s="327"/>
      <c r="H1611" s="327"/>
      <c r="I1611" s="327"/>
      <c r="J1611" s="327"/>
      <c r="K1611" s="327"/>
      <c r="L1611" s="327"/>
      <c r="M1611" s="327"/>
      <c r="N1611" s="327"/>
      <c r="O1611" s="327"/>
      <c r="P1611" s="327"/>
      <c r="Q1611" s="327"/>
      <c r="R1611" s="327"/>
      <c r="S1611" s="327"/>
      <c r="T1611" s="327"/>
      <c r="U1611" s="327"/>
      <c r="V1611" s="327"/>
      <c r="W1611" s="327"/>
      <c r="X1611" s="327"/>
      <c r="Y1611" s="327"/>
      <c r="Z1611" s="327"/>
      <c r="AA1611" s="327"/>
      <c r="AB1611" s="327"/>
      <c r="AC1611" s="327"/>
      <c r="AD1611" s="327"/>
      <c r="AE1611" s="327"/>
      <c r="AF1611" s="327"/>
      <c r="AG1611" s="327"/>
    </row>
    <row r="1612" spans="2:33">
      <c r="B1612" s="354"/>
      <c r="D1612" s="327"/>
      <c r="E1612" s="327"/>
      <c r="F1612" s="327"/>
      <c r="G1612" s="327"/>
      <c r="H1612" s="327"/>
      <c r="I1612" s="327"/>
      <c r="J1612" s="327"/>
      <c r="K1612" s="327"/>
      <c r="L1612" s="327"/>
      <c r="M1612" s="327"/>
      <c r="N1612" s="327"/>
      <c r="O1612" s="327"/>
      <c r="P1612" s="327"/>
      <c r="Q1612" s="327"/>
      <c r="R1612" s="327"/>
      <c r="S1612" s="327"/>
      <c r="T1612" s="327"/>
      <c r="U1612" s="327"/>
      <c r="V1612" s="327"/>
      <c r="W1612" s="327"/>
      <c r="X1612" s="327"/>
      <c r="Y1612" s="327"/>
      <c r="Z1612" s="327"/>
      <c r="AA1612" s="327"/>
      <c r="AB1612" s="327"/>
      <c r="AC1612" s="327"/>
      <c r="AD1612" s="327"/>
      <c r="AE1612" s="327"/>
      <c r="AF1612" s="327"/>
      <c r="AG1612" s="327"/>
    </row>
    <row r="1613" spans="2:33">
      <c r="B1613" s="354"/>
      <c r="D1613" s="327"/>
      <c r="E1613" s="327"/>
      <c r="F1613" s="327"/>
      <c r="G1613" s="327"/>
      <c r="H1613" s="327"/>
      <c r="I1613" s="327"/>
      <c r="J1613" s="327"/>
      <c r="K1613" s="327"/>
      <c r="L1613" s="327"/>
      <c r="M1613" s="327"/>
      <c r="N1613" s="327"/>
      <c r="O1613" s="327"/>
      <c r="P1613" s="327"/>
      <c r="Q1613" s="327"/>
      <c r="R1613" s="327"/>
      <c r="S1613" s="327"/>
      <c r="T1613" s="327"/>
      <c r="U1613" s="327"/>
      <c r="V1613" s="327"/>
      <c r="W1613" s="327"/>
      <c r="X1613" s="327"/>
      <c r="Y1613" s="327"/>
      <c r="Z1613" s="327"/>
      <c r="AA1613" s="327"/>
      <c r="AB1613" s="327"/>
      <c r="AC1613" s="327"/>
      <c r="AD1613" s="327"/>
      <c r="AE1613" s="327"/>
      <c r="AF1613" s="327"/>
      <c r="AG1613" s="327"/>
    </row>
    <row r="1614" spans="2:33">
      <c r="B1614" s="354"/>
      <c r="D1614" s="327"/>
      <c r="E1614" s="327"/>
      <c r="F1614" s="327"/>
      <c r="G1614" s="327"/>
      <c r="H1614" s="327"/>
      <c r="I1614" s="327"/>
      <c r="J1614" s="327"/>
      <c r="K1614" s="327"/>
      <c r="L1614" s="327"/>
      <c r="M1614" s="327"/>
      <c r="N1614" s="327"/>
      <c r="O1614" s="327"/>
      <c r="P1614" s="327"/>
      <c r="Q1614" s="327"/>
      <c r="R1614" s="327"/>
      <c r="S1614" s="327"/>
      <c r="T1614" s="327"/>
      <c r="U1614" s="327"/>
      <c r="V1614" s="327"/>
      <c r="W1614" s="327"/>
      <c r="X1614" s="327"/>
      <c r="Y1614" s="327"/>
      <c r="Z1614" s="327"/>
      <c r="AA1614" s="327"/>
      <c r="AB1614" s="327"/>
      <c r="AC1614" s="327"/>
      <c r="AD1614" s="327"/>
      <c r="AE1614" s="327"/>
      <c r="AF1614" s="327"/>
      <c r="AG1614" s="327"/>
    </row>
    <row r="1615" spans="2:33">
      <c r="B1615" s="354"/>
      <c r="D1615" s="327"/>
      <c r="E1615" s="327"/>
      <c r="F1615" s="327"/>
      <c r="G1615" s="327"/>
      <c r="H1615" s="327"/>
      <c r="I1615" s="327"/>
      <c r="J1615" s="327"/>
      <c r="K1615" s="327"/>
      <c r="L1615" s="327"/>
      <c r="M1615" s="327"/>
      <c r="N1615" s="327"/>
      <c r="O1615" s="327"/>
      <c r="P1615" s="327"/>
      <c r="Q1615" s="327"/>
      <c r="R1615" s="327"/>
      <c r="S1615" s="327"/>
      <c r="T1615" s="327"/>
      <c r="U1615" s="327"/>
      <c r="V1615" s="327"/>
      <c r="W1615" s="327"/>
      <c r="X1615" s="327"/>
      <c r="Y1615" s="327"/>
      <c r="Z1615" s="327"/>
      <c r="AA1615" s="327"/>
      <c r="AB1615" s="327"/>
      <c r="AC1615" s="327"/>
      <c r="AD1615" s="327"/>
      <c r="AE1615" s="327"/>
      <c r="AF1615" s="327"/>
      <c r="AG1615" s="327"/>
    </row>
    <row r="1616" spans="2:33">
      <c r="B1616" s="354"/>
      <c r="D1616" s="327"/>
      <c r="E1616" s="327"/>
      <c r="F1616" s="327"/>
      <c r="G1616" s="327"/>
      <c r="H1616" s="327"/>
      <c r="I1616" s="327"/>
      <c r="J1616" s="327"/>
      <c r="K1616" s="327"/>
      <c r="L1616" s="327"/>
      <c r="M1616" s="327"/>
      <c r="N1616" s="327"/>
      <c r="O1616" s="327"/>
      <c r="P1616" s="327"/>
      <c r="Q1616" s="327"/>
      <c r="R1616" s="327"/>
      <c r="S1616" s="327"/>
      <c r="T1616" s="327"/>
      <c r="U1616" s="327"/>
      <c r="V1616" s="327"/>
      <c r="W1616" s="327"/>
      <c r="X1616" s="327"/>
      <c r="Y1616" s="327"/>
      <c r="Z1616" s="327"/>
      <c r="AA1616" s="327"/>
      <c r="AB1616" s="327"/>
      <c r="AC1616" s="327"/>
      <c r="AD1616" s="327"/>
      <c r="AE1616" s="327"/>
      <c r="AF1616" s="327"/>
      <c r="AG1616" s="327"/>
    </row>
    <row r="1617" spans="2:33">
      <c r="B1617" s="354"/>
      <c r="D1617" s="327"/>
      <c r="E1617" s="327"/>
      <c r="F1617" s="327"/>
      <c r="G1617" s="327"/>
      <c r="H1617" s="327"/>
      <c r="I1617" s="327"/>
      <c r="J1617" s="327"/>
      <c r="K1617" s="327"/>
      <c r="L1617" s="327"/>
      <c r="M1617" s="327"/>
      <c r="N1617" s="327"/>
      <c r="O1617" s="327"/>
      <c r="P1617" s="327"/>
      <c r="Q1617" s="327"/>
      <c r="R1617" s="327"/>
      <c r="S1617" s="327"/>
      <c r="T1617" s="327"/>
      <c r="U1617" s="327"/>
      <c r="V1617" s="327"/>
      <c r="W1617" s="327"/>
      <c r="X1617" s="327"/>
      <c r="Y1617" s="327"/>
      <c r="Z1617" s="327"/>
      <c r="AA1617" s="327"/>
      <c r="AB1617" s="327"/>
      <c r="AC1617" s="327"/>
      <c r="AD1617" s="327"/>
      <c r="AE1617" s="327"/>
      <c r="AF1617" s="327"/>
      <c r="AG1617" s="327"/>
    </row>
    <row r="1618" spans="2:33">
      <c r="B1618" s="354"/>
      <c r="D1618" s="327"/>
      <c r="E1618" s="327"/>
      <c r="F1618" s="327"/>
      <c r="G1618" s="327"/>
      <c r="H1618" s="327"/>
      <c r="I1618" s="327"/>
      <c r="J1618" s="327"/>
      <c r="K1618" s="327"/>
      <c r="L1618" s="327"/>
      <c r="M1618" s="327"/>
      <c r="N1618" s="327"/>
      <c r="O1618" s="327"/>
      <c r="P1618" s="327"/>
      <c r="Q1618" s="327"/>
      <c r="R1618" s="327"/>
      <c r="S1618" s="327"/>
      <c r="T1618" s="327"/>
      <c r="U1618" s="327"/>
      <c r="V1618" s="327"/>
      <c r="W1618" s="327"/>
      <c r="X1618" s="327"/>
      <c r="Y1618" s="327"/>
      <c r="Z1618" s="327"/>
      <c r="AA1618" s="327"/>
      <c r="AB1618" s="327"/>
      <c r="AC1618" s="327"/>
      <c r="AD1618" s="327"/>
      <c r="AE1618" s="327"/>
      <c r="AF1618" s="327"/>
      <c r="AG1618" s="327"/>
    </row>
    <row r="1619" spans="2:33">
      <c r="B1619" s="354"/>
      <c r="D1619" s="327"/>
      <c r="E1619" s="327"/>
      <c r="F1619" s="327"/>
      <c r="G1619" s="327"/>
      <c r="H1619" s="327"/>
      <c r="I1619" s="327"/>
      <c r="J1619" s="327"/>
      <c r="K1619" s="327"/>
      <c r="L1619" s="327"/>
      <c r="M1619" s="327"/>
      <c r="N1619" s="327"/>
      <c r="O1619" s="327"/>
      <c r="P1619" s="327"/>
      <c r="Q1619" s="327"/>
      <c r="R1619" s="327"/>
      <c r="S1619" s="327"/>
      <c r="T1619" s="327"/>
      <c r="U1619" s="327"/>
      <c r="V1619" s="327"/>
      <c r="W1619" s="327"/>
      <c r="X1619" s="327"/>
      <c r="Y1619" s="327"/>
      <c r="Z1619" s="327"/>
      <c r="AA1619" s="327"/>
      <c r="AB1619" s="327"/>
      <c r="AC1619" s="327"/>
      <c r="AD1619" s="327"/>
      <c r="AE1619" s="327"/>
      <c r="AF1619" s="327"/>
      <c r="AG1619" s="327"/>
    </row>
    <row r="1620" spans="2:33">
      <c r="B1620" s="354"/>
      <c r="D1620" s="327"/>
      <c r="E1620" s="327"/>
      <c r="F1620" s="327"/>
      <c r="G1620" s="327"/>
      <c r="H1620" s="327"/>
      <c r="I1620" s="327"/>
      <c r="J1620" s="327"/>
      <c r="K1620" s="327"/>
      <c r="L1620" s="327"/>
      <c r="M1620" s="327"/>
      <c r="N1620" s="327"/>
      <c r="O1620" s="327"/>
      <c r="P1620" s="327"/>
      <c r="Q1620" s="327"/>
      <c r="R1620" s="327"/>
      <c r="S1620" s="327"/>
      <c r="T1620" s="327"/>
      <c r="U1620" s="327"/>
      <c r="V1620" s="327"/>
      <c r="W1620" s="327"/>
      <c r="X1620" s="327"/>
      <c r="Y1620" s="327"/>
      <c r="Z1620" s="327"/>
      <c r="AA1620" s="327"/>
      <c r="AB1620" s="327"/>
      <c r="AC1620" s="327"/>
      <c r="AD1620" s="327"/>
      <c r="AE1620" s="327"/>
      <c r="AF1620" s="327"/>
      <c r="AG1620" s="327"/>
    </row>
    <row r="1621" spans="2:33">
      <c r="B1621" s="354"/>
      <c r="D1621" s="327"/>
      <c r="E1621" s="327"/>
      <c r="F1621" s="327"/>
      <c r="G1621" s="327"/>
      <c r="H1621" s="327"/>
      <c r="I1621" s="327"/>
      <c r="J1621" s="327"/>
      <c r="K1621" s="327"/>
      <c r="L1621" s="327"/>
      <c r="M1621" s="327"/>
      <c r="N1621" s="327"/>
      <c r="O1621" s="327"/>
      <c r="P1621" s="327"/>
      <c r="Q1621" s="327"/>
      <c r="R1621" s="327"/>
      <c r="S1621" s="327"/>
      <c r="T1621" s="327"/>
      <c r="U1621" s="327"/>
      <c r="V1621" s="327"/>
      <c r="W1621" s="327"/>
      <c r="X1621" s="327"/>
      <c r="Y1621" s="327"/>
      <c r="Z1621" s="327"/>
      <c r="AA1621" s="327"/>
      <c r="AB1621" s="327"/>
      <c r="AC1621" s="327"/>
      <c r="AD1621" s="327"/>
      <c r="AE1621" s="327"/>
      <c r="AF1621" s="327"/>
      <c r="AG1621" s="327"/>
    </row>
    <row r="1622" spans="2:33">
      <c r="B1622" s="354"/>
      <c r="D1622" s="327"/>
      <c r="E1622" s="327"/>
      <c r="F1622" s="327"/>
      <c r="G1622" s="327"/>
      <c r="H1622" s="327"/>
      <c r="I1622" s="327"/>
      <c r="J1622" s="327"/>
      <c r="K1622" s="327"/>
      <c r="L1622" s="327"/>
      <c r="M1622" s="327"/>
      <c r="N1622" s="327"/>
      <c r="O1622" s="327"/>
      <c r="P1622" s="327"/>
      <c r="Q1622" s="327"/>
      <c r="R1622" s="327"/>
      <c r="S1622" s="327"/>
      <c r="T1622" s="327"/>
      <c r="U1622" s="327"/>
      <c r="V1622" s="327"/>
      <c r="W1622" s="327"/>
      <c r="X1622" s="327"/>
      <c r="Y1622" s="327"/>
      <c r="Z1622" s="327"/>
      <c r="AA1622" s="327"/>
      <c r="AB1622" s="327"/>
      <c r="AC1622" s="327"/>
      <c r="AD1622" s="327"/>
      <c r="AE1622" s="327"/>
      <c r="AF1622" s="327"/>
      <c r="AG1622" s="327"/>
    </row>
    <row r="1623" spans="2:33">
      <c r="B1623" s="354"/>
      <c r="D1623" s="327"/>
      <c r="E1623" s="327"/>
      <c r="F1623" s="327"/>
      <c r="G1623" s="327"/>
      <c r="H1623" s="327"/>
      <c r="I1623" s="327"/>
      <c r="J1623" s="327"/>
      <c r="K1623" s="327"/>
      <c r="L1623" s="327"/>
      <c r="M1623" s="327"/>
      <c r="N1623" s="327"/>
      <c r="O1623" s="327"/>
      <c r="P1623" s="327"/>
      <c r="Q1623" s="327"/>
      <c r="R1623" s="327"/>
      <c r="S1623" s="327"/>
      <c r="T1623" s="327"/>
      <c r="U1623" s="327"/>
      <c r="V1623" s="327"/>
      <c r="W1623" s="327"/>
      <c r="X1623" s="327"/>
      <c r="Y1623" s="327"/>
      <c r="Z1623" s="327"/>
      <c r="AA1623" s="327"/>
      <c r="AB1623" s="327"/>
      <c r="AC1623" s="327"/>
      <c r="AD1623" s="327"/>
      <c r="AE1623" s="327"/>
      <c r="AF1623" s="327"/>
      <c r="AG1623" s="327"/>
    </row>
    <row r="1624" spans="2:33">
      <c r="B1624" s="354"/>
      <c r="D1624" s="327"/>
      <c r="E1624" s="327"/>
      <c r="F1624" s="327"/>
      <c r="G1624" s="327"/>
      <c r="H1624" s="327"/>
      <c r="I1624" s="327"/>
      <c r="J1624" s="327"/>
      <c r="K1624" s="327"/>
      <c r="L1624" s="327"/>
      <c r="M1624" s="327"/>
      <c r="N1624" s="327"/>
      <c r="O1624" s="327"/>
      <c r="P1624" s="327"/>
      <c r="Q1624" s="327"/>
      <c r="R1624" s="327"/>
      <c r="S1624" s="327"/>
      <c r="T1624" s="327"/>
      <c r="U1624" s="327"/>
      <c r="V1624" s="327"/>
      <c r="W1624" s="327"/>
      <c r="X1624" s="327"/>
      <c r="Y1624" s="327"/>
      <c r="Z1624" s="327"/>
      <c r="AA1624" s="327"/>
      <c r="AB1624" s="327"/>
      <c r="AC1624" s="327"/>
      <c r="AD1624" s="327"/>
      <c r="AE1624" s="327"/>
      <c r="AF1624" s="327"/>
      <c r="AG1624" s="327"/>
    </row>
    <row r="1625" spans="2:33">
      <c r="B1625" s="354"/>
      <c r="D1625" s="327"/>
      <c r="E1625" s="327"/>
      <c r="F1625" s="327"/>
      <c r="G1625" s="327"/>
      <c r="H1625" s="327"/>
      <c r="I1625" s="327"/>
      <c r="J1625" s="327"/>
      <c r="K1625" s="327"/>
      <c r="L1625" s="327"/>
      <c r="M1625" s="327"/>
      <c r="N1625" s="327"/>
      <c r="O1625" s="327"/>
      <c r="P1625" s="327"/>
      <c r="Q1625" s="327"/>
      <c r="R1625" s="327"/>
      <c r="S1625" s="327"/>
      <c r="T1625" s="327"/>
      <c r="U1625" s="327"/>
      <c r="V1625" s="327"/>
      <c r="W1625" s="327"/>
      <c r="X1625" s="327"/>
      <c r="Y1625" s="327"/>
      <c r="Z1625" s="327"/>
      <c r="AA1625" s="327"/>
      <c r="AB1625" s="327"/>
      <c r="AC1625" s="327"/>
      <c r="AD1625" s="327"/>
      <c r="AE1625" s="327"/>
      <c r="AF1625" s="327"/>
      <c r="AG1625" s="327"/>
    </row>
    <row r="1626" spans="2:33">
      <c r="B1626" s="354"/>
      <c r="D1626" s="327"/>
      <c r="E1626" s="327"/>
      <c r="F1626" s="327"/>
      <c r="G1626" s="327"/>
      <c r="H1626" s="327"/>
      <c r="I1626" s="327"/>
      <c r="J1626" s="327"/>
      <c r="K1626" s="327"/>
      <c r="L1626" s="327"/>
      <c r="M1626" s="327"/>
      <c r="N1626" s="327"/>
      <c r="O1626" s="327"/>
      <c r="P1626" s="327"/>
      <c r="Q1626" s="327"/>
      <c r="R1626" s="327"/>
      <c r="S1626" s="327"/>
      <c r="T1626" s="327"/>
      <c r="U1626" s="327"/>
      <c r="V1626" s="327"/>
      <c r="W1626" s="327"/>
      <c r="X1626" s="327"/>
      <c r="Y1626" s="327"/>
      <c r="Z1626" s="327"/>
      <c r="AA1626" s="327"/>
      <c r="AB1626" s="327"/>
      <c r="AC1626" s="327"/>
      <c r="AD1626" s="327"/>
      <c r="AE1626" s="327"/>
      <c r="AF1626" s="327"/>
      <c r="AG1626" s="327"/>
    </row>
    <row r="1627" spans="2:33">
      <c r="B1627" s="354"/>
      <c r="D1627" s="327"/>
      <c r="E1627" s="327"/>
      <c r="F1627" s="327"/>
      <c r="G1627" s="327"/>
      <c r="H1627" s="327"/>
      <c r="I1627" s="327"/>
      <c r="J1627" s="327"/>
      <c r="K1627" s="327"/>
      <c r="L1627" s="327"/>
      <c r="M1627" s="327"/>
      <c r="N1627" s="327"/>
      <c r="O1627" s="327"/>
      <c r="P1627" s="327"/>
      <c r="Q1627" s="327"/>
      <c r="R1627" s="327"/>
      <c r="S1627" s="327"/>
      <c r="T1627" s="327"/>
      <c r="U1627" s="327"/>
      <c r="V1627" s="327"/>
      <c r="W1627" s="327"/>
      <c r="X1627" s="327"/>
      <c r="Y1627" s="327"/>
      <c r="Z1627" s="327"/>
      <c r="AA1627" s="327"/>
      <c r="AB1627" s="327"/>
      <c r="AC1627" s="327"/>
      <c r="AD1627" s="327"/>
      <c r="AE1627" s="327"/>
      <c r="AF1627" s="327"/>
      <c r="AG1627" s="327"/>
    </row>
    <row r="1628" spans="2:33">
      <c r="B1628" s="354"/>
      <c r="D1628" s="327"/>
      <c r="E1628" s="327"/>
      <c r="F1628" s="327"/>
      <c r="G1628" s="327"/>
      <c r="H1628" s="327"/>
      <c r="I1628" s="327"/>
      <c r="J1628" s="327"/>
      <c r="K1628" s="327"/>
      <c r="L1628" s="327"/>
      <c r="M1628" s="327"/>
      <c r="N1628" s="327"/>
      <c r="O1628" s="327"/>
      <c r="P1628" s="327"/>
      <c r="Q1628" s="327"/>
      <c r="R1628" s="327"/>
      <c r="S1628" s="327"/>
      <c r="T1628" s="327"/>
      <c r="U1628" s="327"/>
      <c r="V1628" s="327"/>
      <c r="W1628" s="327"/>
      <c r="X1628" s="327"/>
      <c r="Y1628" s="327"/>
      <c r="Z1628" s="327"/>
      <c r="AA1628" s="327"/>
      <c r="AB1628" s="327"/>
      <c r="AC1628" s="327"/>
      <c r="AD1628" s="327"/>
      <c r="AE1628" s="327"/>
      <c r="AF1628" s="327"/>
      <c r="AG1628" s="327"/>
    </row>
    <row r="1629" spans="2:33">
      <c r="B1629" s="354"/>
      <c r="D1629" s="327"/>
      <c r="E1629" s="327"/>
      <c r="F1629" s="327"/>
      <c r="G1629" s="327"/>
      <c r="H1629" s="327"/>
      <c r="I1629" s="327"/>
      <c r="J1629" s="327"/>
      <c r="K1629" s="327"/>
      <c r="L1629" s="327"/>
      <c r="M1629" s="327"/>
      <c r="N1629" s="327"/>
      <c r="O1629" s="327"/>
      <c r="P1629" s="327"/>
      <c r="Q1629" s="327"/>
      <c r="R1629" s="327"/>
      <c r="S1629" s="327"/>
      <c r="T1629" s="327"/>
      <c r="U1629" s="327"/>
      <c r="V1629" s="327"/>
      <c r="W1629" s="327"/>
      <c r="X1629" s="327"/>
      <c r="Y1629" s="327"/>
      <c r="Z1629" s="327"/>
      <c r="AA1629" s="327"/>
      <c r="AB1629" s="327"/>
      <c r="AC1629" s="327"/>
      <c r="AD1629" s="327"/>
      <c r="AE1629" s="327"/>
      <c r="AF1629" s="327"/>
      <c r="AG1629" s="327"/>
    </row>
    <row r="1630" spans="2:33">
      <c r="B1630" s="354"/>
      <c r="D1630" s="327"/>
      <c r="E1630" s="327"/>
      <c r="F1630" s="327"/>
      <c r="G1630" s="327"/>
      <c r="H1630" s="327"/>
      <c r="I1630" s="327"/>
      <c r="J1630" s="327"/>
      <c r="K1630" s="327"/>
      <c r="L1630" s="327"/>
      <c r="M1630" s="327"/>
      <c r="N1630" s="327"/>
      <c r="O1630" s="327"/>
      <c r="P1630" s="327"/>
      <c r="Q1630" s="327"/>
      <c r="R1630" s="327"/>
      <c r="S1630" s="327"/>
      <c r="T1630" s="327"/>
      <c r="U1630" s="327"/>
      <c r="V1630" s="327"/>
      <c r="W1630" s="327"/>
      <c r="X1630" s="327"/>
      <c r="Y1630" s="327"/>
      <c r="Z1630" s="327"/>
      <c r="AA1630" s="327"/>
      <c r="AB1630" s="327"/>
      <c r="AC1630" s="327"/>
      <c r="AD1630" s="327"/>
      <c r="AE1630" s="327"/>
      <c r="AF1630" s="327"/>
      <c r="AG1630" s="327"/>
    </row>
    <row r="1631" spans="2:33">
      <c r="B1631" s="354"/>
      <c r="D1631" s="327"/>
      <c r="E1631" s="327"/>
      <c r="F1631" s="327"/>
      <c r="G1631" s="327"/>
      <c r="H1631" s="327"/>
      <c r="I1631" s="327"/>
      <c r="J1631" s="327"/>
      <c r="K1631" s="327"/>
      <c r="L1631" s="327"/>
      <c r="M1631" s="327"/>
      <c r="N1631" s="327"/>
      <c r="O1631" s="327"/>
      <c r="P1631" s="327"/>
      <c r="Q1631" s="327"/>
      <c r="R1631" s="327"/>
      <c r="S1631" s="327"/>
      <c r="T1631" s="327"/>
      <c r="U1631" s="327"/>
      <c r="V1631" s="327"/>
      <c r="W1631" s="327"/>
      <c r="X1631" s="327"/>
      <c r="Y1631" s="327"/>
      <c r="Z1631" s="327"/>
      <c r="AA1631" s="327"/>
      <c r="AB1631" s="327"/>
      <c r="AC1631" s="327"/>
      <c r="AD1631" s="327"/>
      <c r="AE1631" s="327"/>
      <c r="AF1631" s="327"/>
      <c r="AG1631" s="327"/>
    </row>
    <row r="1632" spans="2:33">
      <c r="B1632" s="354"/>
      <c r="D1632" s="327"/>
      <c r="E1632" s="327"/>
      <c r="F1632" s="327"/>
      <c r="G1632" s="327"/>
      <c r="H1632" s="327"/>
      <c r="I1632" s="327"/>
      <c r="J1632" s="327"/>
      <c r="K1632" s="327"/>
      <c r="L1632" s="327"/>
      <c r="M1632" s="327"/>
      <c r="N1632" s="327"/>
      <c r="O1632" s="327"/>
      <c r="P1632" s="327"/>
      <c r="Q1632" s="327"/>
      <c r="R1632" s="327"/>
      <c r="S1632" s="327"/>
      <c r="T1632" s="327"/>
      <c r="U1632" s="327"/>
      <c r="V1632" s="327"/>
      <c r="W1632" s="327"/>
      <c r="X1632" s="327"/>
      <c r="Y1632" s="327"/>
      <c r="Z1632" s="327"/>
      <c r="AA1632" s="327"/>
      <c r="AB1632" s="327"/>
      <c r="AC1632" s="327"/>
      <c r="AD1632" s="327"/>
      <c r="AE1632" s="327"/>
      <c r="AF1632" s="327"/>
      <c r="AG1632" s="327"/>
    </row>
    <row r="1633" spans="2:33">
      <c r="B1633" s="354"/>
      <c r="D1633" s="327"/>
      <c r="E1633" s="327"/>
      <c r="F1633" s="327"/>
      <c r="G1633" s="327"/>
      <c r="H1633" s="327"/>
      <c r="I1633" s="327"/>
      <c r="J1633" s="327"/>
      <c r="K1633" s="327"/>
      <c r="L1633" s="327"/>
      <c r="M1633" s="327"/>
      <c r="N1633" s="327"/>
      <c r="O1633" s="327"/>
      <c r="P1633" s="327"/>
      <c r="Q1633" s="327"/>
      <c r="R1633" s="327"/>
      <c r="S1633" s="327"/>
      <c r="T1633" s="327"/>
      <c r="U1633" s="327"/>
      <c r="V1633" s="327"/>
      <c r="W1633" s="327"/>
      <c r="X1633" s="327"/>
      <c r="Y1633" s="327"/>
      <c r="Z1633" s="327"/>
      <c r="AA1633" s="327"/>
      <c r="AB1633" s="327"/>
      <c r="AC1633" s="327"/>
      <c r="AD1633" s="327"/>
      <c r="AE1633" s="327"/>
      <c r="AF1633" s="327"/>
      <c r="AG1633" s="327"/>
    </row>
    <row r="1634" spans="2:33">
      <c r="B1634" s="354"/>
      <c r="D1634" s="327"/>
      <c r="E1634" s="327"/>
      <c r="F1634" s="327"/>
      <c r="G1634" s="327"/>
      <c r="H1634" s="327"/>
      <c r="I1634" s="327"/>
      <c r="J1634" s="327"/>
      <c r="K1634" s="327"/>
      <c r="L1634" s="327"/>
      <c r="M1634" s="327"/>
      <c r="N1634" s="327"/>
      <c r="O1634" s="327"/>
      <c r="P1634" s="327"/>
      <c r="Q1634" s="327"/>
      <c r="R1634" s="327"/>
      <c r="S1634" s="327"/>
      <c r="T1634" s="327"/>
      <c r="U1634" s="327"/>
      <c r="V1634" s="327"/>
      <c r="W1634" s="327"/>
      <c r="X1634" s="327"/>
      <c r="Y1634" s="327"/>
      <c r="Z1634" s="327"/>
      <c r="AA1634" s="327"/>
      <c r="AB1634" s="327"/>
      <c r="AC1634" s="327"/>
      <c r="AD1634" s="327"/>
      <c r="AE1634" s="327"/>
      <c r="AF1634" s="327"/>
      <c r="AG1634" s="327"/>
    </row>
    <row r="1635" spans="2:33">
      <c r="B1635" s="354"/>
      <c r="D1635" s="327"/>
      <c r="E1635" s="327"/>
      <c r="F1635" s="327"/>
      <c r="G1635" s="327"/>
      <c r="H1635" s="327"/>
      <c r="I1635" s="327"/>
      <c r="J1635" s="327"/>
      <c r="K1635" s="327"/>
      <c r="L1635" s="327"/>
      <c r="M1635" s="327"/>
      <c r="N1635" s="327"/>
      <c r="O1635" s="327"/>
      <c r="P1635" s="327"/>
      <c r="Q1635" s="327"/>
      <c r="R1635" s="327"/>
      <c r="S1635" s="327"/>
      <c r="T1635" s="327"/>
      <c r="U1635" s="327"/>
      <c r="V1635" s="327"/>
      <c r="W1635" s="327"/>
      <c r="X1635" s="327"/>
      <c r="Y1635" s="327"/>
      <c r="Z1635" s="327"/>
      <c r="AA1635" s="327"/>
      <c r="AB1635" s="327"/>
      <c r="AC1635" s="327"/>
      <c r="AD1635" s="327"/>
      <c r="AE1635" s="327"/>
      <c r="AF1635" s="327"/>
      <c r="AG1635" s="327"/>
    </row>
    <row r="1636" spans="2:33">
      <c r="B1636" s="354"/>
      <c r="D1636" s="327"/>
      <c r="E1636" s="327"/>
      <c r="F1636" s="327"/>
      <c r="G1636" s="327"/>
      <c r="H1636" s="327"/>
      <c r="I1636" s="327"/>
      <c r="J1636" s="327"/>
      <c r="K1636" s="327"/>
      <c r="L1636" s="327"/>
      <c r="M1636" s="327"/>
      <c r="N1636" s="327"/>
      <c r="O1636" s="327"/>
      <c r="P1636" s="327"/>
      <c r="Q1636" s="327"/>
      <c r="R1636" s="327"/>
      <c r="S1636" s="327"/>
      <c r="T1636" s="327"/>
      <c r="U1636" s="327"/>
      <c r="V1636" s="327"/>
      <c r="W1636" s="327"/>
      <c r="X1636" s="327"/>
      <c r="Y1636" s="327"/>
      <c r="Z1636" s="327"/>
      <c r="AA1636" s="327"/>
      <c r="AB1636" s="327"/>
      <c r="AC1636" s="327"/>
      <c r="AD1636" s="327"/>
      <c r="AE1636" s="327"/>
      <c r="AF1636" s="327"/>
      <c r="AG1636" s="327"/>
    </row>
    <row r="1637" spans="2:33">
      <c r="B1637" s="354"/>
      <c r="D1637" s="327"/>
      <c r="E1637" s="327"/>
      <c r="F1637" s="327"/>
      <c r="G1637" s="327"/>
      <c r="H1637" s="327"/>
      <c r="I1637" s="327"/>
      <c r="J1637" s="327"/>
      <c r="K1637" s="327"/>
      <c r="L1637" s="327"/>
      <c r="M1637" s="327"/>
      <c r="N1637" s="327"/>
      <c r="O1637" s="327"/>
      <c r="P1637" s="327"/>
      <c r="Q1637" s="327"/>
      <c r="R1637" s="327"/>
      <c r="S1637" s="327"/>
      <c r="T1637" s="327"/>
      <c r="U1637" s="327"/>
      <c r="V1637" s="327"/>
      <c r="W1637" s="327"/>
      <c r="X1637" s="327"/>
      <c r="Y1637" s="327"/>
      <c r="Z1637" s="327"/>
      <c r="AA1637" s="327"/>
      <c r="AB1637" s="327"/>
      <c r="AC1637" s="327"/>
      <c r="AD1637" s="327"/>
      <c r="AE1637" s="327"/>
      <c r="AF1637" s="327"/>
      <c r="AG1637" s="327"/>
    </row>
    <row r="1638" spans="2:33">
      <c r="B1638" s="354"/>
      <c r="D1638" s="327"/>
      <c r="E1638" s="327"/>
      <c r="F1638" s="327"/>
      <c r="G1638" s="327"/>
      <c r="H1638" s="327"/>
      <c r="I1638" s="327"/>
      <c r="J1638" s="327"/>
      <c r="K1638" s="327"/>
      <c r="L1638" s="327"/>
      <c r="M1638" s="327"/>
      <c r="N1638" s="327"/>
      <c r="O1638" s="327"/>
      <c r="P1638" s="327"/>
      <c r="Q1638" s="327"/>
      <c r="R1638" s="327"/>
      <c r="S1638" s="327"/>
      <c r="T1638" s="327"/>
      <c r="U1638" s="327"/>
      <c r="V1638" s="327"/>
      <c r="W1638" s="327"/>
      <c r="X1638" s="327"/>
      <c r="Y1638" s="327"/>
      <c r="Z1638" s="327"/>
      <c r="AA1638" s="327"/>
      <c r="AB1638" s="327"/>
      <c r="AC1638" s="327"/>
      <c r="AD1638" s="327"/>
      <c r="AE1638" s="327"/>
      <c r="AF1638" s="327"/>
      <c r="AG1638" s="327"/>
    </row>
    <row r="1639" spans="2:33">
      <c r="B1639" s="354"/>
      <c r="D1639" s="327"/>
      <c r="E1639" s="327"/>
      <c r="F1639" s="327"/>
      <c r="G1639" s="327"/>
      <c r="H1639" s="327"/>
      <c r="I1639" s="327"/>
      <c r="J1639" s="327"/>
      <c r="K1639" s="327"/>
      <c r="L1639" s="327"/>
      <c r="M1639" s="327"/>
      <c r="N1639" s="327"/>
      <c r="O1639" s="327"/>
      <c r="P1639" s="327"/>
      <c r="Q1639" s="327"/>
      <c r="R1639" s="327"/>
      <c r="S1639" s="327"/>
      <c r="T1639" s="327"/>
      <c r="U1639" s="327"/>
      <c r="V1639" s="327"/>
      <c r="W1639" s="327"/>
      <c r="X1639" s="327"/>
      <c r="Y1639" s="327"/>
      <c r="Z1639" s="327"/>
      <c r="AA1639" s="327"/>
      <c r="AB1639" s="327"/>
      <c r="AC1639" s="327"/>
      <c r="AD1639" s="327"/>
      <c r="AE1639" s="327"/>
      <c r="AF1639" s="327"/>
      <c r="AG1639" s="327"/>
    </row>
    <row r="1640" spans="2:33">
      <c r="B1640" s="354"/>
      <c r="D1640" s="327"/>
      <c r="E1640" s="327"/>
      <c r="F1640" s="327"/>
      <c r="G1640" s="327"/>
      <c r="H1640" s="327"/>
      <c r="I1640" s="327"/>
      <c r="J1640" s="327"/>
      <c r="K1640" s="327"/>
      <c r="L1640" s="327"/>
      <c r="M1640" s="327"/>
      <c r="N1640" s="327"/>
      <c r="O1640" s="327"/>
      <c r="P1640" s="327"/>
      <c r="Q1640" s="327"/>
      <c r="R1640" s="327"/>
      <c r="S1640" s="327"/>
      <c r="T1640" s="327"/>
      <c r="U1640" s="327"/>
      <c r="V1640" s="327"/>
      <c r="W1640" s="327"/>
      <c r="X1640" s="327"/>
      <c r="Y1640" s="327"/>
      <c r="Z1640" s="327"/>
      <c r="AA1640" s="327"/>
      <c r="AB1640" s="327"/>
      <c r="AC1640" s="327"/>
      <c r="AD1640" s="327"/>
      <c r="AE1640" s="327"/>
      <c r="AF1640" s="327"/>
      <c r="AG1640" s="327"/>
    </row>
    <row r="1641" spans="2:33">
      <c r="B1641" s="354"/>
      <c r="D1641" s="327"/>
      <c r="E1641" s="327"/>
      <c r="F1641" s="327"/>
      <c r="G1641" s="327"/>
      <c r="H1641" s="327"/>
      <c r="I1641" s="327"/>
      <c r="J1641" s="327"/>
      <c r="K1641" s="327"/>
      <c r="L1641" s="327"/>
      <c r="M1641" s="327"/>
      <c r="N1641" s="327"/>
      <c r="O1641" s="327"/>
      <c r="P1641" s="327"/>
      <c r="Q1641" s="327"/>
      <c r="R1641" s="327"/>
      <c r="S1641" s="327"/>
      <c r="T1641" s="327"/>
      <c r="U1641" s="327"/>
      <c r="V1641" s="327"/>
      <c r="W1641" s="327"/>
      <c r="X1641" s="327"/>
      <c r="Y1641" s="327"/>
      <c r="Z1641" s="327"/>
      <c r="AA1641" s="327"/>
      <c r="AB1641" s="327"/>
      <c r="AC1641" s="327"/>
      <c r="AD1641" s="327"/>
      <c r="AE1641" s="327"/>
      <c r="AF1641" s="327"/>
      <c r="AG1641" s="327"/>
    </row>
    <row r="1642" spans="2:33">
      <c r="B1642" s="354"/>
      <c r="D1642" s="327"/>
      <c r="E1642" s="327"/>
      <c r="F1642" s="327"/>
      <c r="G1642" s="327"/>
      <c r="H1642" s="327"/>
      <c r="I1642" s="327"/>
      <c r="J1642" s="327"/>
      <c r="K1642" s="327"/>
      <c r="L1642" s="327"/>
      <c r="M1642" s="327"/>
      <c r="N1642" s="327"/>
      <c r="O1642" s="327"/>
      <c r="P1642" s="327"/>
      <c r="Q1642" s="327"/>
      <c r="R1642" s="327"/>
      <c r="S1642" s="327"/>
      <c r="T1642" s="327"/>
      <c r="U1642" s="327"/>
      <c r="V1642" s="327"/>
      <c r="W1642" s="327"/>
      <c r="X1642" s="327"/>
      <c r="Y1642" s="327"/>
      <c r="Z1642" s="327"/>
      <c r="AA1642" s="327"/>
      <c r="AB1642" s="327"/>
      <c r="AC1642" s="327"/>
      <c r="AD1642" s="327"/>
      <c r="AE1642" s="327"/>
      <c r="AF1642" s="327"/>
      <c r="AG1642" s="327"/>
    </row>
    <row r="1643" spans="2:33">
      <c r="B1643" s="354"/>
      <c r="D1643" s="327"/>
      <c r="E1643" s="327"/>
      <c r="F1643" s="327"/>
      <c r="G1643" s="327"/>
      <c r="H1643" s="327"/>
      <c r="I1643" s="327"/>
      <c r="J1643" s="327"/>
      <c r="K1643" s="327"/>
      <c r="L1643" s="327"/>
      <c r="M1643" s="327"/>
      <c r="N1643" s="327"/>
      <c r="O1643" s="327"/>
      <c r="P1643" s="327"/>
      <c r="Q1643" s="327"/>
      <c r="R1643" s="327"/>
      <c r="S1643" s="327"/>
      <c r="T1643" s="327"/>
      <c r="U1643" s="327"/>
      <c r="V1643" s="327"/>
      <c r="W1643" s="327"/>
      <c r="X1643" s="327"/>
      <c r="Y1643" s="327"/>
      <c r="Z1643" s="327"/>
      <c r="AA1643" s="327"/>
      <c r="AB1643" s="327"/>
      <c r="AC1643" s="327"/>
      <c r="AD1643" s="327"/>
      <c r="AE1643" s="327"/>
      <c r="AF1643" s="327"/>
      <c r="AG1643" s="327"/>
    </row>
    <row r="1644" spans="2:33">
      <c r="B1644" s="354"/>
      <c r="D1644" s="327"/>
      <c r="E1644" s="327"/>
      <c r="F1644" s="327"/>
      <c r="G1644" s="327"/>
      <c r="H1644" s="327"/>
      <c r="I1644" s="327"/>
      <c r="J1644" s="327"/>
      <c r="K1644" s="327"/>
      <c r="L1644" s="327"/>
      <c r="M1644" s="327"/>
      <c r="N1644" s="327"/>
      <c r="O1644" s="327"/>
      <c r="P1644" s="327"/>
      <c r="Q1644" s="327"/>
      <c r="R1644" s="327"/>
      <c r="S1644" s="327"/>
      <c r="T1644" s="327"/>
      <c r="U1644" s="327"/>
      <c r="V1644" s="327"/>
      <c r="W1644" s="327"/>
      <c r="X1644" s="327"/>
      <c r="Y1644" s="327"/>
      <c r="Z1644" s="327"/>
      <c r="AA1644" s="327"/>
      <c r="AB1644" s="327"/>
      <c r="AC1644" s="327"/>
      <c r="AD1644" s="327"/>
      <c r="AE1644" s="327"/>
      <c r="AF1644" s="327"/>
      <c r="AG1644" s="327"/>
    </row>
    <row r="1645" spans="2:33">
      <c r="B1645" s="354"/>
      <c r="D1645" s="327"/>
      <c r="E1645" s="327"/>
      <c r="F1645" s="327"/>
      <c r="G1645" s="327"/>
      <c r="H1645" s="327"/>
      <c r="I1645" s="327"/>
      <c r="J1645" s="327"/>
      <c r="K1645" s="327"/>
      <c r="L1645" s="327"/>
      <c r="M1645" s="327"/>
      <c r="N1645" s="327"/>
      <c r="O1645" s="327"/>
      <c r="P1645" s="327"/>
      <c r="Q1645" s="327"/>
      <c r="R1645" s="327"/>
      <c r="S1645" s="327"/>
      <c r="T1645" s="327"/>
      <c r="U1645" s="327"/>
      <c r="V1645" s="327"/>
      <c r="W1645" s="327"/>
      <c r="X1645" s="327"/>
      <c r="Y1645" s="327"/>
      <c r="Z1645" s="327"/>
      <c r="AA1645" s="327"/>
      <c r="AB1645" s="327"/>
      <c r="AC1645" s="327"/>
      <c r="AD1645" s="327"/>
      <c r="AE1645" s="327"/>
      <c r="AF1645" s="327"/>
      <c r="AG1645" s="327"/>
    </row>
    <row r="1646" spans="2:33">
      <c r="B1646" s="354"/>
      <c r="D1646" s="327"/>
      <c r="E1646" s="327"/>
      <c r="F1646" s="327"/>
      <c r="G1646" s="327"/>
      <c r="H1646" s="327"/>
      <c r="I1646" s="327"/>
      <c r="J1646" s="327"/>
      <c r="K1646" s="327"/>
      <c r="L1646" s="327"/>
      <c r="M1646" s="327"/>
      <c r="N1646" s="327"/>
      <c r="O1646" s="327"/>
      <c r="P1646" s="327"/>
      <c r="Q1646" s="327"/>
      <c r="R1646" s="327"/>
      <c r="S1646" s="327"/>
      <c r="T1646" s="327"/>
      <c r="U1646" s="327"/>
      <c r="V1646" s="327"/>
      <c r="W1646" s="327"/>
      <c r="X1646" s="327"/>
      <c r="Y1646" s="327"/>
      <c r="Z1646" s="327"/>
      <c r="AA1646" s="327"/>
      <c r="AB1646" s="327"/>
      <c r="AC1646" s="327"/>
      <c r="AD1646" s="327"/>
      <c r="AE1646" s="327"/>
      <c r="AF1646" s="327"/>
      <c r="AG1646" s="327"/>
    </row>
    <row r="1647" spans="2:33">
      <c r="B1647" s="354"/>
      <c r="D1647" s="327"/>
      <c r="E1647" s="327"/>
      <c r="F1647" s="327"/>
      <c r="G1647" s="327"/>
      <c r="H1647" s="327"/>
      <c r="I1647" s="327"/>
      <c r="J1647" s="327"/>
      <c r="K1647" s="327"/>
      <c r="L1647" s="327"/>
      <c r="M1647" s="327"/>
      <c r="N1647" s="327"/>
      <c r="O1647" s="327"/>
      <c r="P1647" s="327"/>
      <c r="Q1647" s="327"/>
      <c r="R1647" s="327"/>
      <c r="S1647" s="327"/>
      <c r="T1647" s="327"/>
      <c r="U1647" s="327"/>
      <c r="V1647" s="327"/>
      <c r="W1647" s="327"/>
      <c r="X1647" s="327"/>
      <c r="Y1647" s="327"/>
      <c r="Z1647" s="327"/>
      <c r="AA1647" s="327"/>
      <c r="AB1647" s="327"/>
      <c r="AC1647" s="327"/>
      <c r="AD1647" s="327"/>
      <c r="AE1647" s="327"/>
      <c r="AF1647" s="327"/>
      <c r="AG1647" s="327"/>
    </row>
    <row r="1648" spans="2:33">
      <c r="B1648" s="354"/>
      <c r="D1648" s="327"/>
      <c r="E1648" s="327"/>
      <c r="F1648" s="327"/>
      <c r="G1648" s="327"/>
      <c r="H1648" s="327"/>
      <c r="I1648" s="327"/>
      <c r="J1648" s="327"/>
      <c r="K1648" s="327"/>
      <c r="L1648" s="327"/>
      <c r="M1648" s="327"/>
      <c r="N1648" s="327"/>
      <c r="O1648" s="327"/>
      <c r="P1648" s="327"/>
      <c r="Q1648" s="327"/>
      <c r="R1648" s="327"/>
      <c r="S1648" s="327"/>
      <c r="T1648" s="327"/>
      <c r="U1648" s="327"/>
      <c r="V1648" s="327"/>
      <c r="W1648" s="327"/>
      <c r="X1648" s="327"/>
      <c r="Y1648" s="327"/>
      <c r="Z1648" s="327"/>
      <c r="AA1648" s="327"/>
      <c r="AB1648" s="327"/>
      <c r="AC1648" s="327"/>
      <c r="AD1648" s="327"/>
      <c r="AE1648" s="327"/>
      <c r="AF1648" s="327"/>
      <c r="AG1648" s="327"/>
    </row>
    <row r="1649" spans="2:33">
      <c r="B1649" s="354"/>
      <c r="D1649" s="327"/>
      <c r="E1649" s="327"/>
      <c r="F1649" s="327"/>
      <c r="G1649" s="327"/>
      <c r="H1649" s="327"/>
      <c r="I1649" s="327"/>
      <c r="J1649" s="327"/>
      <c r="K1649" s="327"/>
      <c r="L1649" s="327"/>
      <c r="M1649" s="327"/>
      <c r="N1649" s="327"/>
      <c r="O1649" s="327"/>
      <c r="P1649" s="327"/>
      <c r="Q1649" s="327"/>
      <c r="R1649" s="327"/>
      <c r="S1649" s="327"/>
      <c r="T1649" s="327"/>
      <c r="U1649" s="327"/>
      <c r="V1649" s="327"/>
      <c r="W1649" s="327"/>
      <c r="X1649" s="327"/>
      <c r="Y1649" s="327"/>
      <c r="Z1649" s="327"/>
      <c r="AA1649" s="327"/>
      <c r="AB1649" s="327"/>
      <c r="AC1649" s="327"/>
      <c r="AD1649" s="327"/>
      <c r="AE1649" s="327"/>
      <c r="AF1649" s="327"/>
      <c r="AG1649" s="327"/>
    </row>
    <row r="1650" spans="2:33">
      <c r="B1650" s="354"/>
      <c r="D1650" s="327"/>
      <c r="E1650" s="327"/>
      <c r="F1650" s="327"/>
      <c r="G1650" s="327"/>
      <c r="H1650" s="327"/>
      <c r="I1650" s="327"/>
      <c r="J1650" s="327"/>
      <c r="K1650" s="327"/>
      <c r="L1650" s="327"/>
      <c r="M1650" s="327"/>
      <c r="N1650" s="327"/>
      <c r="O1650" s="327"/>
      <c r="P1650" s="327"/>
      <c r="Q1650" s="327"/>
      <c r="R1650" s="327"/>
      <c r="S1650" s="327"/>
      <c r="T1650" s="327"/>
      <c r="U1650" s="327"/>
      <c r="V1650" s="327"/>
      <c r="W1650" s="327"/>
      <c r="X1650" s="327"/>
      <c r="Y1650" s="327"/>
      <c r="Z1650" s="327"/>
      <c r="AA1650" s="327"/>
      <c r="AB1650" s="327"/>
      <c r="AC1650" s="327"/>
      <c r="AD1650" s="327"/>
      <c r="AE1650" s="327"/>
      <c r="AF1650" s="327"/>
      <c r="AG1650" s="327"/>
    </row>
    <row r="1651" spans="2:33">
      <c r="B1651" s="354"/>
      <c r="D1651" s="327"/>
      <c r="E1651" s="327"/>
      <c r="F1651" s="327"/>
      <c r="G1651" s="327"/>
      <c r="H1651" s="327"/>
      <c r="I1651" s="327"/>
      <c r="J1651" s="327"/>
      <c r="K1651" s="327"/>
      <c r="L1651" s="327"/>
      <c r="M1651" s="327"/>
      <c r="N1651" s="327"/>
      <c r="O1651" s="327"/>
      <c r="P1651" s="327"/>
      <c r="Q1651" s="327"/>
      <c r="R1651" s="327"/>
      <c r="S1651" s="327"/>
      <c r="T1651" s="327"/>
      <c r="U1651" s="327"/>
      <c r="V1651" s="327"/>
      <c r="W1651" s="327"/>
      <c r="X1651" s="327"/>
      <c r="Y1651" s="327"/>
      <c r="Z1651" s="327"/>
      <c r="AA1651" s="327"/>
      <c r="AB1651" s="327"/>
      <c r="AC1651" s="327"/>
      <c r="AD1651" s="327"/>
      <c r="AE1651" s="327"/>
      <c r="AF1651" s="327"/>
      <c r="AG1651" s="327"/>
    </row>
    <row r="1652" spans="2:33">
      <c r="B1652" s="354"/>
      <c r="D1652" s="327"/>
      <c r="E1652" s="327"/>
      <c r="F1652" s="327"/>
      <c r="G1652" s="327"/>
      <c r="H1652" s="327"/>
      <c r="I1652" s="327"/>
      <c r="J1652" s="327"/>
      <c r="K1652" s="327"/>
      <c r="L1652" s="327"/>
      <c r="M1652" s="327"/>
      <c r="N1652" s="327"/>
      <c r="O1652" s="327"/>
      <c r="P1652" s="327"/>
      <c r="Q1652" s="327"/>
      <c r="R1652" s="327"/>
      <c r="S1652" s="327"/>
      <c r="T1652" s="327"/>
      <c r="U1652" s="327"/>
      <c r="V1652" s="327"/>
      <c r="W1652" s="327"/>
      <c r="X1652" s="327"/>
      <c r="Y1652" s="327"/>
      <c r="Z1652" s="327"/>
      <c r="AA1652" s="327"/>
      <c r="AB1652" s="327"/>
      <c r="AC1652" s="327"/>
      <c r="AD1652" s="327"/>
      <c r="AE1652" s="327"/>
      <c r="AF1652" s="327"/>
      <c r="AG1652" s="327"/>
    </row>
    <row r="1653" spans="2:33">
      <c r="B1653" s="354"/>
      <c r="D1653" s="327"/>
      <c r="E1653" s="327"/>
      <c r="F1653" s="327"/>
      <c r="G1653" s="327"/>
      <c r="H1653" s="327"/>
      <c r="I1653" s="327"/>
      <c r="J1653" s="327"/>
      <c r="K1653" s="327"/>
      <c r="L1653" s="327"/>
      <c r="M1653" s="327"/>
      <c r="N1653" s="327"/>
      <c r="O1653" s="327"/>
      <c r="P1653" s="327"/>
      <c r="Q1653" s="327"/>
      <c r="R1653" s="327"/>
      <c r="S1653" s="327"/>
      <c r="T1653" s="327"/>
      <c r="U1653" s="327"/>
      <c r="V1653" s="327"/>
      <c r="W1653" s="327"/>
      <c r="X1653" s="327"/>
      <c r="Y1653" s="327"/>
      <c r="Z1653" s="327"/>
      <c r="AA1653" s="327"/>
      <c r="AB1653" s="327"/>
      <c r="AC1653" s="327"/>
      <c r="AD1653" s="327"/>
      <c r="AE1653" s="327"/>
      <c r="AF1653" s="327"/>
      <c r="AG1653" s="327"/>
    </row>
    <row r="1654" spans="2:33">
      <c r="B1654" s="354"/>
      <c r="D1654" s="327"/>
      <c r="E1654" s="327"/>
      <c r="F1654" s="327"/>
      <c r="G1654" s="327"/>
      <c r="H1654" s="327"/>
      <c r="I1654" s="327"/>
      <c r="J1654" s="327"/>
      <c r="K1654" s="327"/>
      <c r="L1654" s="327"/>
      <c r="M1654" s="327"/>
      <c r="N1654" s="327"/>
      <c r="O1654" s="327"/>
      <c r="P1654" s="327"/>
      <c r="Q1654" s="327"/>
      <c r="R1654" s="327"/>
      <c r="S1654" s="327"/>
      <c r="T1654" s="327"/>
      <c r="U1654" s="327"/>
      <c r="V1654" s="327"/>
      <c r="W1654" s="327"/>
      <c r="X1654" s="327"/>
      <c r="Y1654" s="327"/>
      <c r="Z1654" s="327"/>
      <c r="AA1654" s="327"/>
      <c r="AB1654" s="327"/>
      <c r="AC1654" s="327"/>
      <c r="AD1654" s="327"/>
      <c r="AE1654" s="327"/>
      <c r="AF1654" s="327"/>
      <c r="AG1654" s="327"/>
    </row>
    <row r="1655" spans="2:33">
      <c r="B1655" s="354"/>
      <c r="D1655" s="327"/>
      <c r="E1655" s="327"/>
      <c r="F1655" s="327"/>
      <c r="G1655" s="327"/>
      <c r="H1655" s="327"/>
      <c r="I1655" s="327"/>
      <c r="J1655" s="327"/>
      <c r="K1655" s="327"/>
      <c r="L1655" s="327"/>
      <c r="M1655" s="327"/>
      <c r="N1655" s="327"/>
      <c r="O1655" s="327"/>
      <c r="P1655" s="327"/>
      <c r="Q1655" s="327"/>
      <c r="R1655" s="327"/>
      <c r="S1655" s="327"/>
      <c r="T1655" s="327"/>
      <c r="U1655" s="327"/>
      <c r="V1655" s="327"/>
      <c r="W1655" s="327"/>
      <c r="X1655" s="327"/>
      <c r="Y1655" s="327"/>
      <c r="Z1655" s="327"/>
      <c r="AA1655" s="327"/>
      <c r="AB1655" s="327"/>
      <c r="AC1655" s="327"/>
      <c r="AD1655" s="327"/>
      <c r="AE1655" s="327"/>
      <c r="AF1655" s="327"/>
      <c r="AG1655" s="327"/>
    </row>
    <row r="1656" spans="2:33">
      <c r="B1656" s="354"/>
      <c r="D1656" s="327"/>
      <c r="E1656" s="327"/>
      <c r="F1656" s="327"/>
      <c r="G1656" s="327"/>
      <c r="H1656" s="327"/>
      <c r="I1656" s="327"/>
      <c r="J1656" s="327"/>
      <c r="K1656" s="327"/>
      <c r="L1656" s="327"/>
      <c r="M1656" s="327"/>
      <c r="N1656" s="327"/>
      <c r="O1656" s="327"/>
      <c r="P1656" s="327"/>
      <c r="Q1656" s="327"/>
      <c r="R1656" s="327"/>
      <c r="S1656" s="327"/>
      <c r="T1656" s="327"/>
      <c r="U1656" s="327"/>
      <c r="V1656" s="327"/>
      <c r="W1656" s="327"/>
      <c r="X1656" s="327"/>
      <c r="Y1656" s="327"/>
      <c r="Z1656" s="327"/>
      <c r="AA1656" s="327"/>
      <c r="AB1656" s="327"/>
      <c r="AC1656" s="327"/>
      <c r="AD1656" s="327"/>
      <c r="AE1656" s="327"/>
      <c r="AF1656" s="327"/>
      <c r="AG1656" s="327"/>
    </row>
    <row r="1657" spans="2:33">
      <c r="B1657" s="354"/>
      <c r="D1657" s="327"/>
      <c r="E1657" s="327"/>
      <c r="F1657" s="327"/>
      <c r="G1657" s="327"/>
      <c r="H1657" s="327"/>
      <c r="I1657" s="327"/>
      <c r="J1657" s="327"/>
      <c r="K1657" s="327"/>
      <c r="L1657" s="327"/>
      <c r="M1657" s="327"/>
      <c r="N1657" s="327"/>
      <c r="O1657" s="327"/>
      <c r="P1657" s="327"/>
      <c r="Q1657" s="327"/>
      <c r="R1657" s="327"/>
      <c r="S1657" s="327"/>
      <c r="T1657" s="327"/>
      <c r="U1657" s="327"/>
      <c r="V1657" s="327"/>
      <c r="W1657" s="327"/>
      <c r="X1657" s="327"/>
      <c r="Y1657" s="327"/>
      <c r="Z1657" s="327"/>
      <c r="AA1657" s="327"/>
      <c r="AB1657" s="327"/>
      <c r="AC1657" s="327"/>
      <c r="AD1657" s="327"/>
      <c r="AE1657" s="327"/>
      <c r="AF1657" s="327"/>
      <c r="AG1657" s="327"/>
    </row>
    <row r="1658" spans="2:33">
      <c r="B1658" s="354"/>
      <c r="D1658" s="327"/>
      <c r="E1658" s="327"/>
      <c r="F1658" s="327"/>
      <c r="G1658" s="327"/>
      <c r="H1658" s="327"/>
      <c r="I1658" s="327"/>
      <c r="J1658" s="327"/>
      <c r="K1658" s="327"/>
      <c r="L1658" s="327"/>
      <c r="M1658" s="327"/>
      <c r="N1658" s="327"/>
      <c r="O1658" s="327"/>
      <c r="P1658" s="327"/>
      <c r="Q1658" s="327"/>
      <c r="R1658" s="327"/>
      <c r="S1658" s="327"/>
      <c r="T1658" s="327"/>
      <c r="U1658" s="327"/>
      <c r="V1658" s="327"/>
      <c r="W1658" s="327"/>
      <c r="X1658" s="327"/>
      <c r="Y1658" s="327"/>
      <c r="Z1658" s="327"/>
      <c r="AA1658" s="327"/>
      <c r="AB1658" s="327"/>
      <c r="AC1658" s="327"/>
      <c r="AD1658" s="327"/>
      <c r="AE1658" s="327"/>
      <c r="AF1658" s="327"/>
      <c r="AG1658" s="327"/>
    </row>
    <row r="1659" spans="2:33">
      <c r="B1659" s="354"/>
      <c r="D1659" s="327"/>
      <c r="E1659" s="327"/>
      <c r="F1659" s="327"/>
      <c r="G1659" s="327"/>
      <c r="H1659" s="327"/>
      <c r="I1659" s="327"/>
      <c r="J1659" s="327"/>
      <c r="K1659" s="327"/>
      <c r="L1659" s="327"/>
      <c r="M1659" s="327"/>
      <c r="N1659" s="327"/>
      <c r="O1659" s="327"/>
      <c r="P1659" s="327"/>
      <c r="Q1659" s="327"/>
      <c r="R1659" s="327"/>
      <c r="S1659" s="327"/>
      <c r="T1659" s="327"/>
      <c r="U1659" s="327"/>
      <c r="V1659" s="327"/>
      <c r="W1659" s="327"/>
      <c r="X1659" s="327"/>
      <c r="Y1659" s="327"/>
      <c r="Z1659" s="327"/>
      <c r="AA1659" s="327"/>
      <c r="AB1659" s="327"/>
      <c r="AC1659" s="327"/>
      <c r="AD1659" s="327"/>
      <c r="AE1659" s="327"/>
      <c r="AF1659" s="327"/>
      <c r="AG1659" s="327"/>
    </row>
    <row r="1660" spans="2:33">
      <c r="B1660" s="354"/>
      <c r="D1660" s="327"/>
      <c r="E1660" s="327"/>
      <c r="F1660" s="327"/>
      <c r="G1660" s="327"/>
      <c r="H1660" s="327"/>
      <c r="I1660" s="327"/>
      <c r="J1660" s="327"/>
      <c r="K1660" s="327"/>
      <c r="L1660" s="327"/>
      <c r="M1660" s="327"/>
      <c r="N1660" s="327"/>
      <c r="O1660" s="327"/>
      <c r="P1660" s="327"/>
      <c r="Q1660" s="327"/>
      <c r="R1660" s="327"/>
      <c r="S1660" s="327"/>
      <c r="T1660" s="327"/>
      <c r="U1660" s="327"/>
      <c r="V1660" s="327"/>
      <c r="W1660" s="327"/>
      <c r="X1660" s="327"/>
      <c r="Y1660" s="327"/>
      <c r="Z1660" s="327"/>
      <c r="AA1660" s="327"/>
      <c r="AB1660" s="327"/>
      <c r="AC1660" s="327"/>
      <c r="AD1660" s="327"/>
      <c r="AE1660" s="327"/>
      <c r="AF1660" s="327"/>
      <c r="AG1660" s="327"/>
    </row>
    <row r="1661" spans="2:33">
      <c r="B1661" s="354"/>
      <c r="D1661" s="327"/>
      <c r="E1661" s="327"/>
      <c r="F1661" s="327"/>
      <c r="G1661" s="327"/>
      <c r="H1661" s="327"/>
      <c r="I1661" s="327"/>
      <c r="J1661" s="327"/>
      <c r="K1661" s="327"/>
      <c r="L1661" s="327"/>
      <c r="M1661" s="327"/>
      <c r="N1661" s="327"/>
      <c r="O1661" s="327"/>
      <c r="P1661" s="327"/>
      <c r="Q1661" s="327"/>
      <c r="R1661" s="327"/>
      <c r="S1661" s="327"/>
      <c r="T1661" s="327"/>
      <c r="U1661" s="327"/>
      <c r="V1661" s="327"/>
      <c r="W1661" s="327"/>
      <c r="X1661" s="327"/>
      <c r="Y1661" s="327"/>
      <c r="Z1661" s="327"/>
      <c r="AA1661" s="327"/>
      <c r="AB1661" s="327"/>
      <c r="AC1661" s="327"/>
      <c r="AD1661" s="327"/>
      <c r="AE1661" s="327"/>
      <c r="AF1661" s="327"/>
      <c r="AG1661" s="327"/>
    </row>
    <row r="1662" spans="2:33">
      <c r="B1662" s="354"/>
      <c r="D1662" s="327"/>
      <c r="E1662" s="327"/>
      <c r="F1662" s="327"/>
      <c r="G1662" s="327"/>
      <c r="H1662" s="327"/>
      <c r="I1662" s="327"/>
      <c r="J1662" s="327"/>
      <c r="K1662" s="327"/>
      <c r="L1662" s="327"/>
      <c r="M1662" s="327"/>
      <c r="N1662" s="327"/>
      <c r="O1662" s="327"/>
      <c r="P1662" s="327"/>
      <c r="Q1662" s="327"/>
      <c r="R1662" s="327"/>
      <c r="S1662" s="327"/>
      <c r="T1662" s="327"/>
      <c r="U1662" s="327"/>
      <c r="V1662" s="327"/>
      <c r="W1662" s="327"/>
      <c r="X1662" s="327"/>
      <c r="Y1662" s="327"/>
      <c r="Z1662" s="327"/>
      <c r="AA1662" s="327"/>
      <c r="AB1662" s="327"/>
      <c r="AC1662" s="327"/>
      <c r="AD1662" s="327"/>
      <c r="AE1662" s="327"/>
      <c r="AF1662" s="327"/>
      <c r="AG1662" s="327"/>
    </row>
    <row r="1663" spans="2:33">
      <c r="B1663" s="354"/>
      <c r="D1663" s="327"/>
      <c r="E1663" s="327"/>
      <c r="F1663" s="327"/>
      <c r="G1663" s="327"/>
      <c r="H1663" s="327"/>
      <c r="I1663" s="327"/>
      <c r="J1663" s="327"/>
      <c r="K1663" s="327"/>
      <c r="L1663" s="327"/>
      <c r="M1663" s="327"/>
      <c r="N1663" s="327"/>
      <c r="O1663" s="327"/>
      <c r="P1663" s="327"/>
      <c r="Q1663" s="327"/>
      <c r="R1663" s="327"/>
      <c r="S1663" s="327"/>
      <c r="T1663" s="327"/>
      <c r="U1663" s="327"/>
      <c r="V1663" s="327"/>
      <c r="W1663" s="327"/>
      <c r="X1663" s="327"/>
      <c r="Y1663" s="327"/>
      <c r="Z1663" s="327"/>
      <c r="AA1663" s="327"/>
      <c r="AB1663" s="327"/>
      <c r="AC1663" s="327"/>
      <c r="AD1663" s="327"/>
      <c r="AE1663" s="327"/>
      <c r="AF1663" s="327"/>
      <c r="AG1663" s="327"/>
    </row>
    <row r="1664" spans="2:33">
      <c r="B1664" s="354"/>
      <c r="D1664" s="327"/>
      <c r="E1664" s="327"/>
      <c r="F1664" s="327"/>
      <c r="G1664" s="327"/>
      <c r="H1664" s="327"/>
      <c r="I1664" s="327"/>
      <c r="J1664" s="327"/>
      <c r="K1664" s="327"/>
      <c r="L1664" s="327"/>
      <c r="M1664" s="327"/>
      <c r="N1664" s="327"/>
      <c r="O1664" s="327"/>
      <c r="P1664" s="327"/>
      <c r="Q1664" s="327"/>
      <c r="R1664" s="327"/>
      <c r="S1664" s="327"/>
      <c r="T1664" s="327"/>
      <c r="U1664" s="327"/>
      <c r="V1664" s="327"/>
      <c r="W1664" s="327"/>
      <c r="X1664" s="327"/>
      <c r="Y1664" s="327"/>
      <c r="Z1664" s="327"/>
      <c r="AA1664" s="327"/>
      <c r="AB1664" s="327"/>
      <c r="AC1664" s="327"/>
      <c r="AD1664" s="327"/>
      <c r="AE1664" s="327"/>
      <c r="AF1664" s="327"/>
      <c r="AG1664" s="327"/>
    </row>
    <row r="1665" spans="2:33">
      <c r="B1665" s="354"/>
      <c r="D1665" s="327"/>
      <c r="E1665" s="327"/>
      <c r="F1665" s="327"/>
      <c r="G1665" s="327"/>
      <c r="H1665" s="327"/>
      <c r="I1665" s="327"/>
      <c r="J1665" s="327"/>
      <c r="K1665" s="327"/>
      <c r="L1665" s="327"/>
      <c r="M1665" s="327"/>
      <c r="N1665" s="327"/>
      <c r="O1665" s="327"/>
      <c r="P1665" s="327"/>
      <c r="Q1665" s="327"/>
      <c r="R1665" s="327"/>
      <c r="S1665" s="327"/>
      <c r="T1665" s="327"/>
      <c r="U1665" s="327"/>
      <c r="V1665" s="327"/>
      <c r="W1665" s="327"/>
      <c r="X1665" s="327"/>
      <c r="Y1665" s="327"/>
      <c r="Z1665" s="327"/>
      <c r="AA1665" s="327"/>
      <c r="AB1665" s="327"/>
      <c r="AC1665" s="327"/>
      <c r="AD1665" s="327"/>
      <c r="AE1665" s="327"/>
      <c r="AF1665" s="327"/>
      <c r="AG1665" s="327"/>
    </row>
    <row r="1666" spans="2:33">
      <c r="B1666" s="354"/>
      <c r="D1666" s="327"/>
      <c r="E1666" s="327"/>
      <c r="F1666" s="327"/>
      <c r="G1666" s="327"/>
      <c r="H1666" s="327"/>
      <c r="I1666" s="327"/>
      <c r="J1666" s="327"/>
      <c r="K1666" s="327"/>
      <c r="L1666" s="327"/>
      <c r="M1666" s="327"/>
      <c r="N1666" s="327"/>
      <c r="O1666" s="327"/>
      <c r="P1666" s="327"/>
      <c r="Q1666" s="327"/>
      <c r="R1666" s="327"/>
      <c r="S1666" s="327"/>
      <c r="T1666" s="327"/>
      <c r="U1666" s="327"/>
      <c r="V1666" s="327"/>
      <c r="W1666" s="327"/>
      <c r="X1666" s="327"/>
      <c r="Y1666" s="327"/>
      <c r="Z1666" s="327"/>
      <c r="AA1666" s="327"/>
      <c r="AB1666" s="327"/>
      <c r="AC1666" s="327"/>
      <c r="AD1666" s="327"/>
      <c r="AE1666" s="327"/>
      <c r="AF1666" s="327"/>
      <c r="AG1666" s="327"/>
    </row>
    <row r="1667" spans="2:33">
      <c r="B1667" s="354"/>
      <c r="D1667" s="327"/>
      <c r="E1667" s="327"/>
      <c r="F1667" s="327"/>
      <c r="G1667" s="327"/>
      <c r="H1667" s="327"/>
      <c r="I1667" s="327"/>
      <c r="J1667" s="327"/>
      <c r="K1667" s="327"/>
      <c r="L1667" s="327"/>
      <c r="M1667" s="327"/>
      <c r="N1667" s="327"/>
      <c r="O1667" s="327"/>
      <c r="P1667" s="327"/>
      <c r="Q1667" s="327"/>
      <c r="R1667" s="327"/>
      <c r="S1667" s="327"/>
      <c r="T1667" s="327"/>
      <c r="U1667" s="327"/>
      <c r="V1667" s="327"/>
      <c r="W1667" s="327"/>
      <c r="X1667" s="327"/>
      <c r="Y1667" s="327"/>
      <c r="Z1667" s="327"/>
      <c r="AA1667" s="327"/>
      <c r="AB1667" s="327"/>
      <c r="AC1667" s="327"/>
      <c r="AD1667" s="327"/>
      <c r="AE1667" s="327"/>
      <c r="AF1667" s="327"/>
      <c r="AG1667" s="327"/>
    </row>
    <row r="1668" spans="2:33">
      <c r="B1668" s="354"/>
      <c r="D1668" s="327"/>
      <c r="E1668" s="327"/>
      <c r="F1668" s="327"/>
      <c r="G1668" s="327"/>
      <c r="H1668" s="327"/>
      <c r="I1668" s="327"/>
      <c r="J1668" s="327"/>
      <c r="K1668" s="327"/>
      <c r="L1668" s="327"/>
      <c r="M1668" s="327"/>
      <c r="N1668" s="327"/>
      <c r="O1668" s="327"/>
      <c r="P1668" s="327"/>
      <c r="Q1668" s="327"/>
      <c r="R1668" s="327"/>
      <c r="S1668" s="327"/>
      <c r="T1668" s="327"/>
      <c r="U1668" s="327"/>
      <c r="V1668" s="327"/>
      <c r="W1668" s="327"/>
      <c r="X1668" s="327"/>
      <c r="Y1668" s="327"/>
      <c r="Z1668" s="327"/>
      <c r="AA1668" s="327"/>
      <c r="AB1668" s="327"/>
      <c r="AC1668" s="327"/>
      <c r="AD1668" s="327"/>
      <c r="AE1668" s="327"/>
      <c r="AF1668" s="327"/>
      <c r="AG1668" s="327"/>
    </row>
    <row r="1669" spans="2:33">
      <c r="B1669" s="354"/>
      <c r="D1669" s="327"/>
      <c r="E1669" s="327"/>
      <c r="F1669" s="327"/>
      <c r="G1669" s="327"/>
      <c r="H1669" s="327"/>
      <c r="I1669" s="327"/>
      <c r="J1669" s="327"/>
      <c r="K1669" s="327"/>
      <c r="L1669" s="327"/>
      <c r="M1669" s="327"/>
      <c r="N1669" s="327"/>
      <c r="O1669" s="327"/>
      <c r="P1669" s="327"/>
      <c r="Q1669" s="327"/>
      <c r="R1669" s="327"/>
      <c r="S1669" s="327"/>
      <c r="T1669" s="327"/>
      <c r="U1669" s="327"/>
      <c r="V1669" s="327"/>
      <c r="W1669" s="327"/>
      <c r="X1669" s="327"/>
      <c r="Y1669" s="327"/>
      <c r="Z1669" s="327"/>
      <c r="AA1669" s="327"/>
      <c r="AB1669" s="327"/>
      <c r="AC1669" s="327"/>
      <c r="AD1669" s="327"/>
      <c r="AE1669" s="327"/>
      <c r="AF1669" s="327"/>
      <c r="AG1669" s="327"/>
    </row>
    <row r="1670" spans="2:33">
      <c r="B1670" s="354"/>
      <c r="D1670" s="327"/>
      <c r="E1670" s="327"/>
      <c r="F1670" s="327"/>
      <c r="G1670" s="327"/>
      <c r="H1670" s="327"/>
      <c r="I1670" s="327"/>
      <c r="J1670" s="327"/>
      <c r="K1670" s="327"/>
      <c r="L1670" s="327"/>
      <c r="M1670" s="327"/>
      <c r="N1670" s="327"/>
      <c r="O1670" s="327"/>
      <c r="P1670" s="327"/>
      <c r="Q1670" s="327"/>
      <c r="R1670" s="327"/>
      <c r="S1670" s="327"/>
      <c r="T1670" s="327"/>
      <c r="U1670" s="327"/>
      <c r="V1670" s="327"/>
      <c r="W1670" s="327"/>
      <c r="X1670" s="327"/>
      <c r="Y1670" s="327"/>
      <c r="Z1670" s="327"/>
      <c r="AA1670" s="327"/>
      <c r="AB1670" s="327"/>
      <c r="AC1670" s="327"/>
      <c r="AD1670" s="327"/>
      <c r="AE1670" s="327"/>
      <c r="AF1670" s="327"/>
      <c r="AG1670" s="327"/>
    </row>
    <row r="1671" spans="2:33">
      <c r="B1671" s="354"/>
      <c r="D1671" s="327"/>
      <c r="E1671" s="327"/>
      <c r="F1671" s="327"/>
      <c r="G1671" s="327"/>
      <c r="H1671" s="327"/>
      <c r="I1671" s="327"/>
      <c r="J1671" s="327"/>
      <c r="K1671" s="327"/>
      <c r="L1671" s="327"/>
      <c r="M1671" s="327"/>
      <c r="N1671" s="327"/>
      <c r="O1671" s="327"/>
      <c r="P1671" s="327"/>
      <c r="Q1671" s="327"/>
      <c r="R1671" s="327"/>
      <c r="S1671" s="327"/>
      <c r="T1671" s="327"/>
      <c r="U1671" s="327"/>
      <c r="V1671" s="327"/>
      <c r="W1671" s="327"/>
      <c r="X1671" s="327"/>
      <c r="Y1671" s="327"/>
      <c r="Z1671" s="327"/>
      <c r="AA1671" s="327"/>
      <c r="AB1671" s="327"/>
      <c r="AC1671" s="327"/>
      <c r="AD1671" s="327"/>
      <c r="AE1671" s="327"/>
      <c r="AF1671" s="327"/>
      <c r="AG1671" s="327"/>
    </row>
    <row r="1672" spans="2:33">
      <c r="B1672" s="354"/>
      <c r="D1672" s="327"/>
      <c r="E1672" s="327"/>
      <c r="F1672" s="327"/>
      <c r="G1672" s="327"/>
      <c r="H1672" s="327"/>
      <c r="I1672" s="327"/>
      <c r="J1672" s="327"/>
      <c r="K1672" s="327"/>
      <c r="L1672" s="327"/>
      <c r="M1672" s="327"/>
      <c r="N1672" s="327"/>
      <c r="O1672" s="327"/>
      <c r="P1672" s="327"/>
      <c r="Q1672" s="327"/>
      <c r="R1672" s="327"/>
      <c r="S1672" s="327"/>
      <c r="T1672" s="327"/>
      <c r="U1672" s="327"/>
      <c r="V1672" s="327"/>
      <c r="W1672" s="327"/>
      <c r="X1672" s="327"/>
      <c r="Y1672" s="327"/>
      <c r="Z1672" s="327"/>
      <c r="AA1672" s="327"/>
      <c r="AB1672" s="327"/>
      <c r="AC1672" s="327"/>
      <c r="AD1672" s="327"/>
      <c r="AE1672" s="327"/>
      <c r="AF1672" s="327"/>
      <c r="AG1672" s="327"/>
    </row>
    <row r="1673" spans="2:33">
      <c r="B1673" s="354"/>
      <c r="D1673" s="327"/>
      <c r="E1673" s="327"/>
      <c r="F1673" s="327"/>
      <c r="G1673" s="327"/>
      <c r="H1673" s="327"/>
      <c r="I1673" s="327"/>
      <c r="J1673" s="327"/>
      <c r="K1673" s="327"/>
      <c r="L1673" s="327"/>
      <c r="M1673" s="327"/>
      <c r="N1673" s="327"/>
      <c r="O1673" s="327"/>
      <c r="P1673" s="327"/>
      <c r="Q1673" s="327"/>
      <c r="R1673" s="327"/>
      <c r="S1673" s="327"/>
      <c r="T1673" s="327"/>
      <c r="U1673" s="327"/>
      <c r="V1673" s="327"/>
      <c r="W1673" s="327"/>
      <c r="X1673" s="327"/>
      <c r="Y1673" s="327"/>
      <c r="Z1673" s="327"/>
      <c r="AA1673" s="327"/>
      <c r="AB1673" s="327"/>
      <c r="AC1673" s="327"/>
      <c r="AD1673" s="327"/>
      <c r="AE1673" s="327"/>
      <c r="AF1673" s="327"/>
      <c r="AG1673" s="327"/>
    </row>
    <row r="1674" spans="2:33">
      <c r="B1674" s="354"/>
      <c r="D1674" s="327"/>
      <c r="E1674" s="327"/>
      <c r="F1674" s="327"/>
      <c r="G1674" s="327"/>
      <c r="H1674" s="327"/>
      <c r="I1674" s="327"/>
      <c r="J1674" s="327"/>
      <c r="K1674" s="327"/>
      <c r="L1674" s="327"/>
      <c r="M1674" s="327"/>
      <c r="N1674" s="327"/>
      <c r="O1674" s="327"/>
      <c r="P1674" s="327"/>
      <c r="Q1674" s="327"/>
      <c r="R1674" s="327"/>
      <c r="S1674" s="327"/>
      <c r="T1674" s="327"/>
      <c r="U1674" s="327"/>
      <c r="V1674" s="327"/>
      <c r="W1674" s="327"/>
      <c r="X1674" s="327"/>
      <c r="Y1674" s="327"/>
      <c r="Z1674" s="327"/>
      <c r="AA1674" s="327"/>
      <c r="AB1674" s="327"/>
      <c r="AC1674" s="327"/>
      <c r="AD1674" s="327"/>
      <c r="AE1674" s="327"/>
      <c r="AF1674" s="327"/>
      <c r="AG1674" s="327"/>
    </row>
    <row r="1675" spans="2:33">
      <c r="B1675" s="354"/>
      <c r="D1675" s="327"/>
      <c r="E1675" s="327"/>
      <c r="F1675" s="327"/>
      <c r="G1675" s="327"/>
      <c r="H1675" s="327"/>
      <c r="I1675" s="327"/>
      <c r="J1675" s="327"/>
      <c r="K1675" s="327"/>
      <c r="L1675" s="327"/>
      <c r="M1675" s="327"/>
      <c r="N1675" s="327"/>
      <c r="O1675" s="327"/>
      <c r="P1675" s="327"/>
      <c r="Q1675" s="327"/>
      <c r="R1675" s="327"/>
      <c r="S1675" s="327"/>
      <c r="T1675" s="327"/>
      <c r="U1675" s="327"/>
      <c r="V1675" s="327"/>
      <c r="W1675" s="327"/>
      <c r="X1675" s="327"/>
      <c r="Y1675" s="327"/>
      <c r="Z1675" s="327"/>
      <c r="AA1675" s="327"/>
      <c r="AB1675" s="327"/>
      <c r="AC1675" s="327"/>
      <c r="AD1675" s="327"/>
      <c r="AE1675" s="327"/>
      <c r="AF1675" s="327"/>
      <c r="AG1675" s="327"/>
    </row>
    <row r="1676" spans="2:33">
      <c r="B1676" s="354"/>
      <c r="D1676" s="327"/>
      <c r="E1676" s="327"/>
      <c r="F1676" s="327"/>
      <c r="G1676" s="327"/>
      <c r="H1676" s="327"/>
      <c r="I1676" s="327"/>
      <c r="J1676" s="327"/>
      <c r="K1676" s="327"/>
      <c r="L1676" s="327"/>
      <c r="M1676" s="327"/>
      <c r="N1676" s="327"/>
      <c r="O1676" s="327"/>
      <c r="P1676" s="327"/>
      <c r="Q1676" s="327"/>
      <c r="R1676" s="327"/>
      <c r="S1676" s="327"/>
      <c r="T1676" s="327"/>
      <c r="U1676" s="327"/>
      <c r="V1676" s="327"/>
      <c r="W1676" s="327"/>
      <c r="X1676" s="327"/>
      <c r="Y1676" s="327"/>
      <c r="Z1676" s="327"/>
      <c r="AA1676" s="327"/>
      <c r="AB1676" s="327"/>
      <c r="AC1676" s="327"/>
      <c r="AD1676" s="327"/>
      <c r="AE1676" s="327"/>
      <c r="AF1676" s="327"/>
      <c r="AG1676" s="327"/>
    </row>
    <row r="1677" spans="2:33">
      <c r="B1677" s="354"/>
      <c r="D1677" s="327"/>
      <c r="E1677" s="327"/>
      <c r="F1677" s="327"/>
      <c r="G1677" s="327"/>
      <c r="H1677" s="327"/>
      <c r="I1677" s="327"/>
      <c r="J1677" s="327"/>
      <c r="K1677" s="327"/>
      <c r="L1677" s="327"/>
      <c r="M1677" s="327"/>
      <c r="N1677" s="327"/>
      <c r="O1677" s="327"/>
      <c r="P1677" s="327"/>
      <c r="Q1677" s="327"/>
      <c r="R1677" s="327"/>
      <c r="S1677" s="327"/>
      <c r="T1677" s="327"/>
      <c r="U1677" s="327"/>
      <c r="V1677" s="327"/>
      <c r="W1677" s="327"/>
      <c r="X1677" s="327"/>
      <c r="Y1677" s="327"/>
      <c r="Z1677" s="327"/>
      <c r="AA1677" s="327"/>
      <c r="AB1677" s="327"/>
      <c r="AC1677" s="327"/>
      <c r="AD1677" s="327"/>
      <c r="AE1677" s="327"/>
      <c r="AF1677" s="327"/>
      <c r="AG1677" s="327"/>
    </row>
    <row r="1678" spans="2:33">
      <c r="B1678" s="354"/>
      <c r="D1678" s="327"/>
      <c r="E1678" s="327"/>
      <c r="F1678" s="327"/>
      <c r="G1678" s="327"/>
      <c r="H1678" s="327"/>
      <c r="I1678" s="327"/>
      <c r="J1678" s="327"/>
      <c r="K1678" s="327"/>
      <c r="L1678" s="327"/>
      <c r="M1678" s="327"/>
      <c r="N1678" s="327"/>
      <c r="O1678" s="327"/>
      <c r="P1678" s="327"/>
      <c r="Q1678" s="327"/>
      <c r="R1678" s="327"/>
      <c r="S1678" s="327"/>
      <c r="T1678" s="327"/>
      <c r="U1678" s="327"/>
      <c r="V1678" s="327"/>
      <c r="W1678" s="327"/>
      <c r="X1678" s="327"/>
      <c r="Y1678" s="327"/>
      <c r="Z1678" s="327"/>
      <c r="AA1678" s="327"/>
      <c r="AB1678" s="327"/>
      <c r="AC1678" s="327"/>
      <c r="AD1678" s="327"/>
      <c r="AE1678" s="327"/>
      <c r="AF1678" s="327"/>
      <c r="AG1678" s="327"/>
    </row>
    <row r="1679" spans="2:33">
      <c r="B1679" s="354"/>
      <c r="D1679" s="327"/>
      <c r="E1679" s="327"/>
      <c r="F1679" s="327"/>
      <c r="G1679" s="327"/>
      <c r="H1679" s="327"/>
      <c r="I1679" s="327"/>
      <c r="J1679" s="327"/>
      <c r="K1679" s="327"/>
      <c r="L1679" s="327"/>
      <c r="M1679" s="327"/>
      <c r="N1679" s="327"/>
      <c r="O1679" s="327"/>
      <c r="P1679" s="327"/>
      <c r="Q1679" s="327"/>
      <c r="R1679" s="327"/>
      <c r="S1679" s="327"/>
      <c r="T1679" s="327"/>
      <c r="U1679" s="327"/>
      <c r="V1679" s="327"/>
      <c r="W1679" s="327"/>
      <c r="X1679" s="327"/>
      <c r="Y1679" s="327"/>
      <c r="Z1679" s="327"/>
      <c r="AA1679" s="327"/>
      <c r="AB1679" s="327"/>
      <c r="AC1679" s="327"/>
      <c r="AD1679" s="327"/>
      <c r="AE1679" s="327"/>
      <c r="AF1679" s="327"/>
      <c r="AG1679" s="327"/>
    </row>
    <row r="1680" spans="2:33">
      <c r="B1680" s="354"/>
      <c r="D1680" s="327"/>
      <c r="E1680" s="327"/>
      <c r="F1680" s="327"/>
      <c r="G1680" s="327"/>
      <c r="H1680" s="327"/>
      <c r="I1680" s="327"/>
      <c r="J1680" s="327"/>
      <c r="K1680" s="327"/>
      <c r="L1680" s="327"/>
      <c r="M1680" s="327"/>
      <c r="N1680" s="327"/>
      <c r="O1680" s="327"/>
      <c r="P1680" s="327"/>
      <c r="Q1680" s="327"/>
      <c r="R1680" s="327"/>
      <c r="S1680" s="327"/>
      <c r="T1680" s="327"/>
      <c r="U1680" s="327"/>
      <c r="V1680" s="327"/>
      <c r="W1680" s="327"/>
      <c r="X1680" s="327"/>
      <c r="Y1680" s="327"/>
      <c r="Z1680" s="327"/>
      <c r="AA1680" s="327"/>
      <c r="AB1680" s="327"/>
      <c r="AC1680" s="327"/>
      <c r="AD1680" s="327"/>
      <c r="AE1680" s="327"/>
      <c r="AF1680" s="327"/>
      <c r="AG1680" s="327"/>
    </row>
    <row r="1681" spans="2:33">
      <c r="B1681" s="354"/>
      <c r="D1681" s="327"/>
      <c r="E1681" s="327"/>
      <c r="F1681" s="327"/>
      <c r="G1681" s="327"/>
      <c r="H1681" s="327"/>
      <c r="I1681" s="327"/>
      <c r="J1681" s="327"/>
      <c r="K1681" s="327"/>
      <c r="L1681" s="327"/>
      <c r="M1681" s="327"/>
      <c r="N1681" s="327"/>
      <c r="O1681" s="327"/>
      <c r="P1681" s="327"/>
      <c r="Q1681" s="327"/>
      <c r="R1681" s="327"/>
      <c r="S1681" s="327"/>
      <c r="T1681" s="327"/>
      <c r="U1681" s="327"/>
      <c r="V1681" s="327"/>
      <c r="W1681" s="327"/>
      <c r="X1681" s="327"/>
      <c r="Y1681" s="327"/>
      <c r="Z1681" s="327"/>
      <c r="AA1681" s="327"/>
      <c r="AB1681" s="327"/>
      <c r="AC1681" s="327"/>
      <c r="AD1681" s="327"/>
      <c r="AE1681" s="327"/>
      <c r="AF1681" s="327"/>
      <c r="AG1681" s="327"/>
    </row>
    <row r="1682" spans="2:33">
      <c r="B1682" s="354"/>
      <c r="D1682" s="327"/>
      <c r="E1682" s="327"/>
      <c r="F1682" s="327"/>
      <c r="G1682" s="327"/>
      <c r="H1682" s="327"/>
      <c r="I1682" s="327"/>
      <c r="J1682" s="327"/>
      <c r="K1682" s="327"/>
      <c r="L1682" s="327"/>
      <c r="M1682" s="327"/>
      <c r="N1682" s="327"/>
      <c r="O1682" s="327"/>
      <c r="P1682" s="327"/>
      <c r="Q1682" s="327"/>
      <c r="R1682" s="327"/>
      <c r="S1682" s="327"/>
      <c r="T1682" s="327"/>
      <c r="U1682" s="327"/>
      <c r="V1682" s="327"/>
      <c r="W1682" s="327"/>
      <c r="X1682" s="327"/>
      <c r="Y1682" s="327"/>
      <c r="Z1682" s="327"/>
      <c r="AA1682" s="327"/>
      <c r="AB1682" s="327"/>
      <c r="AC1682" s="327"/>
      <c r="AD1682" s="327"/>
      <c r="AE1682" s="327"/>
      <c r="AF1682" s="327"/>
      <c r="AG1682" s="327"/>
    </row>
    <row r="1683" spans="2:33">
      <c r="B1683" s="354"/>
      <c r="D1683" s="327"/>
      <c r="E1683" s="327"/>
      <c r="F1683" s="327"/>
      <c r="G1683" s="327"/>
      <c r="H1683" s="327"/>
      <c r="I1683" s="327"/>
      <c r="J1683" s="327"/>
      <c r="K1683" s="327"/>
      <c r="L1683" s="327"/>
      <c r="M1683" s="327"/>
      <c r="N1683" s="327"/>
      <c r="O1683" s="327"/>
      <c r="P1683" s="327"/>
      <c r="Q1683" s="327"/>
      <c r="R1683" s="327"/>
      <c r="S1683" s="327"/>
      <c r="T1683" s="327"/>
      <c r="U1683" s="327"/>
      <c r="V1683" s="327"/>
      <c r="W1683" s="327"/>
      <c r="X1683" s="327"/>
      <c r="Y1683" s="327"/>
      <c r="Z1683" s="327"/>
      <c r="AA1683" s="327"/>
      <c r="AB1683" s="327"/>
      <c r="AC1683" s="327"/>
      <c r="AD1683" s="327"/>
      <c r="AE1683" s="327"/>
      <c r="AF1683" s="327"/>
      <c r="AG1683" s="327"/>
    </row>
    <row r="1684" spans="2:33">
      <c r="B1684" s="354"/>
      <c r="D1684" s="327"/>
      <c r="E1684" s="327"/>
      <c r="F1684" s="327"/>
      <c r="G1684" s="327"/>
      <c r="H1684" s="327"/>
      <c r="I1684" s="327"/>
      <c r="J1684" s="327"/>
      <c r="K1684" s="327"/>
      <c r="L1684" s="327"/>
      <c r="M1684" s="327"/>
      <c r="N1684" s="327"/>
      <c r="O1684" s="327"/>
      <c r="P1684" s="327"/>
      <c r="Q1684" s="327"/>
      <c r="R1684" s="327"/>
      <c r="S1684" s="327"/>
      <c r="T1684" s="327"/>
      <c r="U1684" s="327"/>
      <c r="V1684" s="327"/>
      <c r="W1684" s="327"/>
      <c r="X1684" s="327"/>
      <c r="Y1684" s="327"/>
      <c r="Z1684" s="327"/>
      <c r="AA1684" s="327"/>
      <c r="AB1684" s="327"/>
      <c r="AC1684" s="327"/>
      <c r="AD1684" s="327"/>
      <c r="AE1684" s="327"/>
      <c r="AF1684" s="327"/>
      <c r="AG1684" s="327"/>
    </row>
    <row r="1685" spans="2:33">
      <c r="B1685" s="354"/>
      <c r="D1685" s="327"/>
      <c r="E1685" s="327"/>
      <c r="F1685" s="327"/>
      <c r="G1685" s="327"/>
      <c r="H1685" s="327"/>
      <c r="I1685" s="327"/>
      <c r="J1685" s="327"/>
      <c r="K1685" s="327"/>
      <c r="L1685" s="327"/>
      <c r="M1685" s="327"/>
      <c r="N1685" s="327"/>
      <c r="O1685" s="327"/>
      <c r="P1685" s="327"/>
      <c r="Q1685" s="327"/>
      <c r="R1685" s="327"/>
      <c r="S1685" s="327"/>
      <c r="T1685" s="327"/>
      <c r="U1685" s="327"/>
      <c r="V1685" s="327"/>
      <c r="W1685" s="327"/>
      <c r="X1685" s="327"/>
      <c r="Y1685" s="327"/>
      <c r="Z1685" s="327"/>
      <c r="AA1685" s="327"/>
      <c r="AB1685" s="327"/>
      <c r="AC1685" s="327"/>
      <c r="AD1685" s="327"/>
      <c r="AE1685" s="327"/>
      <c r="AF1685" s="327"/>
      <c r="AG1685" s="327"/>
    </row>
    <row r="1686" spans="2:33">
      <c r="B1686" s="354"/>
      <c r="D1686" s="327"/>
      <c r="E1686" s="327"/>
      <c r="F1686" s="327"/>
      <c r="G1686" s="327"/>
      <c r="H1686" s="327"/>
      <c r="I1686" s="327"/>
      <c r="J1686" s="327"/>
      <c r="K1686" s="327"/>
      <c r="L1686" s="327"/>
      <c r="M1686" s="327"/>
      <c r="N1686" s="327"/>
      <c r="O1686" s="327"/>
      <c r="P1686" s="327"/>
      <c r="Q1686" s="327"/>
      <c r="R1686" s="327"/>
      <c r="S1686" s="327"/>
      <c r="T1686" s="327"/>
      <c r="U1686" s="327"/>
      <c r="V1686" s="327"/>
      <c r="W1686" s="327"/>
      <c r="X1686" s="327"/>
      <c r="Y1686" s="327"/>
      <c r="Z1686" s="327"/>
      <c r="AA1686" s="327"/>
      <c r="AB1686" s="327"/>
      <c r="AC1686" s="327"/>
      <c r="AD1686" s="327"/>
      <c r="AE1686" s="327"/>
      <c r="AF1686" s="327"/>
      <c r="AG1686" s="327"/>
    </row>
    <row r="1687" spans="2:33">
      <c r="B1687" s="354"/>
      <c r="D1687" s="327"/>
      <c r="E1687" s="327"/>
      <c r="F1687" s="327"/>
      <c r="G1687" s="327"/>
      <c r="H1687" s="327"/>
      <c r="I1687" s="327"/>
      <c r="J1687" s="327"/>
      <c r="K1687" s="327"/>
      <c r="L1687" s="327"/>
      <c r="M1687" s="327"/>
      <c r="N1687" s="327"/>
      <c r="O1687" s="327"/>
      <c r="P1687" s="327"/>
      <c r="Q1687" s="327"/>
      <c r="R1687" s="327"/>
      <c r="S1687" s="327"/>
      <c r="T1687" s="327"/>
      <c r="U1687" s="327"/>
      <c r="V1687" s="327"/>
      <c r="W1687" s="327"/>
      <c r="X1687" s="327"/>
      <c r="Y1687" s="327"/>
      <c r="Z1687" s="327"/>
      <c r="AA1687" s="327"/>
      <c r="AB1687" s="327"/>
      <c r="AC1687" s="327"/>
      <c r="AD1687" s="327"/>
      <c r="AE1687" s="327"/>
      <c r="AF1687" s="327"/>
      <c r="AG1687" s="327"/>
    </row>
    <row r="1688" spans="2:33">
      <c r="B1688" s="354"/>
      <c r="D1688" s="327"/>
      <c r="E1688" s="327"/>
      <c r="F1688" s="327"/>
      <c r="G1688" s="327"/>
      <c r="H1688" s="327"/>
      <c r="I1688" s="327"/>
      <c r="J1688" s="327"/>
      <c r="K1688" s="327"/>
      <c r="L1688" s="327"/>
      <c r="M1688" s="327"/>
      <c r="N1688" s="327"/>
      <c r="O1688" s="327"/>
      <c r="P1688" s="327"/>
      <c r="Q1688" s="327"/>
      <c r="R1688" s="327"/>
      <c r="S1688" s="327"/>
      <c r="T1688" s="327"/>
      <c r="U1688" s="327"/>
      <c r="V1688" s="327"/>
      <c r="W1688" s="327"/>
      <c r="X1688" s="327"/>
      <c r="Y1688" s="327"/>
      <c r="Z1688" s="327"/>
      <c r="AA1688" s="327"/>
      <c r="AB1688" s="327"/>
      <c r="AC1688" s="327"/>
      <c r="AD1688" s="327"/>
      <c r="AE1688" s="327"/>
      <c r="AF1688" s="327"/>
      <c r="AG1688" s="327"/>
    </row>
    <row r="1689" spans="2:33">
      <c r="B1689" s="354"/>
      <c r="D1689" s="327"/>
      <c r="E1689" s="327"/>
      <c r="F1689" s="327"/>
      <c r="G1689" s="327"/>
      <c r="H1689" s="327"/>
      <c r="I1689" s="327"/>
      <c r="J1689" s="327"/>
      <c r="K1689" s="327"/>
      <c r="L1689" s="327"/>
      <c r="M1689" s="327"/>
      <c r="N1689" s="327"/>
      <c r="O1689" s="327"/>
      <c r="P1689" s="327"/>
      <c r="Q1689" s="327"/>
      <c r="R1689" s="327"/>
      <c r="S1689" s="327"/>
      <c r="T1689" s="327"/>
      <c r="U1689" s="327"/>
      <c r="V1689" s="327"/>
      <c r="W1689" s="327"/>
      <c r="X1689" s="327"/>
      <c r="Y1689" s="327"/>
      <c r="Z1689" s="327"/>
      <c r="AA1689" s="327"/>
      <c r="AB1689" s="327"/>
      <c r="AC1689" s="327"/>
      <c r="AD1689" s="327"/>
      <c r="AE1689" s="327"/>
      <c r="AF1689" s="327"/>
      <c r="AG1689" s="327"/>
    </row>
    <row r="1690" spans="2:33">
      <c r="B1690" s="354"/>
      <c r="D1690" s="327"/>
      <c r="E1690" s="327"/>
      <c r="F1690" s="327"/>
      <c r="G1690" s="327"/>
      <c r="H1690" s="327"/>
      <c r="I1690" s="327"/>
      <c r="J1690" s="327"/>
      <c r="K1690" s="327"/>
      <c r="L1690" s="327"/>
      <c r="M1690" s="327"/>
      <c r="N1690" s="327"/>
      <c r="O1690" s="327"/>
      <c r="P1690" s="327"/>
      <c r="Q1690" s="327"/>
      <c r="R1690" s="327"/>
      <c r="S1690" s="327"/>
      <c r="T1690" s="327"/>
      <c r="U1690" s="327"/>
      <c r="V1690" s="327"/>
      <c r="W1690" s="327"/>
      <c r="X1690" s="327"/>
      <c r="Y1690" s="327"/>
      <c r="Z1690" s="327"/>
      <c r="AA1690" s="327"/>
      <c r="AB1690" s="327"/>
      <c r="AC1690" s="327"/>
      <c r="AD1690" s="327"/>
      <c r="AE1690" s="327"/>
      <c r="AF1690" s="327"/>
      <c r="AG1690" s="327"/>
    </row>
    <row r="1691" spans="2:33">
      <c r="B1691" s="354"/>
      <c r="D1691" s="327"/>
      <c r="E1691" s="327"/>
      <c r="F1691" s="327"/>
      <c r="G1691" s="327"/>
      <c r="H1691" s="327"/>
      <c r="I1691" s="327"/>
      <c r="J1691" s="327"/>
      <c r="K1691" s="327"/>
      <c r="L1691" s="327"/>
      <c r="M1691" s="327"/>
      <c r="N1691" s="327"/>
      <c r="O1691" s="327"/>
      <c r="P1691" s="327"/>
      <c r="Q1691" s="327"/>
      <c r="R1691" s="327"/>
      <c r="S1691" s="327"/>
      <c r="T1691" s="327"/>
      <c r="U1691" s="327"/>
      <c r="V1691" s="327"/>
      <c r="W1691" s="327"/>
      <c r="X1691" s="327"/>
      <c r="Y1691" s="327"/>
      <c r="Z1691" s="327"/>
      <c r="AA1691" s="327"/>
      <c r="AB1691" s="327"/>
      <c r="AC1691" s="327"/>
      <c r="AD1691" s="327"/>
      <c r="AE1691" s="327"/>
      <c r="AF1691" s="327"/>
      <c r="AG1691" s="327"/>
    </row>
    <row r="1692" spans="2:33">
      <c r="B1692" s="354"/>
      <c r="D1692" s="327"/>
      <c r="E1692" s="327"/>
      <c r="F1692" s="327"/>
      <c r="G1692" s="327"/>
      <c r="H1692" s="327"/>
      <c r="I1692" s="327"/>
      <c r="J1692" s="327"/>
      <c r="K1692" s="327"/>
      <c r="L1692" s="327"/>
      <c r="M1692" s="327"/>
      <c r="N1692" s="327"/>
      <c r="O1692" s="327"/>
      <c r="P1692" s="327"/>
      <c r="Q1692" s="327"/>
      <c r="R1692" s="327"/>
      <c r="S1692" s="327"/>
      <c r="T1692" s="327"/>
      <c r="U1692" s="327"/>
      <c r="V1692" s="327"/>
      <c r="W1692" s="327"/>
      <c r="X1692" s="327"/>
      <c r="Y1692" s="327"/>
      <c r="Z1692" s="327"/>
      <c r="AA1692" s="327"/>
      <c r="AB1692" s="327"/>
      <c r="AC1692" s="327"/>
      <c r="AD1692" s="327"/>
      <c r="AE1692" s="327"/>
      <c r="AF1692" s="327"/>
      <c r="AG1692" s="327"/>
    </row>
    <row r="1693" spans="2:33">
      <c r="B1693" s="354"/>
      <c r="D1693" s="327"/>
      <c r="E1693" s="327"/>
      <c r="F1693" s="327"/>
      <c r="G1693" s="327"/>
      <c r="H1693" s="327"/>
      <c r="I1693" s="327"/>
      <c r="J1693" s="327"/>
      <c r="K1693" s="327"/>
      <c r="L1693" s="327"/>
      <c r="M1693" s="327"/>
      <c r="N1693" s="327"/>
      <c r="O1693" s="327"/>
      <c r="P1693" s="327"/>
      <c r="Q1693" s="327"/>
      <c r="R1693" s="327"/>
      <c r="S1693" s="327"/>
      <c r="T1693" s="327"/>
      <c r="U1693" s="327"/>
      <c r="V1693" s="327"/>
      <c r="W1693" s="327"/>
      <c r="X1693" s="327"/>
      <c r="Y1693" s="327"/>
      <c r="Z1693" s="327"/>
      <c r="AA1693" s="327"/>
      <c r="AB1693" s="327"/>
      <c r="AC1693" s="327"/>
      <c r="AD1693" s="327"/>
      <c r="AE1693" s="327"/>
      <c r="AF1693" s="327"/>
      <c r="AG1693" s="327"/>
    </row>
    <row r="1694" spans="2:33">
      <c r="B1694" s="354"/>
      <c r="D1694" s="327"/>
      <c r="E1694" s="327"/>
      <c r="F1694" s="327"/>
      <c r="G1694" s="327"/>
      <c r="H1694" s="327"/>
      <c r="I1694" s="327"/>
      <c r="J1694" s="327"/>
      <c r="K1694" s="327"/>
      <c r="L1694" s="327"/>
      <c r="M1694" s="327"/>
      <c r="N1694" s="327"/>
      <c r="O1694" s="327"/>
      <c r="P1694" s="327"/>
      <c r="Q1694" s="327"/>
      <c r="R1694" s="327"/>
      <c r="S1694" s="327"/>
      <c r="T1694" s="327"/>
      <c r="U1694" s="327"/>
      <c r="V1694" s="327"/>
      <c r="W1694" s="327"/>
      <c r="X1694" s="327"/>
      <c r="Y1694" s="327"/>
      <c r="Z1694" s="327"/>
      <c r="AA1694" s="327"/>
      <c r="AB1694" s="327"/>
      <c r="AC1694" s="327"/>
      <c r="AD1694" s="327"/>
      <c r="AE1694" s="327"/>
      <c r="AF1694" s="327"/>
      <c r="AG1694" s="327"/>
    </row>
    <row r="1695" spans="2:33">
      <c r="B1695" s="354"/>
      <c r="D1695" s="327"/>
      <c r="E1695" s="327"/>
      <c r="F1695" s="327"/>
      <c r="G1695" s="327"/>
      <c r="H1695" s="327"/>
      <c r="I1695" s="327"/>
      <c r="J1695" s="327"/>
      <c r="K1695" s="327"/>
      <c r="L1695" s="327"/>
      <c r="M1695" s="327"/>
      <c r="N1695" s="327"/>
      <c r="O1695" s="327"/>
      <c r="P1695" s="327"/>
      <c r="Q1695" s="327"/>
      <c r="R1695" s="327"/>
      <c r="S1695" s="327"/>
      <c r="T1695" s="327"/>
      <c r="U1695" s="327"/>
      <c r="V1695" s="327"/>
      <c r="W1695" s="327"/>
      <c r="X1695" s="327"/>
      <c r="Y1695" s="327"/>
      <c r="Z1695" s="327"/>
      <c r="AA1695" s="327"/>
      <c r="AB1695" s="327"/>
      <c r="AC1695" s="327"/>
      <c r="AD1695" s="327"/>
      <c r="AE1695" s="327"/>
      <c r="AF1695" s="327"/>
      <c r="AG1695" s="327"/>
    </row>
    <row r="1696" spans="2:33">
      <c r="B1696" s="354"/>
      <c r="D1696" s="327"/>
      <c r="E1696" s="327"/>
      <c r="F1696" s="327"/>
      <c r="G1696" s="327"/>
      <c r="H1696" s="327"/>
      <c r="I1696" s="327"/>
      <c r="J1696" s="327"/>
      <c r="K1696" s="327"/>
      <c r="L1696" s="327"/>
      <c r="M1696" s="327"/>
      <c r="N1696" s="327"/>
      <c r="O1696" s="327"/>
      <c r="P1696" s="327"/>
      <c r="Q1696" s="327"/>
      <c r="R1696" s="327"/>
      <c r="S1696" s="327"/>
      <c r="T1696" s="327"/>
      <c r="U1696" s="327"/>
      <c r="V1696" s="327"/>
      <c r="W1696" s="327"/>
      <c r="X1696" s="327"/>
      <c r="Y1696" s="327"/>
      <c r="Z1696" s="327"/>
      <c r="AA1696" s="327"/>
      <c r="AB1696" s="327"/>
      <c r="AC1696" s="327"/>
      <c r="AD1696" s="327"/>
      <c r="AE1696" s="327"/>
      <c r="AF1696" s="327"/>
      <c r="AG1696" s="327"/>
    </row>
    <row r="1697" spans="2:33">
      <c r="B1697" s="354"/>
      <c r="D1697" s="327"/>
      <c r="E1697" s="327"/>
      <c r="F1697" s="327"/>
      <c r="G1697" s="327"/>
      <c r="H1697" s="327"/>
      <c r="I1697" s="327"/>
      <c r="J1697" s="327"/>
      <c r="K1697" s="327"/>
      <c r="L1697" s="327"/>
      <c r="M1697" s="327"/>
      <c r="N1697" s="327"/>
      <c r="O1697" s="327"/>
      <c r="P1697" s="327"/>
      <c r="Q1697" s="327"/>
      <c r="R1697" s="327"/>
      <c r="S1697" s="327"/>
      <c r="T1697" s="327"/>
      <c r="U1697" s="327"/>
      <c r="V1697" s="327"/>
      <c r="W1697" s="327"/>
      <c r="X1697" s="327"/>
      <c r="Y1697" s="327"/>
      <c r="Z1697" s="327"/>
      <c r="AA1697" s="327"/>
      <c r="AB1697" s="327"/>
      <c r="AC1697" s="327"/>
      <c r="AD1697" s="327"/>
      <c r="AE1697" s="327"/>
      <c r="AF1697" s="327"/>
      <c r="AG1697" s="327"/>
    </row>
    <row r="1698" spans="2:33">
      <c r="B1698" s="354"/>
      <c r="D1698" s="327"/>
      <c r="E1698" s="327"/>
      <c r="F1698" s="327"/>
      <c r="G1698" s="327"/>
      <c r="H1698" s="327"/>
      <c r="I1698" s="327"/>
      <c r="J1698" s="327"/>
      <c r="K1698" s="327"/>
      <c r="L1698" s="327"/>
      <c r="M1698" s="327"/>
      <c r="N1698" s="327"/>
      <c r="O1698" s="327"/>
      <c r="P1698" s="327"/>
      <c r="Q1698" s="327"/>
      <c r="R1698" s="327"/>
      <c r="S1698" s="327"/>
      <c r="T1698" s="327"/>
      <c r="U1698" s="327"/>
      <c r="V1698" s="327"/>
      <c r="W1698" s="327"/>
      <c r="X1698" s="327"/>
      <c r="Y1698" s="327"/>
      <c r="Z1698" s="327"/>
      <c r="AA1698" s="327"/>
      <c r="AB1698" s="327"/>
      <c r="AC1698" s="327"/>
      <c r="AD1698" s="327"/>
      <c r="AE1698" s="327"/>
      <c r="AF1698" s="327"/>
      <c r="AG1698" s="327"/>
    </row>
    <row r="1699" spans="2:33">
      <c r="B1699" s="354"/>
      <c r="D1699" s="327"/>
      <c r="E1699" s="327"/>
      <c r="F1699" s="327"/>
      <c r="G1699" s="327"/>
      <c r="H1699" s="327"/>
      <c r="I1699" s="327"/>
      <c r="J1699" s="327"/>
      <c r="K1699" s="327"/>
      <c r="L1699" s="327"/>
      <c r="M1699" s="327"/>
      <c r="N1699" s="327"/>
      <c r="O1699" s="327"/>
      <c r="P1699" s="327"/>
      <c r="Q1699" s="327"/>
      <c r="R1699" s="327"/>
      <c r="S1699" s="327"/>
      <c r="T1699" s="327"/>
      <c r="U1699" s="327"/>
      <c r="V1699" s="327"/>
      <c r="W1699" s="327"/>
      <c r="X1699" s="327"/>
      <c r="Y1699" s="327"/>
      <c r="Z1699" s="327"/>
      <c r="AA1699" s="327"/>
      <c r="AB1699" s="327"/>
      <c r="AC1699" s="327"/>
      <c r="AD1699" s="327"/>
      <c r="AE1699" s="327"/>
      <c r="AF1699" s="327"/>
      <c r="AG1699" s="327"/>
    </row>
    <row r="1700" spans="2:33">
      <c r="B1700" s="354"/>
      <c r="D1700" s="327"/>
      <c r="E1700" s="327"/>
      <c r="F1700" s="327"/>
      <c r="G1700" s="327"/>
      <c r="H1700" s="327"/>
      <c r="I1700" s="327"/>
      <c r="J1700" s="327"/>
      <c r="K1700" s="327"/>
      <c r="L1700" s="327"/>
      <c r="M1700" s="327"/>
      <c r="N1700" s="327"/>
      <c r="O1700" s="327"/>
      <c r="P1700" s="327"/>
      <c r="Q1700" s="327"/>
      <c r="R1700" s="327"/>
      <c r="S1700" s="327"/>
      <c r="T1700" s="327"/>
      <c r="U1700" s="327"/>
      <c r="V1700" s="327"/>
      <c r="W1700" s="327"/>
      <c r="X1700" s="327"/>
      <c r="Y1700" s="327"/>
      <c r="Z1700" s="327"/>
      <c r="AA1700" s="327"/>
      <c r="AB1700" s="327"/>
      <c r="AC1700" s="327"/>
      <c r="AD1700" s="327"/>
      <c r="AE1700" s="327"/>
      <c r="AF1700" s="327"/>
      <c r="AG1700" s="327"/>
    </row>
    <row r="1701" spans="2:33">
      <c r="B1701" s="354"/>
      <c r="D1701" s="327"/>
      <c r="E1701" s="327"/>
      <c r="F1701" s="327"/>
      <c r="G1701" s="327"/>
      <c r="H1701" s="327"/>
      <c r="I1701" s="327"/>
      <c r="J1701" s="327"/>
      <c r="K1701" s="327"/>
      <c r="L1701" s="327"/>
      <c r="M1701" s="327"/>
      <c r="N1701" s="327"/>
      <c r="O1701" s="327"/>
      <c r="P1701" s="327"/>
      <c r="Q1701" s="327"/>
      <c r="R1701" s="327"/>
      <c r="S1701" s="327"/>
      <c r="T1701" s="327"/>
      <c r="U1701" s="327"/>
      <c r="V1701" s="327"/>
      <c r="W1701" s="327"/>
      <c r="X1701" s="327"/>
      <c r="Y1701" s="327"/>
      <c r="Z1701" s="327"/>
      <c r="AA1701" s="327"/>
      <c r="AB1701" s="327"/>
      <c r="AC1701" s="327"/>
      <c r="AD1701" s="327"/>
      <c r="AE1701" s="327"/>
      <c r="AF1701" s="327"/>
      <c r="AG1701" s="327"/>
    </row>
    <row r="1702" spans="2:33">
      <c r="B1702" s="354"/>
      <c r="D1702" s="327"/>
      <c r="E1702" s="327"/>
      <c r="F1702" s="327"/>
      <c r="G1702" s="327"/>
      <c r="H1702" s="327"/>
      <c r="I1702" s="327"/>
      <c r="J1702" s="327"/>
      <c r="K1702" s="327"/>
      <c r="L1702" s="327"/>
      <c r="M1702" s="327"/>
      <c r="N1702" s="327"/>
      <c r="O1702" s="327"/>
      <c r="P1702" s="327"/>
      <c r="Q1702" s="327"/>
      <c r="R1702" s="327"/>
      <c r="S1702" s="327"/>
      <c r="T1702" s="327"/>
      <c r="U1702" s="327"/>
      <c r="V1702" s="327"/>
      <c r="W1702" s="327"/>
      <c r="X1702" s="327"/>
      <c r="Y1702" s="327"/>
      <c r="Z1702" s="327"/>
      <c r="AA1702" s="327"/>
      <c r="AB1702" s="327"/>
      <c r="AC1702" s="327"/>
      <c r="AD1702" s="327"/>
      <c r="AE1702" s="327"/>
      <c r="AF1702" s="327"/>
      <c r="AG1702" s="327"/>
    </row>
    <row r="1703" spans="2:33">
      <c r="B1703" s="354"/>
      <c r="D1703" s="327"/>
      <c r="E1703" s="327"/>
      <c r="F1703" s="327"/>
      <c r="G1703" s="327"/>
      <c r="H1703" s="327"/>
      <c r="I1703" s="327"/>
      <c r="J1703" s="327"/>
      <c r="K1703" s="327"/>
      <c r="L1703" s="327"/>
      <c r="M1703" s="327"/>
      <c r="N1703" s="327"/>
      <c r="O1703" s="327"/>
      <c r="P1703" s="327"/>
      <c r="Q1703" s="327"/>
      <c r="R1703" s="327"/>
      <c r="S1703" s="327"/>
      <c r="T1703" s="327"/>
      <c r="U1703" s="327"/>
      <c r="V1703" s="327"/>
      <c r="W1703" s="327"/>
      <c r="X1703" s="327"/>
      <c r="Y1703" s="327"/>
      <c r="Z1703" s="327"/>
      <c r="AA1703" s="327"/>
      <c r="AB1703" s="327"/>
      <c r="AC1703" s="327"/>
      <c r="AD1703" s="327"/>
      <c r="AE1703" s="327"/>
      <c r="AF1703" s="327"/>
      <c r="AG1703" s="327"/>
    </row>
    <row r="1704" spans="2:33">
      <c r="B1704" s="354"/>
      <c r="D1704" s="327"/>
      <c r="E1704" s="327"/>
      <c r="F1704" s="327"/>
      <c r="G1704" s="327"/>
      <c r="H1704" s="327"/>
      <c r="I1704" s="327"/>
      <c r="J1704" s="327"/>
      <c r="K1704" s="327"/>
      <c r="L1704" s="327"/>
      <c r="M1704" s="327"/>
      <c r="N1704" s="327"/>
      <c r="O1704" s="327"/>
      <c r="P1704" s="327"/>
      <c r="Q1704" s="327"/>
      <c r="R1704" s="327"/>
      <c r="S1704" s="327"/>
      <c r="T1704" s="327"/>
      <c r="U1704" s="327"/>
      <c r="V1704" s="327"/>
      <c r="W1704" s="327"/>
      <c r="X1704" s="327"/>
      <c r="Y1704" s="327"/>
      <c r="Z1704" s="327"/>
      <c r="AA1704" s="327"/>
      <c r="AB1704" s="327"/>
      <c r="AC1704" s="327"/>
      <c r="AD1704" s="327"/>
      <c r="AE1704" s="327"/>
      <c r="AF1704" s="327"/>
      <c r="AG1704" s="327"/>
    </row>
    <row r="1705" spans="2:33">
      <c r="B1705" s="354"/>
      <c r="D1705" s="327"/>
      <c r="E1705" s="327"/>
      <c r="F1705" s="327"/>
      <c r="G1705" s="327"/>
      <c r="H1705" s="327"/>
      <c r="I1705" s="327"/>
      <c r="J1705" s="327"/>
      <c r="K1705" s="327"/>
      <c r="L1705" s="327"/>
      <c r="M1705" s="327"/>
      <c r="N1705" s="327"/>
      <c r="O1705" s="327"/>
      <c r="P1705" s="327"/>
      <c r="Q1705" s="327"/>
      <c r="R1705" s="327"/>
      <c r="S1705" s="327"/>
      <c r="T1705" s="327"/>
      <c r="U1705" s="327"/>
      <c r="V1705" s="327"/>
      <c r="W1705" s="327"/>
      <c r="X1705" s="327"/>
      <c r="Y1705" s="327"/>
      <c r="Z1705" s="327"/>
      <c r="AA1705" s="327"/>
      <c r="AB1705" s="327"/>
      <c r="AC1705" s="327"/>
      <c r="AD1705" s="327"/>
      <c r="AE1705" s="327"/>
      <c r="AF1705" s="327"/>
      <c r="AG1705" s="327"/>
    </row>
    <row r="1706" spans="2:33">
      <c r="B1706" s="354"/>
      <c r="D1706" s="327"/>
      <c r="E1706" s="327"/>
      <c r="F1706" s="327"/>
      <c r="G1706" s="327"/>
      <c r="H1706" s="327"/>
      <c r="I1706" s="327"/>
      <c r="J1706" s="327"/>
      <c r="K1706" s="327"/>
      <c r="L1706" s="327"/>
      <c r="M1706" s="327"/>
      <c r="N1706" s="327"/>
      <c r="O1706" s="327"/>
      <c r="P1706" s="327"/>
      <c r="Q1706" s="327"/>
      <c r="R1706" s="327"/>
      <c r="S1706" s="327"/>
      <c r="T1706" s="327"/>
      <c r="U1706" s="327"/>
      <c r="V1706" s="327"/>
      <c r="W1706" s="327"/>
      <c r="X1706" s="327"/>
      <c r="Y1706" s="327"/>
      <c r="Z1706" s="327"/>
      <c r="AA1706" s="327"/>
      <c r="AB1706" s="327"/>
      <c r="AC1706" s="327"/>
      <c r="AD1706" s="327"/>
      <c r="AE1706" s="327"/>
      <c r="AF1706" s="327"/>
      <c r="AG1706" s="327"/>
    </row>
    <row r="1707" spans="2:33">
      <c r="B1707" s="354"/>
      <c r="D1707" s="327"/>
      <c r="E1707" s="327"/>
      <c r="F1707" s="327"/>
      <c r="G1707" s="327"/>
      <c r="H1707" s="327"/>
      <c r="I1707" s="327"/>
      <c r="J1707" s="327"/>
      <c r="K1707" s="327"/>
      <c r="L1707" s="327"/>
      <c r="M1707" s="327"/>
      <c r="N1707" s="327"/>
      <c r="O1707" s="327"/>
      <c r="P1707" s="327"/>
      <c r="Q1707" s="327"/>
      <c r="R1707" s="327"/>
      <c r="S1707" s="327"/>
      <c r="T1707" s="327"/>
      <c r="U1707" s="327"/>
      <c r="V1707" s="327"/>
      <c r="W1707" s="327"/>
      <c r="X1707" s="327"/>
      <c r="Y1707" s="327"/>
      <c r="Z1707" s="327"/>
      <c r="AA1707" s="327"/>
      <c r="AB1707" s="327"/>
      <c r="AC1707" s="327"/>
      <c r="AD1707" s="327"/>
      <c r="AE1707" s="327"/>
      <c r="AF1707" s="327"/>
      <c r="AG1707" s="327"/>
    </row>
    <row r="1708" spans="2:33">
      <c r="B1708" s="354"/>
      <c r="D1708" s="327"/>
      <c r="E1708" s="327"/>
      <c r="F1708" s="327"/>
      <c r="G1708" s="327"/>
      <c r="H1708" s="327"/>
      <c r="I1708" s="327"/>
      <c r="J1708" s="327"/>
      <c r="K1708" s="327"/>
      <c r="L1708" s="327"/>
      <c r="M1708" s="327"/>
      <c r="N1708" s="327"/>
      <c r="O1708" s="327"/>
      <c r="P1708" s="327"/>
      <c r="Q1708" s="327"/>
      <c r="R1708" s="327"/>
      <c r="S1708" s="327"/>
      <c r="T1708" s="327"/>
      <c r="U1708" s="327"/>
      <c r="V1708" s="327"/>
      <c r="W1708" s="327"/>
      <c r="X1708" s="327"/>
      <c r="Y1708" s="327"/>
      <c r="Z1708" s="327"/>
      <c r="AA1708" s="327"/>
      <c r="AB1708" s="327"/>
      <c r="AC1708" s="327"/>
      <c r="AD1708" s="327"/>
      <c r="AE1708" s="327"/>
      <c r="AF1708" s="327"/>
      <c r="AG1708" s="327"/>
    </row>
    <row r="1709" spans="2:33">
      <c r="B1709" s="354"/>
      <c r="D1709" s="327"/>
      <c r="E1709" s="327"/>
      <c r="F1709" s="327"/>
      <c r="G1709" s="327"/>
      <c r="H1709" s="327"/>
      <c r="I1709" s="327"/>
      <c r="J1709" s="327"/>
      <c r="K1709" s="327"/>
      <c r="L1709" s="327"/>
      <c r="M1709" s="327"/>
      <c r="N1709" s="327"/>
      <c r="O1709" s="327"/>
      <c r="P1709" s="327"/>
      <c r="Q1709" s="327"/>
      <c r="R1709" s="327"/>
      <c r="S1709" s="327"/>
      <c r="T1709" s="327"/>
      <c r="U1709" s="327"/>
      <c r="V1709" s="327"/>
      <c r="W1709" s="327"/>
      <c r="X1709" s="327"/>
      <c r="Y1709" s="327"/>
      <c r="Z1709" s="327"/>
      <c r="AA1709" s="327"/>
      <c r="AB1709" s="327"/>
      <c r="AC1709" s="327"/>
      <c r="AD1709" s="327"/>
      <c r="AE1709" s="327"/>
      <c r="AF1709" s="327"/>
      <c r="AG1709" s="327"/>
    </row>
    <row r="1710" spans="2:33">
      <c r="B1710" s="354"/>
      <c r="D1710" s="327"/>
      <c r="E1710" s="327"/>
      <c r="F1710" s="327"/>
      <c r="G1710" s="327"/>
      <c r="H1710" s="327"/>
      <c r="I1710" s="327"/>
      <c r="J1710" s="327"/>
      <c r="K1710" s="327"/>
      <c r="L1710" s="327"/>
      <c r="M1710" s="327"/>
      <c r="N1710" s="327"/>
      <c r="O1710" s="327"/>
      <c r="P1710" s="327"/>
      <c r="Q1710" s="327"/>
      <c r="R1710" s="327"/>
      <c r="S1710" s="327"/>
      <c r="T1710" s="327"/>
      <c r="U1710" s="327"/>
      <c r="V1710" s="327"/>
      <c r="W1710" s="327"/>
      <c r="X1710" s="327"/>
      <c r="Y1710" s="327"/>
      <c r="Z1710" s="327"/>
      <c r="AA1710" s="327"/>
      <c r="AB1710" s="327"/>
      <c r="AC1710" s="327"/>
      <c r="AD1710" s="327"/>
      <c r="AE1710" s="327"/>
      <c r="AF1710" s="327"/>
      <c r="AG1710" s="327"/>
    </row>
    <row r="1711" spans="2:33">
      <c r="B1711" s="354"/>
      <c r="D1711" s="327"/>
      <c r="E1711" s="327"/>
      <c r="F1711" s="327"/>
      <c r="G1711" s="327"/>
      <c r="H1711" s="327"/>
      <c r="I1711" s="327"/>
      <c r="J1711" s="327"/>
      <c r="K1711" s="327"/>
      <c r="L1711" s="327"/>
      <c r="M1711" s="327"/>
      <c r="N1711" s="327"/>
      <c r="O1711" s="327"/>
      <c r="P1711" s="327"/>
      <c r="Q1711" s="327"/>
      <c r="R1711" s="327"/>
      <c r="S1711" s="327"/>
      <c r="T1711" s="327"/>
      <c r="U1711" s="327"/>
      <c r="V1711" s="327"/>
      <c r="W1711" s="327"/>
      <c r="X1711" s="327"/>
      <c r="Y1711" s="327"/>
      <c r="Z1711" s="327"/>
      <c r="AA1711" s="327"/>
      <c r="AB1711" s="327"/>
      <c r="AC1711" s="327"/>
      <c r="AD1711" s="327"/>
      <c r="AE1711" s="327"/>
      <c r="AF1711" s="327"/>
      <c r="AG1711" s="327"/>
    </row>
    <row r="1712" spans="2:33">
      <c r="B1712" s="354"/>
      <c r="D1712" s="327"/>
      <c r="E1712" s="327"/>
      <c r="F1712" s="327"/>
      <c r="G1712" s="327"/>
      <c r="H1712" s="327"/>
      <c r="I1712" s="327"/>
      <c r="J1712" s="327"/>
      <c r="K1712" s="327"/>
      <c r="L1712" s="327"/>
      <c r="M1712" s="327"/>
      <c r="N1712" s="327"/>
      <c r="O1712" s="327"/>
      <c r="P1712" s="327"/>
      <c r="Q1712" s="327"/>
      <c r="R1712" s="327"/>
      <c r="S1712" s="327"/>
      <c r="T1712" s="327"/>
      <c r="U1712" s="327"/>
      <c r="V1712" s="327"/>
      <c r="W1712" s="327"/>
      <c r="X1712" s="327"/>
      <c r="Y1712" s="327"/>
      <c r="Z1712" s="327"/>
      <c r="AA1712" s="327"/>
      <c r="AB1712" s="327"/>
      <c r="AC1712" s="327"/>
      <c r="AD1712" s="327"/>
      <c r="AE1712" s="327"/>
      <c r="AF1712" s="327"/>
      <c r="AG1712" s="327"/>
    </row>
    <row r="1713" spans="2:33">
      <c r="B1713" s="354"/>
      <c r="D1713" s="327"/>
      <c r="E1713" s="327"/>
      <c r="F1713" s="327"/>
      <c r="G1713" s="327"/>
      <c r="H1713" s="327"/>
      <c r="I1713" s="327"/>
      <c r="J1713" s="327"/>
      <c r="K1713" s="327"/>
      <c r="L1713" s="327"/>
      <c r="M1713" s="327"/>
      <c r="N1713" s="327"/>
      <c r="O1713" s="327"/>
      <c r="P1713" s="327"/>
      <c r="Q1713" s="327"/>
      <c r="R1713" s="327"/>
      <c r="S1713" s="327"/>
      <c r="T1713" s="327"/>
      <c r="U1713" s="327"/>
      <c r="V1713" s="327"/>
      <c r="W1713" s="327"/>
      <c r="X1713" s="327"/>
      <c r="Y1713" s="327"/>
      <c r="Z1713" s="327"/>
      <c r="AA1713" s="327"/>
      <c r="AB1713" s="327"/>
      <c r="AC1713" s="327"/>
      <c r="AD1713" s="327"/>
      <c r="AE1713" s="327"/>
      <c r="AF1713" s="327"/>
      <c r="AG1713" s="327"/>
    </row>
    <row r="1714" spans="2:33">
      <c r="B1714" s="354"/>
      <c r="D1714" s="327"/>
      <c r="E1714" s="327"/>
      <c r="F1714" s="327"/>
      <c r="G1714" s="327"/>
      <c r="H1714" s="327"/>
      <c r="I1714" s="327"/>
      <c r="J1714" s="327"/>
      <c r="K1714" s="327"/>
      <c r="L1714" s="327"/>
      <c r="M1714" s="327"/>
      <c r="N1714" s="327"/>
      <c r="O1714" s="327"/>
      <c r="P1714" s="327"/>
      <c r="Q1714" s="327"/>
      <c r="R1714" s="327"/>
      <c r="S1714" s="327"/>
      <c r="T1714" s="327"/>
      <c r="U1714" s="327"/>
      <c r="V1714" s="327"/>
      <c r="W1714" s="327"/>
      <c r="X1714" s="327"/>
      <c r="Y1714" s="327"/>
      <c r="Z1714" s="327"/>
      <c r="AA1714" s="327"/>
      <c r="AB1714" s="327"/>
      <c r="AC1714" s="327"/>
      <c r="AD1714" s="327"/>
      <c r="AE1714" s="327"/>
      <c r="AF1714" s="327"/>
      <c r="AG1714" s="327"/>
    </row>
    <row r="1715" spans="2:33">
      <c r="B1715" s="354"/>
      <c r="D1715" s="327"/>
      <c r="E1715" s="327"/>
      <c r="F1715" s="327"/>
      <c r="G1715" s="327"/>
      <c r="H1715" s="327"/>
      <c r="I1715" s="327"/>
      <c r="J1715" s="327"/>
      <c r="K1715" s="327"/>
      <c r="L1715" s="327"/>
      <c r="M1715" s="327"/>
      <c r="N1715" s="327"/>
      <c r="O1715" s="327"/>
      <c r="P1715" s="327"/>
      <c r="Q1715" s="327"/>
      <c r="R1715" s="327"/>
      <c r="S1715" s="327"/>
      <c r="T1715" s="327"/>
      <c r="U1715" s="327"/>
      <c r="V1715" s="327"/>
      <c r="W1715" s="327"/>
      <c r="X1715" s="327"/>
      <c r="Y1715" s="327"/>
      <c r="Z1715" s="327"/>
      <c r="AA1715" s="327"/>
      <c r="AB1715" s="327"/>
      <c r="AC1715" s="327"/>
      <c r="AD1715" s="327"/>
      <c r="AE1715" s="327"/>
      <c r="AF1715" s="327"/>
      <c r="AG1715" s="327"/>
    </row>
    <row r="1716" spans="2:33">
      <c r="B1716" s="354"/>
      <c r="D1716" s="327"/>
      <c r="E1716" s="327"/>
      <c r="F1716" s="327"/>
      <c r="G1716" s="327"/>
      <c r="H1716" s="327"/>
      <c r="I1716" s="327"/>
      <c r="J1716" s="327"/>
      <c r="K1716" s="327"/>
      <c r="L1716" s="327"/>
      <c r="M1716" s="327"/>
      <c r="N1716" s="327"/>
      <c r="O1716" s="327"/>
      <c r="P1716" s="327"/>
      <c r="Q1716" s="327"/>
      <c r="R1716" s="327"/>
      <c r="S1716" s="327"/>
      <c r="T1716" s="327"/>
      <c r="U1716" s="327"/>
      <c r="V1716" s="327"/>
      <c r="W1716" s="327"/>
      <c r="X1716" s="327"/>
      <c r="Y1716" s="327"/>
      <c r="Z1716" s="327"/>
      <c r="AA1716" s="327"/>
      <c r="AB1716" s="327"/>
      <c r="AC1716" s="327"/>
      <c r="AD1716" s="327"/>
      <c r="AE1716" s="327"/>
      <c r="AF1716" s="327"/>
      <c r="AG1716" s="327"/>
    </row>
    <row r="1717" spans="2:33">
      <c r="B1717" s="354"/>
      <c r="D1717" s="327"/>
      <c r="E1717" s="327"/>
      <c r="F1717" s="327"/>
      <c r="G1717" s="327"/>
      <c r="H1717" s="327"/>
      <c r="I1717" s="327"/>
      <c r="J1717" s="327"/>
      <c r="K1717" s="327"/>
      <c r="L1717" s="327"/>
      <c r="M1717" s="327"/>
      <c r="N1717" s="327"/>
      <c r="O1717" s="327"/>
      <c r="P1717" s="327"/>
      <c r="Q1717" s="327"/>
      <c r="R1717" s="327"/>
      <c r="S1717" s="327"/>
      <c r="T1717" s="327"/>
      <c r="U1717" s="327"/>
      <c r="V1717" s="327"/>
      <c r="W1717" s="327"/>
      <c r="X1717" s="327"/>
      <c r="Y1717" s="327"/>
      <c r="Z1717" s="327"/>
      <c r="AA1717" s="327"/>
      <c r="AB1717" s="327"/>
      <c r="AC1717" s="327"/>
      <c r="AD1717" s="327"/>
      <c r="AE1717" s="327"/>
      <c r="AF1717" s="327"/>
      <c r="AG1717" s="327"/>
    </row>
    <row r="1718" spans="2:33">
      <c r="B1718" s="354"/>
      <c r="D1718" s="327"/>
      <c r="E1718" s="327"/>
      <c r="F1718" s="327"/>
      <c r="G1718" s="327"/>
      <c r="H1718" s="327"/>
      <c r="I1718" s="327"/>
      <c r="J1718" s="327"/>
      <c r="K1718" s="327"/>
      <c r="L1718" s="327"/>
      <c r="M1718" s="327"/>
      <c r="N1718" s="327"/>
      <c r="O1718" s="327"/>
      <c r="P1718" s="327"/>
      <c r="Q1718" s="327"/>
      <c r="R1718" s="327"/>
      <c r="S1718" s="327"/>
      <c r="T1718" s="327"/>
      <c r="U1718" s="327"/>
      <c r="V1718" s="327"/>
      <c r="W1718" s="327"/>
      <c r="X1718" s="327"/>
      <c r="Y1718" s="327"/>
      <c r="Z1718" s="327"/>
      <c r="AA1718" s="327"/>
      <c r="AB1718" s="327"/>
      <c r="AC1718" s="327"/>
      <c r="AD1718" s="327"/>
      <c r="AE1718" s="327"/>
      <c r="AF1718" s="327"/>
      <c r="AG1718" s="327"/>
    </row>
    <row r="1719" spans="2:33">
      <c r="B1719" s="354"/>
      <c r="D1719" s="327"/>
      <c r="E1719" s="327"/>
      <c r="F1719" s="327"/>
      <c r="G1719" s="327"/>
      <c r="H1719" s="327"/>
      <c r="I1719" s="327"/>
      <c r="J1719" s="327"/>
      <c r="K1719" s="327"/>
      <c r="L1719" s="327"/>
      <c r="M1719" s="327"/>
      <c r="N1719" s="327"/>
      <c r="O1719" s="327"/>
      <c r="P1719" s="327"/>
      <c r="Q1719" s="327"/>
      <c r="R1719" s="327"/>
      <c r="S1719" s="327"/>
      <c r="T1719" s="327"/>
      <c r="U1719" s="327"/>
      <c r="V1719" s="327"/>
      <c r="W1719" s="327"/>
      <c r="X1719" s="327"/>
      <c r="Y1719" s="327"/>
      <c r="Z1719" s="327"/>
      <c r="AA1719" s="327"/>
      <c r="AB1719" s="327"/>
      <c r="AC1719" s="327"/>
      <c r="AD1719" s="327"/>
      <c r="AE1719" s="327"/>
      <c r="AF1719" s="327"/>
      <c r="AG1719" s="327"/>
    </row>
    <row r="1720" spans="2:33">
      <c r="B1720" s="354"/>
      <c r="D1720" s="327"/>
      <c r="E1720" s="327"/>
      <c r="F1720" s="327"/>
      <c r="G1720" s="327"/>
      <c r="H1720" s="327"/>
      <c r="I1720" s="327"/>
      <c r="J1720" s="327"/>
      <c r="K1720" s="327"/>
      <c r="L1720" s="327"/>
      <c r="M1720" s="327"/>
      <c r="N1720" s="327"/>
      <c r="O1720" s="327"/>
      <c r="P1720" s="327"/>
      <c r="Q1720" s="327"/>
      <c r="R1720" s="327"/>
      <c r="S1720" s="327"/>
      <c r="T1720" s="327"/>
      <c r="U1720" s="327"/>
      <c r="V1720" s="327"/>
      <c r="W1720" s="327"/>
      <c r="X1720" s="327"/>
      <c r="Y1720" s="327"/>
      <c r="Z1720" s="327"/>
      <c r="AA1720" s="327"/>
      <c r="AB1720" s="327"/>
      <c r="AC1720" s="327"/>
      <c r="AD1720" s="327"/>
      <c r="AE1720" s="327"/>
      <c r="AF1720" s="327"/>
      <c r="AG1720" s="327"/>
    </row>
    <row r="1721" spans="2:33">
      <c r="B1721" s="354"/>
      <c r="D1721" s="327"/>
      <c r="E1721" s="327"/>
      <c r="F1721" s="327"/>
      <c r="G1721" s="327"/>
      <c r="H1721" s="327"/>
      <c r="I1721" s="327"/>
      <c r="J1721" s="327"/>
      <c r="K1721" s="327"/>
      <c r="L1721" s="327"/>
      <c r="M1721" s="327"/>
      <c r="N1721" s="327"/>
      <c r="O1721" s="327"/>
      <c r="P1721" s="327"/>
      <c r="Q1721" s="327"/>
      <c r="R1721" s="327"/>
      <c r="S1721" s="327"/>
      <c r="T1721" s="327"/>
      <c r="U1721" s="327"/>
      <c r="V1721" s="327"/>
      <c r="W1721" s="327"/>
      <c r="X1721" s="327"/>
      <c r="Y1721" s="327"/>
      <c r="Z1721" s="327"/>
      <c r="AA1721" s="327"/>
      <c r="AB1721" s="327"/>
      <c r="AC1721" s="327"/>
      <c r="AD1721" s="327"/>
      <c r="AE1721" s="327"/>
      <c r="AF1721" s="327"/>
      <c r="AG1721" s="327"/>
    </row>
    <row r="1722" spans="2:33">
      <c r="B1722" s="354"/>
      <c r="D1722" s="327"/>
      <c r="E1722" s="327"/>
      <c r="F1722" s="327"/>
      <c r="G1722" s="327"/>
      <c r="H1722" s="327"/>
      <c r="I1722" s="327"/>
      <c r="J1722" s="327"/>
      <c r="K1722" s="327"/>
      <c r="L1722" s="327"/>
      <c r="M1722" s="327"/>
      <c r="N1722" s="327"/>
      <c r="O1722" s="327"/>
      <c r="P1722" s="327"/>
      <c r="Q1722" s="327"/>
      <c r="R1722" s="327"/>
      <c r="S1722" s="327"/>
      <c r="T1722" s="327"/>
      <c r="U1722" s="327"/>
      <c r="V1722" s="327"/>
      <c r="W1722" s="327"/>
      <c r="X1722" s="327"/>
      <c r="Y1722" s="327"/>
      <c r="Z1722" s="327"/>
      <c r="AA1722" s="327"/>
      <c r="AB1722" s="327"/>
      <c r="AC1722" s="327"/>
      <c r="AD1722" s="327"/>
      <c r="AE1722" s="327"/>
      <c r="AF1722" s="327"/>
      <c r="AG1722" s="327"/>
    </row>
    <row r="1723" spans="2:33">
      <c r="B1723" s="354"/>
      <c r="D1723" s="327"/>
      <c r="E1723" s="327"/>
      <c r="F1723" s="327"/>
      <c r="G1723" s="327"/>
      <c r="H1723" s="327"/>
      <c r="I1723" s="327"/>
      <c r="J1723" s="327"/>
      <c r="K1723" s="327"/>
      <c r="L1723" s="327"/>
      <c r="M1723" s="327"/>
      <c r="N1723" s="327"/>
      <c r="O1723" s="327"/>
      <c r="P1723" s="327"/>
      <c r="Q1723" s="327"/>
      <c r="R1723" s="327"/>
      <c r="S1723" s="327"/>
      <c r="T1723" s="327"/>
      <c r="U1723" s="327"/>
      <c r="V1723" s="327"/>
      <c r="W1723" s="327"/>
      <c r="X1723" s="327"/>
      <c r="Y1723" s="327"/>
      <c r="Z1723" s="327"/>
      <c r="AA1723" s="327"/>
      <c r="AB1723" s="327"/>
      <c r="AC1723" s="327"/>
      <c r="AD1723" s="327"/>
      <c r="AE1723" s="327"/>
      <c r="AF1723" s="327"/>
      <c r="AG1723" s="327"/>
    </row>
    <row r="1724" spans="2:33">
      <c r="B1724" s="354"/>
      <c r="D1724" s="327"/>
      <c r="E1724" s="327"/>
      <c r="F1724" s="327"/>
      <c r="G1724" s="327"/>
      <c r="H1724" s="327"/>
      <c r="I1724" s="327"/>
      <c r="J1724" s="327"/>
      <c r="K1724" s="327"/>
      <c r="L1724" s="327"/>
      <c r="M1724" s="327"/>
      <c r="N1724" s="327"/>
      <c r="O1724" s="327"/>
      <c r="P1724" s="327"/>
      <c r="Q1724" s="327"/>
      <c r="R1724" s="327"/>
      <c r="S1724" s="327"/>
      <c r="T1724" s="327"/>
      <c r="U1724" s="327"/>
      <c r="V1724" s="327"/>
      <c r="W1724" s="327"/>
      <c r="X1724" s="327"/>
      <c r="Y1724" s="327"/>
      <c r="Z1724" s="327"/>
      <c r="AA1724" s="327"/>
      <c r="AB1724" s="327"/>
      <c r="AC1724" s="327"/>
      <c r="AD1724" s="327"/>
      <c r="AE1724" s="327"/>
      <c r="AF1724" s="327"/>
      <c r="AG1724" s="327"/>
    </row>
    <row r="1725" spans="2:33">
      <c r="B1725" s="354"/>
      <c r="D1725" s="327"/>
      <c r="E1725" s="327"/>
      <c r="F1725" s="327"/>
      <c r="G1725" s="327"/>
      <c r="H1725" s="327"/>
      <c r="I1725" s="327"/>
      <c r="J1725" s="327"/>
      <c r="K1725" s="327"/>
      <c r="L1725" s="327"/>
      <c r="M1725" s="327"/>
      <c r="N1725" s="327"/>
      <c r="O1725" s="327"/>
      <c r="P1725" s="327"/>
      <c r="Q1725" s="327"/>
      <c r="R1725" s="327"/>
      <c r="S1725" s="327"/>
      <c r="T1725" s="327"/>
      <c r="U1725" s="327"/>
      <c r="V1725" s="327"/>
      <c r="W1725" s="327"/>
      <c r="X1725" s="327"/>
      <c r="Y1725" s="327"/>
      <c r="Z1725" s="327"/>
      <c r="AA1725" s="327"/>
      <c r="AB1725" s="327"/>
      <c r="AC1725" s="327"/>
      <c r="AD1725" s="327"/>
      <c r="AE1725" s="327"/>
      <c r="AF1725" s="327"/>
      <c r="AG1725" s="327"/>
    </row>
    <row r="1726" spans="2:33">
      <c r="B1726" s="354"/>
      <c r="D1726" s="327"/>
      <c r="E1726" s="327"/>
      <c r="F1726" s="327"/>
      <c r="G1726" s="327"/>
      <c r="H1726" s="327"/>
      <c r="I1726" s="327"/>
      <c r="J1726" s="327"/>
      <c r="K1726" s="327"/>
      <c r="L1726" s="327"/>
      <c r="M1726" s="327"/>
      <c r="N1726" s="327"/>
      <c r="O1726" s="327"/>
      <c r="P1726" s="327"/>
      <c r="Q1726" s="327"/>
      <c r="R1726" s="327"/>
      <c r="S1726" s="327"/>
      <c r="T1726" s="327"/>
      <c r="U1726" s="327"/>
      <c r="V1726" s="327"/>
      <c r="W1726" s="327"/>
      <c r="X1726" s="327"/>
      <c r="Y1726" s="327"/>
      <c r="Z1726" s="327"/>
      <c r="AA1726" s="327"/>
      <c r="AB1726" s="327"/>
      <c r="AC1726" s="327"/>
      <c r="AD1726" s="327"/>
      <c r="AE1726" s="327"/>
      <c r="AF1726" s="327"/>
      <c r="AG1726" s="327"/>
    </row>
    <row r="1727" spans="2:33">
      <c r="B1727" s="354"/>
      <c r="D1727" s="327"/>
      <c r="E1727" s="327"/>
      <c r="F1727" s="327"/>
      <c r="G1727" s="327"/>
      <c r="H1727" s="327"/>
      <c r="I1727" s="327"/>
      <c r="J1727" s="327"/>
      <c r="K1727" s="327"/>
      <c r="L1727" s="327"/>
      <c r="M1727" s="327"/>
      <c r="N1727" s="327"/>
      <c r="O1727" s="327"/>
      <c r="P1727" s="327"/>
      <c r="Q1727" s="327"/>
      <c r="R1727" s="327"/>
      <c r="S1727" s="327"/>
      <c r="T1727" s="327"/>
      <c r="U1727" s="327"/>
      <c r="V1727" s="327"/>
      <c r="W1727" s="327"/>
      <c r="X1727" s="327"/>
      <c r="Y1727" s="327"/>
      <c r="Z1727" s="327"/>
      <c r="AA1727" s="327"/>
      <c r="AB1727" s="327"/>
      <c r="AC1727" s="327"/>
      <c r="AD1727" s="327"/>
      <c r="AE1727" s="327"/>
      <c r="AF1727" s="327"/>
      <c r="AG1727" s="327"/>
    </row>
    <row r="1728" spans="2:33">
      <c r="B1728" s="354"/>
      <c r="D1728" s="327"/>
      <c r="E1728" s="327"/>
      <c r="F1728" s="327"/>
      <c r="G1728" s="327"/>
      <c r="H1728" s="327"/>
      <c r="I1728" s="327"/>
      <c r="J1728" s="327"/>
      <c r="K1728" s="327"/>
      <c r="L1728" s="327"/>
      <c r="M1728" s="327"/>
      <c r="N1728" s="327"/>
      <c r="O1728" s="327"/>
      <c r="P1728" s="327"/>
      <c r="Q1728" s="327"/>
      <c r="R1728" s="327"/>
      <c r="S1728" s="327"/>
      <c r="T1728" s="327"/>
      <c r="U1728" s="327"/>
      <c r="V1728" s="327"/>
      <c r="W1728" s="327"/>
      <c r="X1728" s="327"/>
      <c r="Y1728" s="327"/>
      <c r="Z1728" s="327"/>
      <c r="AA1728" s="327"/>
      <c r="AB1728" s="327"/>
      <c r="AC1728" s="327"/>
      <c r="AD1728" s="327"/>
      <c r="AE1728" s="327"/>
      <c r="AF1728" s="327"/>
      <c r="AG1728" s="327"/>
    </row>
    <row r="1729" spans="2:33">
      <c r="B1729" s="354"/>
      <c r="D1729" s="327"/>
      <c r="E1729" s="327"/>
      <c r="F1729" s="327"/>
      <c r="G1729" s="327"/>
      <c r="H1729" s="327"/>
      <c r="I1729" s="327"/>
      <c r="J1729" s="327"/>
      <c r="K1729" s="327"/>
      <c r="L1729" s="327"/>
      <c r="M1729" s="327"/>
      <c r="N1729" s="327"/>
      <c r="O1729" s="327"/>
      <c r="P1729" s="327"/>
      <c r="Q1729" s="327"/>
      <c r="R1729" s="327"/>
      <c r="S1729" s="327"/>
      <c r="T1729" s="327"/>
      <c r="U1729" s="327"/>
      <c r="V1729" s="327"/>
      <c r="W1729" s="327"/>
      <c r="X1729" s="327"/>
      <c r="Y1729" s="327"/>
      <c r="Z1729" s="327"/>
      <c r="AA1729" s="327"/>
      <c r="AB1729" s="327"/>
      <c r="AC1729" s="327"/>
      <c r="AD1729" s="327"/>
      <c r="AE1729" s="327"/>
      <c r="AF1729" s="327"/>
      <c r="AG1729" s="327"/>
    </row>
    <row r="1730" spans="2:33">
      <c r="B1730" s="354"/>
      <c r="D1730" s="327"/>
      <c r="E1730" s="327"/>
      <c r="F1730" s="327"/>
      <c r="G1730" s="327"/>
      <c r="H1730" s="327"/>
      <c r="I1730" s="327"/>
      <c r="J1730" s="327"/>
      <c r="K1730" s="327"/>
      <c r="L1730" s="327"/>
      <c r="M1730" s="327"/>
      <c r="N1730" s="327"/>
      <c r="O1730" s="327"/>
      <c r="P1730" s="327"/>
      <c r="Q1730" s="327"/>
      <c r="R1730" s="327"/>
      <c r="S1730" s="327"/>
      <c r="T1730" s="327"/>
      <c r="U1730" s="327"/>
      <c r="V1730" s="327"/>
      <c r="W1730" s="327"/>
      <c r="X1730" s="327"/>
      <c r="Y1730" s="327"/>
      <c r="Z1730" s="327"/>
      <c r="AA1730" s="327"/>
      <c r="AB1730" s="327"/>
      <c r="AC1730" s="327"/>
      <c r="AD1730" s="327"/>
      <c r="AE1730" s="327"/>
      <c r="AF1730" s="327"/>
      <c r="AG1730" s="327"/>
    </row>
    <row r="1731" spans="2:33">
      <c r="B1731" s="354"/>
      <c r="D1731" s="327"/>
      <c r="E1731" s="327"/>
      <c r="F1731" s="327"/>
      <c r="G1731" s="327"/>
      <c r="H1731" s="327"/>
      <c r="I1731" s="327"/>
      <c r="J1731" s="327"/>
      <c r="K1731" s="327"/>
      <c r="L1731" s="327"/>
      <c r="M1731" s="327"/>
      <c r="N1731" s="327"/>
      <c r="O1731" s="327"/>
      <c r="P1731" s="327"/>
      <c r="Q1731" s="327"/>
      <c r="R1731" s="327"/>
      <c r="S1731" s="327"/>
      <c r="T1731" s="327"/>
      <c r="U1731" s="327"/>
      <c r="V1731" s="327"/>
      <c r="W1731" s="327"/>
      <c r="X1731" s="327"/>
      <c r="Y1731" s="327"/>
      <c r="Z1731" s="327"/>
      <c r="AA1731" s="327"/>
      <c r="AB1731" s="327"/>
      <c r="AC1731" s="327"/>
      <c r="AD1731" s="327"/>
      <c r="AE1731" s="327"/>
      <c r="AF1731" s="327"/>
      <c r="AG1731" s="327"/>
    </row>
    <row r="1732" spans="2:33">
      <c r="B1732" s="354"/>
      <c r="D1732" s="327"/>
      <c r="E1732" s="327"/>
      <c r="F1732" s="327"/>
      <c r="G1732" s="327"/>
      <c r="H1732" s="327"/>
      <c r="I1732" s="327"/>
      <c r="J1732" s="327"/>
      <c r="K1732" s="327"/>
      <c r="L1732" s="327"/>
      <c r="M1732" s="327"/>
      <c r="N1732" s="327"/>
      <c r="O1732" s="327"/>
      <c r="P1732" s="327"/>
      <c r="Q1732" s="327"/>
      <c r="R1732" s="327"/>
      <c r="S1732" s="327"/>
      <c r="T1732" s="327"/>
      <c r="U1732" s="327"/>
      <c r="V1732" s="327"/>
      <c r="W1732" s="327"/>
      <c r="X1732" s="327"/>
      <c r="Y1732" s="327"/>
      <c r="Z1732" s="327"/>
      <c r="AA1732" s="327"/>
      <c r="AB1732" s="327"/>
      <c r="AC1732" s="327"/>
      <c r="AD1732" s="327"/>
      <c r="AE1732" s="327"/>
      <c r="AF1732" s="327"/>
      <c r="AG1732" s="327"/>
    </row>
    <row r="1733" spans="2:33">
      <c r="B1733" s="354"/>
      <c r="D1733" s="327"/>
      <c r="E1733" s="327"/>
      <c r="F1733" s="327"/>
      <c r="G1733" s="327"/>
      <c r="H1733" s="327"/>
      <c r="I1733" s="327"/>
      <c r="J1733" s="327"/>
      <c r="K1733" s="327"/>
      <c r="L1733" s="327"/>
      <c r="M1733" s="327"/>
      <c r="N1733" s="327"/>
      <c r="O1733" s="327"/>
      <c r="P1733" s="327"/>
      <c r="Q1733" s="327"/>
      <c r="R1733" s="327"/>
      <c r="S1733" s="327"/>
      <c r="T1733" s="327"/>
      <c r="U1733" s="327"/>
      <c r="V1733" s="327"/>
      <c r="W1733" s="327"/>
      <c r="X1733" s="327"/>
      <c r="Y1733" s="327"/>
      <c r="Z1733" s="327"/>
      <c r="AA1733" s="327"/>
      <c r="AB1733" s="327"/>
      <c r="AC1733" s="327"/>
      <c r="AD1733" s="327"/>
      <c r="AE1733" s="327"/>
      <c r="AF1733" s="327"/>
      <c r="AG1733" s="327"/>
    </row>
    <row r="1734" spans="2:33">
      <c r="B1734" s="354"/>
      <c r="D1734" s="327"/>
      <c r="E1734" s="327"/>
      <c r="F1734" s="327"/>
      <c r="G1734" s="327"/>
      <c r="H1734" s="327"/>
      <c r="I1734" s="327"/>
      <c r="J1734" s="327"/>
      <c r="K1734" s="327"/>
      <c r="L1734" s="327"/>
      <c r="M1734" s="327"/>
      <c r="N1734" s="327"/>
      <c r="O1734" s="327"/>
      <c r="P1734" s="327"/>
      <c r="Q1734" s="327"/>
      <c r="R1734" s="327"/>
      <c r="S1734" s="327"/>
      <c r="T1734" s="327"/>
      <c r="U1734" s="327"/>
      <c r="V1734" s="327"/>
      <c r="W1734" s="327"/>
      <c r="X1734" s="327"/>
      <c r="Y1734" s="327"/>
      <c r="Z1734" s="327"/>
      <c r="AA1734" s="327"/>
      <c r="AB1734" s="327"/>
      <c r="AC1734" s="327"/>
      <c r="AD1734" s="327"/>
      <c r="AE1734" s="327"/>
      <c r="AF1734" s="327"/>
      <c r="AG1734" s="327"/>
    </row>
    <row r="1735" spans="2:33">
      <c r="B1735" s="354"/>
      <c r="D1735" s="327"/>
      <c r="E1735" s="327"/>
      <c r="F1735" s="327"/>
      <c r="G1735" s="327"/>
      <c r="H1735" s="327"/>
      <c r="I1735" s="327"/>
      <c r="J1735" s="327"/>
      <c r="K1735" s="327"/>
      <c r="L1735" s="327"/>
      <c r="M1735" s="327"/>
      <c r="N1735" s="327"/>
      <c r="O1735" s="327"/>
      <c r="P1735" s="327"/>
      <c r="Q1735" s="327"/>
      <c r="R1735" s="327"/>
      <c r="S1735" s="327"/>
      <c r="T1735" s="327"/>
      <c r="U1735" s="327"/>
      <c r="V1735" s="327"/>
      <c r="W1735" s="327"/>
      <c r="X1735" s="327"/>
      <c r="Y1735" s="327"/>
      <c r="Z1735" s="327"/>
      <c r="AA1735" s="327"/>
      <c r="AB1735" s="327"/>
      <c r="AC1735" s="327"/>
      <c r="AD1735" s="327"/>
      <c r="AE1735" s="327"/>
      <c r="AF1735" s="327"/>
      <c r="AG1735" s="327"/>
    </row>
    <row r="1736" spans="2:33">
      <c r="B1736" s="354"/>
      <c r="D1736" s="327"/>
      <c r="E1736" s="327"/>
      <c r="F1736" s="327"/>
      <c r="G1736" s="327"/>
      <c r="H1736" s="327"/>
      <c r="I1736" s="327"/>
      <c r="J1736" s="327"/>
      <c r="K1736" s="327"/>
      <c r="L1736" s="327"/>
      <c r="M1736" s="327"/>
      <c r="N1736" s="327"/>
      <c r="O1736" s="327"/>
      <c r="P1736" s="327"/>
      <c r="Q1736" s="327"/>
      <c r="R1736" s="327"/>
      <c r="S1736" s="327"/>
      <c r="T1736" s="327"/>
      <c r="U1736" s="327"/>
      <c r="V1736" s="327"/>
      <c r="W1736" s="327"/>
      <c r="X1736" s="327"/>
      <c r="Y1736" s="327"/>
      <c r="Z1736" s="327"/>
      <c r="AA1736" s="327"/>
      <c r="AB1736" s="327"/>
      <c r="AC1736" s="327"/>
      <c r="AD1736" s="327"/>
      <c r="AE1736" s="327"/>
      <c r="AF1736" s="327"/>
      <c r="AG1736" s="327"/>
    </row>
    <row r="1737" spans="2:33">
      <c r="B1737" s="354"/>
      <c r="D1737" s="327"/>
      <c r="E1737" s="327"/>
      <c r="F1737" s="327"/>
      <c r="G1737" s="327"/>
      <c r="H1737" s="327"/>
      <c r="I1737" s="327"/>
      <c r="J1737" s="327"/>
      <c r="K1737" s="327"/>
      <c r="L1737" s="327"/>
      <c r="M1737" s="327"/>
      <c r="N1737" s="327"/>
      <c r="O1737" s="327"/>
      <c r="P1737" s="327"/>
      <c r="Q1737" s="327"/>
      <c r="R1737" s="327"/>
      <c r="S1737" s="327"/>
      <c r="T1737" s="327"/>
      <c r="U1737" s="327"/>
      <c r="V1737" s="327"/>
      <c r="W1737" s="327"/>
      <c r="X1737" s="327"/>
      <c r="Y1737" s="327"/>
      <c r="Z1737" s="327"/>
      <c r="AA1737" s="327"/>
      <c r="AB1737" s="327"/>
      <c r="AC1737" s="327"/>
      <c r="AD1737" s="327"/>
      <c r="AE1737" s="327"/>
      <c r="AF1737" s="327"/>
      <c r="AG1737" s="327"/>
    </row>
    <row r="1738" spans="2:33">
      <c r="B1738" s="354"/>
      <c r="D1738" s="327"/>
      <c r="E1738" s="327"/>
      <c r="F1738" s="327"/>
      <c r="G1738" s="327"/>
      <c r="H1738" s="327"/>
      <c r="I1738" s="327"/>
      <c r="J1738" s="327"/>
      <c r="K1738" s="327"/>
      <c r="L1738" s="327"/>
      <c r="M1738" s="327"/>
      <c r="N1738" s="327"/>
      <c r="O1738" s="327"/>
      <c r="P1738" s="327"/>
      <c r="Q1738" s="327"/>
      <c r="R1738" s="327"/>
      <c r="S1738" s="327"/>
      <c r="T1738" s="327"/>
      <c r="U1738" s="327"/>
      <c r="V1738" s="327"/>
      <c r="W1738" s="327"/>
      <c r="X1738" s="327"/>
      <c r="Y1738" s="327"/>
      <c r="Z1738" s="327"/>
      <c r="AA1738" s="327"/>
      <c r="AB1738" s="327"/>
      <c r="AC1738" s="327"/>
      <c r="AD1738" s="327"/>
      <c r="AE1738" s="327"/>
      <c r="AF1738" s="327"/>
      <c r="AG1738" s="327"/>
    </row>
    <row r="1739" spans="2:33">
      <c r="B1739" s="354"/>
      <c r="D1739" s="327"/>
      <c r="E1739" s="327"/>
      <c r="F1739" s="327"/>
      <c r="G1739" s="327"/>
      <c r="H1739" s="327"/>
      <c r="I1739" s="327"/>
      <c r="J1739" s="327"/>
      <c r="K1739" s="327"/>
      <c r="L1739" s="327"/>
      <c r="M1739" s="327"/>
      <c r="N1739" s="327"/>
      <c r="O1739" s="327"/>
      <c r="P1739" s="327"/>
      <c r="Q1739" s="327"/>
      <c r="R1739" s="327"/>
      <c r="S1739" s="327"/>
      <c r="T1739" s="327"/>
      <c r="U1739" s="327"/>
      <c r="V1739" s="327"/>
      <c r="W1739" s="327"/>
      <c r="X1739" s="327"/>
      <c r="Y1739" s="327"/>
      <c r="Z1739" s="327"/>
      <c r="AA1739" s="327"/>
      <c r="AB1739" s="327"/>
      <c r="AC1739" s="327"/>
      <c r="AD1739" s="327"/>
      <c r="AE1739" s="327"/>
      <c r="AF1739" s="327"/>
      <c r="AG1739" s="327"/>
    </row>
    <row r="1740" spans="2:33">
      <c r="B1740" s="354"/>
      <c r="D1740" s="327"/>
      <c r="E1740" s="327"/>
      <c r="F1740" s="327"/>
      <c r="G1740" s="327"/>
      <c r="H1740" s="327"/>
      <c r="I1740" s="327"/>
      <c r="J1740" s="327"/>
      <c r="K1740" s="327"/>
      <c r="L1740" s="327"/>
      <c r="M1740" s="327"/>
      <c r="N1740" s="327"/>
      <c r="O1740" s="327"/>
      <c r="P1740" s="327"/>
      <c r="Q1740" s="327"/>
      <c r="R1740" s="327"/>
      <c r="S1740" s="327"/>
      <c r="T1740" s="327"/>
      <c r="U1740" s="327"/>
      <c r="V1740" s="327"/>
      <c r="W1740" s="327"/>
      <c r="X1740" s="327"/>
      <c r="Y1740" s="327"/>
      <c r="Z1740" s="327"/>
      <c r="AA1740" s="327"/>
      <c r="AB1740" s="327"/>
      <c r="AC1740" s="327"/>
      <c r="AD1740" s="327"/>
      <c r="AE1740" s="327"/>
      <c r="AF1740" s="327"/>
      <c r="AG1740" s="327"/>
    </row>
    <row r="1741" spans="2:33">
      <c r="B1741" s="354"/>
      <c r="D1741" s="327"/>
      <c r="E1741" s="327"/>
      <c r="F1741" s="327"/>
      <c r="G1741" s="327"/>
      <c r="H1741" s="327"/>
      <c r="I1741" s="327"/>
      <c r="J1741" s="327"/>
      <c r="K1741" s="327"/>
      <c r="L1741" s="327"/>
      <c r="M1741" s="327"/>
      <c r="N1741" s="327"/>
      <c r="O1741" s="327"/>
      <c r="P1741" s="327"/>
      <c r="Q1741" s="327"/>
      <c r="R1741" s="327"/>
      <c r="S1741" s="327"/>
      <c r="T1741" s="327"/>
      <c r="U1741" s="327"/>
      <c r="V1741" s="327"/>
      <c r="W1741" s="327"/>
      <c r="X1741" s="327"/>
      <c r="Y1741" s="327"/>
      <c r="Z1741" s="327"/>
      <c r="AA1741" s="327"/>
      <c r="AB1741" s="327"/>
      <c r="AC1741" s="327"/>
      <c r="AD1741" s="327"/>
      <c r="AE1741" s="327"/>
      <c r="AF1741" s="327"/>
      <c r="AG1741" s="327"/>
    </row>
    <row r="1742" spans="2:33">
      <c r="B1742" s="354"/>
      <c r="D1742" s="327"/>
      <c r="E1742" s="327"/>
      <c r="F1742" s="327"/>
      <c r="G1742" s="327"/>
      <c r="H1742" s="327"/>
      <c r="I1742" s="327"/>
      <c r="J1742" s="327"/>
      <c r="K1742" s="327"/>
      <c r="L1742" s="327"/>
      <c r="M1742" s="327"/>
      <c r="N1742" s="327"/>
      <c r="O1742" s="327"/>
      <c r="P1742" s="327"/>
      <c r="Q1742" s="327"/>
      <c r="R1742" s="327"/>
      <c r="S1742" s="327"/>
      <c r="T1742" s="327"/>
      <c r="U1742" s="327"/>
      <c r="V1742" s="327"/>
      <c r="W1742" s="327"/>
      <c r="X1742" s="327"/>
      <c r="Y1742" s="327"/>
      <c r="Z1742" s="327"/>
      <c r="AA1742" s="327"/>
      <c r="AB1742" s="327"/>
      <c r="AC1742" s="327"/>
      <c r="AD1742" s="327"/>
      <c r="AE1742" s="327"/>
      <c r="AF1742" s="327"/>
      <c r="AG1742" s="327"/>
    </row>
    <row r="1743" spans="2:33">
      <c r="B1743" s="354"/>
      <c r="D1743" s="327"/>
      <c r="E1743" s="327"/>
      <c r="F1743" s="327"/>
      <c r="G1743" s="327"/>
      <c r="H1743" s="327"/>
      <c r="I1743" s="327"/>
      <c r="J1743" s="327"/>
      <c r="K1743" s="327"/>
      <c r="L1743" s="327"/>
      <c r="M1743" s="327"/>
      <c r="N1743" s="327"/>
      <c r="O1743" s="327"/>
      <c r="P1743" s="327"/>
      <c r="Q1743" s="327"/>
      <c r="R1743" s="327"/>
      <c r="S1743" s="327"/>
      <c r="T1743" s="327"/>
      <c r="U1743" s="327"/>
      <c r="V1743" s="327"/>
      <c r="W1743" s="327"/>
      <c r="X1743" s="327"/>
      <c r="Y1743" s="327"/>
      <c r="Z1743" s="327"/>
      <c r="AA1743" s="327"/>
      <c r="AB1743" s="327"/>
      <c r="AC1743" s="327"/>
      <c r="AD1743" s="327"/>
      <c r="AE1743" s="327"/>
      <c r="AF1743" s="327"/>
      <c r="AG1743" s="327"/>
    </row>
    <row r="1744" spans="2:33">
      <c r="B1744" s="354"/>
      <c r="D1744" s="327"/>
      <c r="E1744" s="327"/>
      <c r="F1744" s="327"/>
      <c r="G1744" s="327"/>
      <c r="H1744" s="327"/>
      <c r="I1744" s="327"/>
      <c r="J1744" s="327"/>
      <c r="K1744" s="327"/>
      <c r="L1744" s="327"/>
      <c r="M1744" s="327"/>
      <c r="N1744" s="327"/>
      <c r="O1744" s="327"/>
      <c r="P1744" s="327"/>
      <c r="Q1744" s="327"/>
      <c r="R1744" s="327"/>
      <c r="S1744" s="327"/>
      <c r="T1744" s="327"/>
      <c r="U1744" s="327"/>
      <c r="V1744" s="327"/>
      <c r="W1744" s="327"/>
      <c r="X1744" s="327"/>
      <c r="Y1744" s="327"/>
      <c r="Z1744" s="327"/>
      <c r="AA1744" s="327"/>
      <c r="AB1744" s="327"/>
      <c r="AC1744" s="327"/>
      <c r="AD1744" s="327"/>
      <c r="AE1744" s="327"/>
      <c r="AF1744" s="327"/>
      <c r="AG1744" s="327"/>
    </row>
    <row r="1745" spans="2:33">
      <c r="B1745" s="354"/>
      <c r="D1745" s="327"/>
      <c r="E1745" s="327"/>
      <c r="F1745" s="327"/>
      <c r="G1745" s="327"/>
      <c r="H1745" s="327"/>
      <c r="I1745" s="327"/>
      <c r="J1745" s="327"/>
      <c r="K1745" s="327"/>
      <c r="L1745" s="327"/>
      <c r="M1745" s="327"/>
      <c r="N1745" s="327"/>
      <c r="O1745" s="327"/>
      <c r="P1745" s="327"/>
      <c r="Q1745" s="327"/>
      <c r="R1745" s="327"/>
      <c r="S1745" s="327"/>
      <c r="T1745" s="327"/>
      <c r="U1745" s="327"/>
      <c r="V1745" s="327"/>
      <c r="W1745" s="327"/>
      <c r="X1745" s="327"/>
      <c r="Y1745" s="327"/>
      <c r="Z1745" s="327"/>
      <c r="AA1745" s="327"/>
      <c r="AB1745" s="327"/>
      <c r="AC1745" s="327"/>
      <c r="AD1745" s="327"/>
      <c r="AE1745" s="327"/>
      <c r="AF1745" s="327"/>
      <c r="AG1745" s="327"/>
    </row>
    <row r="1746" spans="2:33">
      <c r="B1746" s="354"/>
      <c r="D1746" s="327"/>
      <c r="E1746" s="327"/>
      <c r="F1746" s="327"/>
      <c r="G1746" s="327"/>
      <c r="H1746" s="327"/>
      <c r="I1746" s="327"/>
      <c r="J1746" s="327"/>
      <c r="K1746" s="327"/>
      <c r="L1746" s="327"/>
      <c r="M1746" s="327"/>
      <c r="N1746" s="327"/>
      <c r="O1746" s="327"/>
      <c r="P1746" s="327"/>
      <c r="Q1746" s="327"/>
      <c r="R1746" s="327"/>
      <c r="S1746" s="327"/>
      <c r="T1746" s="327"/>
      <c r="U1746" s="327"/>
      <c r="V1746" s="327"/>
      <c r="W1746" s="327"/>
      <c r="X1746" s="327"/>
      <c r="Y1746" s="327"/>
      <c r="Z1746" s="327"/>
      <c r="AA1746" s="327"/>
      <c r="AB1746" s="327"/>
      <c r="AC1746" s="327"/>
      <c r="AD1746" s="327"/>
      <c r="AE1746" s="327"/>
      <c r="AF1746" s="327"/>
      <c r="AG1746" s="327"/>
    </row>
    <row r="1747" spans="2:33">
      <c r="B1747" s="354"/>
      <c r="D1747" s="327"/>
      <c r="E1747" s="327"/>
      <c r="F1747" s="327"/>
      <c r="G1747" s="327"/>
      <c r="H1747" s="327"/>
      <c r="I1747" s="327"/>
      <c r="J1747" s="327"/>
      <c r="K1747" s="327"/>
      <c r="L1747" s="327"/>
      <c r="M1747" s="327"/>
      <c r="N1747" s="327"/>
      <c r="O1747" s="327"/>
      <c r="P1747" s="327"/>
      <c r="Q1747" s="327"/>
      <c r="R1747" s="327"/>
      <c r="S1747" s="327"/>
      <c r="T1747" s="327"/>
      <c r="U1747" s="327"/>
      <c r="V1747" s="327"/>
      <c r="W1747" s="327"/>
      <c r="X1747" s="327"/>
      <c r="Y1747" s="327"/>
      <c r="Z1747" s="327"/>
      <c r="AA1747" s="327"/>
      <c r="AB1747" s="327"/>
      <c r="AC1747" s="327"/>
      <c r="AD1747" s="327"/>
      <c r="AE1747" s="327"/>
      <c r="AF1747" s="327"/>
      <c r="AG1747" s="327"/>
    </row>
    <row r="1748" spans="2:33">
      <c r="B1748" s="354"/>
      <c r="D1748" s="327"/>
      <c r="E1748" s="327"/>
      <c r="F1748" s="327"/>
      <c r="G1748" s="327"/>
      <c r="H1748" s="327"/>
      <c r="I1748" s="327"/>
      <c r="J1748" s="327"/>
      <c r="K1748" s="327"/>
      <c r="L1748" s="327"/>
      <c r="M1748" s="327"/>
      <c r="N1748" s="327"/>
      <c r="O1748" s="327"/>
      <c r="P1748" s="327"/>
      <c r="Q1748" s="327"/>
      <c r="R1748" s="327"/>
      <c r="S1748" s="327"/>
      <c r="T1748" s="327"/>
      <c r="U1748" s="327"/>
      <c r="V1748" s="327"/>
      <c r="W1748" s="327"/>
      <c r="X1748" s="327"/>
      <c r="Y1748" s="327"/>
      <c r="Z1748" s="327"/>
      <c r="AA1748" s="327"/>
      <c r="AB1748" s="327"/>
      <c r="AC1748" s="327"/>
      <c r="AD1748" s="327"/>
      <c r="AE1748" s="327"/>
      <c r="AF1748" s="327"/>
      <c r="AG1748" s="327"/>
    </row>
    <row r="1749" spans="2:33">
      <c r="B1749" s="354"/>
      <c r="D1749" s="327"/>
      <c r="E1749" s="327"/>
      <c r="F1749" s="327"/>
      <c r="G1749" s="327"/>
      <c r="H1749" s="327"/>
      <c r="I1749" s="327"/>
      <c r="J1749" s="327"/>
      <c r="K1749" s="327"/>
      <c r="L1749" s="327"/>
      <c r="M1749" s="327"/>
      <c r="N1749" s="327"/>
      <c r="O1749" s="327"/>
      <c r="P1749" s="327"/>
      <c r="Q1749" s="327"/>
      <c r="R1749" s="327"/>
      <c r="S1749" s="327"/>
      <c r="T1749" s="327"/>
      <c r="U1749" s="327"/>
      <c r="V1749" s="327"/>
      <c r="W1749" s="327"/>
      <c r="X1749" s="327"/>
      <c r="Y1749" s="327"/>
      <c r="Z1749" s="327"/>
      <c r="AA1749" s="327"/>
      <c r="AB1749" s="327"/>
      <c r="AC1749" s="327"/>
      <c r="AD1749" s="327"/>
      <c r="AE1749" s="327"/>
      <c r="AF1749" s="327"/>
      <c r="AG1749" s="327"/>
    </row>
    <row r="1750" spans="2:33">
      <c r="B1750" s="354"/>
      <c r="D1750" s="327"/>
      <c r="E1750" s="327"/>
      <c r="F1750" s="327"/>
      <c r="G1750" s="327"/>
      <c r="H1750" s="327"/>
      <c r="I1750" s="327"/>
      <c r="J1750" s="327"/>
      <c r="K1750" s="327"/>
      <c r="L1750" s="327"/>
      <c r="M1750" s="327"/>
      <c r="N1750" s="327"/>
      <c r="O1750" s="327"/>
      <c r="P1750" s="327"/>
      <c r="Q1750" s="327"/>
      <c r="R1750" s="327"/>
      <c r="S1750" s="327"/>
      <c r="T1750" s="327"/>
      <c r="U1750" s="327"/>
      <c r="V1750" s="327"/>
      <c r="W1750" s="327"/>
      <c r="X1750" s="327"/>
      <c r="Y1750" s="327"/>
      <c r="Z1750" s="327"/>
      <c r="AA1750" s="327"/>
      <c r="AB1750" s="327"/>
      <c r="AC1750" s="327"/>
      <c r="AD1750" s="327"/>
      <c r="AE1750" s="327"/>
      <c r="AF1750" s="327"/>
      <c r="AG1750" s="327"/>
    </row>
    <row r="1751" spans="2:33">
      <c r="B1751" s="354"/>
      <c r="D1751" s="327"/>
      <c r="E1751" s="327"/>
      <c r="F1751" s="327"/>
      <c r="G1751" s="327"/>
      <c r="H1751" s="327"/>
      <c r="I1751" s="327"/>
      <c r="J1751" s="327"/>
      <c r="K1751" s="327"/>
      <c r="L1751" s="327"/>
      <c r="M1751" s="327"/>
      <c r="N1751" s="327"/>
      <c r="O1751" s="327"/>
      <c r="P1751" s="327"/>
      <c r="Q1751" s="327"/>
      <c r="R1751" s="327"/>
      <c r="S1751" s="327"/>
      <c r="T1751" s="327"/>
      <c r="U1751" s="327"/>
      <c r="V1751" s="327"/>
      <c r="W1751" s="327"/>
      <c r="X1751" s="327"/>
      <c r="Y1751" s="327"/>
      <c r="Z1751" s="327"/>
      <c r="AA1751" s="327"/>
      <c r="AB1751" s="327"/>
      <c r="AC1751" s="327"/>
      <c r="AD1751" s="327"/>
      <c r="AE1751" s="327"/>
      <c r="AF1751" s="327"/>
      <c r="AG1751" s="327"/>
    </row>
    <row r="1752" spans="2:33">
      <c r="B1752" s="354"/>
      <c r="D1752" s="327"/>
      <c r="E1752" s="327"/>
      <c r="F1752" s="327"/>
      <c r="G1752" s="327"/>
      <c r="H1752" s="327"/>
      <c r="I1752" s="327"/>
      <c r="J1752" s="327"/>
      <c r="K1752" s="327"/>
      <c r="L1752" s="327"/>
      <c r="M1752" s="327"/>
      <c r="N1752" s="327"/>
      <c r="O1752" s="327"/>
      <c r="P1752" s="327"/>
      <c r="Q1752" s="327"/>
      <c r="R1752" s="327"/>
      <c r="S1752" s="327"/>
      <c r="T1752" s="327"/>
      <c r="U1752" s="327"/>
      <c r="V1752" s="327"/>
      <c r="W1752" s="327"/>
      <c r="X1752" s="327"/>
      <c r="Y1752" s="327"/>
      <c r="Z1752" s="327"/>
      <c r="AA1752" s="327"/>
      <c r="AB1752" s="327"/>
      <c r="AC1752" s="327"/>
      <c r="AD1752" s="327"/>
      <c r="AE1752" s="327"/>
      <c r="AF1752" s="327"/>
      <c r="AG1752" s="327"/>
    </row>
    <row r="1753" spans="2:33">
      <c r="B1753" s="354"/>
      <c r="D1753" s="327"/>
      <c r="E1753" s="327"/>
      <c r="F1753" s="327"/>
      <c r="G1753" s="327"/>
      <c r="H1753" s="327"/>
      <c r="I1753" s="327"/>
      <c r="J1753" s="327"/>
      <c r="K1753" s="327"/>
      <c r="L1753" s="327"/>
      <c r="M1753" s="327"/>
      <c r="N1753" s="327"/>
      <c r="O1753" s="327"/>
      <c r="P1753" s="327"/>
      <c r="Q1753" s="327"/>
      <c r="R1753" s="327"/>
      <c r="S1753" s="327"/>
      <c r="T1753" s="327"/>
      <c r="U1753" s="327"/>
      <c r="V1753" s="327"/>
      <c r="W1753" s="327"/>
      <c r="X1753" s="327"/>
      <c r="Y1753" s="327"/>
      <c r="Z1753" s="327"/>
      <c r="AA1753" s="327"/>
      <c r="AB1753" s="327"/>
      <c r="AC1753" s="327"/>
      <c r="AD1753" s="327"/>
      <c r="AE1753" s="327"/>
      <c r="AF1753" s="327"/>
      <c r="AG1753" s="327"/>
    </row>
    <row r="1754" spans="2:33">
      <c r="B1754" s="354"/>
      <c r="D1754" s="327"/>
      <c r="E1754" s="327"/>
      <c r="F1754" s="327"/>
      <c r="G1754" s="327"/>
      <c r="H1754" s="327"/>
      <c r="I1754" s="327"/>
      <c r="J1754" s="327"/>
      <c r="K1754" s="327"/>
      <c r="L1754" s="327"/>
      <c r="M1754" s="327"/>
      <c r="N1754" s="327"/>
      <c r="O1754" s="327"/>
      <c r="P1754" s="327"/>
      <c r="Q1754" s="327"/>
      <c r="R1754" s="327"/>
      <c r="S1754" s="327"/>
      <c r="T1754" s="327"/>
      <c r="U1754" s="327"/>
      <c r="V1754" s="327"/>
      <c r="W1754" s="327"/>
      <c r="X1754" s="327"/>
      <c r="Y1754" s="327"/>
      <c r="Z1754" s="327"/>
      <c r="AA1754" s="327"/>
      <c r="AB1754" s="327"/>
      <c r="AC1754" s="327"/>
      <c r="AD1754" s="327"/>
      <c r="AE1754" s="327"/>
      <c r="AF1754" s="327"/>
      <c r="AG1754" s="327"/>
    </row>
    <row r="1755" spans="2:33">
      <c r="B1755" s="354"/>
      <c r="D1755" s="327"/>
      <c r="E1755" s="327"/>
      <c r="F1755" s="327"/>
      <c r="G1755" s="327"/>
      <c r="H1755" s="327"/>
      <c r="I1755" s="327"/>
      <c r="J1755" s="327"/>
      <c r="K1755" s="327"/>
      <c r="L1755" s="327"/>
      <c r="M1755" s="327"/>
      <c r="N1755" s="327"/>
      <c r="O1755" s="327"/>
      <c r="P1755" s="327"/>
      <c r="Q1755" s="327"/>
      <c r="R1755" s="327"/>
      <c r="S1755" s="327"/>
      <c r="T1755" s="327"/>
      <c r="U1755" s="327"/>
      <c r="V1755" s="327"/>
      <c r="W1755" s="327"/>
      <c r="X1755" s="327"/>
      <c r="Y1755" s="327"/>
      <c r="Z1755" s="327"/>
      <c r="AA1755" s="327"/>
      <c r="AB1755" s="327"/>
      <c r="AC1755" s="327"/>
      <c r="AD1755" s="327"/>
      <c r="AE1755" s="327"/>
      <c r="AF1755" s="327"/>
      <c r="AG1755" s="327"/>
    </row>
    <row r="1756" spans="2:33">
      <c r="B1756" s="354"/>
      <c r="D1756" s="327"/>
      <c r="E1756" s="327"/>
      <c r="F1756" s="327"/>
      <c r="G1756" s="327"/>
      <c r="H1756" s="327"/>
      <c r="I1756" s="327"/>
      <c r="J1756" s="327"/>
      <c r="K1756" s="327"/>
      <c r="L1756" s="327"/>
      <c r="M1756" s="327"/>
      <c r="N1756" s="327"/>
      <c r="O1756" s="327"/>
      <c r="P1756" s="327"/>
      <c r="Q1756" s="327"/>
      <c r="R1756" s="327"/>
      <c r="S1756" s="327"/>
      <c r="T1756" s="327"/>
      <c r="U1756" s="327"/>
      <c r="V1756" s="327"/>
      <c r="W1756" s="327"/>
      <c r="X1756" s="327"/>
      <c r="Y1756" s="327"/>
      <c r="Z1756" s="327"/>
      <c r="AA1756" s="327"/>
      <c r="AB1756" s="327"/>
      <c r="AC1756" s="327"/>
      <c r="AD1756" s="327"/>
      <c r="AE1756" s="327"/>
      <c r="AF1756" s="327"/>
      <c r="AG1756" s="327"/>
    </row>
    <row r="1757" spans="2:33">
      <c r="B1757" s="354"/>
      <c r="D1757" s="327"/>
      <c r="E1757" s="327"/>
      <c r="F1757" s="327"/>
      <c r="G1757" s="327"/>
      <c r="H1757" s="327"/>
      <c r="I1757" s="327"/>
      <c r="J1757" s="327"/>
      <c r="K1757" s="327"/>
      <c r="L1757" s="327"/>
      <c r="M1757" s="327"/>
      <c r="N1757" s="327"/>
      <c r="O1757" s="327"/>
      <c r="P1757" s="327"/>
      <c r="Q1757" s="327"/>
      <c r="R1757" s="327"/>
      <c r="S1757" s="327"/>
      <c r="T1757" s="327"/>
      <c r="U1757" s="327"/>
      <c r="V1757" s="327"/>
      <c r="W1757" s="327"/>
      <c r="X1757" s="327"/>
      <c r="Y1757" s="327"/>
      <c r="Z1757" s="327"/>
      <c r="AA1757" s="327"/>
      <c r="AB1757" s="327"/>
      <c r="AC1757" s="327"/>
      <c r="AD1757" s="327"/>
      <c r="AE1757" s="327"/>
      <c r="AF1757" s="327"/>
      <c r="AG1757" s="327"/>
    </row>
    <row r="1758" spans="2:33">
      <c r="B1758" s="354"/>
      <c r="D1758" s="327"/>
      <c r="E1758" s="327"/>
      <c r="F1758" s="327"/>
      <c r="G1758" s="327"/>
      <c r="H1758" s="327"/>
      <c r="I1758" s="327"/>
      <c r="J1758" s="327"/>
      <c r="K1758" s="327"/>
      <c r="L1758" s="327"/>
      <c r="M1758" s="327"/>
      <c r="N1758" s="327"/>
      <c r="O1758" s="327"/>
      <c r="P1758" s="327"/>
      <c r="Q1758" s="327"/>
      <c r="R1758" s="327"/>
      <c r="S1758" s="327"/>
      <c r="T1758" s="327"/>
      <c r="U1758" s="327"/>
      <c r="V1758" s="327"/>
      <c r="W1758" s="327"/>
      <c r="X1758" s="327"/>
      <c r="Y1758" s="327"/>
      <c r="Z1758" s="327"/>
      <c r="AA1758" s="327"/>
      <c r="AB1758" s="327"/>
      <c r="AC1758" s="327"/>
      <c r="AD1758" s="327"/>
      <c r="AE1758" s="327"/>
      <c r="AF1758" s="327"/>
      <c r="AG1758" s="327"/>
    </row>
    <row r="1759" spans="2:33">
      <c r="B1759" s="354"/>
      <c r="D1759" s="327"/>
      <c r="E1759" s="327"/>
      <c r="F1759" s="327"/>
      <c r="G1759" s="327"/>
      <c r="H1759" s="327"/>
      <c r="I1759" s="327"/>
      <c r="J1759" s="327"/>
      <c r="K1759" s="327"/>
      <c r="L1759" s="327"/>
      <c r="M1759" s="327"/>
      <c r="N1759" s="327"/>
      <c r="O1759" s="327"/>
      <c r="P1759" s="327"/>
      <c r="Q1759" s="327"/>
      <c r="R1759" s="327"/>
      <c r="S1759" s="327"/>
      <c r="T1759" s="327"/>
      <c r="U1759" s="327"/>
      <c r="V1759" s="327"/>
      <c r="W1759" s="327"/>
      <c r="X1759" s="327"/>
      <c r="Y1759" s="327"/>
      <c r="Z1759" s="327"/>
      <c r="AA1759" s="327"/>
      <c r="AB1759" s="327"/>
      <c r="AC1759" s="327"/>
      <c r="AD1759" s="327"/>
      <c r="AE1759" s="327"/>
      <c r="AF1759" s="327"/>
      <c r="AG1759" s="327"/>
    </row>
    <row r="1760" spans="2:33">
      <c r="B1760" s="354"/>
      <c r="D1760" s="327"/>
      <c r="E1760" s="327"/>
      <c r="F1760" s="327"/>
      <c r="G1760" s="327"/>
      <c r="H1760" s="327"/>
      <c r="I1760" s="327"/>
      <c r="J1760" s="327"/>
      <c r="K1760" s="327"/>
      <c r="L1760" s="327"/>
      <c r="M1760" s="327"/>
      <c r="N1760" s="327"/>
      <c r="O1760" s="327"/>
      <c r="P1760" s="327"/>
      <c r="Q1760" s="327"/>
      <c r="R1760" s="327"/>
      <c r="S1760" s="327"/>
      <c r="T1760" s="327"/>
      <c r="U1760" s="327"/>
      <c r="V1760" s="327"/>
      <c r="W1760" s="327"/>
      <c r="X1760" s="327"/>
      <c r="Y1760" s="327"/>
      <c r="Z1760" s="327"/>
      <c r="AA1760" s="327"/>
      <c r="AB1760" s="327"/>
      <c r="AC1760" s="327"/>
      <c r="AD1760" s="327"/>
      <c r="AE1760" s="327"/>
      <c r="AF1760" s="327"/>
      <c r="AG1760" s="327"/>
    </row>
    <row r="1761" spans="2:33">
      <c r="B1761" s="354"/>
      <c r="D1761" s="327"/>
      <c r="E1761" s="327"/>
      <c r="F1761" s="327"/>
      <c r="G1761" s="327"/>
      <c r="H1761" s="327"/>
      <c r="I1761" s="327"/>
      <c r="J1761" s="327"/>
      <c r="K1761" s="327"/>
      <c r="L1761" s="327"/>
      <c r="M1761" s="327"/>
      <c r="N1761" s="327"/>
      <c r="O1761" s="327"/>
      <c r="P1761" s="327"/>
      <c r="Q1761" s="327"/>
      <c r="R1761" s="327"/>
      <c r="S1761" s="327"/>
      <c r="T1761" s="327"/>
      <c r="U1761" s="327"/>
      <c r="V1761" s="327"/>
      <c r="W1761" s="327"/>
      <c r="X1761" s="327"/>
      <c r="Y1761" s="327"/>
      <c r="Z1761" s="327"/>
      <c r="AA1761" s="327"/>
      <c r="AB1761" s="327"/>
      <c r="AC1761" s="327"/>
      <c r="AD1761" s="327"/>
      <c r="AE1761" s="327"/>
      <c r="AF1761" s="327"/>
      <c r="AG1761" s="327"/>
    </row>
    <row r="1762" spans="2:33">
      <c r="B1762" s="354"/>
      <c r="D1762" s="327"/>
      <c r="E1762" s="327"/>
      <c r="F1762" s="327"/>
      <c r="G1762" s="327"/>
      <c r="H1762" s="327"/>
      <c r="I1762" s="327"/>
      <c r="J1762" s="327"/>
      <c r="K1762" s="327"/>
      <c r="L1762" s="327"/>
      <c r="M1762" s="327"/>
      <c r="N1762" s="327"/>
      <c r="O1762" s="327"/>
      <c r="P1762" s="327"/>
      <c r="Q1762" s="327"/>
      <c r="R1762" s="327"/>
      <c r="S1762" s="327"/>
      <c r="T1762" s="327"/>
      <c r="U1762" s="327"/>
      <c r="V1762" s="327"/>
      <c r="W1762" s="327"/>
      <c r="X1762" s="327"/>
      <c r="Y1762" s="327"/>
      <c r="Z1762" s="327"/>
      <c r="AA1762" s="327"/>
      <c r="AB1762" s="327"/>
      <c r="AC1762" s="327"/>
      <c r="AD1762" s="327"/>
      <c r="AE1762" s="327"/>
      <c r="AF1762" s="327"/>
      <c r="AG1762" s="327"/>
    </row>
    <row r="1763" spans="2:33">
      <c r="B1763" s="354"/>
      <c r="D1763" s="327"/>
      <c r="E1763" s="327"/>
      <c r="F1763" s="327"/>
      <c r="G1763" s="327"/>
      <c r="H1763" s="327"/>
      <c r="I1763" s="327"/>
      <c r="J1763" s="327"/>
      <c r="K1763" s="327"/>
      <c r="L1763" s="327"/>
      <c r="M1763" s="327"/>
      <c r="N1763" s="327"/>
      <c r="O1763" s="327"/>
      <c r="P1763" s="327"/>
      <c r="Q1763" s="327"/>
      <c r="R1763" s="327"/>
      <c r="S1763" s="327"/>
      <c r="T1763" s="327"/>
      <c r="U1763" s="327"/>
      <c r="V1763" s="327"/>
      <c r="W1763" s="327"/>
      <c r="X1763" s="327"/>
      <c r="Y1763" s="327"/>
      <c r="Z1763" s="327"/>
      <c r="AA1763" s="327"/>
      <c r="AB1763" s="327"/>
      <c r="AC1763" s="327"/>
      <c r="AD1763" s="327"/>
      <c r="AE1763" s="327"/>
      <c r="AF1763" s="327"/>
      <c r="AG1763" s="327"/>
    </row>
    <row r="1764" spans="2:33">
      <c r="B1764" s="354"/>
      <c r="D1764" s="327"/>
      <c r="E1764" s="327"/>
      <c r="F1764" s="327"/>
      <c r="G1764" s="327"/>
      <c r="H1764" s="327"/>
      <c r="I1764" s="327"/>
      <c r="J1764" s="327"/>
      <c r="K1764" s="327"/>
      <c r="L1764" s="327"/>
      <c r="M1764" s="327"/>
      <c r="N1764" s="327"/>
      <c r="O1764" s="327"/>
      <c r="P1764" s="327"/>
      <c r="Q1764" s="327"/>
      <c r="R1764" s="327"/>
      <c r="S1764" s="327"/>
      <c r="T1764" s="327"/>
      <c r="U1764" s="327"/>
      <c r="V1764" s="327"/>
      <c r="W1764" s="327"/>
      <c r="X1764" s="327"/>
      <c r="Y1764" s="327"/>
      <c r="Z1764" s="327"/>
      <c r="AA1764" s="327"/>
      <c r="AB1764" s="327"/>
      <c r="AC1764" s="327"/>
      <c r="AD1764" s="327"/>
      <c r="AE1764" s="327"/>
      <c r="AF1764" s="327"/>
      <c r="AG1764" s="327"/>
    </row>
    <row r="1765" spans="2:33">
      <c r="B1765" s="354"/>
      <c r="D1765" s="327"/>
      <c r="E1765" s="327"/>
      <c r="F1765" s="327"/>
      <c r="G1765" s="327"/>
      <c r="H1765" s="327"/>
      <c r="I1765" s="327"/>
      <c r="J1765" s="327"/>
      <c r="K1765" s="327"/>
      <c r="L1765" s="327"/>
      <c r="M1765" s="327"/>
      <c r="N1765" s="327"/>
      <c r="O1765" s="327"/>
      <c r="P1765" s="327"/>
      <c r="Q1765" s="327"/>
      <c r="R1765" s="327"/>
      <c r="S1765" s="327"/>
      <c r="T1765" s="327"/>
      <c r="U1765" s="327"/>
      <c r="V1765" s="327"/>
      <c r="W1765" s="327"/>
      <c r="X1765" s="327"/>
      <c r="Y1765" s="327"/>
      <c r="Z1765" s="327"/>
      <c r="AA1765" s="327"/>
      <c r="AB1765" s="327"/>
      <c r="AC1765" s="327"/>
      <c r="AD1765" s="327"/>
      <c r="AE1765" s="327"/>
      <c r="AF1765" s="327"/>
      <c r="AG1765" s="327"/>
    </row>
    <row r="1766" spans="2:33">
      <c r="B1766" s="354"/>
      <c r="D1766" s="327"/>
      <c r="E1766" s="327"/>
      <c r="F1766" s="327"/>
      <c r="G1766" s="327"/>
      <c r="H1766" s="327"/>
      <c r="I1766" s="327"/>
      <c r="J1766" s="327"/>
      <c r="K1766" s="327"/>
      <c r="L1766" s="327"/>
      <c r="M1766" s="327"/>
      <c r="N1766" s="327"/>
      <c r="O1766" s="327"/>
      <c r="P1766" s="327"/>
      <c r="Q1766" s="327"/>
      <c r="R1766" s="327"/>
      <c r="S1766" s="327"/>
      <c r="T1766" s="327"/>
      <c r="U1766" s="327"/>
      <c r="V1766" s="327"/>
      <c r="W1766" s="327"/>
      <c r="X1766" s="327"/>
      <c r="Y1766" s="327"/>
      <c r="Z1766" s="327"/>
      <c r="AA1766" s="327"/>
      <c r="AB1766" s="327"/>
      <c r="AC1766" s="327"/>
      <c r="AD1766" s="327"/>
      <c r="AE1766" s="327"/>
      <c r="AF1766" s="327"/>
      <c r="AG1766" s="327"/>
    </row>
    <row r="1767" spans="2:33">
      <c r="B1767" s="354"/>
      <c r="D1767" s="327"/>
      <c r="E1767" s="327"/>
      <c r="F1767" s="327"/>
      <c r="G1767" s="327"/>
      <c r="H1767" s="327"/>
      <c r="I1767" s="327"/>
      <c r="J1767" s="327"/>
      <c r="K1767" s="327"/>
      <c r="L1767" s="327"/>
      <c r="M1767" s="327"/>
      <c r="N1767" s="327"/>
      <c r="O1767" s="327"/>
      <c r="P1767" s="327"/>
      <c r="Q1767" s="327"/>
      <c r="R1767" s="327"/>
      <c r="S1767" s="327"/>
      <c r="T1767" s="327"/>
      <c r="U1767" s="327"/>
      <c r="V1767" s="327"/>
      <c r="W1767" s="327"/>
      <c r="X1767" s="327"/>
      <c r="Y1767" s="327"/>
      <c r="Z1767" s="327"/>
      <c r="AA1767" s="327"/>
      <c r="AB1767" s="327"/>
      <c r="AC1767" s="327"/>
      <c r="AD1767" s="327"/>
      <c r="AE1767" s="327"/>
      <c r="AF1767" s="327"/>
      <c r="AG1767" s="327"/>
    </row>
    <row r="1768" spans="2:33">
      <c r="B1768" s="354"/>
      <c r="D1768" s="327"/>
      <c r="E1768" s="327"/>
      <c r="F1768" s="327"/>
      <c r="G1768" s="327"/>
      <c r="H1768" s="327"/>
      <c r="I1768" s="327"/>
      <c r="J1768" s="327"/>
      <c r="K1768" s="327"/>
      <c r="L1768" s="327"/>
      <c r="M1768" s="327"/>
      <c r="N1768" s="327"/>
      <c r="O1768" s="327"/>
      <c r="P1768" s="327"/>
      <c r="Q1768" s="327"/>
      <c r="R1768" s="327"/>
      <c r="S1768" s="327"/>
      <c r="T1768" s="327"/>
      <c r="U1768" s="327"/>
      <c r="V1768" s="327"/>
      <c r="W1768" s="327"/>
      <c r="X1768" s="327"/>
      <c r="Y1768" s="327"/>
      <c r="Z1768" s="327"/>
      <c r="AA1768" s="327"/>
      <c r="AB1768" s="327"/>
      <c r="AC1768" s="327"/>
      <c r="AD1768" s="327"/>
      <c r="AE1768" s="327"/>
      <c r="AF1768" s="327"/>
      <c r="AG1768" s="327"/>
    </row>
    <row r="1769" spans="2:33">
      <c r="B1769" s="354"/>
      <c r="D1769" s="327"/>
      <c r="E1769" s="327"/>
      <c r="F1769" s="327"/>
      <c r="G1769" s="327"/>
      <c r="H1769" s="327"/>
      <c r="I1769" s="327"/>
      <c r="J1769" s="327"/>
      <c r="K1769" s="327"/>
      <c r="L1769" s="327"/>
      <c r="M1769" s="327"/>
      <c r="N1769" s="327"/>
      <c r="O1769" s="327"/>
      <c r="P1769" s="327"/>
      <c r="Q1769" s="327"/>
      <c r="R1769" s="327"/>
      <c r="S1769" s="327"/>
      <c r="T1769" s="327"/>
      <c r="U1769" s="327"/>
      <c r="V1769" s="327"/>
      <c r="W1769" s="327"/>
      <c r="X1769" s="327"/>
      <c r="Y1769" s="327"/>
      <c r="Z1769" s="327"/>
      <c r="AA1769" s="327"/>
      <c r="AB1769" s="327"/>
      <c r="AC1769" s="327"/>
      <c r="AD1769" s="327"/>
      <c r="AE1769" s="327"/>
      <c r="AF1769" s="327"/>
      <c r="AG1769" s="327"/>
    </row>
    <row r="1770" spans="2:33">
      <c r="B1770" s="354"/>
      <c r="D1770" s="327"/>
      <c r="E1770" s="327"/>
      <c r="F1770" s="327"/>
      <c r="G1770" s="327"/>
      <c r="H1770" s="327"/>
      <c r="I1770" s="327"/>
      <c r="J1770" s="327"/>
      <c r="K1770" s="327"/>
      <c r="L1770" s="327"/>
      <c r="M1770" s="327"/>
      <c r="N1770" s="327"/>
      <c r="O1770" s="327"/>
      <c r="P1770" s="327"/>
      <c r="Q1770" s="327"/>
      <c r="R1770" s="327"/>
      <c r="S1770" s="327"/>
      <c r="T1770" s="327"/>
      <c r="U1770" s="327"/>
      <c r="V1770" s="327"/>
      <c r="W1770" s="327"/>
      <c r="X1770" s="327"/>
      <c r="Y1770" s="327"/>
      <c r="Z1770" s="327"/>
      <c r="AA1770" s="327"/>
      <c r="AB1770" s="327"/>
      <c r="AC1770" s="327"/>
      <c r="AD1770" s="327"/>
      <c r="AE1770" s="327"/>
      <c r="AF1770" s="327"/>
      <c r="AG1770" s="327"/>
    </row>
    <row r="1771" spans="2:33">
      <c r="B1771" s="354"/>
      <c r="D1771" s="327"/>
      <c r="E1771" s="327"/>
      <c r="F1771" s="327"/>
      <c r="G1771" s="327"/>
      <c r="H1771" s="327"/>
      <c r="I1771" s="327"/>
      <c r="J1771" s="327"/>
      <c r="K1771" s="327"/>
      <c r="L1771" s="327"/>
      <c r="M1771" s="327"/>
      <c r="N1771" s="327"/>
      <c r="O1771" s="327"/>
      <c r="P1771" s="327"/>
      <c r="Q1771" s="327"/>
      <c r="R1771" s="327"/>
      <c r="S1771" s="327"/>
      <c r="T1771" s="327"/>
      <c r="U1771" s="327"/>
      <c r="V1771" s="327"/>
      <c r="W1771" s="327"/>
      <c r="X1771" s="327"/>
      <c r="Y1771" s="327"/>
      <c r="Z1771" s="327"/>
      <c r="AA1771" s="327"/>
      <c r="AB1771" s="327"/>
      <c r="AC1771" s="327"/>
      <c r="AD1771" s="327"/>
      <c r="AE1771" s="327"/>
      <c r="AF1771" s="327"/>
      <c r="AG1771" s="327"/>
    </row>
    <row r="1772" spans="2:33">
      <c r="B1772" s="354"/>
      <c r="D1772" s="327"/>
      <c r="E1772" s="327"/>
      <c r="F1772" s="327"/>
      <c r="G1772" s="327"/>
      <c r="H1772" s="327"/>
      <c r="I1772" s="327"/>
      <c r="J1772" s="327"/>
      <c r="K1772" s="327"/>
      <c r="L1772" s="327"/>
      <c r="M1772" s="327"/>
      <c r="N1772" s="327"/>
      <c r="O1772" s="327"/>
      <c r="P1772" s="327"/>
      <c r="Q1772" s="327"/>
      <c r="R1772" s="327"/>
      <c r="S1772" s="327"/>
      <c r="T1772" s="327"/>
      <c r="U1772" s="327"/>
      <c r="V1772" s="327"/>
      <c r="W1772" s="327"/>
      <c r="X1772" s="327"/>
      <c r="Y1772" s="327"/>
      <c r="Z1772" s="327"/>
      <c r="AA1772" s="327"/>
      <c r="AB1772" s="327"/>
      <c r="AC1772" s="327"/>
      <c r="AD1772" s="327"/>
      <c r="AE1772" s="327"/>
      <c r="AF1772" s="327"/>
      <c r="AG1772" s="327"/>
    </row>
    <row r="1773" spans="2:33">
      <c r="B1773" s="354"/>
      <c r="D1773" s="327"/>
      <c r="E1773" s="327"/>
      <c r="F1773" s="327"/>
      <c r="G1773" s="327"/>
      <c r="H1773" s="327"/>
      <c r="I1773" s="327"/>
      <c r="J1773" s="327"/>
      <c r="K1773" s="327"/>
      <c r="L1773" s="327"/>
      <c r="M1773" s="327"/>
      <c r="N1773" s="327"/>
      <c r="O1773" s="327"/>
      <c r="P1773" s="327"/>
      <c r="Q1773" s="327"/>
      <c r="R1773" s="327"/>
      <c r="S1773" s="327"/>
      <c r="T1773" s="327"/>
      <c r="U1773" s="327"/>
      <c r="V1773" s="327"/>
      <c r="W1773" s="327"/>
      <c r="X1773" s="327"/>
      <c r="Y1773" s="327"/>
      <c r="Z1773" s="327"/>
      <c r="AA1773" s="327"/>
      <c r="AB1773" s="327"/>
      <c r="AC1773" s="327"/>
      <c r="AD1773" s="327"/>
      <c r="AE1773" s="327"/>
      <c r="AF1773" s="327"/>
      <c r="AG1773" s="327"/>
    </row>
    <row r="1774" spans="2:33">
      <c r="B1774" s="354"/>
      <c r="D1774" s="327"/>
      <c r="E1774" s="327"/>
      <c r="F1774" s="327"/>
      <c r="G1774" s="327"/>
      <c r="H1774" s="327"/>
      <c r="I1774" s="327"/>
      <c r="J1774" s="327"/>
      <c r="K1774" s="327"/>
      <c r="L1774" s="327"/>
      <c r="M1774" s="327"/>
      <c r="N1774" s="327"/>
      <c r="O1774" s="327"/>
      <c r="P1774" s="327"/>
      <c r="Q1774" s="327"/>
      <c r="R1774" s="327"/>
      <c r="S1774" s="327"/>
      <c r="T1774" s="327"/>
      <c r="U1774" s="327"/>
      <c r="V1774" s="327"/>
      <c r="W1774" s="327"/>
      <c r="X1774" s="327"/>
      <c r="Y1774" s="327"/>
      <c r="Z1774" s="327"/>
      <c r="AA1774" s="327"/>
      <c r="AB1774" s="327"/>
      <c r="AC1774" s="327"/>
      <c r="AD1774" s="327"/>
      <c r="AE1774" s="327"/>
      <c r="AF1774" s="327"/>
      <c r="AG1774" s="327"/>
    </row>
    <row r="1775" spans="2:33">
      <c r="B1775" s="354"/>
      <c r="D1775" s="327"/>
      <c r="E1775" s="327"/>
      <c r="F1775" s="327"/>
      <c r="G1775" s="327"/>
      <c r="H1775" s="327"/>
      <c r="I1775" s="327"/>
      <c r="J1775" s="327"/>
      <c r="K1775" s="327"/>
      <c r="L1775" s="327"/>
      <c r="M1775" s="327"/>
      <c r="N1775" s="327"/>
      <c r="O1775" s="327"/>
      <c r="P1775" s="327"/>
      <c r="Q1775" s="327"/>
      <c r="R1775" s="327"/>
      <c r="S1775" s="327"/>
      <c r="T1775" s="327"/>
      <c r="U1775" s="327"/>
      <c r="V1775" s="327"/>
      <c r="W1775" s="327"/>
      <c r="X1775" s="327"/>
      <c r="Y1775" s="327"/>
      <c r="Z1775" s="327"/>
      <c r="AA1775" s="327"/>
      <c r="AB1775" s="327"/>
      <c r="AC1775" s="327"/>
      <c r="AD1775" s="327"/>
      <c r="AE1775" s="327"/>
      <c r="AF1775" s="327"/>
      <c r="AG1775" s="327"/>
    </row>
    <row r="1776" spans="2:33">
      <c r="B1776" s="354"/>
      <c r="D1776" s="327"/>
      <c r="E1776" s="327"/>
      <c r="F1776" s="327"/>
      <c r="G1776" s="327"/>
      <c r="H1776" s="327"/>
      <c r="I1776" s="327"/>
      <c r="J1776" s="327"/>
      <c r="K1776" s="327"/>
      <c r="L1776" s="327"/>
      <c r="M1776" s="327"/>
      <c r="N1776" s="327"/>
      <c r="O1776" s="327"/>
      <c r="P1776" s="327"/>
      <c r="Q1776" s="327"/>
      <c r="R1776" s="327"/>
      <c r="S1776" s="327"/>
      <c r="T1776" s="327"/>
      <c r="U1776" s="327"/>
      <c r="V1776" s="327"/>
      <c r="W1776" s="327"/>
      <c r="X1776" s="327"/>
      <c r="Y1776" s="327"/>
      <c r="Z1776" s="327"/>
      <c r="AA1776" s="327"/>
      <c r="AB1776" s="327"/>
      <c r="AC1776" s="327"/>
      <c r="AD1776" s="327"/>
      <c r="AE1776" s="327"/>
      <c r="AF1776" s="327"/>
      <c r="AG1776" s="327"/>
    </row>
    <row r="1777" spans="2:33">
      <c r="B1777" s="354"/>
      <c r="D1777" s="327"/>
      <c r="E1777" s="327"/>
      <c r="F1777" s="327"/>
      <c r="G1777" s="327"/>
      <c r="H1777" s="327"/>
      <c r="I1777" s="327"/>
      <c r="J1777" s="327"/>
      <c r="K1777" s="327"/>
      <c r="L1777" s="327"/>
      <c r="M1777" s="327"/>
      <c r="N1777" s="327"/>
      <c r="O1777" s="327"/>
      <c r="P1777" s="327"/>
      <c r="Q1777" s="327"/>
      <c r="R1777" s="327"/>
      <c r="S1777" s="327"/>
      <c r="T1777" s="327"/>
      <c r="U1777" s="327"/>
      <c r="V1777" s="327"/>
      <c r="W1777" s="327"/>
      <c r="X1777" s="327"/>
      <c r="Y1777" s="327"/>
      <c r="Z1777" s="327"/>
      <c r="AA1777" s="327"/>
      <c r="AB1777" s="327"/>
      <c r="AC1777" s="327"/>
      <c r="AD1777" s="327"/>
      <c r="AE1777" s="327"/>
      <c r="AF1777" s="327"/>
      <c r="AG1777" s="327"/>
    </row>
    <row r="1778" spans="2:33">
      <c r="B1778" s="354"/>
      <c r="D1778" s="327"/>
      <c r="E1778" s="327"/>
      <c r="F1778" s="327"/>
      <c r="G1778" s="327"/>
      <c r="H1778" s="327"/>
      <c r="I1778" s="327"/>
      <c r="J1778" s="327"/>
      <c r="K1778" s="327"/>
      <c r="L1778" s="327"/>
      <c r="M1778" s="327"/>
      <c r="N1778" s="327"/>
      <c r="O1778" s="327"/>
      <c r="P1778" s="327"/>
      <c r="Q1778" s="327"/>
      <c r="R1778" s="327"/>
      <c r="S1778" s="327"/>
      <c r="T1778" s="327"/>
      <c r="U1778" s="327"/>
      <c r="V1778" s="327"/>
      <c r="W1778" s="327"/>
      <c r="X1778" s="327"/>
      <c r="Y1778" s="327"/>
      <c r="Z1778" s="327"/>
      <c r="AA1778" s="327"/>
      <c r="AB1778" s="327"/>
      <c r="AC1778" s="327"/>
      <c r="AD1778" s="327"/>
      <c r="AE1778" s="327"/>
      <c r="AF1778" s="327"/>
      <c r="AG1778" s="327"/>
    </row>
    <row r="1779" spans="2:33">
      <c r="B1779" s="354"/>
      <c r="D1779" s="327"/>
      <c r="E1779" s="327"/>
      <c r="F1779" s="327"/>
      <c r="G1779" s="327"/>
      <c r="H1779" s="327"/>
      <c r="I1779" s="327"/>
      <c r="J1779" s="327"/>
      <c r="K1779" s="327"/>
      <c r="L1779" s="327"/>
      <c r="M1779" s="327"/>
      <c r="N1779" s="327"/>
      <c r="O1779" s="327"/>
      <c r="P1779" s="327"/>
      <c r="Q1779" s="327"/>
      <c r="R1779" s="327"/>
      <c r="S1779" s="327"/>
      <c r="T1779" s="327"/>
      <c r="U1779" s="327"/>
      <c r="V1779" s="327"/>
      <c r="W1779" s="327"/>
      <c r="X1779" s="327"/>
      <c r="Y1779" s="327"/>
      <c r="Z1779" s="327"/>
      <c r="AA1779" s="327"/>
      <c r="AB1779" s="327"/>
      <c r="AC1779" s="327"/>
      <c r="AD1779" s="327"/>
      <c r="AE1779" s="327"/>
      <c r="AF1779" s="327"/>
      <c r="AG1779" s="327"/>
    </row>
    <row r="1780" spans="2:33">
      <c r="B1780" s="354"/>
      <c r="D1780" s="327"/>
      <c r="E1780" s="327"/>
      <c r="F1780" s="327"/>
      <c r="G1780" s="327"/>
      <c r="H1780" s="327"/>
      <c r="I1780" s="327"/>
      <c r="J1780" s="327"/>
      <c r="K1780" s="327"/>
      <c r="L1780" s="327"/>
      <c r="M1780" s="327"/>
      <c r="N1780" s="327"/>
      <c r="O1780" s="327"/>
      <c r="P1780" s="327"/>
      <c r="Q1780" s="327"/>
      <c r="R1780" s="327"/>
      <c r="S1780" s="327"/>
      <c r="T1780" s="327"/>
      <c r="U1780" s="327"/>
      <c r="V1780" s="327"/>
      <c r="W1780" s="327"/>
      <c r="X1780" s="327"/>
      <c r="Y1780" s="327"/>
      <c r="Z1780" s="327"/>
      <c r="AA1780" s="327"/>
      <c r="AB1780" s="327"/>
      <c r="AC1780" s="327"/>
      <c r="AD1780" s="327"/>
      <c r="AE1780" s="327"/>
      <c r="AF1780" s="327"/>
      <c r="AG1780" s="327"/>
    </row>
    <row r="1781" spans="2:33">
      <c r="B1781" s="354"/>
      <c r="D1781" s="327"/>
      <c r="E1781" s="327"/>
      <c r="F1781" s="327"/>
      <c r="G1781" s="327"/>
      <c r="H1781" s="327"/>
      <c r="I1781" s="327"/>
      <c r="J1781" s="327"/>
      <c r="K1781" s="327"/>
      <c r="L1781" s="327"/>
      <c r="M1781" s="327"/>
      <c r="N1781" s="327"/>
      <c r="O1781" s="327"/>
      <c r="P1781" s="327"/>
      <c r="Q1781" s="327"/>
      <c r="R1781" s="327"/>
      <c r="S1781" s="327"/>
      <c r="T1781" s="327"/>
      <c r="U1781" s="327"/>
      <c r="V1781" s="327"/>
      <c r="W1781" s="327"/>
      <c r="X1781" s="327"/>
      <c r="Y1781" s="327"/>
      <c r="Z1781" s="327"/>
      <c r="AA1781" s="327"/>
      <c r="AB1781" s="327"/>
      <c r="AC1781" s="327"/>
      <c r="AD1781" s="327"/>
      <c r="AE1781" s="327"/>
      <c r="AF1781" s="327"/>
      <c r="AG1781" s="327"/>
    </row>
    <row r="1782" spans="2:33">
      <c r="B1782" s="354"/>
      <c r="D1782" s="327"/>
      <c r="E1782" s="327"/>
      <c r="F1782" s="327"/>
      <c r="G1782" s="327"/>
      <c r="H1782" s="327"/>
      <c r="I1782" s="327"/>
      <c r="J1782" s="327"/>
      <c r="K1782" s="327"/>
      <c r="L1782" s="327"/>
      <c r="M1782" s="327"/>
      <c r="N1782" s="327"/>
      <c r="O1782" s="327"/>
      <c r="P1782" s="327"/>
      <c r="Q1782" s="327"/>
      <c r="R1782" s="327"/>
      <c r="S1782" s="327"/>
      <c r="T1782" s="327"/>
      <c r="U1782" s="327"/>
      <c r="V1782" s="327"/>
      <c r="W1782" s="327"/>
      <c r="X1782" s="327"/>
      <c r="Y1782" s="327"/>
      <c r="Z1782" s="327"/>
      <c r="AA1782" s="327"/>
      <c r="AB1782" s="327"/>
      <c r="AC1782" s="327"/>
      <c r="AD1782" s="327"/>
      <c r="AE1782" s="327"/>
      <c r="AF1782" s="327"/>
      <c r="AG1782" s="327"/>
    </row>
    <row r="1783" spans="2:33">
      <c r="B1783" s="354"/>
      <c r="D1783" s="327"/>
      <c r="E1783" s="327"/>
      <c r="F1783" s="327"/>
      <c r="G1783" s="327"/>
      <c r="H1783" s="327"/>
      <c r="I1783" s="327"/>
      <c r="J1783" s="327"/>
      <c r="K1783" s="327"/>
      <c r="L1783" s="327"/>
      <c r="M1783" s="327"/>
      <c r="N1783" s="327"/>
      <c r="O1783" s="327"/>
      <c r="P1783" s="327"/>
      <c r="Q1783" s="327"/>
      <c r="R1783" s="327"/>
      <c r="S1783" s="327"/>
      <c r="T1783" s="327"/>
      <c r="U1783" s="327"/>
      <c r="V1783" s="327"/>
      <c r="W1783" s="327"/>
      <c r="X1783" s="327"/>
      <c r="Y1783" s="327"/>
      <c r="Z1783" s="327"/>
      <c r="AA1783" s="327"/>
      <c r="AB1783" s="327"/>
      <c r="AC1783" s="327"/>
      <c r="AD1783" s="327"/>
      <c r="AE1783" s="327"/>
      <c r="AF1783" s="327"/>
      <c r="AG1783" s="327"/>
    </row>
    <row r="1784" spans="2:33">
      <c r="B1784" s="354"/>
      <c r="D1784" s="327"/>
      <c r="E1784" s="327"/>
      <c r="F1784" s="327"/>
      <c r="G1784" s="327"/>
      <c r="H1784" s="327"/>
      <c r="I1784" s="327"/>
      <c r="J1784" s="327"/>
      <c r="K1784" s="327"/>
      <c r="L1784" s="327"/>
      <c r="M1784" s="327"/>
      <c r="N1784" s="327"/>
      <c r="O1784" s="327"/>
      <c r="P1784" s="327"/>
      <c r="Q1784" s="327"/>
      <c r="R1784" s="327"/>
      <c r="S1784" s="327"/>
      <c r="T1784" s="327"/>
      <c r="U1784" s="327"/>
      <c r="V1784" s="327"/>
      <c r="W1784" s="327"/>
      <c r="X1784" s="327"/>
      <c r="Y1784" s="327"/>
      <c r="Z1784" s="327"/>
      <c r="AA1784" s="327"/>
      <c r="AB1784" s="327"/>
      <c r="AC1784" s="327"/>
      <c r="AD1784" s="327"/>
      <c r="AE1784" s="327"/>
      <c r="AF1784" s="327"/>
      <c r="AG1784" s="327"/>
    </row>
    <row r="1785" spans="2:33">
      <c r="B1785" s="354"/>
      <c r="D1785" s="327"/>
      <c r="E1785" s="327"/>
      <c r="F1785" s="327"/>
      <c r="G1785" s="327"/>
      <c r="H1785" s="327"/>
      <c r="I1785" s="327"/>
      <c r="J1785" s="327"/>
      <c r="K1785" s="327"/>
      <c r="L1785" s="327"/>
      <c r="M1785" s="327"/>
      <c r="N1785" s="327"/>
      <c r="O1785" s="327"/>
      <c r="P1785" s="327"/>
      <c r="Q1785" s="327"/>
      <c r="R1785" s="327"/>
      <c r="S1785" s="327"/>
      <c r="T1785" s="327"/>
      <c r="U1785" s="327"/>
      <c r="V1785" s="327"/>
      <c r="W1785" s="327"/>
      <c r="X1785" s="327"/>
      <c r="Y1785" s="327"/>
      <c r="Z1785" s="327"/>
      <c r="AA1785" s="327"/>
      <c r="AB1785" s="327"/>
      <c r="AC1785" s="327"/>
      <c r="AD1785" s="327"/>
      <c r="AE1785" s="327"/>
      <c r="AF1785" s="327"/>
      <c r="AG1785" s="327"/>
    </row>
    <row r="1786" spans="2:33">
      <c r="B1786" s="354"/>
      <c r="D1786" s="327"/>
      <c r="E1786" s="327"/>
      <c r="F1786" s="327"/>
      <c r="G1786" s="327"/>
      <c r="H1786" s="327"/>
      <c r="I1786" s="327"/>
      <c r="J1786" s="327"/>
      <c r="K1786" s="327"/>
      <c r="L1786" s="327"/>
      <c r="M1786" s="327"/>
      <c r="N1786" s="327"/>
      <c r="O1786" s="327"/>
      <c r="P1786" s="327"/>
      <c r="Q1786" s="327"/>
      <c r="R1786" s="327"/>
      <c r="S1786" s="327"/>
      <c r="T1786" s="327"/>
      <c r="U1786" s="327"/>
      <c r="V1786" s="327"/>
      <c r="W1786" s="327"/>
      <c r="X1786" s="327"/>
      <c r="Y1786" s="327"/>
      <c r="Z1786" s="327"/>
      <c r="AA1786" s="327"/>
      <c r="AB1786" s="327"/>
      <c r="AC1786" s="327"/>
      <c r="AD1786" s="327"/>
      <c r="AE1786" s="327"/>
      <c r="AF1786" s="327"/>
      <c r="AG1786" s="327"/>
    </row>
    <row r="1787" spans="2:33">
      <c r="B1787" s="354"/>
      <c r="D1787" s="327"/>
      <c r="E1787" s="327"/>
      <c r="F1787" s="327"/>
      <c r="G1787" s="327"/>
      <c r="H1787" s="327"/>
      <c r="I1787" s="327"/>
      <c r="J1787" s="327"/>
      <c r="K1787" s="327"/>
      <c r="L1787" s="327"/>
      <c r="M1787" s="327"/>
      <c r="N1787" s="327"/>
      <c r="O1787" s="327"/>
      <c r="P1787" s="327"/>
      <c r="Q1787" s="327"/>
      <c r="R1787" s="327"/>
      <c r="S1787" s="327"/>
      <c r="T1787" s="327"/>
      <c r="U1787" s="327"/>
      <c r="V1787" s="327"/>
      <c r="W1787" s="327"/>
      <c r="X1787" s="327"/>
      <c r="Y1787" s="327"/>
      <c r="Z1787" s="327"/>
      <c r="AA1787" s="327"/>
      <c r="AB1787" s="327"/>
      <c r="AC1787" s="327"/>
      <c r="AD1787" s="327"/>
      <c r="AE1787" s="327"/>
      <c r="AF1787" s="327"/>
      <c r="AG1787" s="327"/>
    </row>
    <row r="1788" spans="2:33">
      <c r="B1788" s="354"/>
      <c r="D1788" s="327"/>
      <c r="E1788" s="327"/>
      <c r="F1788" s="327"/>
      <c r="G1788" s="327"/>
      <c r="H1788" s="327"/>
      <c r="I1788" s="327"/>
      <c r="J1788" s="327"/>
      <c r="K1788" s="327"/>
      <c r="L1788" s="327"/>
      <c r="M1788" s="327"/>
      <c r="N1788" s="327"/>
      <c r="O1788" s="327"/>
      <c r="P1788" s="327"/>
      <c r="Q1788" s="327"/>
      <c r="R1788" s="327"/>
      <c r="S1788" s="327"/>
      <c r="T1788" s="327"/>
      <c r="U1788" s="327"/>
      <c r="V1788" s="327"/>
      <c r="W1788" s="327"/>
      <c r="X1788" s="327"/>
      <c r="Y1788" s="327"/>
      <c r="Z1788" s="327"/>
      <c r="AA1788" s="327"/>
      <c r="AB1788" s="327"/>
      <c r="AC1788" s="327"/>
      <c r="AD1788" s="327"/>
      <c r="AE1788" s="327"/>
      <c r="AF1788" s="327"/>
      <c r="AG1788" s="327"/>
    </row>
    <row r="1789" spans="2:33">
      <c r="B1789" s="354"/>
      <c r="D1789" s="327"/>
      <c r="E1789" s="327"/>
      <c r="F1789" s="327"/>
      <c r="G1789" s="327"/>
      <c r="H1789" s="327"/>
      <c r="I1789" s="327"/>
      <c r="J1789" s="327"/>
      <c r="K1789" s="327"/>
      <c r="L1789" s="327"/>
      <c r="M1789" s="327"/>
      <c r="N1789" s="327"/>
      <c r="O1789" s="327"/>
      <c r="P1789" s="327"/>
      <c r="Q1789" s="327"/>
      <c r="R1789" s="327"/>
      <c r="S1789" s="327"/>
      <c r="T1789" s="327"/>
      <c r="U1789" s="327"/>
      <c r="V1789" s="327"/>
      <c r="W1789" s="327"/>
      <c r="X1789" s="327"/>
      <c r="Y1789" s="327"/>
      <c r="Z1789" s="327"/>
      <c r="AA1789" s="327"/>
      <c r="AB1789" s="327"/>
      <c r="AC1789" s="327"/>
      <c r="AD1789" s="327"/>
      <c r="AE1789" s="327"/>
      <c r="AF1789" s="327"/>
      <c r="AG1789" s="327"/>
    </row>
    <row r="1790" spans="2:33">
      <c r="B1790" s="354"/>
      <c r="D1790" s="327"/>
      <c r="E1790" s="327"/>
      <c r="F1790" s="327"/>
      <c r="G1790" s="327"/>
      <c r="H1790" s="327"/>
      <c r="I1790" s="327"/>
      <c r="J1790" s="327"/>
      <c r="K1790" s="327"/>
      <c r="L1790" s="327"/>
      <c r="M1790" s="327"/>
      <c r="N1790" s="327"/>
      <c r="O1790" s="327"/>
      <c r="P1790" s="327"/>
      <c r="Q1790" s="327"/>
      <c r="R1790" s="327"/>
      <c r="S1790" s="327"/>
      <c r="T1790" s="327"/>
      <c r="U1790" s="327"/>
      <c r="V1790" s="327"/>
      <c r="W1790" s="327"/>
      <c r="X1790" s="327"/>
      <c r="Y1790" s="327"/>
      <c r="Z1790" s="327"/>
      <c r="AA1790" s="327"/>
      <c r="AB1790" s="327"/>
      <c r="AC1790" s="327"/>
      <c r="AD1790" s="327"/>
      <c r="AE1790" s="327"/>
      <c r="AF1790" s="327"/>
      <c r="AG1790" s="327"/>
    </row>
    <row r="1791" spans="2:33">
      <c r="B1791" s="354"/>
      <c r="D1791" s="327"/>
      <c r="E1791" s="327"/>
      <c r="F1791" s="327"/>
      <c r="G1791" s="327"/>
      <c r="H1791" s="327"/>
      <c r="I1791" s="327"/>
      <c r="J1791" s="327"/>
      <c r="K1791" s="327"/>
      <c r="L1791" s="327"/>
      <c r="M1791" s="327"/>
      <c r="N1791" s="327"/>
      <c r="O1791" s="327"/>
      <c r="P1791" s="327"/>
      <c r="Q1791" s="327"/>
      <c r="R1791" s="327"/>
      <c r="S1791" s="327"/>
      <c r="T1791" s="327"/>
      <c r="U1791" s="327"/>
      <c r="V1791" s="327"/>
      <c r="W1791" s="327"/>
      <c r="X1791" s="327"/>
      <c r="Y1791" s="327"/>
      <c r="Z1791" s="327"/>
      <c r="AA1791" s="327"/>
      <c r="AB1791" s="327"/>
      <c r="AC1791" s="327"/>
      <c r="AD1791" s="327"/>
      <c r="AE1791" s="327"/>
      <c r="AF1791" s="327"/>
      <c r="AG1791" s="327"/>
    </row>
    <row r="1792" spans="2:33">
      <c r="B1792" s="354"/>
      <c r="D1792" s="327"/>
      <c r="E1792" s="327"/>
      <c r="F1792" s="327"/>
      <c r="G1792" s="327"/>
      <c r="H1792" s="327"/>
      <c r="I1792" s="327"/>
      <c r="J1792" s="327"/>
      <c r="K1792" s="327"/>
      <c r="L1792" s="327"/>
      <c r="M1792" s="327"/>
      <c r="N1792" s="327"/>
      <c r="O1792" s="327"/>
      <c r="P1792" s="327"/>
      <c r="Q1792" s="327"/>
      <c r="R1792" s="327"/>
      <c r="S1792" s="327"/>
      <c r="T1792" s="327"/>
      <c r="U1792" s="327"/>
      <c r="V1792" s="327"/>
      <c r="W1792" s="327"/>
      <c r="X1792" s="327"/>
      <c r="Y1792" s="327"/>
      <c r="Z1792" s="327"/>
      <c r="AA1792" s="327"/>
      <c r="AB1792" s="327"/>
      <c r="AC1792" s="327"/>
      <c r="AD1792" s="327"/>
      <c r="AE1792" s="327"/>
      <c r="AF1792" s="327"/>
      <c r="AG1792" s="327"/>
    </row>
    <row r="1793" spans="2:33">
      <c r="B1793" s="354"/>
      <c r="D1793" s="327"/>
      <c r="E1793" s="327"/>
      <c r="F1793" s="327"/>
      <c r="G1793" s="327"/>
      <c r="H1793" s="327"/>
      <c r="I1793" s="327"/>
      <c r="J1793" s="327"/>
      <c r="K1793" s="327"/>
      <c r="L1793" s="327"/>
      <c r="M1793" s="327"/>
      <c r="N1793" s="327"/>
      <c r="O1793" s="327"/>
      <c r="P1793" s="327"/>
      <c r="Q1793" s="327"/>
      <c r="R1793" s="327"/>
      <c r="S1793" s="327"/>
      <c r="T1793" s="327"/>
      <c r="U1793" s="327"/>
      <c r="V1793" s="327"/>
      <c r="W1793" s="327"/>
      <c r="X1793" s="327"/>
      <c r="Y1793" s="327"/>
      <c r="Z1793" s="327"/>
      <c r="AA1793" s="327"/>
      <c r="AB1793" s="327"/>
      <c r="AC1793" s="327"/>
      <c r="AD1793" s="327"/>
      <c r="AE1793" s="327"/>
      <c r="AF1793" s="327"/>
      <c r="AG1793" s="327"/>
    </row>
    <row r="1794" spans="2:33">
      <c r="B1794" s="354"/>
      <c r="D1794" s="327"/>
      <c r="E1794" s="327"/>
      <c r="F1794" s="327"/>
      <c r="G1794" s="327"/>
      <c r="H1794" s="327"/>
      <c r="I1794" s="327"/>
      <c r="J1794" s="327"/>
      <c r="K1794" s="327"/>
      <c r="L1794" s="327"/>
      <c r="M1794" s="327"/>
      <c r="N1794" s="327"/>
      <c r="O1794" s="327"/>
      <c r="P1794" s="327"/>
      <c r="Q1794" s="327"/>
      <c r="R1794" s="327"/>
      <c r="S1794" s="327"/>
      <c r="T1794" s="327"/>
      <c r="U1794" s="327"/>
      <c r="V1794" s="327"/>
      <c r="W1794" s="327"/>
      <c r="X1794" s="327"/>
      <c r="Y1794" s="327"/>
      <c r="Z1794" s="327"/>
      <c r="AA1794" s="327"/>
      <c r="AB1794" s="327"/>
      <c r="AC1794" s="327"/>
      <c r="AD1794" s="327"/>
      <c r="AE1794" s="327"/>
      <c r="AF1794" s="327"/>
      <c r="AG1794" s="327"/>
    </row>
    <row r="1795" spans="2:33">
      <c r="B1795" s="354"/>
      <c r="D1795" s="327"/>
      <c r="E1795" s="327"/>
      <c r="F1795" s="327"/>
      <c r="G1795" s="327"/>
      <c r="H1795" s="327"/>
      <c r="I1795" s="327"/>
      <c r="J1795" s="327"/>
      <c r="K1795" s="327"/>
      <c r="L1795" s="327"/>
      <c r="M1795" s="327"/>
      <c r="N1795" s="327"/>
      <c r="O1795" s="327"/>
      <c r="P1795" s="327"/>
      <c r="Q1795" s="327"/>
      <c r="R1795" s="327"/>
      <c r="S1795" s="327"/>
      <c r="T1795" s="327"/>
      <c r="U1795" s="327"/>
      <c r="V1795" s="327"/>
      <c r="W1795" s="327"/>
      <c r="X1795" s="327"/>
      <c r="Y1795" s="327"/>
      <c r="Z1795" s="327"/>
      <c r="AA1795" s="327"/>
      <c r="AB1795" s="327"/>
      <c r="AC1795" s="327"/>
      <c r="AD1795" s="327"/>
      <c r="AE1795" s="327"/>
      <c r="AF1795" s="327"/>
      <c r="AG1795" s="327"/>
    </row>
    <row r="1796" spans="2:33">
      <c r="B1796" s="354"/>
      <c r="D1796" s="327"/>
      <c r="E1796" s="327"/>
      <c r="F1796" s="327"/>
      <c r="G1796" s="327"/>
      <c r="H1796" s="327"/>
      <c r="I1796" s="327"/>
      <c r="J1796" s="327"/>
      <c r="K1796" s="327"/>
      <c r="L1796" s="327"/>
      <c r="M1796" s="327"/>
      <c r="N1796" s="327"/>
      <c r="O1796" s="327"/>
      <c r="P1796" s="327"/>
      <c r="Q1796" s="327"/>
      <c r="R1796" s="327"/>
      <c r="S1796" s="327"/>
      <c r="T1796" s="327"/>
      <c r="U1796" s="327"/>
      <c r="V1796" s="327"/>
      <c r="W1796" s="327"/>
      <c r="X1796" s="327"/>
      <c r="Y1796" s="327"/>
      <c r="Z1796" s="327"/>
      <c r="AA1796" s="327"/>
      <c r="AB1796" s="327"/>
      <c r="AC1796" s="327"/>
      <c r="AD1796" s="327"/>
      <c r="AE1796" s="327"/>
      <c r="AF1796" s="327"/>
      <c r="AG1796" s="327"/>
    </row>
    <row r="1797" spans="2:33">
      <c r="B1797" s="354"/>
      <c r="D1797" s="327"/>
      <c r="E1797" s="327"/>
      <c r="F1797" s="327"/>
      <c r="G1797" s="327"/>
      <c r="H1797" s="327"/>
      <c r="I1797" s="327"/>
      <c r="J1797" s="327"/>
      <c r="K1797" s="327"/>
      <c r="L1797" s="327"/>
      <c r="M1797" s="327"/>
      <c r="N1797" s="327"/>
      <c r="O1797" s="327"/>
      <c r="P1797" s="327"/>
      <c r="Q1797" s="327"/>
      <c r="R1797" s="327"/>
      <c r="S1797" s="327"/>
      <c r="T1797" s="327"/>
      <c r="U1797" s="327"/>
      <c r="V1797" s="327"/>
      <c r="W1797" s="327"/>
      <c r="X1797" s="327"/>
      <c r="Y1797" s="327"/>
      <c r="Z1797" s="327"/>
      <c r="AA1797" s="327"/>
      <c r="AB1797" s="327"/>
      <c r="AC1797" s="327"/>
      <c r="AD1797" s="327"/>
      <c r="AE1797" s="327"/>
      <c r="AF1797" s="327"/>
      <c r="AG1797" s="327"/>
    </row>
    <row r="1798" spans="2:33">
      <c r="B1798" s="354"/>
      <c r="D1798" s="327"/>
      <c r="E1798" s="327"/>
      <c r="F1798" s="327"/>
      <c r="G1798" s="327"/>
      <c r="H1798" s="327"/>
      <c r="I1798" s="327"/>
      <c r="J1798" s="327"/>
      <c r="K1798" s="327"/>
      <c r="L1798" s="327"/>
      <c r="M1798" s="327"/>
      <c r="N1798" s="327"/>
      <c r="O1798" s="327"/>
      <c r="P1798" s="327"/>
      <c r="Q1798" s="327"/>
      <c r="R1798" s="327"/>
      <c r="S1798" s="327"/>
      <c r="T1798" s="327"/>
      <c r="U1798" s="327"/>
      <c r="V1798" s="327"/>
      <c r="W1798" s="327"/>
      <c r="X1798" s="327"/>
      <c r="Y1798" s="327"/>
      <c r="Z1798" s="327"/>
      <c r="AA1798" s="327"/>
      <c r="AB1798" s="327"/>
      <c r="AC1798" s="327"/>
      <c r="AD1798" s="327"/>
      <c r="AE1798" s="327"/>
      <c r="AF1798" s="327"/>
      <c r="AG1798" s="327"/>
    </row>
    <row r="1799" spans="2:33">
      <c r="B1799" s="354"/>
      <c r="D1799" s="327"/>
      <c r="E1799" s="327"/>
      <c r="F1799" s="327"/>
      <c r="G1799" s="327"/>
      <c r="H1799" s="327"/>
      <c r="I1799" s="327"/>
      <c r="J1799" s="327"/>
      <c r="K1799" s="327"/>
      <c r="L1799" s="327"/>
      <c r="M1799" s="327"/>
      <c r="N1799" s="327"/>
      <c r="O1799" s="327"/>
      <c r="P1799" s="327"/>
      <c r="Q1799" s="327"/>
      <c r="R1799" s="327"/>
      <c r="S1799" s="327"/>
      <c r="T1799" s="327"/>
      <c r="U1799" s="327"/>
      <c r="V1799" s="327"/>
      <c r="W1799" s="327"/>
      <c r="X1799" s="327"/>
      <c r="Y1799" s="327"/>
      <c r="Z1799" s="327"/>
      <c r="AA1799" s="327"/>
      <c r="AB1799" s="327"/>
      <c r="AC1799" s="327"/>
      <c r="AD1799" s="327"/>
      <c r="AE1799" s="327"/>
      <c r="AF1799" s="327"/>
      <c r="AG1799" s="327"/>
    </row>
    <row r="1800" spans="2:33">
      <c r="B1800" s="354"/>
      <c r="D1800" s="327"/>
      <c r="E1800" s="327"/>
      <c r="F1800" s="327"/>
      <c r="G1800" s="327"/>
      <c r="H1800" s="327"/>
      <c r="I1800" s="327"/>
      <c r="J1800" s="327"/>
      <c r="K1800" s="327"/>
      <c r="L1800" s="327"/>
      <c r="M1800" s="327"/>
      <c r="N1800" s="327"/>
      <c r="O1800" s="327"/>
      <c r="P1800" s="327"/>
      <c r="Q1800" s="327"/>
      <c r="R1800" s="327"/>
      <c r="S1800" s="327"/>
      <c r="T1800" s="327"/>
      <c r="U1800" s="327"/>
      <c r="V1800" s="327"/>
      <c r="W1800" s="327"/>
      <c r="X1800" s="327"/>
      <c r="Y1800" s="327"/>
      <c r="Z1800" s="327"/>
      <c r="AA1800" s="327"/>
      <c r="AB1800" s="327"/>
      <c r="AC1800" s="327"/>
      <c r="AD1800" s="327"/>
      <c r="AE1800" s="327"/>
      <c r="AF1800" s="327"/>
      <c r="AG1800" s="327"/>
    </row>
    <row r="1801" spans="2:33">
      <c r="B1801" s="354"/>
      <c r="D1801" s="327"/>
      <c r="E1801" s="327"/>
      <c r="F1801" s="327"/>
      <c r="G1801" s="327"/>
      <c r="H1801" s="327"/>
      <c r="I1801" s="327"/>
      <c r="J1801" s="327"/>
      <c r="K1801" s="327"/>
      <c r="L1801" s="327"/>
      <c r="M1801" s="327"/>
      <c r="N1801" s="327"/>
      <c r="O1801" s="327"/>
      <c r="P1801" s="327"/>
      <c r="Q1801" s="327"/>
      <c r="R1801" s="327"/>
      <c r="S1801" s="327"/>
      <c r="T1801" s="327"/>
      <c r="U1801" s="327"/>
      <c r="V1801" s="327"/>
      <c r="W1801" s="327"/>
      <c r="X1801" s="327"/>
      <c r="Y1801" s="327"/>
      <c r="Z1801" s="327"/>
      <c r="AA1801" s="327"/>
      <c r="AB1801" s="327"/>
      <c r="AC1801" s="327"/>
      <c r="AD1801" s="327"/>
      <c r="AE1801" s="327"/>
      <c r="AF1801" s="327"/>
      <c r="AG1801" s="327"/>
    </row>
    <row r="1802" spans="2:33">
      <c r="B1802" s="354"/>
      <c r="D1802" s="327"/>
      <c r="E1802" s="327"/>
      <c r="F1802" s="327"/>
      <c r="G1802" s="327"/>
      <c r="H1802" s="327"/>
      <c r="I1802" s="327"/>
      <c r="J1802" s="327"/>
      <c r="K1802" s="327"/>
      <c r="L1802" s="327"/>
      <c r="M1802" s="327"/>
      <c r="N1802" s="327"/>
      <c r="O1802" s="327"/>
      <c r="P1802" s="327"/>
      <c r="Q1802" s="327"/>
      <c r="R1802" s="327"/>
      <c r="S1802" s="327"/>
      <c r="T1802" s="327"/>
      <c r="U1802" s="327"/>
      <c r="V1802" s="327"/>
      <c r="W1802" s="327"/>
      <c r="X1802" s="327"/>
      <c r="Y1802" s="327"/>
      <c r="Z1802" s="327"/>
      <c r="AA1802" s="327"/>
      <c r="AB1802" s="327"/>
      <c r="AC1802" s="327"/>
      <c r="AD1802" s="327"/>
      <c r="AE1802" s="327"/>
      <c r="AF1802" s="327"/>
      <c r="AG1802" s="327"/>
    </row>
    <row r="1803" spans="2:33">
      <c r="B1803" s="354"/>
      <c r="D1803" s="327"/>
      <c r="E1803" s="327"/>
      <c r="F1803" s="327"/>
      <c r="G1803" s="327"/>
      <c r="H1803" s="327"/>
      <c r="I1803" s="327"/>
      <c r="J1803" s="327"/>
      <c r="K1803" s="327"/>
      <c r="L1803" s="327"/>
      <c r="M1803" s="327"/>
      <c r="N1803" s="327"/>
      <c r="O1803" s="327"/>
      <c r="P1803" s="327"/>
      <c r="Q1803" s="327"/>
      <c r="R1803" s="327"/>
      <c r="S1803" s="327"/>
      <c r="T1803" s="327"/>
      <c r="U1803" s="327"/>
      <c r="V1803" s="327"/>
      <c r="W1803" s="327"/>
      <c r="X1803" s="327"/>
      <c r="Y1803" s="327"/>
      <c r="Z1803" s="327"/>
      <c r="AA1803" s="327"/>
      <c r="AB1803" s="327"/>
      <c r="AC1803" s="327"/>
      <c r="AD1803" s="327"/>
      <c r="AE1803" s="327"/>
      <c r="AF1803" s="327"/>
      <c r="AG1803" s="327"/>
    </row>
    <row r="1804" spans="2:33">
      <c r="B1804" s="354"/>
      <c r="D1804" s="327"/>
      <c r="E1804" s="327"/>
      <c r="F1804" s="327"/>
      <c r="G1804" s="327"/>
      <c r="H1804" s="327"/>
      <c r="I1804" s="327"/>
      <c r="J1804" s="327"/>
      <c r="K1804" s="327"/>
      <c r="L1804" s="327"/>
      <c r="M1804" s="327"/>
      <c r="N1804" s="327"/>
      <c r="O1804" s="327"/>
      <c r="P1804" s="327"/>
      <c r="Q1804" s="327"/>
      <c r="R1804" s="327"/>
      <c r="S1804" s="327"/>
      <c r="T1804" s="327"/>
      <c r="U1804" s="327"/>
      <c r="V1804" s="327"/>
      <c r="W1804" s="327"/>
      <c r="X1804" s="327"/>
      <c r="Y1804" s="327"/>
      <c r="Z1804" s="327"/>
      <c r="AA1804" s="327"/>
      <c r="AB1804" s="327"/>
      <c r="AC1804" s="327"/>
      <c r="AD1804" s="327"/>
      <c r="AE1804" s="327"/>
      <c r="AF1804" s="327"/>
      <c r="AG1804" s="327"/>
    </row>
    <row r="1805" spans="2:33">
      <c r="B1805" s="354"/>
      <c r="D1805" s="327"/>
      <c r="E1805" s="327"/>
      <c r="F1805" s="327"/>
      <c r="G1805" s="327"/>
      <c r="H1805" s="327"/>
      <c r="I1805" s="327"/>
      <c r="J1805" s="327"/>
      <c r="K1805" s="327"/>
      <c r="L1805" s="327"/>
      <c r="M1805" s="327"/>
      <c r="N1805" s="327"/>
      <c r="O1805" s="327"/>
      <c r="P1805" s="327"/>
      <c r="Q1805" s="327"/>
      <c r="R1805" s="327"/>
      <c r="S1805" s="327"/>
      <c r="T1805" s="327"/>
      <c r="U1805" s="327"/>
      <c r="V1805" s="327"/>
      <c r="W1805" s="327"/>
      <c r="X1805" s="327"/>
      <c r="Y1805" s="327"/>
      <c r="Z1805" s="327"/>
      <c r="AA1805" s="327"/>
      <c r="AB1805" s="327"/>
      <c r="AC1805" s="327"/>
      <c r="AD1805" s="327"/>
      <c r="AE1805" s="327"/>
      <c r="AF1805" s="327"/>
      <c r="AG1805" s="327"/>
    </row>
    <row r="1806" spans="2:33">
      <c r="B1806" s="354"/>
      <c r="D1806" s="327"/>
      <c r="E1806" s="327"/>
      <c r="F1806" s="327"/>
      <c r="G1806" s="327"/>
      <c r="H1806" s="327"/>
      <c r="I1806" s="327"/>
      <c r="J1806" s="327"/>
      <c r="K1806" s="327"/>
      <c r="L1806" s="327"/>
      <c r="M1806" s="327"/>
      <c r="N1806" s="327"/>
      <c r="O1806" s="327"/>
      <c r="P1806" s="327"/>
      <c r="Q1806" s="327"/>
      <c r="R1806" s="327"/>
      <c r="S1806" s="327"/>
      <c r="T1806" s="327"/>
      <c r="U1806" s="327"/>
      <c r="V1806" s="327"/>
      <c r="W1806" s="327"/>
      <c r="X1806" s="327"/>
      <c r="Y1806" s="327"/>
      <c r="Z1806" s="327"/>
      <c r="AA1806" s="327"/>
      <c r="AB1806" s="327"/>
      <c r="AC1806" s="327"/>
      <c r="AD1806" s="327"/>
      <c r="AE1806" s="327"/>
      <c r="AF1806" s="327"/>
      <c r="AG1806" s="327"/>
    </row>
    <row r="1807" spans="2:33">
      <c r="B1807" s="354"/>
      <c r="D1807" s="327"/>
      <c r="E1807" s="327"/>
      <c r="F1807" s="327"/>
      <c r="G1807" s="327"/>
      <c r="H1807" s="327"/>
      <c r="I1807" s="327"/>
      <c r="J1807" s="327"/>
      <c r="K1807" s="327"/>
      <c r="L1807" s="327"/>
      <c r="M1807" s="327"/>
      <c r="N1807" s="327"/>
      <c r="O1807" s="327"/>
      <c r="P1807" s="327"/>
      <c r="Q1807" s="327"/>
      <c r="R1807" s="327"/>
      <c r="S1807" s="327"/>
      <c r="T1807" s="327"/>
      <c r="U1807" s="327"/>
      <c r="V1807" s="327"/>
      <c r="W1807" s="327"/>
      <c r="X1807" s="327"/>
      <c r="Y1807" s="327"/>
      <c r="Z1807" s="327"/>
      <c r="AA1807" s="327"/>
      <c r="AB1807" s="327"/>
      <c r="AC1807" s="327"/>
      <c r="AD1807" s="327"/>
      <c r="AE1807" s="327"/>
      <c r="AF1807" s="327"/>
      <c r="AG1807" s="327"/>
    </row>
    <row r="1808" spans="2:33">
      <c r="B1808" s="354"/>
      <c r="D1808" s="327"/>
      <c r="E1808" s="327"/>
      <c r="F1808" s="327"/>
      <c r="G1808" s="327"/>
      <c r="H1808" s="327"/>
      <c r="I1808" s="327"/>
      <c r="J1808" s="327"/>
      <c r="K1808" s="327"/>
      <c r="L1808" s="327"/>
      <c r="M1808" s="327"/>
      <c r="N1808" s="327"/>
      <c r="O1808" s="327"/>
      <c r="P1808" s="327"/>
      <c r="Q1808" s="327"/>
      <c r="R1808" s="327"/>
      <c r="S1808" s="327"/>
      <c r="T1808" s="327"/>
      <c r="U1808" s="327"/>
      <c r="V1808" s="327"/>
      <c r="W1808" s="327"/>
      <c r="X1808" s="327"/>
      <c r="Y1808" s="327"/>
      <c r="Z1808" s="327"/>
      <c r="AA1808" s="327"/>
      <c r="AB1808" s="327"/>
      <c r="AC1808" s="327"/>
      <c r="AD1808" s="327"/>
      <c r="AE1808" s="327"/>
      <c r="AF1808" s="327"/>
      <c r="AG1808" s="327"/>
    </row>
    <row r="1809" spans="2:33">
      <c r="B1809" s="354"/>
      <c r="D1809" s="327"/>
      <c r="E1809" s="327"/>
      <c r="F1809" s="327"/>
      <c r="G1809" s="327"/>
      <c r="H1809" s="327"/>
      <c r="I1809" s="327"/>
      <c r="J1809" s="327"/>
      <c r="K1809" s="327"/>
      <c r="L1809" s="327"/>
      <c r="M1809" s="327"/>
      <c r="N1809" s="327"/>
      <c r="O1809" s="327"/>
      <c r="P1809" s="327"/>
      <c r="Q1809" s="327"/>
      <c r="R1809" s="327"/>
      <c r="S1809" s="327"/>
      <c r="T1809" s="327"/>
      <c r="U1809" s="327"/>
      <c r="V1809" s="327"/>
      <c r="W1809" s="327"/>
      <c r="X1809" s="327"/>
      <c r="Y1809" s="327"/>
      <c r="Z1809" s="327"/>
      <c r="AA1809" s="327"/>
      <c r="AB1809" s="327"/>
      <c r="AC1809" s="327"/>
      <c r="AD1809" s="327"/>
      <c r="AE1809" s="327"/>
      <c r="AF1809" s="327"/>
      <c r="AG1809" s="327"/>
    </row>
    <row r="1810" spans="2:33">
      <c r="B1810" s="354"/>
      <c r="D1810" s="327"/>
      <c r="E1810" s="327"/>
      <c r="F1810" s="327"/>
      <c r="G1810" s="327"/>
      <c r="H1810" s="327"/>
      <c r="I1810" s="327"/>
      <c r="J1810" s="327"/>
      <c r="K1810" s="327"/>
      <c r="L1810" s="327"/>
      <c r="M1810" s="327"/>
      <c r="N1810" s="327"/>
      <c r="O1810" s="327"/>
      <c r="P1810" s="327"/>
      <c r="Q1810" s="327"/>
      <c r="R1810" s="327"/>
      <c r="S1810" s="327"/>
      <c r="T1810" s="327"/>
      <c r="U1810" s="327"/>
      <c r="V1810" s="327"/>
      <c r="W1810" s="327"/>
      <c r="X1810" s="327"/>
      <c r="Y1810" s="327"/>
      <c r="Z1810" s="327"/>
      <c r="AA1810" s="327"/>
      <c r="AB1810" s="327"/>
      <c r="AC1810" s="327"/>
      <c r="AD1810" s="327"/>
      <c r="AE1810" s="327"/>
      <c r="AF1810" s="327"/>
      <c r="AG1810" s="327"/>
    </row>
    <row r="1811" spans="2:33">
      <c r="B1811" s="354"/>
      <c r="D1811" s="327"/>
      <c r="E1811" s="327"/>
      <c r="F1811" s="327"/>
      <c r="G1811" s="327"/>
      <c r="H1811" s="327"/>
      <c r="I1811" s="327"/>
      <c r="J1811" s="327"/>
      <c r="K1811" s="327"/>
      <c r="L1811" s="327"/>
      <c r="M1811" s="327"/>
      <c r="N1811" s="327"/>
      <c r="O1811" s="327"/>
      <c r="P1811" s="327"/>
      <c r="Q1811" s="327"/>
      <c r="R1811" s="327"/>
      <c r="S1811" s="327"/>
      <c r="T1811" s="327"/>
      <c r="U1811" s="327"/>
      <c r="V1811" s="327"/>
      <c r="W1811" s="327"/>
      <c r="X1811" s="327"/>
      <c r="Y1811" s="327"/>
      <c r="Z1811" s="327"/>
      <c r="AA1811" s="327"/>
      <c r="AB1811" s="327"/>
      <c r="AC1811" s="327"/>
      <c r="AD1811" s="327"/>
      <c r="AE1811" s="327"/>
      <c r="AF1811" s="327"/>
      <c r="AG1811" s="327"/>
    </row>
    <row r="1812" spans="2:33">
      <c r="B1812" s="354"/>
      <c r="D1812" s="327"/>
      <c r="E1812" s="327"/>
      <c r="F1812" s="327"/>
      <c r="G1812" s="327"/>
      <c r="H1812" s="327"/>
      <c r="I1812" s="327"/>
      <c r="J1812" s="327"/>
      <c r="K1812" s="327"/>
      <c r="L1812" s="327"/>
      <c r="M1812" s="327"/>
      <c r="N1812" s="327"/>
      <c r="O1812" s="327"/>
      <c r="P1812" s="327"/>
      <c r="Q1812" s="327"/>
      <c r="R1812" s="327"/>
      <c r="S1812" s="327"/>
      <c r="T1812" s="327"/>
      <c r="U1812" s="327"/>
      <c r="V1812" s="327"/>
      <c r="W1812" s="327"/>
      <c r="X1812" s="327"/>
      <c r="Y1812" s="327"/>
      <c r="Z1812" s="327"/>
      <c r="AA1812" s="327"/>
      <c r="AB1812" s="327"/>
      <c r="AC1812" s="327"/>
      <c r="AD1812" s="327"/>
      <c r="AE1812" s="327"/>
      <c r="AF1812" s="327"/>
      <c r="AG1812" s="327"/>
    </row>
    <row r="1813" spans="2:33">
      <c r="B1813" s="354"/>
      <c r="D1813" s="327"/>
      <c r="E1813" s="327"/>
      <c r="F1813" s="327"/>
      <c r="G1813" s="327"/>
      <c r="H1813" s="327"/>
      <c r="I1813" s="327"/>
      <c r="J1813" s="327"/>
      <c r="K1813" s="327"/>
      <c r="L1813" s="327"/>
      <c r="M1813" s="327"/>
      <c r="N1813" s="327"/>
      <c r="O1813" s="327"/>
      <c r="P1813" s="327"/>
      <c r="Q1813" s="327"/>
      <c r="R1813" s="327"/>
      <c r="S1813" s="327"/>
      <c r="T1813" s="327"/>
      <c r="U1813" s="327"/>
      <c r="V1813" s="327"/>
      <c r="W1813" s="327"/>
      <c r="X1813" s="327"/>
      <c r="Y1813" s="327"/>
      <c r="Z1813" s="327"/>
      <c r="AA1813" s="327"/>
      <c r="AB1813" s="327"/>
      <c r="AC1813" s="327"/>
      <c r="AD1813" s="327"/>
      <c r="AE1813" s="327"/>
      <c r="AF1813" s="327"/>
      <c r="AG1813" s="327"/>
    </row>
    <row r="1814" spans="2:33">
      <c r="B1814" s="354"/>
      <c r="D1814" s="327"/>
      <c r="E1814" s="327"/>
      <c r="F1814" s="327"/>
      <c r="G1814" s="327"/>
      <c r="H1814" s="327"/>
      <c r="I1814" s="327"/>
      <c r="J1814" s="327"/>
      <c r="K1814" s="327"/>
      <c r="L1814" s="327"/>
      <c r="M1814" s="327"/>
      <c r="N1814" s="327"/>
      <c r="O1814" s="327"/>
      <c r="P1814" s="327"/>
      <c r="Q1814" s="327"/>
      <c r="R1814" s="327"/>
      <c r="S1814" s="327"/>
      <c r="T1814" s="327"/>
      <c r="U1814" s="327"/>
      <c r="V1814" s="327"/>
      <c r="W1814" s="327"/>
      <c r="X1814" s="327"/>
      <c r="Y1814" s="327"/>
      <c r="Z1814" s="327"/>
      <c r="AA1814" s="327"/>
      <c r="AB1814" s="327"/>
      <c r="AC1814" s="327"/>
      <c r="AD1814" s="327"/>
      <c r="AE1814" s="327"/>
      <c r="AF1814" s="327"/>
      <c r="AG1814" s="327"/>
    </row>
    <row r="1815" spans="2:33">
      <c r="B1815" s="354"/>
      <c r="D1815" s="327"/>
      <c r="E1815" s="327"/>
      <c r="F1815" s="327"/>
      <c r="G1815" s="327"/>
      <c r="H1815" s="327"/>
      <c r="I1815" s="327"/>
      <c r="J1815" s="327"/>
      <c r="K1815" s="327"/>
      <c r="L1815" s="327"/>
      <c r="M1815" s="327"/>
      <c r="N1815" s="327"/>
      <c r="O1815" s="327"/>
      <c r="P1815" s="327"/>
      <c r="Q1815" s="327"/>
      <c r="R1815" s="327"/>
      <c r="S1815" s="327"/>
      <c r="T1815" s="327"/>
      <c r="U1815" s="327"/>
      <c r="V1815" s="327"/>
      <c r="W1815" s="327"/>
      <c r="X1815" s="327"/>
      <c r="Y1815" s="327"/>
      <c r="Z1815" s="327"/>
      <c r="AA1815" s="327"/>
      <c r="AB1815" s="327"/>
      <c r="AC1815" s="327"/>
      <c r="AD1815" s="327"/>
      <c r="AE1815" s="327"/>
      <c r="AF1815" s="327"/>
      <c r="AG1815" s="327"/>
    </row>
    <row r="1816" spans="2:33">
      <c r="B1816" s="354"/>
      <c r="D1816" s="327"/>
      <c r="E1816" s="327"/>
      <c r="F1816" s="327"/>
      <c r="G1816" s="327"/>
      <c r="H1816" s="327"/>
      <c r="I1816" s="327"/>
      <c r="J1816" s="327"/>
      <c r="K1816" s="327"/>
      <c r="L1816" s="327"/>
      <c r="M1816" s="327"/>
      <c r="N1816" s="327"/>
      <c r="O1816" s="327"/>
      <c r="P1816" s="327"/>
      <c r="Q1816" s="327"/>
      <c r="R1816" s="327"/>
      <c r="S1816" s="327"/>
      <c r="T1816" s="327"/>
      <c r="U1816" s="327"/>
      <c r="V1816" s="327"/>
      <c r="W1816" s="327"/>
      <c r="X1816" s="327"/>
      <c r="Y1816" s="327"/>
      <c r="Z1816" s="327"/>
      <c r="AA1816" s="327"/>
      <c r="AB1816" s="327"/>
      <c r="AC1816" s="327"/>
      <c r="AD1816" s="327"/>
      <c r="AE1816" s="327"/>
      <c r="AF1816" s="327"/>
      <c r="AG1816" s="327"/>
    </row>
    <row r="1817" spans="2:33">
      <c r="B1817" s="354"/>
      <c r="D1817" s="327"/>
      <c r="E1817" s="327"/>
      <c r="F1817" s="327"/>
      <c r="G1817" s="327"/>
      <c r="H1817" s="327"/>
      <c r="I1817" s="327"/>
      <c r="J1817" s="327"/>
      <c r="K1817" s="327"/>
      <c r="L1817" s="327"/>
      <c r="M1817" s="327"/>
      <c r="N1817" s="327"/>
      <c r="O1817" s="327"/>
      <c r="P1817" s="327"/>
      <c r="Q1817" s="327"/>
      <c r="R1817" s="327"/>
      <c r="S1817" s="327"/>
      <c r="T1817" s="327"/>
      <c r="U1817" s="327"/>
      <c r="V1817" s="327"/>
      <c r="W1817" s="327"/>
      <c r="X1817" s="327"/>
      <c r="Y1817" s="327"/>
      <c r="Z1817" s="327"/>
      <c r="AA1817" s="327"/>
      <c r="AB1817" s="327"/>
      <c r="AC1817" s="327"/>
      <c r="AD1817" s="327"/>
      <c r="AE1817" s="327"/>
      <c r="AF1817" s="327"/>
      <c r="AG1817" s="327"/>
    </row>
    <row r="1818" spans="2:33">
      <c r="B1818" s="354"/>
      <c r="D1818" s="327"/>
      <c r="E1818" s="327"/>
      <c r="F1818" s="327"/>
      <c r="G1818" s="327"/>
      <c r="H1818" s="327"/>
      <c r="I1818" s="327"/>
      <c r="J1818" s="327"/>
      <c r="K1818" s="327"/>
      <c r="L1818" s="327"/>
      <c r="M1818" s="327"/>
      <c r="N1818" s="327"/>
      <c r="O1818" s="327"/>
      <c r="P1818" s="327"/>
      <c r="Q1818" s="327"/>
      <c r="R1818" s="327"/>
      <c r="S1818" s="327"/>
      <c r="T1818" s="327"/>
      <c r="U1818" s="327"/>
      <c r="V1818" s="327"/>
      <c r="W1818" s="327"/>
      <c r="X1818" s="327"/>
      <c r="Y1818" s="327"/>
      <c r="Z1818" s="327"/>
      <c r="AA1818" s="327"/>
      <c r="AB1818" s="327"/>
      <c r="AC1818" s="327"/>
      <c r="AD1818" s="327"/>
      <c r="AE1818" s="327"/>
      <c r="AF1818" s="327"/>
      <c r="AG1818" s="327"/>
    </row>
    <row r="1819" spans="2:33">
      <c r="B1819" s="354"/>
      <c r="D1819" s="327"/>
      <c r="E1819" s="327"/>
      <c r="F1819" s="327"/>
      <c r="G1819" s="327"/>
      <c r="H1819" s="327"/>
      <c r="I1819" s="327"/>
      <c r="J1819" s="327"/>
      <c r="K1819" s="327"/>
      <c r="L1819" s="327"/>
      <c r="M1819" s="327"/>
      <c r="N1819" s="327"/>
      <c r="O1819" s="327"/>
      <c r="P1819" s="327"/>
      <c r="Q1819" s="327"/>
      <c r="R1819" s="327"/>
      <c r="S1819" s="327"/>
      <c r="T1819" s="327"/>
      <c r="U1819" s="327"/>
      <c r="V1819" s="327"/>
      <c r="W1819" s="327"/>
      <c r="X1819" s="327"/>
      <c r="Y1819" s="327"/>
      <c r="Z1819" s="327"/>
      <c r="AA1819" s="327"/>
      <c r="AB1819" s="327"/>
      <c r="AC1819" s="327"/>
      <c r="AD1819" s="327"/>
      <c r="AE1819" s="327"/>
      <c r="AF1819" s="327"/>
      <c r="AG1819" s="327"/>
    </row>
    <row r="1820" spans="2:33">
      <c r="B1820" s="354"/>
      <c r="D1820" s="327"/>
      <c r="E1820" s="327"/>
      <c r="F1820" s="327"/>
      <c r="G1820" s="327"/>
      <c r="H1820" s="327"/>
      <c r="I1820" s="327"/>
      <c r="J1820" s="327"/>
      <c r="K1820" s="327"/>
      <c r="L1820" s="327"/>
      <c r="M1820" s="327"/>
      <c r="N1820" s="327"/>
      <c r="O1820" s="327"/>
      <c r="P1820" s="327"/>
      <c r="Q1820" s="327"/>
      <c r="R1820" s="327"/>
      <c r="S1820" s="327"/>
      <c r="T1820" s="327"/>
      <c r="U1820" s="327"/>
      <c r="V1820" s="327"/>
      <c r="W1820" s="327"/>
      <c r="X1820" s="327"/>
      <c r="Y1820" s="327"/>
      <c r="Z1820" s="327"/>
      <c r="AA1820" s="327"/>
      <c r="AB1820" s="327"/>
      <c r="AC1820" s="327"/>
      <c r="AD1820" s="327"/>
      <c r="AE1820" s="327"/>
      <c r="AF1820" s="327"/>
      <c r="AG1820" s="327"/>
    </row>
    <row r="1821" spans="2:33">
      <c r="B1821" s="354"/>
      <c r="D1821" s="327"/>
      <c r="E1821" s="327"/>
      <c r="F1821" s="327"/>
      <c r="G1821" s="327"/>
      <c r="H1821" s="327"/>
      <c r="I1821" s="327"/>
      <c r="J1821" s="327"/>
      <c r="K1821" s="327"/>
      <c r="L1821" s="327"/>
      <c r="M1821" s="327"/>
      <c r="N1821" s="327"/>
      <c r="O1821" s="327"/>
      <c r="P1821" s="327"/>
      <c r="Q1821" s="327"/>
      <c r="R1821" s="327"/>
      <c r="S1821" s="327"/>
      <c r="T1821" s="327"/>
      <c r="U1821" s="327"/>
      <c r="V1821" s="327"/>
      <c r="W1821" s="327"/>
      <c r="X1821" s="327"/>
      <c r="Y1821" s="327"/>
      <c r="Z1821" s="327"/>
      <c r="AA1821" s="327"/>
      <c r="AB1821" s="327"/>
      <c r="AC1821" s="327"/>
      <c r="AD1821" s="327"/>
      <c r="AE1821" s="327"/>
      <c r="AF1821" s="327"/>
      <c r="AG1821" s="327"/>
    </row>
    <row r="1822" spans="2:33">
      <c r="B1822" s="354"/>
      <c r="D1822" s="327"/>
      <c r="E1822" s="327"/>
      <c r="F1822" s="327"/>
      <c r="G1822" s="327"/>
      <c r="H1822" s="327"/>
      <c r="I1822" s="327"/>
      <c r="J1822" s="327"/>
      <c r="K1822" s="327"/>
      <c r="L1822" s="327"/>
      <c r="M1822" s="327"/>
      <c r="N1822" s="327"/>
      <c r="O1822" s="327"/>
      <c r="P1822" s="327"/>
      <c r="Q1822" s="327"/>
      <c r="R1822" s="327"/>
      <c r="S1822" s="327"/>
      <c r="T1822" s="327"/>
      <c r="U1822" s="327"/>
      <c r="V1822" s="327"/>
      <c r="W1822" s="327"/>
      <c r="X1822" s="327"/>
      <c r="Y1822" s="327"/>
      <c r="Z1822" s="327"/>
      <c r="AA1822" s="327"/>
      <c r="AB1822" s="327"/>
      <c r="AC1822" s="327"/>
      <c r="AD1822" s="327"/>
      <c r="AE1822" s="327"/>
      <c r="AF1822" s="327"/>
      <c r="AG1822" s="327"/>
    </row>
    <row r="1823" spans="2:33">
      <c r="B1823" s="354"/>
      <c r="D1823" s="327"/>
      <c r="E1823" s="327"/>
      <c r="F1823" s="327"/>
      <c r="G1823" s="327"/>
      <c r="H1823" s="327"/>
      <c r="I1823" s="327"/>
      <c r="J1823" s="327"/>
      <c r="K1823" s="327"/>
      <c r="L1823" s="327"/>
      <c r="M1823" s="327"/>
      <c r="N1823" s="327"/>
      <c r="O1823" s="327"/>
      <c r="P1823" s="327"/>
      <c r="Q1823" s="327"/>
      <c r="R1823" s="327"/>
      <c r="S1823" s="327"/>
      <c r="T1823" s="327"/>
      <c r="U1823" s="327"/>
      <c r="V1823" s="327"/>
      <c r="W1823" s="327"/>
      <c r="X1823" s="327"/>
      <c r="Y1823" s="327"/>
      <c r="Z1823" s="327"/>
      <c r="AA1823" s="327"/>
      <c r="AB1823" s="327"/>
      <c r="AC1823" s="327"/>
      <c r="AD1823" s="327"/>
      <c r="AE1823" s="327"/>
      <c r="AF1823" s="327"/>
      <c r="AG1823" s="327"/>
    </row>
    <row r="1824" spans="2:33">
      <c r="B1824" s="354"/>
      <c r="D1824" s="327"/>
      <c r="E1824" s="327"/>
      <c r="F1824" s="327"/>
      <c r="G1824" s="327"/>
      <c r="H1824" s="327"/>
      <c r="I1824" s="327"/>
      <c r="J1824" s="327"/>
      <c r="K1824" s="327"/>
      <c r="L1824" s="327"/>
      <c r="M1824" s="327"/>
      <c r="N1824" s="327"/>
      <c r="O1824" s="327"/>
      <c r="P1824" s="327"/>
      <c r="Q1824" s="327"/>
      <c r="R1824" s="327"/>
      <c r="S1824" s="327"/>
      <c r="T1824" s="327"/>
      <c r="U1824" s="327"/>
      <c r="V1824" s="327"/>
      <c r="W1824" s="327"/>
      <c r="X1824" s="327"/>
      <c r="Y1824" s="327"/>
      <c r="Z1824" s="327"/>
      <c r="AA1824" s="327"/>
      <c r="AB1824" s="327"/>
      <c r="AC1824" s="327"/>
      <c r="AD1824" s="327"/>
      <c r="AE1824" s="327"/>
      <c r="AF1824" s="327"/>
      <c r="AG1824" s="327"/>
    </row>
    <row r="1825" spans="2:33">
      <c r="B1825" s="354"/>
      <c r="D1825" s="327"/>
      <c r="E1825" s="327"/>
      <c r="F1825" s="327"/>
      <c r="G1825" s="327"/>
      <c r="H1825" s="327"/>
      <c r="I1825" s="327"/>
      <c r="J1825" s="327"/>
      <c r="K1825" s="327"/>
      <c r="L1825" s="327"/>
      <c r="M1825" s="327"/>
      <c r="N1825" s="327"/>
      <c r="O1825" s="327"/>
      <c r="P1825" s="327"/>
      <c r="Q1825" s="327"/>
      <c r="R1825" s="327"/>
      <c r="S1825" s="327"/>
      <c r="T1825" s="327"/>
      <c r="U1825" s="327"/>
      <c r="V1825" s="327"/>
      <c r="W1825" s="327"/>
      <c r="X1825" s="327"/>
      <c r="Y1825" s="327"/>
      <c r="Z1825" s="327"/>
      <c r="AA1825" s="327"/>
      <c r="AB1825" s="327"/>
      <c r="AC1825" s="327"/>
      <c r="AD1825" s="327"/>
      <c r="AE1825" s="327"/>
      <c r="AF1825" s="327"/>
      <c r="AG1825" s="327"/>
    </row>
    <row r="1826" spans="2:33">
      <c r="B1826" s="354"/>
      <c r="D1826" s="327"/>
      <c r="E1826" s="327"/>
      <c r="F1826" s="327"/>
      <c r="G1826" s="327"/>
      <c r="H1826" s="327"/>
      <c r="I1826" s="327"/>
      <c r="J1826" s="327"/>
      <c r="K1826" s="327"/>
      <c r="L1826" s="327"/>
      <c r="M1826" s="327"/>
      <c r="N1826" s="327"/>
      <c r="O1826" s="327"/>
      <c r="P1826" s="327"/>
      <c r="Q1826" s="327"/>
      <c r="R1826" s="327"/>
      <c r="S1826" s="327"/>
      <c r="T1826" s="327"/>
      <c r="U1826" s="327"/>
      <c r="V1826" s="327"/>
      <c r="W1826" s="327"/>
      <c r="X1826" s="327"/>
      <c r="Y1826" s="327"/>
      <c r="Z1826" s="327"/>
      <c r="AA1826" s="327"/>
      <c r="AB1826" s="327"/>
      <c r="AC1826" s="327"/>
      <c r="AD1826" s="327"/>
      <c r="AE1826" s="327"/>
      <c r="AF1826" s="327"/>
      <c r="AG1826" s="327"/>
    </row>
    <row r="1827" spans="2:33">
      <c r="B1827" s="354"/>
      <c r="D1827" s="327"/>
      <c r="E1827" s="327"/>
      <c r="F1827" s="327"/>
      <c r="G1827" s="327"/>
      <c r="H1827" s="327"/>
      <c r="I1827" s="327"/>
      <c r="J1827" s="327"/>
      <c r="K1827" s="327"/>
      <c r="L1827" s="327"/>
      <c r="M1827" s="327"/>
      <c r="N1827" s="327"/>
      <c r="O1827" s="327"/>
      <c r="P1827" s="327"/>
      <c r="Q1827" s="327"/>
      <c r="R1827" s="327"/>
      <c r="S1827" s="327"/>
      <c r="T1827" s="327"/>
      <c r="U1827" s="327"/>
      <c r="V1827" s="327"/>
      <c r="W1827" s="327"/>
      <c r="X1827" s="327"/>
      <c r="Y1827" s="327"/>
      <c r="Z1827" s="327"/>
      <c r="AA1827" s="327"/>
      <c r="AB1827" s="327"/>
      <c r="AC1827" s="327"/>
      <c r="AD1827" s="327"/>
      <c r="AE1827" s="327"/>
      <c r="AF1827" s="327"/>
      <c r="AG1827" s="327"/>
    </row>
    <row r="1828" spans="2:33">
      <c r="B1828" s="354"/>
      <c r="D1828" s="327"/>
      <c r="E1828" s="327"/>
      <c r="F1828" s="327"/>
      <c r="G1828" s="327"/>
      <c r="H1828" s="327"/>
      <c r="I1828" s="327"/>
      <c r="J1828" s="327"/>
      <c r="K1828" s="327"/>
      <c r="L1828" s="327"/>
      <c r="M1828" s="327"/>
      <c r="N1828" s="327"/>
      <c r="O1828" s="327"/>
      <c r="P1828" s="327"/>
      <c r="Q1828" s="327"/>
      <c r="R1828" s="327"/>
      <c r="S1828" s="327"/>
      <c r="T1828" s="327"/>
      <c r="U1828" s="327"/>
      <c r="V1828" s="327"/>
      <c r="W1828" s="327"/>
      <c r="X1828" s="327"/>
      <c r="Y1828" s="327"/>
      <c r="Z1828" s="327"/>
      <c r="AA1828" s="327"/>
      <c r="AB1828" s="327"/>
      <c r="AC1828" s="327"/>
      <c r="AD1828" s="327"/>
      <c r="AE1828" s="327"/>
      <c r="AF1828" s="327"/>
      <c r="AG1828" s="327"/>
    </row>
    <row r="1829" spans="2:33">
      <c r="B1829" s="354"/>
      <c r="D1829" s="327"/>
      <c r="E1829" s="327"/>
      <c r="F1829" s="327"/>
      <c r="G1829" s="327"/>
      <c r="H1829" s="327"/>
      <c r="I1829" s="327"/>
      <c r="J1829" s="327"/>
      <c r="K1829" s="327"/>
      <c r="L1829" s="327"/>
      <c r="M1829" s="327"/>
      <c r="N1829" s="327"/>
      <c r="O1829" s="327"/>
      <c r="P1829" s="327"/>
      <c r="Q1829" s="327"/>
      <c r="R1829" s="327"/>
      <c r="S1829" s="327"/>
      <c r="T1829" s="327"/>
      <c r="U1829" s="327"/>
      <c r="V1829" s="327"/>
      <c r="W1829" s="327"/>
      <c r="X1829" s="327"/>
      <c r="Y1829" s="327"/>
      <c r="Z1829" s="327"/>
      <c r="AA1829" s="327"/>
      <c r="AB1829" s="327"/>
      <c r="AC1829" s="327"/>
      <c r="AD1829" s="327"/>
      <c r="AE1829" s="327"/>
      <c r="AF1829" s="327"/>
      <c r="AG1829" s="327"/>
    </row>
    <row r="1830" spans="2:33">
      <c r="B1830" s="354"/>
      <c r="D1830" s="327"/>
      <c r="E1830" s="327"/>
      <c r="F1830" s="327"/>
      <c r="G1830" s="327"/>
      <c r="H1830" s="327"/>
      <c r="I1830" s="327"/>
      <c r="J1830" s="327"/>
      <c r="K1830" s="327"/>
      <c r="L1830" s="327"/>
      <c r="M1830" s="327"/>
      <c r="N1830" s="327"/>
      <c r="O1830" s="327"/>
      <c r="P1830" s="327"/>
      <c r="Q1830" s="327"/>
      <c r="R1830" s="327"/>
      <c r="S1830" s="327"/>
      <c r="T1830" s="327"/>
      <c r="U1830" s="327"/>
      <c r="V1830" s="327"/>
      <c r="W1830" s="327"/>
      <c r="X1830" s="327"/>
      <c r="Y1830" s="327"/>
      <c r="Z1830" s="327"/>
      <c r="AA1830" s="327"/>
      <c r="AB1830" s="327"/>
      <c r="AC1830" s="327"/>
      <c r="AD1830" s="327"/>
      <c r="AE1830" s="327"/>
      <c r="AF1830" s="327"/>
      <c r="AG1830" s="327"/>
    </row>
    <row r="1831" spans="2:33">
      <c r="B1831" s="354"/>
      <c r="D1831" s="327"/>
      <c r="E1831" s="327"/>
      <c r="F1831" s="327"/>
      <c r="G1831" s="327"/>
      <c r="H1831" s="327"/>
      <c r="I1831" s="327"/>
      <c r="J1831" s="327"/>
      <c r="K1831" s="327"/>
      <c r="L1831" s="327"/>
      <c r="M1831" s="327"/>
      <c r="N1831" s="327"/>
      <c r="O1831" s="327"/>
      <c r="P1831" s="327"/>
      <c r="Q1831" s="327"/>
      <c r="R1831" s="327"/>
      <c r="S1831" s="327"/>
      <c r="T1831" s="327"/>
      <c r="U1831" s="327"/>
      <c r="V1831" s="327"/>
      <c r="W1831" s="327"/>
      <c r="X1831" s="327"/>
      <c r="Y1831" s="327"/>
      <c r="Z1831" s="327"/>
      <c r="AA1831" s="327"/>
      <c r="AB1831" s="327"/>
      <c r="AC1831" s="327"/>
      <c r="AD1831" s="327"/>
      <c r="AE1831" s="327"/>
      <c r="AF1831" s="327"/>
      <c r="AG1831" s="327"/>
    </row>
    <row r="1832" spans="2:33">
      <c r="B1832" s="354"/>
      <c r="D1832" s="327"/>
      <c r="E1832" s="327"/>
      <c r="F1832" s="327"/>
      <c r="G1832" s="327"/>
      <c r="H1832" s="327"/>
      <c r="I1832" s="327"/>
      <c r="J1832" s="327"/>
      <c r="K1832" s="327"/>
      <c r="L1832" s="327"/>
      <c r="M1832" s="327"/>
      <c r="N1832" s="327"/>
      <c r="O1832" s="327"/>
      <c r="P1832" s="327"/>
      <c r="Q1832" s="327"/>
      <c r="R1832" s="327"/>
      <c r="S1832" s="327"/>
      <c r="T1832" s="327"/>
      <c r="U1832" s="327"/>
      <c r="V1832" s="327"/>
      <c r="W1832" s="327"/>
      <c r="X1832" s="327"/>
      <c r="Y1832" s="327"/>
      <c r="Z1832" s="327"/>
      <c r="AA1832" s="327"/>
      <c r="AB1832" s="327"/>
      <c r="AC1832" s="327"/>
      <c r="AD1832" s="327"/>
      <c r="AE1832" s="327"/>
      <c r="AF1832" s="327"/>
      <c r="AG1832" s="327"/>
    </row>
    <row r="1833" spans="2:33">
      <c r="B1833" s="354"/>
      <c r="D1833" s="327"/>
      <c r="E1833" s="327"/>
      <c r="F1833" s="327"/>
      <c r="G1833" s="327"/>
      <c r="H1833" s="327"/>
      <c r="I1833" s="327"/>
      <c r="J1833" s="327"/>
      <c r="K1833" s="327"/>
      <c r="L1833" s="327"/>
      <c r="M1833" s="327"/>
      <c r="N1833" s="327"/>
      <c r="O1833" s="327"/>
      <c r="P1833" s="327"/>
      <c r="Q1833" s="327"/>
      <c r="R1833" s="327"/>
      <c r="S1833" s="327"/>
      <c r="T1833" s="327"/>
      <c r="U1833" s="327"/>
      <c r="V1833" s="327"/>
      <c r="W1833" s="327"/>
      <c r="X1833" s="327"/>
      <c r="Y1833" s="327"/>
      <c r="Z1833" s="327"/>
      <c r="AA1833" s="327"/>
      <c r="AB1833" s="327"/>
      <c r="AC1833" s="327"/>
      <c r="AD1833" s="327"/>
      <c r="AE1833" s="327"/>
      <c r="AF1833" s="327"/>
      <c r="AG1833" s="327"/>
    </row>
    <row r="1834" spans="2:33">
      <c r="B1834" s="354"/>
      <c r="D1834" s="327"/>
      <c r="E1834" s="327"/>
      <c r="F1834" s="327"/>
      <c r="G1834" s="327"/>
      <c r="H1834" s="327"/>
      <c r="I1834" s="327"/>
      <c r="J1834" s="327"/>
      <c r="K1834" s="327"/>
      <c r="L1834" s="327"/>
      <c r="M1834" s="327"/>
      <c r="N1834" s="327"/>
      <c r="O1834" s="327"/>
      <c r="P1834" s="327"/>
      <c r="Q1834" s="327"/>
      <c r="R1834" s="327"/>
      <c r="S1834" s="327"/>
      <c r="T1834" s="327"/>
      <c r="U1834" s="327"/>
      <c r="V1834" s="327"/>
      <c r="W1834" s="327"/>
      <c r="X1834" s="327"/>
      <c r="Y1834" s="327"/>
      <c r="Z1834" s="327"/>
      <c r="AA1834" s="327"/>
      <c r="AB1834" s="327"/>
      <c r="AC1834" s="327"/>
      <c r="AD1834" s="327"/>
      <c r="AE1834" s="327"/>
      <c r="AF1834" s="327"/>
      <c r="AG1834" s="327"/>
    </row>
    <row r="1835" spans="2:33">
      <c r="B1835" s="354"/>
      <c r="D1835" s="327"/>
      <c r="E1835" s="327"/>
      <c r="F1835" s="327"/>
      <c r="G1835" s="327"/>
      <c r="H1835" s="327"/>
      <c r="I1835" s="327"/>
      <c r="J1835" s="327"/>
      <c r="K1835" s="327"/>
      <c r="L1835" s="327"/>
      <c r="M1835" s="327"/>
      <c r="N1835" s="327"/>
      <c r="O1835" s="327"/>
      <c r="P1835" s="327"/>
      <c r="Q1835" s="327"/>
      <c r="R1835" s="327"/>
      <c r="S1835" s="327"/>
      <c r="T1835" s="327"/>
      <c r="U1835" s="327"/>
      <c r="V1835" s="327"/>
      <c r="W1835" s="327"/>
      <c r="X1835" s="327"/>
      <c r="Y1835" s="327"/>
      <c r="Z1835" s="327"/>
      <c r="AA1835" s="327"/>
      <c r="AB1835" s="327"/>
      <c r="AC1835" s="327"/>
      <c r="AD1835" s="327"/>
      <c r="AE1835" s="327"/>
      <c r="AF1835" s="327"/>
      <c r="AG1835" s="327"/>
    </row>
    <row r="1836" spans="2:33">
      <c r="B1836" s="354"/>
      <c r="D1836" s="327"/>
      <c r="E1836" s="327"/>
      <c r="F1836" s="327"/>
      <c r="G1836" s="327"/>
      <c r="H1836" s="327"/>
      <c r="I1836" s="327"/>
      <c r="J1836" s="327"/>
      <c r="K1836" s="327"/>
      <c r="L1836" s="327"/>
      <c r="M1836" s="327"/>
      <c r="N1836" s="327"/>
      <c r="O1836" s="327"/>
      <c r="P1836" s="327"/>
      <c r="Q1836" s="327"/>
      <c r="R1836" s="327"/>
      <c r="S1836" s="327"/>
      <c r="T1836" s="327"/>
      <c r="U1836" s="327"/>
      <c r="V1836" s="327"/>
      <c r="W1836" s="327"/>
      <c r="X1836" s="327"/>
      <c r="Y1836" s="327"/>
      <c r="Z1836" s="327"/>
      <c r="AA1836" s="327"/>
      <c r="AB1836" s="327"/>
      <c r="AC1836" s="327"/>
      <c r="AD1836" s="327"/>
      <c r="AE1836" s="327"/>
      <c r="AF1836" s="327"/>
      <c r="AG1836" s="327"/>
    </row>
    <row r="1837" spans="2:33">
      <c r="B1837" s="354"/>
      <c r="D1837" s="327"/>
      <c r="E1837" s="327"/>
      <c r="F1837" s="327"/>
      <c r="G1837" s="327"/>
      <c r="H1837" s="327"/>
      <c r="I1837" s="327"/>
      <c r="J1837" s="327"/>
      <c r="K1837" s="327"/>
      <c r="L1837" s="327"/>
      <c r="M1837" s="327"/>
      <c r="N1837" s="327"/>
      <c r="O1837" s="327"/>
      <c r="P1837" s="327"/>
      <c r="Q1837" s="327"/>
      <c r="R1837" s="327"/>
      <c r="S1837" s="327"/>
      <c r="T1837" s="327"/>
      <c r="U1837" s="327"/>
      <c r="V1837" s="327"/>
      <c r="W1837" s="327"/>
      <c r="X1837" s="327"/>
      <c r="Y1837" s="327"/>
      <c r="Z1837" s="327"/>
      <c r="AA1837" s="327"/>
      <c r="AB1837" s="327"/>
      <c r="AC1837" s="327"/>
      <c r="AD1837" s="327"/>
      <c r="AE1837" s="327"/>
      <c r="AF1837" s="327"/>
      <c r="AG1837" s="327"/>
    </row>
    <row r="1838" spans="2:33">
      <c r="B1838" s="354"/>
      <c r="D1838" s="327"/>
      <c r="E1838" s="327"/>
      <c r="F1838" s="327"/>
      <c r="G1838" s="327"/>
      <c r="H1838" s="327"/>
      <c r="I1838" s="327"/>
      <c r="J1838" s="327"/>
      <c r="K1838" s="327"/>
      <c r="L1838" s="327"/>
      <c r="M1838" s="327"/>
      <c r="N1838" s="327"/>
      <c r="O1838" s="327"/>
      <c r="P1838" s="327"/>
      <c r="Q1838" s="327"/>
      <c r="R1838" s="327"/>
      <c r="S1838" s="327"/>
      <c r="T1838" s="327"/>
      <c r="U1838" s="327"/>
      <c r="V1838" s="327"/>
      <c r="W1838" s="327"/>
      <c r="X1838" s="327"/>
      <c r="Y1838" s="327"/>
      <c r="Z1838" s="327"/>
      <c r="AA1838" s="327"/>
      <c r="AB1838" s="327"/>
      <c r="AC1838" s="327"/>
      <c r="AD1838" s="327"/>
      <c r="AE1838" s="327"/>
      <c r="AF1838" s="327"/>
      <c r="AG1838" s="327"/>
    </row>
    <row r="1839" spans="2:33">
      <c r="B1839" s="354"/>
      <c r="D1839" s="327"/>
      <c r="E1839" s="327"/>
      <c r="F1839" s="327"/>
      <c r="G1839" s="327"/>
      <c r="H1839" s="327"/>
      <c r="I1839" s="327"/>
      <c r="J1839" s="327"/>
      <c r="K1839" s="327"/>
      <c r="L1839" s="327"/>
      <c r="M1839" s="327"/>
      <c r="N1839" s="327"/>
      <c r="O1839" s="327"/>
      <c r="P1839" s="327"/>
      <c r="Q1839" s="327"/>
      <c r="R1839" s="327"/>
      <c r="S1839" s="327"/>
      <c r="T1839" s="327"/>
      <c r="U1839" s="327"/>
      <c r="V1839" s="327"/>
      <c r="W1839" s="327"/>
      <c r="X1839" s="327"/>
      <c r="Y1839" s="327"/>
      <c r="Z1839" s="327"/>
      <c r="AA1839" s="327"/>
      <c r="AB1839" s="327"/>
      <c r="AC1839" s="327"/>
      <c r="AD1839" s="327"/>
      <c r="AE1839" s="327"/>
      <c r="AF1839" s="327"/>
      <c r="AG1839" s="327"/>
    </row>
    <row r="1840" spans="2:33">
      <c r="B1840" s="354"/>
      <c r="D1840" s="327"/>
      <c r="E1840" s="327"/>
      <c r="F1840" s="327"/>
      <c r="G1840" s="327"/>
      <c r="H1840" s="327"/>
      <c r="I1840" s="327"/>
      <c r="J1840" s="327"/>
      <c r="K1840" s="327"/>
      <c r="L1840" s="327"/>
      <c r="M1840" s="327"/>
      <c r="N1840" s="327"/>
      <c r="O1840" s="327"/>
      <c r="P1840" s="327"/>
      <c r="Q1840" s="327"/>
      <c r="R1840" s="327"/>
      <c r="S1840" s="327"/>
      <c r="T1840" s="327"/>
      <c r="U1840" s="327"/>
      <c r="V1840" s="327"/>
      <c r="W1840" s="327"/>
      <c r="X1840" s="327"/>
      <c r="Y1840" s="327"/>
      <c r="Z1840" s="327"/>
      <c r="AA1840" s="327"/>
      <c r="AB1840" s="327"/>
      <c r="AC1840" s="327"/>
      <c r="AD1840" s="327"/>
      <c r="AE1840" s="327"/>
      <c r="AF1840" s="327"/>
      <c r="AG1840" s="327"/>
    </row>
    <row r="1841" spans="2:33">
      <c r="B1841" s="354"/>
      <c r="D1841" s="327"/>
      <c r="E1841" s="327"/>
      <c r="F1841" s="327"/>
      <c r="G1841" s="327"/>
      <c r="H1841" s="327"/>
      <c r="I1841" s="327"/>
      <c r="J1841" s="327"/>
      <c r="K1841" s="327"/>
      <c r="L1841" s="327"/>
      <c r="M1841" s="327"/>
      <c r="N1841" s="327"/>
      <c r="O1841" s="327"/>
      <c r="P1841" s="327"/>
      <c r="Q1841" s="327"/>
      <c r="R1841" s="327"/>
      <c r="S1841" s="327"/>
      <c r="T1841" s="327"/>
      <c r="U1841" s="327"/>
      <c r="V1841" s="327"/>
      <c r="W1841" s="327"/>
      <c r="X1841" s="327"/>
      <c r="Y1841" s="327"/>
      <c r="Z1841" s="327"/>
      <c r="AA1841" s="327"/>
      <c r="AB1841" s="327"/>
      <c r="AC1841" s="327"/>
      <c r="AD1841" s="327"/>
      <c r="AE1841" s="327"/>
      <c r="AF1841" s="327"/>
      <c r="AG1841" s="327"/>
    </row>
    <row r="1842" spans="2:33">
      <c r="B1842" s="354"/>
      <c r="D1842" s="327"/>
      <c r="E1842" s="327"/>
      <c r="F1842" s="327"/>
      <c r="G1842" s="327"/>
      <c r="H1842" s="327"/>
      <c r="I1842" s="327"/>
      <c r="J1842" s="327"/>
      <c r="K1842" s="327"/>
      <c r="L1842" s="327"/>
      <c r="M1842" s="327"/>
      <c r="N1842" s="327"/>
      <c r="O1842" s="327"/>
      <c r="P1842" s="327"/>
      <c r="Q1842" s="327"/>
      <c r="R1842" s="327"/>
      <c r="S1842" s="327"/>
      <c r="T1842" s="327"/>
      <c r="U1842" s="327"/>
      <c r="V1842" s="327"/>
      <c r="W1842" s="327"/>
      <c r="X1842" s="327"/>
      <c r="Y1842" s="327"/>
      <c r="Z1842" s="327"/>
      <c r="AA1842" s="327"/>
      <c r="AB1842" s="327"/>
      <c r="AC1842" s="327"/>
      <c r="AD1842" s="327"/>
      <c r="AE1842" s="327"/>
      <c r="AF1842" s="327"/>
      <c r="AG1842" s="327"/>
    </row>
    <row r="1843" spans="2:33">
      <c r="B1843" s="354"/>
      <c r="D1843" s="327"/>
      <c r="E1843" s="327"/>
      <c r="F1843" s="327"/>
      <c r="G1843" s="327"/>
      <c r="H1843" s="327"/>
      <c r="I1843" s="327"/>
      <c r="J1843" s="327"/>
      <c r="K1843" s="327"/>
      <c r="L1843" s="327"/>
      <c r="M1843" s="327"/>
      <c r="N1843" s="327"/>
      <c r="O1843" s="327"/>
      <c r="P1843" s="327"/>
      <c r="Q1843" s="327"/>
      <c r="R1843" s="327"/>
      <c r="S1843" s="327"/>
      <c r="T1843" s="327"/>
      <c r="U1843" s="327"/>
      <c r="V1843" s="327"/>
      <c r="W1843" s="327"/>
      <c r="X1843" s="327"/>
      <c r="Y1843" s="327"/>
      <c r="Z1843" s="327"/>
      <c r="AA1843" s="327"/>
      <c r="AB1843" s="327"/>
      <c r="AC1843" s="327"/>
      <c r="AD1843" s="327"/>
      <c r="AE1843" s="327"/>
      <c r="AF1843" s="327"/>
      <c r="AG1843" s="327"/>
    </row>
    <row r="1844" spans="2:33">
      <c r="B1844" s="354"/>
      <c r="D1844" s="327"/>
      <c r="E1844" s="327"/>
      <c r="F1844" s="327"/>
      <c r="G1844" s="327"/>
      <c r="H1844" s="327"/>
      <c r="I1844" s="327"/>
      <c r="J1844" s="327"/>
      <c r="K1844" s="327"/>
      <c r="L1844" s="327"/>
      <c r="M1844" s="327"/>
      <c r="N1844" s="327"/>
      <c r="O1844" s="327"/>
      <c r="P1844" s="327"/>
      <c r="Q1844" s="327"/>
      <c r="R1844" s="327"/>
      <c r="S1844" s="327"/>
      <c r="T1844" s="327"/>
      <c r="U1844" s="327"/>
      <c r="V1844" s="327"/>
      <c r="W1844" s="327"/>
      <c r="X1844" s="327"/>
      <c r="Y1844" s="327"/>
      <c r="Z1844" s="327"/>
      <c r="AA1844" s="327"/>
      <c r="AB1844" s="327"/>
      <c r="AC1844" s="327"/>
      <c r="AD1844" s="327"/>
      <c r="AE1844" s="327"/>
      <c r="AF1844" s="327"/>
      <c r="AG1844" s="327"/>
    </row>
    <row r="1845" spans="2:33">
      <c r="B1845" s="354"/>
      <c r="D1845" s="327"/>
      <c r="E1845" s="327"/>
      <c r="F1845" s="327"/>
      <c r="G1845" s="327"/>
      <c r="H1845" s="327"/>
      <c r="I1845" s="327"/>
      <c r="J1845" s="327"/>
      <c r="K1845" s="327"/>
      <c r="L1845" s="327"/>
      <c r="M1845" s="327"/>
      <c r="N1845" s="327"/>
      <c r="O1845" s="327"/>
      <c r="P1845" s="327"/>
      <c r="Q1845" s="327"/>
      <c r="R1845" s="327"/>
      <c r="S1845" s="327"/>
      <c r="T1845" s="327"/>
      <c r="U1845" s="327"/>
      <c r="V1845" s="327"/>
      <c r="W1845" s="327"/>
      <c r="X1845" s="327"/>
      <c r="Y1845" s="327"/>
      <c r="Z1845" s="327"/>
      <c r="AA1845" s="327"/>
      <c r="AB1845" s="327"/>
      <c r="AC1845" s="327"/>
      <c r="AD1845" s="327"/>
      <c r="AE1845" s="327"/>
      <c r="AF1845" s="327"/>
      <c r="AG1845" s="327"/>
    </row>
    <row r="1846" spans="2:33">
      <c r="B1846" s="354"/>
      <c r="D1846" s="327"/>
      <c r="E1846" s="327"/>
      <c r="F1846" s="327"/>
      <c r="G1846" s="327"/>
      <c r="H1846" s="327"/>
      <c r="I1846" s="327"/>
      <c r="J1846" s="327"/>
      <c r="K1846" s="327"/>
      <c r="L1846" s="327"/>
      <c r="M1846" s="327"/>
      <c r="N1846" s="327"/>
      <c r="O1846" s="327"/>
      <c r="P1846" s="327"/>
      <c r="Q1846" s="327"/>
      <c r="R1846" s="327"/>
      <c r="S1846" s="327"/>
      <c r="T1846" s="327"/>
      <c r="U1846" s="327"/>
      <c r="V1846" s="327"/>
      <c r="W1846" s="327"/>
      <c r="X1846" s="327"/>
      <c r="Y1846" s="327"/>
      <c r="Z1846" s="327"/>
      <c r="AA1846" s="327"/>
      <c r="AB1846" s="327"/>
      <c r="AC1846" s="327"/>
      <c r="AD1846" s="327"/>
      <c r="AE1846" s="327"/>
      <c r="AF1846" s="327"/>
      <c r="AG1846" s="327"/>
    </row>
    <row r="1847" spans="2:33">
      <c r="B1847" s="354"/>
      <c r="D1847" s="327"/>
      <c r="E1847" s="327"/>
      <c r="F1847" s="327"/>
      <c r="G1847" s="327"/>
      <c r="H1847" s="327"/>
      <c r="I1847" s="327"/>
      <c r="J1847" s="327"/>
      <c r="K1847" s="327"/>
      <c r="L1847" s="327"/>
      <c r="M1847" s="327"/>
      <c r="N1847" s="327"/>
      <c r="O1847" s="327"/>
      <c r="P1847" s="327"/>
      <c r="Q1847" s="327"/>
      <c r="R1847" s="327"/>
      <c r="S1847" s="327"/>
      <c r="T1847" s="327"/>
      <c r="U1847" s="327"/>
      <c r="V1847" s="327"/>
      <c r="W1847" s="327"/>
      <c r="X1847" s="327"/>
      <c r="Y1847" s="327"/>
      <c r="Z1847" s="327"/>
      <c r="AA1847" s="327"/>
      <c r="AB1847" s="327"/>
      <c r="AC1847" s="327"/>
      <c r="AD1847" s="327"/>
      <c r="AE1847" s="327"/>
      <c r="AF1847" s="327"/>
      <c r="AG1847" s="327"/>
    </row>
    <row r="1848" spans="2:33">
      <c r="B1848" s="354"/>
      <c r="D1848" s="327"/>
      <c r="E1848" s="327"/>
      <c r="F1848" s="327"/>
      <c r="G1848" s="327"/>
      <c r="H1848" s="327"/>
      <c r="I1848" s="327"/>
      <c r="J1848" s="327"/>
      <c r="K1848" s="327"/>
      <c r="L1848" s="327"/>
      <c r="M1848" s="327"/>
      <c r="N1848" s="327"/>
      <c r="O1848" s="327"/>
      <c r="P1848" s="327"/>
      <c r="Q1848" s="327"/>
      <c r="R1848" s="327"/>
      <c r="S1848" s="327"/>
      <c r="T1848" s="327"/>
      <c r="U1848" s="327"/>
      <c r="V1848" s="327"/>
      <c r="W1848" s="327"/>
      <c r="X1848" s="327"/>
      <c r="Y1848" s="327"/>
      <c r="Z1848" s="327"/>
      <c r="AA1848" s="327"/>
      <c r="AB1848" s="327"/>
      <c r="AC1848" s="327"/>
      <c r="AD1848" s="327"/>
      <c r="AE1848" s="327"/>
      <c r="AF1848" s="327"/>
      <c r="AG1848" s="327"/>
    </row>
    <row r="1849" spans="2:33">
      <c r="B1849" s="354"/>
      <c r="D1849" s="327"/>
      <c r="E1849" s="327"/>
      <c r="F1849" s="327"/>
      <c r="G1849" s="327"/>
      <c r="H1849" s="327"/>
      <c r="I1849" s="327"/>
      <c r="J1849" s="327"/>
      <c r="K1849" s="327"/>
      <c r="L1849" s="327"/>
      <c r="M1849" s="327"/>
      <c r="N1849" s="327"/>
      <c r="O1849" s="327"/>
      <c r="P1849" s="327"/>
      <c r="Q1849" s="327"/>
      <c r="R1849" s="327"/>
      <c r="S1849" s="327"/>
      <c r="T1849" s="327"/>
      <c r="U1849" s="327"/>
      <c r="V1849" s="327"/>
      <c r="W1849" s="327"/>
      <c r="X1849" s="327"/>
      <c r="Y1849" s="327"/>
      <c r="Z1849" s="327"/>
      <c r="AA1849" s="327"/>
      <c r="AB1849" s="327"/>
      <c r="AC1849" s="327"/>
      <c r="AD1849" s="327"/>
      <c r="AE1849" s="327"/>
      <c r="AF1849" s="327"/>
      <c r="AG1849" s="327"/>
    </row>
    <row r="1850" spans="2:33">
      <c r="B1850" s="354"/>
      <c r="D1850" s="327"/>
      <c r="E1850" s="327"/>
      <c r="F1850" s="327"/>
      <c r="G1850" s="327"/>
      <c r="H1850" s="327"/>
      <c r="I1850" s="327"/>
      <c r="J1850" s="327"/>
      <c r="K1850" s="327"/>
      <c r="L1850" s="327"/>
      <c r="M1850" s="327"/>
      <c r="N1850" s="327"/>
      <c r="O1850" s="327"/>
      <c r="P1850" s="327"/>
      <c r="Q1850" s="327"/>
      <c r="R1850" s="327"/>
      <c r="S1850" s="327"/>
      <c r="T1850" s="327"/>
      <c r="U1850" s="327"/>
      <c r="V1850" s="327"/>
      <c r="W1850" s="327"/>
      <c r="X1850" s="327"/>
      <c r="Y1850" s="327"/>
      <c r="Z1850" s="327"/>
      <c r="AA1850" s="327"/>
      <c r="AB1850" s="327"/>
      <c r="AC1850" s="327"/>
      <c r="AD1850" s="327"/>
      <c r="AE1850" s="327"/>
      <c r="AF1850" s="327"/>
      <c r="AG1850" s="327"/>
    </row>
    <row r="1851" spans="2:33">
      <c r="B1851" s="354"/>
      <c r="D1851" s="327"/>
      <c r="E1851" s="327"/>
      <c r="F1851" s="327"/>
      <c r="G1851" s="327"/>
      <c r="H1851" s="327"/>
      <c r="I1851" s="327"/>
      <c r="J1851" s="327"/>
      <c r="K1851" s="327"/>
      <c r="L1851" s="327"/>
      <c r="M1851" s="327"/>
      <c r="N1851" s="327"/>
      <c r="O1851" s="327"/>
      <c r="P1851" s="327"/>
      <c r="Q1851" s="327"/>
      <c r="R1851" s="327"/>
      <c r="S1851" s="327"/>
      <c r="T1851" s="327"/>
      <c r="U1851" s="327"/>
      <c r="V1851" s="327"/>
      <c r="W1851" s="327"/>
      <c r="X1851" s="327"/>
      <c r="Y1851" s="327"/>
      <c r="Z1851" s="327"/>
      <c r="AA1851" s="327"/>
      <c r="AB1851" s="327"/>
      <c r="AC1851" s="327"/>
      <c r="AD1851" s="327"/>
      <c r="AE1851" s="327"/>
      <c r="AF1851" s="327"/>
      <c r="AG1851" s="327"/>
    </row>
    <row r="1852" spans="2:33">
      <c r="B1852" s="354"/>
      <c r="D1852" s="327"/>
      <c r="E1852" s="327"/>
      <c r="F1852" s="327"/>
      <c r="G1852" s="327"/>
      <c r="H1852" s="327"/>
      <c r="I1852" s="327"/>
      <c r="J1852" s="327"/>
      <c r="K1852" s="327"/>
      <c r="L1852" s="327"/>
      <c r="M1852" s="327"/>
      <c r="N1852" s="327"/>
      <c r="O1852" s="327"/>
      <c r="P1852" s="327"/>
      <c r="Q1852" s="327"/>
      <c r="R1852" s="327"/>
      <c r="S1852" s="327"/>
      <c r="T1852" s="327"/>
      <c r="U1852" s="327"/>
      <c r="V1852" s="327"/>
      <c r="W1852" s="327"/>
      <c r="X1852" s="327"/>
      <c r="Y1852" s="327"/>
      <c r="Z1852" s="327"/>
      <c r="AA1852" s="327"/>
      <c r="AB1852" s="327"/>
      <c r="AC1852" s="327"/>
      <c r="AD1852" s="327"/>
      <c r="AE1852" s="327"/>
      <c r="AF1852" s="327"/>
      <c r="AG1852" s="327"/>
    </row>
    <row r="1853" spans="2:33">
      <c r="B1853" s="354"/>
      <c r="D1853" s="327"/>
      <c r="E1853" s="327"/>
      <c r="F1853" s="327"/>
      <c r="G1853" s="327"/>
      <c r="H1853" s="327"/>
      <c r="I1853" s="327"/>
      <c r="J1853" s="327"/>
      <c r="K1853" s="327"/>
      <c r="L1853" s="327"/>
      <c r="M1853" s="327"/>
      <c r="N1853" s="327"/>
      <c r="O1853" s="327"/>
      <c r="P1853" s="327"/>
      <c r="Q1853" s="327"/>
      <c r="R1853" s="327"/>
      <c r="S1853" s="327"/>
      <c r="T1853" s="327"/>
      <c r="U1853" s="327"/>
      <c r="V1853" s="327"/>
      <c r="W1853" s="327"/>
      <c r="X1853" s="327"/>
      <c r="Y1853" s="327"/>
      <c r="Z1853" s="327"/>
      <c r="AA1853" s="327"/>
      <c r="AB1853" s="327"/>
      <c r="AC1853" s="327"/>
      <c r="AD1853" s="327"/>
      <c r="AE1853" s="327"/>
      <c r="AF1853" s="327"/>
      <c r="AG1853" s="327"/>
    </row>
    <row r="1854" spans="2:33">
      <c r="B1854" s="354"/>
      <c r="D1854" s="327"/>
      <c r="E1854" s="327"/>
      <c r="F1854" s="327"/>
      <c r="G1854" s="327"/>
      <c r="H1854" s="327"/>
      <c r="I1854" s="327"/>
      <c r="J1854" s="327"/>
      <c r="K1854" s="327"/>
      <c r="L1854" s="327"/>
      <c r="M1854" s="327"/>
      <c r="N1854" s="327"/>
      <c r="O1854" s="327"/>
      <c r="P1854" s="327"/>
      <c r="Q1854" s="327"/>
      <c r="R1854" s="327"/>
      <c r="S1854" s="327"/>
      <c r="T1854" s="327"/>
      <c r="U1854" s="327"/>
      <c r="V1854" s="327"/>
      <c r="W1854" s="327"/>
      <c r="X1854" s="327"/>
      <c r="Y1854" s="327"/>
      <c r="Z1854" s="327"/>
      <c r="AA1854" s="327"/>
      <c r="AB1854" s="327"/>
      <c r="AC1854" s="327"/>
      <c r="AD1854" s="327"/>
      <c r="AE1854" s="327"/>
      <c r="AF1854" s="327"/>
      <c r="AG1854" s="327"/>
    </row>
    <row r="1855" spans="2:33">
      <c r="B1855" s="354"/>
      <c r="D1855" s="327"/>
      <c r="E1855" s="327"/>
      <c r="F1855" s="327"/>
      <c r="G1855" s="327"/>
      <c r="H1855" s="327"/>
      <c r="I1855" s="327"/>
      <c r="J1855" s="327"/>
      <c r="K1855" s="327"/>
      <c r="L1855" s="327"/>
      <c r="M1855" s="327"/>
      <c r="N1855" s="327"/>
      <c r="O1855" s="327"/>
      <c r="P1855" s="327"/>
      <c r="Q1855" s="327"/>
      <c r="R1855" s="327"/>
      <c r="S1855" s="327"/>
      <c r="T1855" s="327"/>
      <c r="U1855" s="327"/>
      <c r="V1855" s="327"/>
      <c r="W1855" s="327"/>
      <c r="X1855" s="327"/>
      <c r="Y1855" s="327"/>
      <c r="Z1855" s="327"/>
      <c r="AA1855" s="327"/>
      <c r="AB1855" s="327"/>
      <c r="AC1855" s="327"/>
      <c r="AD1855" s="327"/>
      <c r="AE1855" s="327"/>
      <c r="AF1855" s="327"/>
      <c r="AG1855" s="327"/>
    </row>
    <row r="1856" spans="2:33">
      <c r="B1856" s="354"/>
      <c r="D1856" s="327"/>
      <c r="E1856" s="327"/>
      <c r="F1856" s="327"/>
      <c r="G1856" s="327"/>
      <c r="H1856" s="327"/>
      <c r="I1856" s="327"/>
      <c r="J1856" s="327"/>
      <c r="K1856" s="327"/>
      <c r="L1856" s="327"/>
      <c r="M1856" s="327"/>
      <c r="N1856" s="327"/>
      <c r="O1856" s="327"/>
      <c r="P1856" s="327"/>
      <c r="Q1856" s="327"/>
      <c r="R1856" s="327"/>
      <c r="S1856" s="327"/>
      <c r="T1856" s="327"/>
      <c r="U1856" s="327"/>
      <c r="V1856" s="327"/>
      <c r="W1856" s="327"/>
      <c r="X1856" s="327"/>
      <c r="Y1856" s="327"/>
      <c r="Z1856" s="327"/>
      <c r="AA1856" s="327"/>
      <c r="AB1856" s="327"/>
      <c r="AC1856" s="327"/>
      <c r="AD1856" s="327"/>
      <c r="AE1856" s="327"/>
      <c r="AF1856" s="327"/>
      <c r="AG1856" s="327"/>
    </row>
    <row r="1857" spans="2:33">
      <c r="B1857" s="354"/>
      <c r="D1857" s="327"/>
      <c r="E1857" s="327"/>
      <c r="F1857" s="327"/>
      <c r="G1857" s="327"/>
      <c r="H1857" s="327"/>
      <c r="I1857" s="327"/>
      <c r="J1857" s="327"/>
      <c r="K1857" s="327"/>
      <c r="L1857" s="327"/>
      <c r="M1857" s="327"/>
      <c r="N1857" s="327"/>
      <c r="O1857" s="327"/>
      <c r="P1857" s="327"/>
      <c r="Q1857" s="327"/>
      <c r="R1857" s="327"/>
      <c r="S1857" s="327"/>
      <c r="T1857" s="327"/>
      <c r="U1857" s="327"/>
      <c r="V1857" s="327"/>
      <c r="W1857" s="327"/>
      <c r="X1857" s="327"/>
      <c r="Y1857" s="327"/>
      <c r="Z1857" s="327"/>
      <c r="AA1857" s="327"/>
      <c r="AB1857" s="327"/>
      <c r="AC1857" s="327"/>
      <c r="AD1857" s="327"/>
      <c r="AE1857" s="327"/>
      <c r="AF1857" s="327"/>
      <c r="AG1857" s="327"/>
    </row>
    <row r="1858" spans="2:33">
      <c r="B1858" s="354"/>
      <c r="D1858" s="327"/>
      <c r="E1858" s="327"/>
      <c r="F1858" s="327"/>
      <c r="G1858" s="327"/>
      <c r="H1858" s="327"/>
      <c r="I1858" s="327"/>
      <c r="J1858" s="327"/>
      <c r="K1858" s="327"/>
      <c r="L1858" s="327"/>
      <c r="M1858" s="327"/>
      <c r="N1858" s="327"/>
      <c r="O1858" s="327"/>
      <c r="P1858" s="327"/>
      <c r="Q1858" s="327"/>
      <c r="R1858" s="327"/>
      <c r="S1858" s="327"/>
      <c r="T1858" s="327"/>
      <c r="U1858" s="327"/>
      <c r="V1858" s="327"/>
      <c r="W1858" s="327"/>
      <c r="X1858" s="327"/>
      <c r="Y1858" s="327"/>
      <c r="Z1858" s="327"/>
      <c r="AA1858" s="327"/>
      <c r="AB1858" s="327"/>
      <c r="AC1858" s="327"/>
      <c r="AD1858" s="327"/>
      <c r="AE1858" s="327"/>
      <c r="AF1858" s="327"/>
      <c r="AG1858" s="327"/>
    </row>
    <row r="1859" spans="2:33">
      <c r="B1859" s="354"/>
      <c r="D1859" s="327"/>
      <c r="E1859" s="327"/>
      <c r="F1859" s="327"/>
      <c r="G1859" s="327"/>
      <c r="H1859" s="327"/>
      <c r="I1859" s="327"/>
      <c r="J1859" s="327"/>
      <c r="K1859" s="327"/>
      <c r="L1859" s="327"/>
      <c r="M1859" s="327"/>
      <c r="N1859" s="327"/>
      <c r="O1859" s="327"/>
      <c r="P1859" s="327"/>
      <c r="Q1859" s="327"/>
      <c r="R1859" s="327"/>
      <c r="S1859" s="327"/>
      <c r="T1859" s="327"/>
      <c r="U1859" s="327"/>
      <c r="V1859" s="327"/>
      <c r="W1859" s="327"/>
      <c r="X1859" s="327"/>
      <c r="Y1859" s="327"/>
      <c r="Z1859" s="327"/>
      <c r="AA1859" s="327"/>
      <c r="AB1859" s="327"/>
      <c r="AC1859" s="327"/>
      <c r="AD1859" s="327"/>
      <c r="AE1859" s="327"/>
      <c r="AF1859" s="327"/>
      <c r="AG1859" s="327"/>
    </row>
    <row r="1860" spans="2:33">
      <c r="B1860" s="354"/>
      <c r="D1860" s="327"/>
      <c r="E1860" s="327"/>
      <c r="F1860" s="327"/>
      <c r="G1860" s="327"/>
      <c r="H1860" s="327"/>
      <c r="I1860" s="327"/>
      <c r="J1860" s="327"/>
      <c r="K1860" s="327"/>
      <c r="L1860" s="327"/>
      <c r="M1860" s="327"/>
      <c r="N1860" s="327"/>
      <c r="O1860" s="327"/>
      <c r="P1860" s="327"/>
      <c r="Q1860" s="327"/>
      <c r="R1860" s="327"/>
      <c r="S1860" s="327"/>
      <c r="T1860" s="327"/>
      <c r="U1860" s="327"/>
      <c r="V1860" s="327"/>
      <c r="W1860" s="327"/>
      <c r="X1860" s="327"/>
      <c r="Y1860" s="327"/>
      <c r="Z1860" s="327"/>
      <c r="AA1860" s="327"/>
      <c r="AB1860" s="327"/>
      <c r="AC1860" s="327"/>
      <c r="AD1860" s="327"/>
      <c r="AE1860" s="327"/>
      <c r="AF1860" s="327"/>
      <c r="AG1860" s="327"/>
    </row>
    <row r="1861" spans="2:33">
      <c r="B1861" s="354"/>
      <c r="D1861" s="327"/>
      <c r="E1861" s="327"/>
      <c r="F1861" s="327"/>
      <c r="G1861" s="327"/>
      <c r="H1861" s="327"/>
      <c r="I1861" s="327"/>
      <c r="J1861" s="327"/>
      <c r="K1861" s="327"/>
      <c r="L1861" s="327"/>
      <c r="M1861" s="327"/>
      <c r="N1861" s="327"/>
      <c r="O1861" s="327"/>
      <c r="P1861" s="327"/>
      <c r="Q1861" s="327"/>
      <c r="R1861" s="327"/>
      <c r="S1861" s="327"/>
      <c r="T1861" s="327"/>
      <c r="U1861" s="327"/>
      <c r="V1861" s="327"/>
      <c r="W1861" s="327"/>
      <c r="X1861" s="327"/>
      <c r="Y1861" s="327"/>
      <c r="Z1861" s="327"/>
      <c r="AA1861" s="327"/>
      <c r="AB1861" s="327"/>
      <c r="AC1861" s="327"/>
      <c r="AD1861" s="327"/>
      <c r="AE1861" s="327"/>
      <c r="AF1861" s="327"/>
      <c r="AG1861" s="327"/>
    </row>
    <row r="1862" spans="2:33">
      <c r="B1862" s="354"/>
      <c r="D1862" s="327"/>
      <c r="E1862" s="327"/>
      <c r="F1862" s="327"/>
      <c r="G1862" s="327"/>
      <c r="H1862" s="327"/>
      <c r="I1862" s="327"/>
      <c r="J1862" s="327"/>
      <c r="K1862" s="327"/>
      <c r="L1862" s="327"/>
      <c r="M1862" s="327"/>
      <c r="N1862" s="327"/>
      <c r="O1862" s="327"/>
      <c r="P1862" s="327"/>
      <c r="Q1862" s="327"/>
      <c r="R1862" s="327"/>
      <c r="S1862" s="327"/>
      <c r="T1862" s="327"/>
      <c r="U1862" s="327"/>
      <c r="V1862" s="327"/>
      <c r="W1862" s="327"/>
      <c r="X1862" s="327"/>
      <c r="Y1862" s="327"/>
      <c r="Z1862" s="327"/>
      <c r="AA1862" s="327"/>
      <c r="AB1862" s="327"/>
      <c r="AC1862" s="327"/>
      <c r="AD1862" s="327"/>
      <c r="AE1862" s="327"/>
      <c r="AF1862" s="327"/>
      <c r="AG1862" s="327"/>
    </row>
    <row r="1863" spans="2:33">
      <c r="B1863" s="354"/>
      <c r="D1863" s="327"/>
      <c r="E1863" s="327"/>
      <c r="F1863" s="327"/>
      <c r="G1863" s="327"/>
      <c r="H1863" s="327"/>
      <c r="I1863" s="327"/>
      <c r="J1863" s="327"/>
      <c r="K1863" s="327"/>
      <c r="L1863" s="327"/>
      <c r="M1863" s="327"/>
      <c r="N1863" s="327"/>
      <c r="O1863" s="327"/>
      <c r="P1863" s="327"/>
      <c r="Q1863" s="327"/>
      <c r="R1863" s="327"/>
      <c r="S1863" s="327"/>
      <c r="T1863" s="327"/>
      <c r="U1863" s="327"/>
      <c r="V1863" s="327"/>
      <c r="W1863" s="327"/>
      <c r="X1863" s="327"/>
      <c r="Y1863" s="327"/>
      <c r="Z1863" s="327"/>
      <c r="AA1863" s="327"/>
      <c r="AB1863" s="327"/>
      <c r="AC1863" s="327"/>
      <c r="AD1863" s="327"/>
      <c r="AE1863" s="327"/>
      <c r="AF1863" s="327"/>
      <c r="AG1863" s="327"/>
    </row>
    <row r="1864" spans="2:33">
      <c r="B1864" s="354"/>
      <c r="D1864" s="327"/>
      <c r="E1864" s="327"/>
      <c r="F1864" s="327"/>
      <c r="G1864" s="327"/>
      <c r="H1864" s="327"/>
      <c r="I1864" s="327"/>
      <c r="J1864" s="327"/>
      <c r="K1864" s="327"/>
      <c r="L1864" s="327"/>
      <c r="M1864" s="327"/>
      <c r="N1864" s="327"/>
      <c r="O1864" s="327"/>
      <c r="P1864" s="327"/>
      <c r="Q1864" s="327"/>
      <c r="R1864" s="327"/>
      <c r="S1864" s="327"/>
      <c r="T1864" s="327"/>
      <c r="U1864" s="327"/>
      <c r="V1864" s="327"/>
      <c r="W1864" s="327"/>
      <c r="X1864" s="327"/>
      <c r="Y1864" s="327"/>
      <c r="Z1864" s="327"/>
      <c r="AA1864" s="327"/>
      <c r="AB1864" s="327"/>
      <c r="AC1864" s="327"/>
      <c r="AD1864" s="327"/>
      <c r="AE1864" s="327"/>
      <c r="AF1864" s="327"/>
      <c r="AG1864" s="327"/>
    </row>
    <row r="1865" spans="2:33">
      <c r="B1865" s="354"/>
      <c r="D1865" s="327"/>
      <c r="E1865" s="327"/>
      <c r="F1865" s="327"/>
      <c r="G1865" s="327"/>
      <c r="H1865" s="327"/>
      <c r="I1865" s="327"/>
      <c r="J1865" s="327"/>
      <c r="K1865" s="327"/>
      <c r="L1865" s="327"/>
      <c r="M1865" s="327"/>
      <c r="N1865" s="327"/>
      <c r="O1865" s="327"/>
      <c r="P1865" s="327"/>
      <c r="Q1865" s="327"/>
      <c r="R1865" s="327"/>
      <c r="S1865" s="327"/>
      <c r="T1865" s="327"/>
      <c r="U1865" s="327"/>
      <c r="V1865" s="327"/>
      <c r="W1865" s="327"/>
      <c r="X1865" s="327"/>
      <c r="Y1865" s="327"/>
      <c r="Z1865" s="327"/>
      <c r="AA1865" s="327"/>
      <c r="AB1865" s="327"/>
      <c r="AC1865" s="327"/>
      <c r="AD1865" s="327"/>
      <c r="AE1865" s="327"/>
      <c r="AF1865" s="327"/>
      <c r="AG1865" s="327"/>
    </row>
    <row r="1866" spans="2:33">
      <c r="B1866" s="354"/>
      <c r="D1866" s="327"/>
      <c r="E1866" s="327"/>
      <c r="F1866" s="327"/>
      <c r="G1866" s="327"/>
      <c r="H1866" s="327"/>
      <c r="I1866" s="327"/>
      <c r="J1866" s="327"/>
      <c r="K1866" s="327"/>
      <c r="L1866" s="327"/>
      <c r="M1866" s="327"/>
      <c r="N1866" s="327"/>
      <c r="O1866" s="327"/>
      <c r="P1866" s="327"/>
      <c r="Q1866" s="327"/>
      <c r="R1866" s="327"/>
      <c r="S1866" s="327"/>
      <c r="T1866" s="327"/>
      <c r="U1866" s="327"/>
      <c r="V1866" s="327"/>
      <c r="W1866" s="327"/>
      <c r="X1866" s="327"/>
      <c r="Y1866" s="327"/>
      <c r="Z1866" s="327"/>
      <c r="AA1866" s="327"/>
      <c r="AB1866" s="327"/>
      <c r="AC1866" s="327"/>
      <c r="AD1866" s="327"/>
      <c r="AE1866" s="327"/>
      <c r="AF1866" s="327"/>
      <c r="AG1866" s="327"/>
    </row>
    <row r="1867" spans="2:33">
      <c r="B1867" s="354"/>
      <c r="D1867" s="327"/>
      <c r="E1867" s="327"/>
      <c r="F1867" s="327"/>
      <c r="G1867" s="327"/>
      <c r="H1867" s="327"/>
      <c r="I1867" s="327"/>
      <c r="J1867" s="327"/>
      <c r="K1867" s="327"/>
      <c r="L1867" s="327"/>
      <c r="M1867" s="327"/>
      <c r="N1867" s="327"/>
      <c r="O1867" s="327"/>
      <c r="P1867" s="327"/>
      <c r="Q1867" s="327"/>
      <c r="R1867" s="327"/>
      <c r="S1867" s="327"/>
      <c r="T1867" s="327"/>
      <c r="U1867" s="327"/>
      <c r="V1867" s="327"/>
      <c r="W1867" s="327"/>
      <c r="X1867" s="327"/>
      <c r="Y1867" s="327"/>
      <c r="Z1867" s="327"/>
      <c r="AA1867" s="327"/>
      <c r="AB1867" s="327"/>
      <c r="AC1867" s="327"/>
      <c r="AD1867" s="327"/>
      <c r="AE1867" s="327"/>
      <c r="AF1867" s="327"/>
      <c r="AG1867" s="327"/>
    </row>
    <row r="1868" spans="2:33">
      <c r="B1868" s="354"/>
      <c r="D1868" s="327"/>
      <c r="E1868" s="327"/>
      <c r="F1868" s="327"/>
      <c r="G1868" s="327"/>
      <c r="H1868" s="327"/>
      <c r="I1868" s="327"/>
      <c r="J1868" s="327"/>
      <c r="K1868" s="327"/>
      <c r="L1868" s="327"/>
      <c r="M1868" s="327"/>
      <c r="N1868" s="327"/>
      <c r="O1868" s="327"/>
      <c r="P1868" s="327"/>
      <c r="Q1868" s="327"/>
      <c r="R1868" s="327"/>
      <c r="S1868" s="327"/>
      <c r="T1868" s="327"/>
      <c r="U1868" s="327"/>
      <c r="V1868" s="327"/>
      <c r="W1868" s="327"/>
      <c r="X1868" s="327"/>
      <c r="Y1868" s="327"/>
      <c r="Z1868" s="327"/>
      <c r="AA1868" s="327"/>
      <c r="AB1868" s="327"/>
      <c r="AC1868" s="327"/>
      <c r="AD1868" s="327"/>
      <c r="AE1868" s="327"/>
      <c r="AF1868" s="327"/>
      <c r="AG1868" s="327"/>
    </row>
    <row r="1869" spans="2:33">
      <c r="B1869" s="354"/>
      <c r="D1869" s="327"/>
      <c r="E1869" s="327"/>
      <c r="F1869" s="327"/>
      <c r="G1869" s="327"/>
      <c r="H1869" s="327"/>
      <c r="I1869" s="327"/>
      <c r="J1869" s="327"/>
      <c r="K1869" s="327"/>
      <c r="L1869" s="327"/>
      <c r="M1869" s="327"/>
      <c r="N1869" s="327"/>
      <c r="O1869" s="327"/>
      <c r="P1869" s="327"/>
      <c r="Q1869" s="327"/>
      <c r="R1869" s="327"/>
      <c r="S1869" s="327"/>
      <c r="T1869" s="327"/>
      <c r="U1869" s="327"/>
      <c r="V1869" s="327"/>
      <c r="W1869" s="327"/>
      <c r="X1869" s="327"/>
      <c r="Y1869" s="327"/>
      <c r="Z1869" s="327"/>
      <c r="AA1869" s="327"/>
      <c r="AB1869" s="327"/>
      <c r="AC1869" s="327"/>
      <c r="AD1869" s="327"/>
      <c r="AE1869" s="327"/>
      <c r="AF1869" s="327"/>
      <c r="AG1869" s="327"/>
    </row>
    <row r="1870" spans="2:33">
      <c r="B1870" s="354"/>
      <c r="D1870" s="327"/>
      <c r="E1870" s="327"/>
      <c r="F1870" s="327"/>
      <c r="G1870" s="327"/>
      <c r="H1870" s="327"/>
      <c r="I1870" s="327"/>
      <c r="J1870" s="327"/>
      <c r="K1870" s="327"/>
      <c r="L1870" s="327"/>
      <c r="M1870" s="327"/>
      <c r="N1870" s="327"/>
      <c r="O1870" s="327"/>
      <c r="P1870" s="327"/>
      <c r="Q1870" s="327"/>
      <c r="R1870" s="327"/>
      <c r="S1870" s="327"/>
      <c r="T1870" s="327"/>
      <c r="U1870" s="327"/>
      <c r="V1870" s="327"/>
      <c r="W1870" s="327"/>
      <c r="X1870" s="327"/>
      <c r="Y1870" s="327"/>
      <c r="Z1870" s="327"/>
      <c r="AA1870" s="327"/>
      <c r="AB1870" s="327"/>
      <c r="AC1870" s="327"/>
      <c r="AD1870" s="327"/>
      <c r="AE1870" s="327"/>
      <c r="AF1870" s="327"/>
      <c r="AG1870" s="327"/>
    </row>
    <row r="1871" spans="2:33">
      <c r="B1871" s="354"/>
      <c r="D1871" s="327"/>
      <c r="E1871" s="327"/>
      <c r="F1871" s="327"/>
      <c r="G1871" s="327"/>
      <c r="H1871" s="327"/>
      <c r="I1871" s="327"/>
      <c r="J1871" s="327"/>
      <c r="K1871" s="327"/>
      <c r="L1871" s="327"/>
      <c r="M1871" s="327"/>
      <c r="N1871" s="327"/>
      <c r="O1871" s="327"/>
      <c r="P1871" s="327"/>
      <c r="Q1871" s="327"/>
      <c r="R1871" s="327"/>
      <c r="S1871" s="327"/>
      <c r="T1871" s="327"/>
      <c r="U1871" s="327"/>
      <c r="V1871" s="327"/>
      <c r="W1871" s="327"/>
      <c r="X1871" s="327"/>
      <c r="Y1871" s="327"/>
      <c r="Z1871" s="327"/>
      <c r="AA1871" s="327"/>
      <c r="AB1871" s="327"/>
      <c r="AC1871" s="327"/>
      <c r="AD1871" s="327"/>
      <c r="AE1871" s="327"/>
      <c r="AF1871" s="327"/>
      <c r="AG1871" s="327"/>
    </row>
    <row r="1872" spans="2:33">
      <c r="B1872" s="354"/>
      <c r="D1872" s="327"/>
      <c r="E1872" s="327"/>
      <c r="F1872" s="327"/>
      <c r="G1872" s="327"/>
      <c r="H1872" s="327"/>
      <c r="I1872" s="327"/>
      <c r="J1872" s="327"/>
      <c r="K1872" s="327"/>
      <c r="L1872" s="327"/>
      <c r="M1872" s="327"/>
      <c r="N1872" s="327"/>
      <c r="O1872" s="327"/>
      <c r="P1872" s="327"/>
      <c r="Q1872" s="327"/>
      <c r="R1872" s="327"/>
      <c r="S1872" s="327"/>
      <c r="T1872" s="327"/>
      <c r="U1872" s="327"/>
      <c r="V1872" s="327"/>
      <c r="W1872" s="327"/>
      <c r="X1872" s="327"/>
      <c r="Y1872" s="327"/>
      <c r="Z1872" s="327"/>
      <c r="AA1872" s="327"/>
      <c r="AB1872" s="327"/>
      <c r="AC1872" s="327"/>
      <c r="AD1872" s="327"/>
      <c r="AE1872" s="327"/>
      <c r="AF1872" s="327"/>
      <c r="AG1872" s="327"/>
    </row>
    <row r="1873" spans="2:33">
      <c r="B1873" s="354"/>
      <c r="D1873" s="327"/>
      <c r="E1873" s="327"/>
      <c r="F1873" s="327"/>
      <c r="G1873" s="327"/>
      <c r="H1873" s="327"/>
      <c r="I1873" s="327"/>
      <c r="J1873" s="327"/>
      <c r="K1873" s="327"/>
      <c r="L1873" s="327"/>
      <c r="M1873" s="327"/>
      <c r="N1873" s="327"/>
      <c r="O1873" s="327"/>
      <c r="P1873" s="327"/>
      <c r="Q1873" s="327"/>
      <c r="R1873" s="327"/>
      <c r="S1873" s="327"/>
      <c r="T1873" s="327"/>
      <c r="U1873" s="327"/>
      <c r="V1873" s="327"/>
      <c r="W1873" s="327"/>
      <c r="X1873" s="327"/>
      <c r="Y1873" s="327"/>
      <c r="Z1873" s="327"/>
      <c r="AA1873" s="327"/>
      <c r="AB1873" s="327"/>
      <c r="AC1873" s="327"/>
      <c r="AD1873" s="327"/>
      <c r="AE1873" s="327"/>
      <c r="AF1873" s="327"/>
      <c r="AG1873" s="327"/>
    </row>
    <row r="1874" spans="2:33">
      <c r="B1874" s="354"/>
      <c r="D1874" s="327"/>
      <c r="E1874" s="327"/>
      <c r="F1874" s="327"/>
      <c r="G1874" s="327"/>
      <c r="H1874" s="327"/>
      <c r="I1874" s="327"/>
      <c r="J1874" s="327"/>
      <c r="K1874" s="327"/>
      <c r="L1874" s="327"/>
      <c r="M1874" s="327"/>
      <c r="N1874" s="327"/>
      <c r="O1874" s="327"/>
      <c r="P1874" s="327"/>
      <c r="Q1874" s="327"/>
      <c r="R1874" s="327"/>
      <c r="S1874" s="327"/>
      <c r="T1874" s="327"/>
      <c r="U1874" s="327"/>
      <c r="V1874" s="327"/>
      <c r="W1874" s="327"/>
      <c r="X1874" s="327"/>
      <c r="Y1874" s="327"/>
      <c r="Z1874" s="327"/>
      <c r="AA1874" s="327"/>
      <c r="AB1874" s="327"/>
      <c r="AC1874" s="327"/>
      <c r="AD1874" s="327"/>
      <c r="AE1874" s="327"/>
      <c r="AF1874" s="327"/>
      <c r="AG1874" s="327"/>
    </row>
    <row r="1875" spans="2:33">
      <c r="B1875" s="354"/>
      <c r="D1875" s="327"/>
      <c r="E1875" s="327"/>
      <c r="F1875" s="327"/>
      <c r="G1875" s="327"/>
      <c r="H1875" s="327"/>
      <c r="I1875" s="327"/>
      <c r="J1875" s="327"/>
      <c r="K1875" s="327"/>
      <c r="L1875" s="327"/>
      <c r="M1875" s="327"/>
      <c r="N1875" s="327"/>
      <c r="O1875" s="327"/>
      <c r="P1875" s="327"/>
      <c r="Q1875" s="327"/>
      <c r="R1875" s="327"/>
      <c r="S1875" s="327"/>
      <c r="T1875" s="327"/>
      <c r="U1875" s="327"/>
      <c r="V1875" s="327"/>
      <c r="W1875" s="327"/>
      <c r="X1875" s="327"/>
      <c r="Y1875" s="327"/>
      <c r="Z1875" s="327"/>
      <c r="AA1875" s="327"/>
      <c r="AB1875" s="327"/>
      <c r="AC1875" s="327"/>
      <c r="AD1875" s="327"/>
      <c r="AE1875" s="327"/>
      <c r="AF1875" s="327"/>
      <c r="AG1875" s="327"/>
    </row>
    <row r="1876" spans="2:33">
      <c r="B1876" s="354"/>
      <c r="D1876" s="327"/>
      <c r="E1876" s="327"/>
      <c r="F1876" s="327"/>
      <c r="G1876" s="327"/>
      <c r="H1876" s="327"/>
      <c r="I1876" s="327"/>
      <c r="J1876" s="327"/>
      <c r="K1876" s="327"/>
      <c r="L1876" s="327"/>
      <c r="M1876" s="327"/>
      <c r="N1876" s="327"/>
      <c r="O1876" s="327"/>
      <c r="P1876" s="327"/>
      <c r="Q1876" s="327"/>
      <c r="R1876" s="327"/>
      <c r="S1876" s="327"/>
      <c r="T1876" s="327"/>
      <c r="U1876" s="327"/>
      <c r="V1876" s="327"/>
      <c r="W1876" s="327"/>
      <c r="X1876" s="327"/>
      <c r="Y1876" s="327"/>
      <c r="Z1876" s="327"/>
      <c r="AA1876" s="327"/>
      <c r="AB1876" s="327"/>
      <c r="AC1876" s="327"/>
      <c r="AD1876" s="327"/>
      <c r="AE1876" s="327"/>
      <c r="AF1876" s="327"/>
      <c r="AG1876" s="327"/>
    </row>
    <row r="1877" spans="2:33">
      <c r="B1877" s="354"/>
      <c r="D1877" s="327"/>
      <c r="E1877" s="327"/>
      <c r="F1877" s="327"/>
      <c r="G1877" s="327"/>
      <c r="H1877" s="327"/>
      <c r="I1877" s="327"/>
      <c r="J1877" s="327"/>
      <c r="K1877" s="327"/>
      <c r="L1877" s="327"/>
      <c r="M1877" s="327"/>
      <c r="N1877" s="327"/>
      <c r="O1877" s="327"/>
      <c r="P1877" s="327"/>
      <c r="Q1877" s="327"/>
      <c r="R1877" s="327"/>
      <c r="S1877" s="327"/>
      <c r="T1877" s="327"/>
      <c r="U1877" s="327"/>
      <c r="V1877" s="327"/>
      <c r="W1877" s="327"/>
      <c r="X1877" s="327"/>
      <c r="Y1877" s="327"/>
      <c r="Z1877" s="327"/>
      <c r="AA1877" s="327"/>
      <c r="AB1877" s="327"/>
      <c r="AC1877" s="327"/>
      <c r="AD1877" s="327"/>
      <c r="AE1877" s="327"/>
      <c r="AF1877" s="327"/>
      <c r="AG1877" s="327"/>
    </row>
    <row r="1878" spans="2:33">
      <c r="B1878" s="354"/>
      <c r="D1878" s="327"/>
      <c r="E1878" s="327"/>
      <c r="F1878" s="327"/>
      <c r="G1878" s="327"/>
      <c r="H1878" s="327"/>
      <c r="I1878" s="327"/>
      <c r="J1878" s="327"/>
      <c r="K1878" s="327"/>
      <c r="L1878" s="327"/>
      <c r="M1878" s="327"/>
      <c r="N1878" s="327"/>
      <c r="O1878" s="327"/>
      <c r="P1878" s="327"/>
      <c r="Q1878" s="327"/>
      <c r="R1878" s="327"/>
      <c r="S1878" s="327"/>
      <c r="T1878" s="327"/>
      <c r="U1878" s="327"/>
      <c r="V1878" s="327"/>
      <c r="W1878" s="327"/>
      <c r="X1878" s="327"/>
      <c r="Y1878" s="327"/>
      <c r="Z1878" s="327"/>
      <c r="AA1878" s="327"/>
      <c r="AB1878" s="327"/>
      <c r="AC1878" s="327"/>
      <c r="AD1878" s="327"/>
      <c r="AE1878" s="327"/>
      <c r="AF1878" s="327"/>
      <c r="AG1878" s="327"/>
    </row>
    <row r="1879" spans="2:33">
      <c r="B1879" s="354"/>
      <c r="D1879" s="327"/>
      <c r="E1879" s="327"/>
      <c r="F1879" s="327"/>
      <c r="G1879" s="327"/>
      <c r="H1879" s="327"/>
      <c r="I1879" s="327"/>
      <c r="J1879" s="327"/>
      <c r="K1879" s="327"/>
      <c r="L1879" s="327"/>
      <c r="M1879" s="327"/>
      <c r="N1879" s="327"/>
      <c r="O1879" s="327"/>
      <c r="P1879" s="327"/>
      <c r="Q1879" s="327"/>
      <c r="R1879" s="327"/>
      <c r="S1879" s="327"/>
      <c r="T1879" s="327"/>
      <c r="U1879" s="327"/>
      <c r="V1879" s="327"/>
      <c r="W1879" s="327"/>
      <c r="X1879" s="327"/>
      <c r="Y1879" s="327"/>
      <c r="Z1879" s="327"/>
      <c r="AA1879" s="327"/>
      <c r="AB1879" s="327"/>
      <c r="AC1879" s="327"/>
      <c r="AD1879" s="327"/>
      <c r="AE1879" s="327"/>
      <c r="AF1879" s="327"/>
      <c r="AG1879" s="327"/>
    </row>
    <row r="1880" spans="2:33">
      <c r="B1880" s="354"/>
      <c r="D1880" s="327"/>
      <c r="E1880" s="327"/>
      <c r="F1880" s="327"/>
      <c r="G1880" s="327"/>
      <c r="H1880" s="327"/>
      <c r="I1880" s="327"/>
      <c r="J1880" s="327"/>
      <c r="K1880" s="327"/>
      <c r="L1880" s="327"/>
      <c r="M1880" s="327"/>
      <c r="N1880" s="327"/>
      <c r="O1880" s="327"/>
      <c r="P1880" s="327"/>
      <c r="Q1880" s="327"/>
      <c r="R1880" s="327"/>
      <c r="S1880" s="327"/>
      <c r="T1880" s="327"/>
      <c r="U1880" s="327"/>
      <c r="V1880" s="327"/>
      <c r="W1880" s="327"/>
      <c r="X1880" s="327"/>
      <c r="Y1880" s="327"/>
      <c r="Z1880" s="327"/>
      <c r="AA1880" s="327"/>
      <c r="AB1880" s="327"/>
      <c r="AC1880" s="327"/>
      <c r="AD1880" s="327"/>
      <c r="AE1880" s="327"/>
      <c r="AF1880" s="327"/>
      <c r="AG1880" s="327"/>
    </row>
    <row r="1881" spans="2:33">
      <c r="B1881" s="354"/>
      <c r="D1881" s="327"/>
      <c r="E1881" s="327"/>
      <c r="F1881" s="327"/>
      <c r="G1881" s="327"/>
      <c r="H1881" s="327"/>
      <c r="I1881" s="327"/>
      <c r="J1881" s="327"/>
      <c r="K1881" s="327"/>
      <c r="L1881" s="327"/>
      <c r="M1881" s="327"/>
      <c r="N1881" s="327"/>
      <c r="O1881" s="327"/>
      <c r="P1881" s="327"/>
      <c r="Q1881" s="327"/>
      <c r="R1881" s="327"/>
      <c r="S1881" s="327"/>
      <c r="T1881" s="327"/>
      <c r="U1881" s="327"/>
      <c r="V1881" s="327"/>
      <c r="W1881" s="327"/>
      <c r="X1881" s="327"/>
      <c r="Y1881" s="327"/>
      <c r="Z1881" s="327"/>
      <c r="AA1881" s="327"/>
      <c r="AB1881" s="327"/>
      <c r="AC1881" s="327"/>
      <c r="AD1881" s="327"/>
      <c r="AE1881" s="327"/>
      <c r="AF1881" s="327"/>
      <c r="AG1881" s="327"/>
    </row>
    <row r="1882" spans="2:33">
      <c r="B1882" s="354"/>
      <c r="D1882" s="327"/>
      <c r="E1882" s="327"/>
      <c r="F1882" s="327"/>
      <c r="G1882" s="327"/>
      <c r="H1882" s="327"/>
      <c r="I1882" s="327"/>
      <c r="J1882" s="327"/>
      <c r="K1882" s="327"/>
      <c r="L1882" s="327"/>
      <c r="M1882" s="327"/>
      <c r="N1882" s="327"/>
      <c r="O1882" s="327"/>
      <c r="P1882" s="327"/>
      <c r="Q1882" s="327"/>
      <c r="R1882" s="327"/>
      <c r="S1882" s="327"/>
      <c r="T1882" s="327"/>
      <c r="U1882" s="327"/>
      <c r="V1882" s="327"/>
      <c r="W1882" s="327"/>
      <c r="X1882" s="327"/>
      <c r="Y1882" s="327"/>
      <c r="Z1882" s="327"/>
      <c r="AA1882" s="327"/>
      <c r="AB1882" s="327"/>
      <c r="AC1882" s="327"/>
      <c r="AD1882" s="327"/>
      <c r="AE1882" s="327"/>
      <c r="AF1882" s="327"/>
      <c r="AG1882" s="327"/>
    </row>
    <row r="1883" spans="2:33">
      <c r="B1883" s="354"/>
      <c r="D1883" s="327"/>
      <c r="E1883" s="327"/>
      <c r="F1883" s="327"/>
      <c r="G1883" s="327"/>
      <c r="H1883" s="327"/>
      <c r="I1883" s="327"/>
      <c r="J1883" s="327"/>
      <c r="K1883" s="327"/>
      <c r="L1883" s="327"/>
      <c r="M1883" s="327"/>
      <c r="N1883" s="327"/>
      <c r="O1883" s="327"/>
      <c r="P1883" s="327"/>
      <c r="Q1883" s="327"/>
      <c r="R1883" s="327"/>
      <c r="S1883" s="327"/>
      <c r="T1883" s="327"/>
      <c r="U1883" s="327"/>
      <c r="V1883" s="327"/>
      <c r="W1883" s="327"/>
      <c r="X1883" s="327"/>
      <c r="Y1883" s="327"/>
      <c r="Z1883" s="327"/>
      <c r="AA1883" s="327"/>
      <c r="AB1883" s="327"/>
      <c r="AC1883" s="327"/>
      <c r="AD1883" s="327"/>
      <c r="AE1883" s="327"/>
      <c r="AF1883" s="327"/>
      <c r="AG1883" s="327"/>
    </row>
    <row r="1884" spans="2:33">
      <c r="B1884" s="354"/>
      <c r="D1884" s="327"/>
      <c r="E1884" s="327"/>
      <c r="F1884" s="327"/>
      <c r="G1884" s="327"/>
      <c r="H1884" s="327"/>
      <c r="I1884" s="327"/>
      <c r="J1884" s="327"/>
      <c r="K1884" s="327"/>
      <c r="L1884" s="327"/>
      <c r="M1884" s="327"/>
      <c r="N1884" s="327"/>
      <c r="O1884" s="327"/>
      <c r="P1884" s="327"/>
      <c r="Q1884" s="327"/>
      <c r="R1884" s="327"/>
      <c r="S1884" s="327"/>
      <c r="T1884" s="327"/>
      <c r="U1884" s="327"/>
      <c r="V1884" s="327"/>
      <c r="W1884" s="327"/>
      <c r="X1884" s="327"/>
      <c r="Y1884" s="327"/>
      <c r="Z1884" s="327"/>
      <c r="AA1884" s="327"/>
      <c r="AB1884" s="327"/>
      <c r="AC1884" s="327"/>
      <c r="AD1884" s="327"/>
      <c r="AE1884" s="327"/>
      <c r="AF1884" s="327"/>
      <c r="AG1884" s="327"/>
    </row>
    <row r="1885" spans="2:33">
      <c r="B1885" s="354"/>
      <c r="D1885" s="327"/>
      <c r="E1885" s="327"/>
      <c r="F1885" s="327"/>
      <c r="G1885" s="327"/>
      <c r="H1885" s="327"/>
      <c r="I1885" s="327"/>
      <c r="J1885" s="327"/>
      <c r="K1885" s="327"/>
      <c r="L1885" s="327"/>
      <c r="M1885" s="327"/>
      <c r="N1885" s="327"/>
      <c r="O1885" s="327"/>
      <c r="P1885" s="327"/>
      <c r="Q1885" s="327"/>
      <c r="R1885" s="327"/>
      <c r="S1885" s="327"/>
      <c r="T1885" s="327"/>
      <c r="U1885" s="327"/>
      <c r="V1885" s="327"/>
      <c r="W1885" s="327"/>
      <c r="X1885" s="327"/>
      <c r="Y1885" s="327"/>
      <c r="Z1885" s="327"/>
      <c r="AA1885" s="327"/>
      <c r="AB1885" s="327"/>
      <c r="AC1885" s="327"/>
      <c r="AD1885" s="327"/>
      <c r="AE1885" s="327"/>
      <c r="AF1885" s="327"/>
      <c r="AG1885" s="327"/>
    </row>
    <row r="1886" spans="2:33">
      <c r="B1886" s="354"/>
      <c r="D1886" s="327"/>
      <c r="E1886" s="327"/>
      <c r="F1886" s="327"/>
      <c r="G1886" s="327"/>
      <c r="H1886" s="327"/>
      <c r="I1886" s="327"/>
      <c r="J1886" s="327"/>
      <c r="K1886" s="327"/>
      <c r="L1886" s="327"/>
      <c r="M1886" s="327"/>
      <c r="N1886" s="327"/>
      <c r="O1886" s="327"/>
      <c r="P1886" s="327"/>
      <c r="Q1886" s="327"/>
      <c r="R1886" s="327"/>
      <c r="S1886" s="327"/>
      <c r="T1886" s="327"/>
      <c r="U1886" s="327"/>
      <c r="V1886" s="327"/>
      <c r="W1886" s="327"/>
      <c r="X1886" s="327"/>
      <c r="Y1886" s="327"/>
      <c r="Z1886" s="327"/>
      <c r="AA1886" s="327"/>
      <c r="AB1886" s="327"/>
      <c r="AC1886" s="327"/>
      <c r="AD1886" s="327"/>
      <c r="AE1886" s="327"/>
      <c r="AF1886" s="327"/>
      <c r="AG1886" s="327"/>
    </row>
    <row r="1887" spans="2:33">
      <c r="B1887" s="354"/>
      <c r="D1887" s="327"/>
      <c r="E1887" s="327"/>
      <c r="F1887" s="327"/>
      <c r="G1887" s="327"/>
      <c r="H1887" s="327"/>
      <c r="I1887" s="327"/>
      <c r="J1887" s="327"/>
      <c r="K1887" s="327"/>
      <c r="L1887" s="327"/>
      <c r="M1887" s="327"/>
      <c r="N1887" s="327"/>
      <c r="O1887" s="327"/>
      <c r="P1887" s="327"/>
      <c r="Q1887" s="327"/>
      <c r="R1887" s="327"/>
      <c r="S1887" s="327"/>
      <c r="T1887" s="327"/>
      <c r="U1887" s="327"/>
      <c r="V1887" s="327"/>
      <c r="W1887" s="327"/>
      <c r="X1887" s="327"/>
      <c r="Y1887" s="327"/>
      <c r="Z1887" s="327"/>
      <c r="AA1887" s="327"/>
      <c r="AB1887" s="327"/>
      <c r="AC1887" s="327"/>
      <c r="AD1887" s="327"/>
      <c r="AE1887" s="327"/>
      <c r="AF1887" s="327"/>
      <c r="AG1887" s="327"/>
    </row>
    <row r="1888" spans="2:33">
      <c r="B1888" s="354"/>
      <c r="D1888" s="327"/>
      <c r="E1888" s="327"/>
      <c r="F1888" s="327"/>
      <c r="G1888" s="327"/>
      <c r="H1888" s="327"/>
      <c r="I1888" s="327"/>
      <c r="J1888" s="327"/>
      <c r="K1888" s="327"/>
      <c r="L1888" s="327"/>
      <c r="M1888" s="327"/>
      <c r="N1888" s="327"/>
      <c r="O1888" s="327"/>
      <c r="P1888" s="327"/>
      <c r="Q1888" s="327"/>
      <c r="R1888" s="327"/>
      <c r="S1888" s="327"/>
      <c r="T1888" s="327"/>
      <c r="U1888" s="327"/>
      <c r="V1888" s="327"/>
      <c r="W1888" s="327"/>
      <c r="X1888" s="327"/>
      <c r="Y1888" s="327"/>
      <c r="Z1888" s="327"/>
      <c r="AA1888" s="327"/>
      <c r="AB1888" s="327"/>
      <c r="AC1888" s="327"/>
      <c r="AD1888" s="327"/>
      <c r="AE1888" s="327"/>
      <c r="AF1888" s="327"/>
      <c r="AG1888" s="327"/>
    </row>
    <row r="1889" spans="2:33">
      <c r="B1889" s="354"/>
      <c r="D1889" s="327"/>
      <c r="E1889" s="327"/>
      <c r="F1889" s="327"/>
      <c r="G1889" s="327"/>
      <c r="H1889" s="327"/>
      <c r="I1889" s="327"/>
      <c r="J1889" s="327"/>
      <c r="K1889" s="327"/>
      <c r="L1889" s="327"/>
      <c r="M1889" s="327"/>
      <c r="N1889" s="327"/>
      <c r="O1889" s="327"/>
      <c r="P1889" s="327"/>
      <c r="Q1889" s="327"/>
      <c r="R1889" s="327"/>
      <c r="S1889" s="327"/>
      <c r="T1889" s="327"/>
      <c r="U1889" s="327"/>
      <c r="V1889" s="327"/>
      <c r="W1889" s="327"/>
      <c r="X1889" s="327"/>
      <c r="Y1889" s="327"/>
      <c r="Z1889" s="327"/>
      <c r="AA1889" s="327"/>
      <c r="AB1889" s="327"/>
      <c r="AC1889" s="327"/>
      <c r="AD1889" s="327"/>
      <c r="AE1889" s="327"/>
      <c r="AF1889" s="327"/>
      <c r="AG1889" s="327"/>
    </row>
    <row r="1890" spans="2:33">
      <c r="B1890" s="354"/>
      <c r="D1890" s="327"/>
      <c r="E1890" s="327"/>
      <c r="F1890" s="327"/>
      <c r="G1890" s="327"/>
      <c r="H1890" s="327"/>
      <c r="I1890" s="327"/>
      <c r="J1890" s="327"/>
      <c r="K1890" s="327"/>
      <c r="L1890" s="327"/>
      <c r="M1890" s="327"/>
      <c r="N1890" s="327"/>
      <c r="O1890" s="327"/>
      <c r="P1890" s="327"/>
      <c r="Q1890" s="327"/>
      <c r="R1890" s="327"/>
      <c r="S1890" s="327"/>
      <c r="T1890" s="327"/>
      <c r="U1890" s="327"/>
      <c r="V1890" s="327"/>
      <c r="W1890" s="327"/>
      <c r="X1890" s="327"/>
      <c r="Y1890" s="327"/>
      <c r="Z1890" s="327"/>
      <c r="AA1890" s="327"/>
      <c r="AB1890" s="327"/>
      <c r="AC1890" s="327"/>
      <c r="AD1890" s="327"/>
      <c r="AE1890" s="327"/>
      <c r="AF1890" s="327"/>
      <c r="AG1890" s="327"/>
    </row>
    <row r="1891" spans="2:33">
      <c r="B1891" s="354"/>
      <c r="D1891" s="327"/>
      <c r="E1891" s="327"/>
      <c r="F1891" s="327"/>
      <c r="G1891" s="327"/>
      <c r="H1891" s="327"/>
      <c r="I1891" s="327"/>
      <c r="J1891" s="327"/>
      <c r="K1891" s="327"/>
      <c r="L1891" s="327"/>
      <c r="M1891" s="327"/>
      <c r="N1891" s="327"/>
      <c r="O1891" s="327"/>
      <c r="P1891" s="327"/>
      <c r="Q1891" s="327"/>
      <c r="R1891" s="327"/>
      <c r="S1891" s="327"/>
      <c r="T1891" s="327"/>
      <c r="U1891" s="327"/>
      <c r="V1891" s="327"/>
      <c r="W1891" s="327"/>
      <c r="X1891" s="327"/>
      <c r="Y1891" s="327"/>
      <c r="Z1891" s="327"/>
      <c r="AA1891" s="327"/>
      <c r="AB1891" s="327"/>
      <c r="AC1891" s="327"/>
      <c r="AD1891" s="327"/>
      <c r="AE1891" s="327"/>
      <c r="AF1891" s="327"/>
      <c r="AG1891" s="327"/>
    </row>
    <row r="1892" spans="2:33">
      <c r="B1892" s="354"/>
      <c r="D1892" s="327"/>
      <c r="E1892" s="327"/>
      <c r="F1892" s="327"/>
      <c r="G1892" s="327"/>
      <c r="H1892" s="327"/>
      <c r="I1892" s="327"/>
      <c r="J1892" s="327"/>
      <c r="K1892" s="327"/>
      <c r="L1892" s="327"/>
      <c r="M1892" s="327"/>
      <c r="N1892" s="327"/>
      <c r="O1892" s="327"/>
      <c r="P1892" s="327"/>
      <c r="Q1892" s="327"/>
      <c r="R1892" s="327"/>
      <c r="S1892" s="327"/>
      <c r="T1892" s="327"/>
      <c r="U1892" s="327"/>
      <c r="V1892" s="327"/>
      <c r="W1892" s="327"/>
      <c r="X1892" s="327"/>
      <c r="Y1892" s="327"/>
      <c r="Z1892" s="327"/>
      <c r="AA1892" s="327"/>
      <c r="AB1892" s="327"/>
      <c r="AC1892" s="327"/>
      <c r="AD1892" s="327"/>
      <c r="AE1892" s="327"/>
      <c r="AF1892" s="327"/>
      <c r="AG1892" s="327"/>
    </row>
    <row r="1893" spans="2:33">
      <c r="B1893" s="354"/>
      <c r="D1893" s="327"/>
      <c r="E1893" s="327"/>
      <c r="F1893" s="327"/>
      <c r="G1893" s="327"/>
      <c r="H1893" s="327"/>
      <c r="I1893" s="327"/>
      <c r="J1893" s="327"/>
      <c r="K1893" s="327"/>
      <c r="L1893" s="327"/>
      <c r="M1893" s="327"/>
      <c r="N1893" s="327"/>
      <c r="O1893" s="327"/>
      <c r="P1893" s="327"/>
      <c r="Q1893" s="327"/>
      <c r="R1893" s="327"/>
      <c r="S1893" s="327"/>
      <c r="T1893" s="327"/>
      <c r="U1893" s="327"/>
      <c r="V1893" s="327"/>
      <c r="W1893" s="327"/>
      <c r="X1893" s="327"/>
      <c r="Y1893" s="327"/>
      <c r="Z1893" s="327"/>
      <c r="AA1893" s="327"/>
      <c r="AB1893" s="327"/>
      <c r="AC1893" s="327"/>
      <c r="AD1893" s="327"/>
      <c r="AE1893" s="327"/>
      <c r="AF1893" s="327"/>
      <c r="AG1893" s="327"/>
    </row>
    <row r="1894" spans="2:33">
      <c r="B1894" s="354"/>
      <c r="D1894" s="327"/>
      <c r="E1894" s="327"/>
      <c r="F1894" s="327"/>
      <c r="G1894" s="327"/>
      <c r="H1894" s="327"/>
      <c r="I1894" s="327"/>
      <c r="J1894" s="327"/>
      <c r="K1894" s="327"/>
      <c r="L1894" s="327"/>
      <c r="M1894" s="327"/>
      <c r="N1894" s="327"/>
      <c r="O1894" s="327"/>
      <c r="P1894" s="327"/>
      <c r="Q1894" s="327"/>
      <c r="R1894" s="327"/>
      <c r="S1894" s="327"/>
      <c r="T1894" s="327"/>
      <c r="U1894" s="327"/>
      <c r="V1894" s="327"/>
      <c r="W1894" s="327"/>
      <c r="X1894" s="327"/>
      <c r="Y1894" s="327"/>
      <c r="Z1894" s="327"/>
      <c r="AA1894" s="327"/>
      <c r="AB1894" s="327"/>
      <c r="AC1894" s="327"/>
      <c r="AD1894" s="327"/>
      <c r="AE1894" s="327"/>
      <c r="AF1894" s="327"/>
      <c r="AG1894" s="327"/>
    </row>
    <row r="1895" spans="2:33">
      <c r="B1895" s="354"/>
      <c r="D1895" s="327"/>
      <c r="E1895" s="327"/>
      <c r="F1895" s="327"/>
      <c r="G1895" s="327"/>
      <c r="H1895" s="327"/>
      <c r="I1895" s="327"/>
      <c r="J1895" s="327"/>
      <c r="K1895" s="327"/>
      <c r="L1895" s="327"/>
      <c r="M1895" s="327"/>
      <c r="N1895" s="327"/>
      <c r="O1895" s="327"/>
      <c r="P1895" s="327"/>
      <c r="Q1895" s="327"/>
      <c r="R1895" s="327"/>
      <c r="S1895" s="327"/>
      <c r="T1895" s="327"/>
      <c r="U1895" s="327"/>
      <c r="V1895" s="327"/>
      <c r="W1895" s="327"/>
      <c r="X1895" s="327"/>
      <c r="Y1895" s="327"/>
      <c r="Z1895" s="327"/>
      <c r="AA1895" s="327"/>
      <c r="AB1895" s="327"/>
      <c r="AC1895" s="327"/>
      <c r="AD1895" s="327"/>
      <c r="AE1895" s="327"/>
      <c r="AF1895" s="327"/>
      <c r="AG1895" s="327"/>
    </row>
    <row r="1896" spans="2:33">
      <c r="B1896" s="354"/>
      <c r="D1896" s="327"/>
      <c r="E1896" s="327"/>
      <c r="F1896" s="327"/>
      <c r="G1896" s="327"/>
      <c r="H1896" s="327"/>
      <c r="I1896" s="327"/>
      <c r="J1896" s="327"/>
      <c r="K1896" s="327"/>
      <c r="L1896" s="327"/>
      <c r="M1896" s="327"/>
      <c r="N1896" s="327"/>
      <c r="O1896" s="327"/>
      <c r="P1896" s="327"/>
      <c r="Q1896" s="327"/>
      <c r="R1896" s="327"/>
      <c r="S1896" s="327"/>
      <c r="T1896" s="327"/>
      <c r="U1896" s="327"/>
      <c r="V1896" s="327"/>
      <c r="W1896" s="327"/>
      <c r="X1896" s="327"/>
      <c r="Y1896" s="327"/>
      <c r="Z1896" s="327"/>
      <c r="AA1896" s="327"/>
      <c r="AB1896" s="327"/>
      <c r="AC1896" s="327"/>
      <c r="AD1896" s="327"/>
      <c r="AE1896" s="327"/>
      <c r="AF1896" s="327"/>
      <c r="AG1896" s="327"/>
    </row>
    <row r="1897" spans="2:33">
      <c r="B1897" s="354"/>
      <c r="D1897" s="327"/>
      <c r="E1897" s="327"/>
      <c r="F1897" s="327"/>
      <c r="G1897" s="327"/>
      <c r="H1897" s="327"/>
      <c r="I1897" s="327"/>
      <c r="J1897" s="327"/>
      <c r="K1897" s="327"/>
      <c r="L1897" s="327"/>
      <c r="M1897" s="327"/>
      <c r="N1897" s="327"/>
      <c r="O1897" s="327"/>
      <c r="P1897" s="327"/>
      <c r="Q1897" s="327"/>
      <c r="R1897" s="327"/>
      <c r="S1897" s="327"/>
      <c r="T1897" s="327"/>
      <c r="U1897" s="327"/>
      <c r="V1897" s="327"/>
      <c r="W1897" s="327"/>
      <c r="X1897" s="327"/>
      <c r="Y1897" s="327"/>
      <c r="Z1897" s="327"/>
      <c r="AA1897" s="327"/>
      <c r="AB1897" s="327"/>
      <c r="AC1897" s="327"/>
      <c r="AD1897" s="327"/>
      <c r="AE1897" s="327"/>
      <c r="AF1897" s="327"/>
      <c r="AG1897" s="327"/>
    </row>
    <row r="1898" spans="2:33">
      <c r="B1898" s="354"/>
      <c r="D1898" s="327"/>
      <c r="E1898" s="327"/>
      <c r="F1898" s="327"/>
      <c r="G1898" s="327"/>
      <c r="H1898" s="327"/>
      <c r="I1898" s="327"/>
      <c r="J1898" s="327"/>
      <c r="K1898" s="327"/>
      <c r="L1898" s="327"/>
      <c r="M1898" s="327"/>
      <c r="N1898" s="327"/>
      <c r="O1898" s="327"/>
      <c r="P1898" s="327"/>
      <c r="Q1898" s="327"/>
      <c r="R1898" s="327"/>
      <c r="S1898" s="327"/>
      <c r="T1898" s="327"/>
      <c r="U1898" s="327"/>
      <c r="V1898" s="327"/>
      <c r="W1898" s="327"/>
      <c r="X1898" s="327"/>
      <c r="Y1898" s="327"/>
      <c r="Z1898" s="327"/>
      <c r="AA1898" s="327"/>
      <c r="AB1898" s="327"/>
      <c r="AC1898" s="327"/>
      <c r="AD1898" s="327"/>
      <c r="AE1898" s="327"/>
      <c r="AF1898" s="327"/>
      <c r="AG1898" s="327"/>
    </row>
    <row r="1899" spans="2:33">
      <c r="B1899" s="354"/>
      <c r="D1899" s="327"/>
      <c r="E1899" s="327"/>
      <c r="F1899" s="327"/>
      <c r="G1899" s="327"/>
      <c r="H1899" s="327"/>
      <c r="I1899" s="327"/>
      <c r="J1899" s="327"/>
      <c r="K1899" s="327"/>
      <c r="L1899" s="327"/>
      <c r="M1899" s="327"/>
      <c r="N1899" s="327"/>
      <c r="O1899" s="327"/>
      <c r="P1899" s="327"/>
      <c r="Q1899" s="327"/>
      <c r="R1899" s="327"/>
      <c r="S1899" s="327"/>
      <c r="T1899" s="327"/>
      <c r="U1899" s="327"/>
      <c r="V1899" s="327"/>
      <c r="W1899" s="327"/>
      <c r="X1899" s="327"/>
      <c r="Y1899" s="327"/>
      <c r="Z1899" s="327"/>
      <c r="AA1899" s="327"/>
      <c r="AB1899" s="327"/>
      <c r="AC1899" s="327"/>
      <c r="AD1899" s="327"/>
      <c r="AE1899" s="327"/>
      <c r="AF1899" s="327"/>
      <c r="AG1899" s="327"/>
    </row>
    <row r="1900" spans="2:33">
      <c r="B1900" s="354"/>
      <c r="D1900" s="327"/>
      <c r="E1900" s="327"/>
      <c r="F1900" s="327"/>
      <c r="G1900" s="327"/>
      <c r="H1900" s="327"/>
      <c r="I1900" s="327"/>
      <c r="J1900" s="327"/>
      <c r="K1900" s="327"/>
      <c r="L1900" s="327"/>
      <c r="M1900" s="327"/>
      <c r="N1900" s="327"/>
      <c r="O1900" s="327"/>
      <c r="P1900" s="327"/>
      <c r="Q1900" s="327"/>
      <c r="R1900" s="327"/>
      <c r="S1900" s="327"/>
      <c r="T1900" s="327"/>
      <c r="U1900" s="327"/>
      <c r="V1900" s="327"/>
      <c r="W1900" s="327"/>
      <c r="X1900" s="327"/>
      <c r="Y1900" s="327"/>
      <c r="Z1900" s="327"/>
      <c r="AA1900" s="327"/>
      <c r="AB1900" s="327"/>
      <c r="AC1900" s="327"/>
      <c r="AD1900" s="327"/>
      <c r="AE1900" s="327"/>
      <c r="AF1900" s="327"/>
      <c r="AG1900" s="327"/>
    </row>
    <row r="1901" spans="2:33">
      <c r="B1901" s="354"/>
      <c r="D1901" s="327"/>
      <c r="E1901" s="327"/>
      <c r="F1901" s="327"/>
      <c r="G1901" s="327"/>
      <c r="H1901" s="327"/>
      <c r="I1901" s="327"/>
      <c r="J1901" s="327"/>
      <c r="K1901" s="327"/>
      <c r="L1901" s="327"/>
      <c r="M1901" s="327"/>
      <c r="N1901" s="327"/>
      <c r="O1901" s="327"/>
      <c r="P1901" s="327"/>
      <c r="Q1901" s="327"/>
      <c r="R1901" s="327"/>
      <c r="S1901" s="327"/>
      <c r="T1901" s="327"/>
      <c r="U1901" s="327"/>
      <c r="V1901" s="327"/>
      <c r="W1901" s="327"/>
      <c r="X1901" s="327"/>
      <c r="Y1901" s="327"/>
      <c r="Z1901" s="327"/>
      <c r="AA1901" s="327"/>
      <c r="AB1901" s="327"/>
      <c r="AC1901" s="327"/>
      <c r="AD1901" s="327"/>
      <c r="AE1901" s="327"/>
      <c r="AF1901" s="327"/>
      <c r="AG1901" s="327"/>
    </row>
    <row r="1902" spans="2:33">
      <c r="B1902" s="354"/>
      <c r="D1902" s="327"/>
      <c r="E1902" s="327"/>
      <c r="F1902" s="327"/>
      <c r="G1902" s="327"/>
      <c r="H1902" s="327"/>
      <c r="I1902" s="327"/>
      <c r="J1902" s="327"/>
      <c r="K1902" s="327"/>
      <c r="L1902" s="327"/>
      <c r="M1902" s="327"/>
      <c r="N1902" s="327"/>
      <c r="O1902" s="327"/>
      <c r="P1902" s="327"/>
      <c r="Q1902" s="327"/>
      <c r="R1902" s="327"/>
      <c r="S1902" s="327"/>
      <c r="T1902" s="327"/>
      <c r="U1902" s="327"/>
      <c r="V1902" s="327"/>
      <c r="W1902" s="327"/>
      <c r="X1902" s="327"/>
      <c r="Y1902" s="327"/>
      <c r="Z1902" s="327"/>
      <c r="AA1902" s="327"/>
      <c r="AB1902" s="327"/>
      <c r="AC1902" s="327"/>
      <c r="AD1902" s="327"/>
      <c r="AE1902" s="327"/>
      <c r="AF1902" s="327"/>
      <c r="AG1902" s="327"/>
    </row>
    <row r="1903" spans="2:33">
      <c r="B1903" s="354"/>
      <c r="D1903" s="327"/>
      <c r="E1903" s="327"/>
      <c r="F1903" s="327"/>
      <c r="G1903" s="327"/>
      <c r="H1903" s="327"/>
      <c r="I1903" s="327"/>
      <c r="J1903" s="327"/>
      <c r="K1903" s="327"/>
      <c r="L1903" s="327"/>
      <c r="M1903" s="327"/>
      <c r="N1903" s="327"/>
      <c r="O1903" s="327"/>
      <c r="P1903" s="327"/>
      <c r="Q1903" s="327"/>
      <c r="R1903" s="327"/>
      <c r="S1903" s="327"/>
      <c r="T1903" s="327"/>
      <c r="U1903" s="327"/>
      <c r="V1903" s="327"/>
      <c r="W1903" s="327"/>
      <c r="X1903" s="327"/>
      <c r="Y1903" s="327"/>
      <c r="Z1903" s="327"/>
      <c r="AA1903" s="327"/>
      <c r="AB1903" s="327"/>
      <c r="AC1903" s="327"/>
      <c r="AD1903" s="327"/>
      <c r="AE1903" s="327"/>
      <c r="AF1903" s="327"/>
      <c r="AG1903" s="327"/>
    </row>
    <row r="1904" spans="2:33">
      <c r="B1904" s="354"/>
      <c r="D1904" s="327"/>
      <c r="E1904" s="327"/>
      <c r="F1904" s="327"/>
      <c r="G1904" s="327"/>
      <c r="H1904" s="327"/>
      <c r="I1904" s="327"/>
      <c r="J1904" s="327"/>
      <c r="K1904" s="327"/>
      <c r="L1904" s="327"/>
      <c r="M1904" s="327"/>
      <c r="N1904" s="327"/>
      <c r="O1904" s="327"/>
      <c r="P1904" s="327"/>
      <c r="Q1904" s="327"/>
      <c r="R1904" s="327"/>
      <c r="S1904" s="327"/>
      <c r="T1904" s="327"/>
      <c r="U1904" s="327"/>
      <c r="V1904" s="327"/>
      <c r="W1904" s="327"/>
      <c r="X1904" s="327"/>
      <c r="Y1904" s="327"/>
      <c r="Z1904" s="327"/>
      <c r="AA1904" s="327"/>
      <c r="AB1904" s="327"/>
      <c r="AC1904" s="327"/>
      <c r="AD1904" s="327"/>
      <c r="AE1904" s="327"/>
      <c r="AF1904" s="327"/>
      <c r="AG1904" s="327"/>
    </row>
    <row r="1905" spans="2:33">
      <c r="B1905" s="354"/>
      <c r="D1905" s="327"/>
      <c r="E1905" s="327"/>
      <c r="F1905" s="327"/>
      <c r="G1905" s="327"/>
      <c r="H1905" s="327"/>
      <c r="I1905" s="327"/>
      <c r="J1905" s="327"/>
      <c r="K1905" s="327"/>
      <c r="L1905" s="327"/>
      <c r="M1905" s="327"/>
      <c r="N1905" s="327"/>
      <c r="O1905" s="327"/>
      <c r="P1905" s="327"/>
      <c r="Q1905" s="327"/>
      <c r="R1905" s="327"/>
      <c r="S1905" s="327"/>
      <c r="T1905" s="327"/>
      <c r="U1905" s="327"/>
      <c r="V1905" s="327"/>
      <c r="W1905" s="327"/>
      <c r="X1905" s="327"/>
      <c r="Y1905" s="327"/>
      <c r="Z1905" s="327"/>
      <c r="AA1905" s="327"/>
      <c r="AB1905" s="327"/>
      <c r="AC1905" s="327"/>
      <c r="AD1905" s="327"/>
      <c r="AE1905" s="327"/>
      <c r="AF1905" s="327"/>
      <c r="AG1905" s="327"/>
    </row>
    <row r="1906" spans="2:33">
      <c r="B1906" s="354"/>
      <c r="D1906" s="327"/>
      <c r="E1906" s="327"/>
      <c r="F1906" s="327"/>
      <c r="G1906" s="327"/>
      <c r="H1906" s="327"/>
      <c r="I1906" s="327"/>
      <c r="J1906" s="327"/>
      <c r="K1906" s="327"/>
      <c r="L1906" s="327"/>
      <c r="M1906" s="327"/>
      <c r="N1906" s="327"/>
      <c r="O1906" s="327"/>
      <c r="P1906" s="327"/>
      <c r="Q1906" s="327"/>
      <c r="R1906" s="327"/>
      <c r="S1906" s="327"/>
      <c r="T1906" s="327"/>
      <c r="U1906" s="327"/>
      <c r="V1906" s="327"/>
      <c r="W1906" s="327"/>
      <c r="X1906" s="327"/>
      <c r="Y1906" s="327"/>
      <c r="Z1906" s="327"/>
      <c r="AA1906" s="327"/>
      <c r="AB1906" s="327"/>
      <c r="AC1906" s="327"/>
      <c r="AD1906" s="327"/>
      <c r="AE1906" s="327"/>
      <c r="AF1906" s="327"/>
      <c r="AG1906" s="327"/>
    </row>
    <row r="1907" spans="2:33">
      <c r="B1907" s="354"/>
      <c r="D1907" s="327"/>
      <c r="E1907" s="327"/>
      <c r="F1907" s="327"/>
      <c r="G1907" s="327"/>
      <c r="H1907" s="327"/>
      <c r="I1907" s="327"/>
      <c r="J1907" s="327"/>
      <c r="K1907" s="327"/>
      <c r="L1907" s="327"/>
      <c r="M1907" s="327"/>
      <c r="N1907" s="327"/>
      <c r="O1907" s="327"/>
      <c r="P1907" s="327"/>
      <c r="Q1907" s="327"/>
      <c r="R1907" s="327"/>
      <c r="S1907" s="327"/>
      <c r="T1907" s="327"/>
      <c r="U1907" s="327"/>
      <c r="V1907" s="327"/>
      <c r="W1907" s="327"/>
      <c r="X1907" s="327"/>
      <c r="Y1907" s="327"/>
      <c r="Z1907" s="327"/>
      <c r="AA1907" s="327"/>
      <c r="AB1907" s="327"/>
      <c r="AC1907" s="327"/>
      <c r="AD1907" s="327"/>
      <c r="AE1907" s="327"/>
      <c r="AF1907" s="327"/>
      <c r="AG1907" s="327"/>
    </row>
    <row r="1908" spans="2:33">
      <c r="B1908" s="354"/>
      <c r="D1908" s="327"/>
      <c r="E1908" s="327"/>
      <c r="F1908" s="327"/>
      <c r="G1908" s="327"/>
      <c r="H1908" s="327"/>
      <c r="I1908" s="327"/>
      <c r="J1908" s="327"/>
      <c r="K1908" s="327"/>
      <c r="L1908" s="327"/>
      <c r="M1908" s="327"/>
      <c r="N1908" s="327"/>
      <c r="O1908" s="327"/>
      <c r="P1908" s="327"/>
      <c r="Q1908" s="327"/>
      <c r="R1908" s="327"/>
      <c r="S1908" s="327"/>
      <c r="T1908" s="327"/>
      <c r="U1908" s="327"/>
      <c r="V1908" s="327"/>
      <c r="W1908" s="327"/>
      <c r="X1908" s="327"/>
      <c r="Y1908" s="327"/>
      <c r="Z1908" s="327"/>
      <c r="AA1908" s="327"/>
      <c r="AB1908" s="327"/>
      <c r="AC1908" s="327"/>
      <c r="AD1908" s="327"/>
      <c r="AE1908" s="327"/>
      <c r="AF1908" s="327"/>
      <c r="AG1908" s="327"/>
    </row>
    <row r="1909" spans="2:33">
      <c r="B1909" s="354"/>
      <c r="D1909" s="327"/>
      <c r="E1909" s="327"/>
      <c r="F1909" s="327"/>
      <c r="G1909" s="327"/>
      <c r="H1909" s="327"/>
      <c r="I1909" s="327"/>
      <c r="J1909" s="327"/>
      <c r="K1909" s="327"/>
      <c r="L1909" s="327"/>
      <c r="M1909" s="327"/>
      <c r="N1909" s="327"/>
      <c r="O1909" s="327"/>
      <c r="P1909" s="327"/>
      <c r="Q1909" s="327"/>
      <c r="R1909" s="327"/>
      <c r="S1909" s="327"/>
      <c r="T1909" s="327"/>
      <c r="U1909" s="327"/>
      <c r="V1909" s="327"/>
      <c r="W1909" s="327"/>
      <c r="X1909" s="327"/>
      <c r="Y1909" s="327"/>
      <c r="Z1909" s="327"/>
      <c r="AA1909" s="327"/>
      <c r="AB1909" s="327"/>
      <c r="AC1909" s="327"/>
      <c r="AD1909" s="327"/>
      <c r="AE1909" s="327"/>
      <c r="AF1909" s="327"/>
      <c r="AG1909" s="327"/>
    </row>
    <row r="1910" spans="2:33">
      <c r="B1910" s="354"/>
      <c r="D1910" s="327"/>
      <c r="E1910" s="327"/>
      <c r="F1910" s="327"/>
      <c r="G1910" s="327"/>
      <c r="H1910" s="327"/>
      <c r="I1910" s="327"/>
      <c r="J1910" s="327"/>
      <c r="K1910" s="327"/>
      <c r="L1910" s="327"/>
      <c r="M1910" s="327"/>
      <c r="N1910" s="327"/>
      <c r="O1910" s="327"/>
      <c r="P1910" s="327"/>
      <c r="Q1910" s="327"/>
      <c r="R1910" s="327"/>
      <c r="S1910" s="327"/>
      <c r="T1910" s="327"/>
      <c r="U1910" s="327"/>
      <c r="V1910" s="327"/>
      <c r="W1910" s="327"/>
      <c r="X1910" s="327"/>
      <c r="Y1910" s="327"/>
      <c r="Z1910" s="327"/>
      <c r="AA1910" s="327"/>
      <c r="AB1910" s="327"/>
      <c r="AC1910" s="327"/>
      <c r="AD1910" s="327"/>
      <c r="AE1910" s="327"/>
      <c r="AF1910" s="327"/>
      <c r="AG1910" s="327"/>
    </row>
    <row r="1911" spans="2:33">
      <c r="B1911" s="354"/>
      <c r="D1911" s="327"/>
      <c r="E1911" s="327"/>
      <c r="F1911" s="327"/>
      <c r="G1911" s="327"/>
      <c r="H1911" s="327"/>
      <c r="I1911" s="327"/>
      <c r="J1911" s="327"/>
      <c r="K1911" s="327"/>
      <c r="L1911" s="327"/>
      <c r="M1911" s="327"/>
      <c r="N1911" s="327"/>
      <c r="O1911" s="327"/>
      <c r="P1911" s="327"/>
      <c r="Q1911" s="327"/>
      <c r="R1911" s="327"/>
      <c r="S1911" s="327"/>
      <c r="T1911" s="327"/>
      <c r="U1911" s="327"/>
      <c r="V1911" s="327"/>
      <c r="W1911" s="327"/>
      <c r="X1911" s="327"/>
      <c r="Y1911" s="327"/>
      <c r="Z1911" s="327"/>
      <c r="AA1911" s="327"/>
      <c r="AB1911" s="327"/>
      <c r="AC1911" s="327"/>
      <c r="AD1911" s="327"/>
      <c r="AE1911" s="327"/>
      <c r="AF1911" s="327"/>
      <c r="AG1911" s="327"/>
    </row>
    <row r="1912" spans="2:33">
      <c r="B1912" s="354"/>
      <c r="D1912" s="327"/>
      <c r="E1912" s="327"/>
      <c r="F1912" s="327"/>
      <c r="G1912" s="327"/>
      <c r="H1912" s="327"/>
      <c r="I1912" s="327"/>
      <c r="J1912" s="327"/>
      <c r="K1912" s="327"/>
      <c r="L1912" s="327"/>
      <c r="M1912" s="327"/>
      <c r="N1912" s="327"/>
      <c r="O1912" s="327"/>
      <c r="P1912" s="327"/>
      <c r="Q1912" s="327"/>
      <c r="R1912" s="327"/>
      <c r="S1912" s="327"/>
      <c r="T1912" s="327"/>
      <c r="U1912" s="327"/>
      <c r="V1912" s="327"/>
      <c r="W1912" s="327"/>
      <c r="X1912" s="327"/>
      <c r="Y1912" s="327"/>
      <c r="Z1912" s="327"/>
      <c r="AA1912" s="327"/>
      <c r="AB1912" s="327"/>
      <c r="AC1912" s="327"/>
      <c r="AD1912" s="327"/>
      <c r="AE1912" s="327"/>
      <c r="AF1912" s="327"/>
      <c r="AG1912" s="327"/>
    </row>
    <row r="1913" spans="2:33">
      <c r="B1913" s="354"/>
      <c r="D1913" s="327"/>
      <c r="E1913" s="327"/>
      <c r="F1913" s="327"/>
      <c r="G1913" s="327"/>
      <c r="H1913" s="327"/>
      <c r="I1913" s="327"/>
      <c r="J1913" s="327"/>
      <c r="K1913" s="327"/>
      <c r="L1913" s="327"/>
      <c r="M1913" s="327"/>
      <c r="N1913" s="327"/>
      <c r="O1913" s="327"/>
      <c r="P1913" s="327"/>
      <c r="Q1913" s="327"/>
      <c r="R1913" s="327"/>
      <c r="S1913" s="327"/>
      <c r="T1913" s="327"/>
      <c r="U1913" s="327"/>
      <c r="V1913" s="327"/>
      <c r="W1913" s="327"/>
      <c r="X1913" s="327"/>
      <c r="Y1913" s="327"/>
      <c r="Z1913" s="327"/>
      <c r="AA1913" s="327"/>
      <c r="AB1913" s="327"/>
      <c r="AC1913" s="327"/>
      <c r="AD1913" s="327"/>
      <c r="AE1913" s="327"/>
      <c r="AF1913" s="327"/>
      <c r="AG1913" s="327"/>
    </row>
    <row r="1914" spans="2:33">
      <c r="B1914" s="354"/>
      <c r="D1914" s="327"/>
      <c r="E1914" s="327"/>
      <c r="F1914" s="327"/>
      <c r="G1914" s="327"/>
      <c r="H1914" s="327"/>
      <c r="I1914" s="327"/>
      <c r="J1914" s="327"/>
      <c r="K1914" s="327"/>
      <c r="L1914" s="327"/>
      <c r="M1914" s="327"/>
      <c r="N1914" s="327"/>
      <c r="O1914" s="327"/>
      <c r="P1914" s="327"/>
      <c r="Q1914" s="327"/>
      <c r="R1914" s="327"/>
      <c r="S1914" s="327"/>
      <c r="T1914" s="327"/>
      <c r="U1914" s="327"/>
      <c r="V1914" s="327"/>
      <c r="W1914" s="327"/>
      <c r="X1914" s="327"/>
      <c r="Y1914" s="327"/>
      <c r="Z1914" s="327"/>
      <c r="AA1914" s="327"/>
      <c r="AB1914" s="327"/>
      <c r="AC1914" s="327"/>
      <c r="AD1914" s="327"/>
      <c r="AE1914" s="327"/>
      <c r="AF1914" s="327"/>
      <c r="AG1914" s="327"/>
    </row>
    <row r="1915" spans="2:33">
      <c r="B1915" s="354"/>
      <c r="D1915" s="327"/>
      <c r="E1915" s="327"/>
      <c r="F1915" s="327"/>
      <c r="G1915" s="327"/>
      <c r="H1915" s="327"/>
      <c r="I1915" s="327"/>
      <c r="J1915" s="327"/>
      <c r="K1915" s="327"/>
      <c r="L1915" s="327"/>
      <c r="M1915" s="327"/>
      <c r="N1915" s="327"/>
      <c r="O1915" s="327"/>
      <c r="P1915" s="327"/>
      <c r="Q1915" s="327"/>
      <c r="R1915" s="327"/>
      <c r="S1915" s="327"/>
      <c r="T1915" s="327"/>
      <c r="U1915" s="327"/>
      <c r="V1915" s="327"/>
      <c r="W1915" s="327"/>
      <c r="X1915" s="327"/>
      <c r="Y1915" s="327"/>
      <c r="Z1915" s="327"/>
      <c r="AA1915" s="327"/>
      <c r="AB1915" s="327"/>
      <c r="AC1915" s="327"/>
      <c r="AD1915" s="327"/>
      <c r="AE1915" s="327"/>
      <c r="AF1915" s="327"/>
      <c r="AG1915" s="327"/>
    </row>
    <row r="1916" spans="2:33">
      <c r="B1916" s="354"/>
      <c r="D1916" s="327"/>
      <c r="E1916" s="327"/>
      <c r="F1916" s="327"/>
      <c r="G1916" s="327"/>
      <c r="H1916" s="327"/>
      <c r="I1916" s="327"/>
      <c r="J1916" s="327"/>
      <c r="K1916" s="327"/>
      <c r="L1916" s="327"/>
      <c r="M1916" s="327"/>
      <c r="N1916" s="327"/>
      <c r="O1916" s="327"/>
      <c r="P1916" s="327"/>
      <c r="Q1916" s="327"/>
      <c r="R1916" s="327"/>
      <c r="S1916" s="327"/>
      <c r="T1916" s="327"/>
      <c r="U1916" s="327"/>
      <c r="V1916" s="327"/>
      <c r="W1916" s="327"/>
      <c r="X1916" s="327"/>
      <c r="Y1916" s="327"/>
      <c r="Z1916" s="327"/>
      <c r="AA1916" s="327"/>
      <c r="AB1916" s="327"/>
      <c r="AC1916" s="327"/>
      <c r="AD1916" s="327"/>
      <c r="AE1916" s="327"/>
      <c r="AF1916" s="327"/>
      <c r="AG1916" s="327"/>
    </row>
    <row r="1917" spans="2:33">
      <c r="B1917" s="354"/>
      <c r="D1917" s="327"/>
      <c r="E1917" s="327"/>
      <c r="F1917" s="327"/>
      <c r="G1917" s="327"/>
      <c r="H1917" s="327"/>
      <c r="I1917" s="327"/>
      <c r="J1917" s="327"/>
      <c r="K1917" s="327"/>
      <c r="L1917" s="327"/>
      <c r="M1917" s="327"/>
      <c r="N1917" s="327"/>
      <c r="O1917" s="327"/>
      <c r="P1917" s="327"/>
      <c r="Q1917" s="327"/>
      <c r="R1917" s="327"/>
      <c r="S1917" s="327"/>
      <c r="T1917" s="327"/>
      <c r="U1917" s="327"/>
      <c r="V1917" s="327"/>
      <c r="W1917" s="327"/>
      <c r="X1917" s="327"/>
      <c r="Y1917" s="327"/>
      <c r="Z1917" s="327"/>
      <c r="AA1917" s="327"/>
      <c r="AB1917" s="327"/>
      <c r="AC1917" s="327"/>
      <c r="AD1917" s="327"/>
      <c r="AE1917" s="327"/>
      <c r="AF1917" s="327"/>
      <c r="AG1917" s="327"/>
    </row>
    <row r="1918" spans="2:33">
      <c r="B1918" s="354"/>
      <c r="D1918" s="327"/>
      <c r="E1918" s="327"/>
      <c r="F1918" s="327"/>
      <c r="G1918" s="327"/>
      <c r="H1918" s="327"/>
      <c r="I1918" s="327"/>
      <c r="J1918" s="327"/>
      <c r="K1918" s="327"/>
      <c r="L1918" s="327"/>
      <c r="M1918" s="327"/>
      <c r="N1918" s="327"/>
      <c r="O1918" s="327"/>
      <c r="P1918" s="327"/>
      <c r="Q1918" s="327"/>
      <c r="R1918" s="327"/>
      <c r="S1918" s="327"/>
      <c r="T1918" s="327"/>
      <c r="U1918" s="327"/>
      <c r="V1918" s="327"/>
      <c r="W1918" s="327"/>
      <c r="X1918" s="327"/>
      <c r="Y1918" s="327"/>
      <c r="Z1918" s="327"/>
      <c r="AA1918" s="327"/>
      <c r="AB1918" s="327"/>
      <c r="AC1918" s="327"/>
      <c r="AD1918" s="327"/>
      <c r="AE1918" s="327"/>
      <c r="AF1918" s="327"/>
      <c r="AG1918" s="327"/>
    </row>
    <row r="1919" spans="2:33">
      <c r="B1919" s="354"/>
      <c r="D1919" s="327"/>
      <c r="E1919" s="327"/>
      <c r="F1919" s="327"/>
      <c r="G1919" s="327"/>
      <c r="H1919" s="327"/>
      <c r="I1919" s="327"/>
      <c r="J1919" s="327"/>
      <c r="K1919" s="327"/>
      <c r="L1919" s="327"/>
      <c r="M1919" s="327"/>
      <c r="N1919" s="327"/>
      <c r="O1919" s="327"/>
      <c r="P1919" s="327"/>
      <c r="Q1919" s="327"/>
      <c r="R1919" s="327"/>
      <c r="S1919" s="327"/>
      <c r="T1919" s="327"/>
      <c r="U1919" s="327"/>
      <c r="V1919" s="327"/>
      <c r="W1919" s="327"/>
      <c r="X1919" s="327"/>
      <c r="Y1919" s="327"/>
      <c r="Z1919" s="327"/>
      <c r="AA1919" s="327"/>
      <c r="AB1919" s="327"/>
      <c r="AC1919" s="327"/>
      <c r="AD1919" s="327"/>
      <c r="AE1919" s="327"/>
      <c r="AF1919" s="327"/>
      <c r="AG1919" s="327"/>
    </row>
    <row r="1920" spans="2:33">
      <c r="B1920" s="354"/>
      <c r="D1920" s="327"/>
      <c r="E1920" s="327"/>
      <c r="F1920" s="327"/>
      <c r="G1920" s="327"/>
      <c r="H1920" s="327"/>
      <c r="I1920" s="327"/>
      <c r="J1920" s="327"/>
      <c r="K1920" s="327"/>
      <c r="L1920" s="327"/>
      <c r="M1920" s="327"/>
      <c r="N1920" s="327"/>
      <c r="O1920" s="327"/>
      <c r="P1920" s="327"/>
      <c r="Q1920" s="327"/>
      <c r="R1920" s="327"/>
      <c r="S1920" s="327"/>
      <c r="T1920" s="327"/>
      <c r="U1920" s="327"/>
      <c r="V1920" s="327"/>
      <c r="W1920" s="327"/>
      <c r="X1920" s="327"/>
      <c r="Y1920" s="327"/>
      <c r="Z1920" s="327"/>
      <c r="AA1920" s="327"/>
      <c r="AB1920" s="327"/>
      <c r="AC1920" s="327"/>
      <c r="AD1920" s="327"/>
      <c r="AE1920" s="327"/>
      <c r="AF1920" s="327"/>
      <c r="AG1920" s="327"/>
    </row>
    <row r="1921" spans="2:33">
      <c r="B1921" s="354"/>
      <c r="D1921" s="327"/>
      <c r="E1921" s="327"/>
      <c r="F1921" s="327"/>
      <c r="G1921" s="327"/>
      <c r="H1921" s="327"/>
      <c r="I1921" s="327"/>
      <c r="J1921" s="327"/>
      <c r="K1921" s="327"/>
      <c r="L1921" s="327"/>
      <c r="M1921" s="327"/>
      <c r="N1921" s="327"/>
      <c r="O1921" s="327"/>
      <c r="P1921" s="327"/>
      <c r="Q1921" s="327"/>
      <c r="R1921" s="327"/>
      <c r="S1921" s="327"/>
      <c r="T1921" s="327"/>
      <c r="U1921" s="327"/>
      <c r="V1921" s="327"/>
      <c r="W1921" s="327"/>
      <c r="X1921" s="327"/>
      <c r="Y1921" s="327"/>
      <c r="Z1921" s="327"/>
      <c r="AA1921" s="327"/>
      <c r="AB1921" s="327"/>
      <c r="AC1921" s="327"/>
      <c r="AD1921" s="327"/>
      <c r="AE1921" s="327"/>
      <c r="AF1921" s="327"/>
      <c r="AG1921" s="327"/>
    </row>
    <row r="1922" spans="2:33">
      <c r="B1922" s="354"/>
      <c r="D1922" s="327"/>
      <c r="E1922" s="327"/>
      <c r="F1922" s="327"/>
      <c r="G1922" s="327"/>
      <c r="H1922" s="327"/>
      <c r="I1922" s="327"/>
      <c r="J1922" s="327"/>
      <c r="K1922" s="327"/>
      <c r="L1922" s="327"/>
      <c r="M1922" s="327"/>
      <c r="N1922" s="327"/>
      <c r="O1922" s="327"/>
      <c r="P1922" s="327"/>
      <c r="Q1922" s="327"/>
      <c r="R1922" s="327"/>
      <c r="S1922" s="327"/>
      <c r="T1922" s="327"/>
      <c r="U1922" s="327"/>
      <c r="V1922" s="327"/>
      <c r="W1922" s="327"/>
      <c r="X1922" s="327"/>
      <c r="Y1922" s="327"/>
      <c r="Z1922" s="327"/>
      <c r="AA1922" s="327"/>
      <c r="AB1922" s="327"/>
      <c r="AC1922" s="327"/>
      <c r="AD1922" s="327"/>
      <c r="AE1922" s="327"/>
      <c r="AF1922" s="327"/>
      <c r="AG1922" s="327"/>
    </row>
    <row r="1923" spans="2:33">
      <c r="B1923" s="354"/>
      <c r="D1923" s="327"/>
      <c r="E1923" s="327"/>
      <c r="F1923" s="327"/>
      <c r="G1923" s="327"/>
      <c r="H1923" s="327"/>
      <c r="I1923" s="327"/>
      <c r="J1923" s="327"/>
      <c r="K1923" s="327"/>
      <c r="L1923" s="327"/>
      <c r="M1923" s="327"/>
      <c r="N1923" s="327"/>
      <c r="O1923" s="327"/>
      <c r="P1923" s="327"/>
      <c r="Q1923" s="327"/>
      <c r="R1923" s="327"/>
      <c r="S1923" s="327"/>
      <c r="T1923" s="327"/>
      <c r="U1923" s="327"/>
      <c r="V1923" s="327"/>
      <c r="W1923" s="327"/>
      <c r="X1923" s="327"/>
      <c r="Y1923" s="327"/>
      <c r="Z1923" s="327"/>
      <c r="AA1923" s="327"/>
      <c r="AB1923" s="327"/>
      <c r="AC1923" s="327"/>
      <c r="AD1923" s="327"/>
      <c r="AE1923" s="327"/>
      <c r="AF1923" s="327"/>
      <c r="AG1923" s="327"/>
    </row>
    <row r="1924" spans="2:33">
      <c r="B1924" s="354"/>
      <c r="D1924" s="327"/>
      <c r="E1924" s="327"/>
      <c r="F1924" s="327"/>
      <c r="G1924" s="327"/>
      <c r="H1924" s="327"/>
      <c r="I1924" s="327"/>
      <c r="J1924" s="327"/>
      <c r="K1924" s="327"/>
      <c r="L1924" s="327"/>
      <c r="M1924" s="327"/>
      <c r="N1924" s="327"/>
      <c r="O1924" s="327"/>
      <c r="P1924" s="327"/>
      <c r="Q1924" s="327"/>
      <c r="R1924" s="327"/>
      <c r="S1924" s="327"/>
      <c r="T1924" s="327"/>
      <c r="U1924" s="327"/>
      <c r="V1924" s="327"/>
      <c r="W1924" s="327"/>
      <c r="X1924" s="327"/>
      <c r="Y1924" s="327"/>
      <c r="Z1924" s="327"/>
      <c r="AA1924" s="327"/>
      <c r="AB1924" s="327"/>
      <c r="AC1924" s="327"/>
      <c r="AD1924" s="327"/>
      <c r="AE1924" s="327"/>
      <c r="AF1924" s="327"/>
      <c r="AG1924" s="327"/>
    </row>
    <row r="1925" spans="2:33">
      <c r="B1925" s="354"/>
      <c r="D1925" s="327"/>
      <c r="E1925" s="327"/>
      <c r="F1925" s="327"/>
      <c r="G1925" s="327"/>
      <c r="H1925" s="327"/>
      <c r="I1925" s="327"/>
      <c r="J1925" s="327"/>
      <c r="K1925" s="327"/>
      <c r="L1925" s="327"/>
      <c r="M1925" s="327"/>
      <c r="N1925" s="327"/>
      <c r="O1925" s="327"/>
      <c r="P1925" s="327"/>
      <c r="Q1925" s="327"/>
      <c r="R1925" s="327"/>
      <c r="S1925" s="327"/>
      <c r="T1925" s="327"/>
      <c r="U1925" s="327"/>
      <c r="V1925" s="327"/>
      <c r="W1925" s="327"/>
      <c r="X1925" s="327"/>
      <c r="Y1925" s="327"/>
      <c r="Z1925" s="327"/>
      <c r="AA1925" s="327"/>
      <c r="AB1925" s="327"/>
      <c r="AC1925" s="327"/>
      <c r="AD1925" s="327"/>
      <c r="AE1925" s="327"/>
      <c r="AF1925" s="327"/>
      <c r="AG1925" s="327"/>
    </row>
    <row r="1926" spans="2:33">
      <c r="B1926" s="354"/>
      <c r="D1926" s="327"/>
      <c r="E1926" s="327"/>
      <c r="F1926" s="327"/>
      <c r="G1926" s="327"/>
      <c r="H1926" s="327"/>
      <c r="I1926" s="327"/>
      <c r="J1926" s="327"/>
      <c r="K1926" s="327"/>
      <c r="L1926" s="327"/>
      <c r="M1926" s="327"/>
      <c r="N1926" s="327"/>
      <c r="O1926" s="327"/>
      <c r="P1926" s="327"/>
      <c r="Q1926" s="327"/>
      <c r="R1926" s="327"/>
      <c r="S1926" s="327"/>
      <c r="T1926" s="327"/>
      <c r="U1926" s="327"/>
      <c r="V1926" s="327"/>
      <c r="W1926" s="327"/>
      <c r="X1926" s="327"/>
      <c r="Y1926" s="327"/>
      <c r="Z1926" s="327"/>
      <c r="AA1926" s="327"/>
      <c r="AB1926" s="327"/>
      <c r="AC1926" s="327"/>
      <c r="AD1926" s="327"/>
      <c r="AE1926" s="327"/>
      <c r="AF1926" s="327"/>
      <c r="AG1926" s="327"/>
    </row>
    <row r="1927" spans="2:33">
      <c r="B1927" s="354"/>
      <c r="D1927" s="327"/>
      <c r="E1927" s="327"/>
      <c r="F1927" s="327"/>
      <c r="G1927" s="327"/>
      <c r="H1927" s="327"/>
      <c r="I1927" s="327"/>
      <c r="J1927" s="327"/>
      <c r="K1927" s="327"/>
      <c r="L1927" s="327"/>
      <c r="M1927" s="327"/>
      <c r="N1927" s="327"/>
      <c r="O1927" s="327"/>
      <c r="P1927" s="327"/>
      <c r="Q1927" s="327"/>
      <c r="R1927" s="327"/>
      <c r="S1927" s="327"/>
      <c r="T1927" s="327"/>
      <c r="U1927" s="327"/>
      <c r="V1927" s="327"/>
      <c r="W1927" s="327"/>
      <c r="X1927" s="327"/>
      <c r="Y1927" s="327"/>
      <c r="Z1927" s="327"/>
      <c r="AA1927" s="327"/>
      <c r="AB1927" s="327"/>
      <c r="AC1927" s="327"/>
      <c r="AD1927" s="327"/>
      <c r="AE1927" s="327"/>
      <c r="AF1927" s="327"/>
      <c r="AG1927" s="327"/>
    </row>
    <row r="1928" spans="2:33">
      <c r="B1928" s="354"/>
      <c r="D1928" s="327"/>
      <c r="E1928" s="327"/>
      <c r="F1928" s="327"/>
      <c r="G1928" s="327"/>
      <c r="H1928" s="327"/>
      <c r="I1928" s="327"/>
      <c r="J1928" s="327"/>
      <c r="K1928" s="327"/>
      <c r="L1928" s="327"/>
      <c r="M1928" s="327"/>
      <c r="N1928" s="327"/>
      <c r="O1928" s="327"/>
      <c r="P1928" s="327"/>
      <c r="Q1928" s="327"/>
      <c r="R1928" s="327"/>
      <c r="S1928" s="327"/>
      <c r="T1928" s="327"/>
      <c r="U1928" s="327"/>
      <c r="V1928" s="327"/>
      <c r="W1928" s="327"/>
      <c r="X1928" s="327"/>
      <c r="Y1928" s="327"/>
      <c r="Z1928" s="327"/>
      <c r="AA1928" s="327"/>
      <c r="AB1928" s="327"/>
      <c r="AC1928" s="327"/>
      <c r="AD1928" s="327"/>
      <c r="AE1928" s="327"/>
      <c r="AF1928" s="327"/>
      <c r="AG1928" s="327"/>
    </row>
    <row r="1929" spans="2:33">
      <c r="B1929" s="354"/>
      <c r="D1929" s="327"/>
      <c r="E1929" s="327"/>
      <c r="F1929" s="327"/>
      <c r="G1929" s="327"/>
      <c r="H1929" s="327"/>
      <c r="I1929" s="327"/>
      <c r="J1929" s="327"/>
      <c r="K1929" s="327"/>
      <c r="L1929" s="327"/>
      <c r="M1929" s="327"/>
      <c r="N1929" s="327"/>
      <c r="O1929" s="327"/>
      <c r="P1929" s="327"/>
      <c r="Q1929" s="327"/>
      <c r="R1929" s="327"/>
      <c r="S1929" s="327"/>
      <c r="T1929" s="327"/>
      <c r="U1929" s="327"/>
      <c r="V1929" s="327"/>
      <c r="W1929" s="327"/>
      <c r="X1929" s="327"/>
      <c r="Y1929" s="327"/>
      <c r="Z1929" s="327"/>
      <c r="AA1929" s="327"/>
      <c r="AB1929" s="327"/>
      <c r="AC1929" s="327"/>
      <c r="AD1929" s="327"/>
      <c r="AE1929" s="327"/>
      <c r="AF1929" s="327"/>
      <c r="AG1929" s="327"/>
    </row>
    <row r="1930" spans="2:33">
      <c r="B1930" s="354"/>
      <c r="D1930" s="327"/>
      <c r="E1930" s="327"/>
      <c r="F1930" s="327"/>
      <c r="G1930" s="327"/>
      <c r="H1930" s="327"/>
      <c r="I1930" s="327"/>
      <c r="J1930" s="327"/>
      <c r="K1930" s="327"/>
      <c r="L1930" s="327"/>
      <c r="M1930" s="327"/>
      <c r="N1930" s="327"/>
      <c r="O1930" s="327"/>
      <c r="P1930" s="327"/>
      <c r="Q1930" s="327"/>
      <c r="R1930" s="327"/>
      <c r="S1930" s="327"/>
      <c r="T1930" s="327"/>
      <c r="U1930" s="327"/>
      <c r="V1930" s="327"/>
      <c r="W1930" s="327"/>
      <c r="X1930" s="327"/>
      <c r="Y1930" s="327"/>
      <c r="Z1930" s="327"/>
      <c r="AA1930" s="327"/>
      <c r="AB1930" s="327"/>
      <c r="AC1930" s="327"/>
      <c r="AD1930" s="327"/>
      <c r="AE1930" s="327"/>
      <c r="AF1930" s="327"/>
      <c r="AG1930" s="327"/>
    </row>
    <row r="1931" spans="2:33">
      <c r="B1931" s="354"/>
      <c r="D1931" s="327"/>
      <c r="E1931" s="327"/>
      <c r="F1931" s="327"/>
      <c r="G1931" s="327"/>
      <c r="H1931" s="327"/>
      <c r="I1931" s="327"/>
      <c r="J1931" s="327"/>
      <c r="K1931" s="327"/>
      <c r="L1931" s="327"/>
      <c r="M1931" s="327"/>
      <c r="N1931" s="327"/>
      <c r="O1931" s="327"/>
      <c r="P1931" s="327"/>
      <c r="Q1931" s="327"/>
      <c r="R1931" s="327"/>
      <c r="S1931" s="327"/>
      <c r="T1931" s="327"/>
      <c r="U1931" s="327"/>
      <c r="V1931" s="327"/>
      <c r="W1931" s="327"/>
      <c r="X1931" s="327"/>
      <c r="Y1931" s="327"/>
      <c r="Z1931" s="327"/>
      <c r="AA1931" s="327"/>
      <c r="AB1931" s="327"/>
      <c r="AC1931" s="327"/>
      <c r="AD1931" s="327"/>
      <c r="AE1931" s="327"/>
      <c r="AF1931" s="327"/>
      <c r="AG1931" s="327"/>
    </row>
    <row r="1932" spans="2:33">
      <c r="B1932" s="354"/>
      <c r="D1932" s="327"/>
      <c r="E1932" s="327"/>
      <c r="F1932" s="327"/>
      <c r="G1932" s="327"/>
      <c r="H1932" s="327"/>
      <c r="I1932" s="327"/>
      <c r="J1932" s="327"/>
      <c r="K1932" s="327"/>
      <c r="L1932" s="327"/>
      <c r="M1932" s="327"/>
      <c r="N1932" s="327"/>
      <c r="O1932" s="327"/>
      <c r="P1932" s="327"/>
      <c r="Q1932" s="327"/>
      <c r="R1932" s="327"/>
      <c r="S1932" s="327"/>
      <c r="T1932" s="327"/>
      <c r="U1932" s="327"/>
      <c r="V1932" s="327"/>
      <c r="W1932" s="327"/>
      <c r="X1932" s="327"/>
      <c r="Y1932" s="327"/>
      <c r="Z1932" s="327"/>
      <c r="AA1932" s="327"/>
      <c r="AB1932" s="327"/>
      <c r="AC1932" s="327"/>
      <c r="AD1932" s="327"/>
      <c r="AE1932" s="327"/>
      <c r="AF1932" s="327"/>
      <c r="AG1932" s="327"/>
    </row>
    <row r="1933" spans="2:33">
      <c r="B1933" s="354"/>
      <c r="D1933" s="327"/>
      <c r="E1933" s="327"/>
      <c r="F1933" s="327"/>
      <c r="G1933" s="327"/>
      <c r="H1933" s="327"/>
      <c r="I1933" s="327"/>
      <c r="J1933" s="327"/>
      <c r="K1933" s="327"/>
      <c r="L1933" s="327"/>
      <c r="M1933" s="327"/>
      <c r="N1933" s="327"/>
      <c r="O1933" s="327"/>
      <c r="P1933" s="327"/>
      <c r="Q1933" s="327"/>
      <c r="R1933" s="327"/>
      <c r="S1933" s="327"/>
      <c r="T1933" s="327"/>
      <c r="U1933" s="327"/>
      <c r="V1933" s="327"/>
      <c r="W1933" s="327"/>
      <c r="X1933" s="327"/>
      <c r="Y1933" s="327"/>
      <c r="Z1933" s="327"/>
      <c r="AA1933" s="327"/>
      <c r="AB1933" s="327"/>
      <c r="AC1933" s="327"/>
      <c r="AD1933" s="327"/>
      <c r="AE1933" s="327"/>
      <c r="AF1933" s="327"/>
      <c r="AG1933" s="327"/>
    </row>
    <row r="1934" spans="2:33">
      <c r="B1934" s="354"/>
      <c r="D1934" s="327"/>
      <c r="E1934" s="327"/>
      <c r="F1934" s="327"/>
      <c r="G1934" s="327"/>
      <c r="H1934" s="327"/>
      <c r="I1934" s="327"/>
      <c r="J1934" s="327"/>
      <c r="K1934" s="327"/>
      <c r="L1934" s="327"/>
      <c r="M1934" s="327"/>
      <c r="N1934" s="327"/>
      <c r="O1934" s="327"/>
      <c r="P1934" s="327"/>
      <c r="Q1934" s="327"/>
      <c r="R1934" s="327"/>
      <c r="S1934" s="327"/>
      <c r="T1934" s="327"/>
      <c r="U1934" s="327"/>
      <c r="V1934" s="327"/>
      <c r="W1934" s="327"/>
      <c r="X1934" s="327"/>
      <c r="Y1934" s="327"/>
      <c r="Z1934" s="327"/>
      <c r="AA1934" s="327"/>
      <c r="AB1934" s="327"/>
      <c r="AC1934" s="327"/>
      <c r="AD1934" s="327"/>
      <c r="AE1934" s="327"/>
      <c r="AF1934" s="327"/>
      <c r="AG1934" s="327"/>
    </row>
    <row r="1935" spans="2:33">
      <c r="B1935" s="354"/>
      <c r="D1935" s="327"/>
      <c r="E1935" s="327"/>
      <c r="F1935" s="327"/>
      <c r="G1935" s="327"/>
      <c r="H1935" s="327"/>
      <c r="I1935" s="327"/>
      <c r="J1935" s="327"/>
      <c r="K1935" s="327"/>
      <c r="L1935" s="327"/>
      <c r="M1935" s="327"/>
      <c r="N1935" s="327"/>
      <c r="O1935" s="327"/>
      <c r="P1935" s="327"/>
      <c r="Q1935" s="327"/>
      <c r="R1935" s="327"/>
      <c r="S1935" s="327"/>
      <c r="T1935" s="327"/>
      <c r="U1935" s="327"/>
      <c r="V1935" s="327"/>
      <c r="W1935" s="327"/>
      <c r="X1935" s="327"/>
      <c r="Y1935" s="327"/>
      <c r="Z1935" s="327"/>
      <c r="AA1935" s="327"/>
      <c r="AB1935" s="327"/>
      <c r="AC1935" s="327"/>
      <c r="AD1935" s="327"/>
      <c r="AE1935" s="327"/>
      <c r="AF1935" s="327"/>
      <c r="AG1935" s="327"/>
    </row>
    <row r="1936" spans="2:33">
      <c r="B1936" s="354"/>
      <c r="D1936" s="327"/>
      <c r="E1936" s="327"/>
      <c r="F1936" s="327"/>
      <c r="G1936" s="327"/>
      <c r="H1936" s="327"/>
      <c r="I1936" s="327"/>
      <c r="J1936" s="327"/>
      <c r="K1936" s="327"/>
      <c r="L1936" s="327"/>
      <c r="M1936" s="327"/>
      <c r="N1936" s="327"/>
      <c r="O1936" s="327"/>
      <c r="P1936" s="327"/>
      <c r="Q1936" s="327"/>
      <c r="R1936" s="327"/>
      <c r="S1936" s="327"/>
      <c r="T1936" s="327"/>
      <c r="U1936" s="327"/>
      <c r="V1936" s="327"/>
      <c r="W1936" s="327"/>
      <c r="X1936" s="327"/>
      <c r="Y1936" s="327"/>
      <c r="Z1936" s="327"/>
      <c r="AA1936" s="327"/>
      <c r="AB1936" s="327"/>
      <c r="AC1936" s="327"/>
      <c r="AD1936" s="327"/>
      <c r="AE1936" s="327"/>
      <c r="AF1936" s="327"/>
      <c r="AG1936" s="327"/>
    </row>
    <row r="1937" spans="2:33">
      <c r="B1937" s="354"/>
      <c r="D1937" s="327"/>
      <c r="E1937" s="327"/>
      <c r="F1937" s="327"/>
      <c r="G1937" s="327"/>
      <c r="H1937" s="327"/>
      <c r="I1937" s="327"/>
      <c r="J1937" s="327"/>
      <c r="K1937" s="327"/>
      <c r="L1937" s="327"/>
      <c r="M1937" s="327"/>
      <c r="N1937" s="327"/>
      <c r="O1937" s="327"/>
      <c r="P1937" s="327"/>
      <c r="Q1937" s="327"/>
      <c r="R1937" s="327"/>
      <c r="S1937" s="327"/>
      <c r="T1937" s="327"/>
      <c r="U1937" s="327"/>
      <c r="V1937" s="327"/>
      <c r="W1937" s="327"/>
      <c r="X1937" s="327"/>
      <c r="Y1937" s="327"/>
      <c r="Z1937" s="327"/>
      <c r="AA1937" s="327"/>
      <c r="AB1937" s="327"/>
      <c r="AC1937" s="327"/>
      <c r="AD1937" s="327"/>
      <c r="AE1937" s="327"/>
      <c r="AF1937" s="327"/>
      <c r="AG1937" s="327"/>
    </row>
    <row r="1938" spans="2:33">
      <c r="B1938" s="354"/>
      <c r="D1938" s="327"/>
      <c r="E1938" s="327"/>
      <c r="F1938" s="327"/>
      <c r="G1938" s="327"/>
      <c r="H1938" s="327"/>
      <c r="I1938" s="327"/>
      <c r="J1938" s="327"/>
      <c r="K1938" s="327"/>
      <c r="L1938" s="327"/>
      <c r="M1938" s="327"/>
      <c r="N1938" s="327"/>
      <c r="O1938" s="327"/>
      <c r="P1938" s="327"/>
      <c r="Q1938" s="327"/>
      <c r="R1938" s="327"/>
      <c r="S1938" s="327"/>
      <c r="T1938" s="327"/>
      <c r="U1938" s="327"/>
      <c r="V1938" s="327"/>
      <c r="W1938" s="327"/>
      <c r="X1938" s="327"/>
      <c r="Y1938" s="327"/>
      <c r="Z1938" s="327"/>
      <c r="AA1938" s="327"/>
      <c r="AB1938" s="327"/>
      <c r="AC1938" s="327"/>
      <c r="AD1938" s="327"/>
      <c r="AE1938" s="327"/>
      <c r="AF1938" s="327"/>
      <c r="AG1938" s="327"/>
    </row>
    <row r="1939" spans="2:33">
      <c r="B1939" s="354"/>
      <c r="D1939" s="327"/>
      <c r="E1939" s="327"/>
      <c r="F1939" s="327"/>
      <c r="G1939" s="327"/>
      <c r="H1939" s="327"/>
      <c r="I1939" s="327"/>
      <c r="J1939" s="327"/>
      <c r="K1939" s="327"/>
      <c r="L1939" s="327"/>
      <c r="M1939" s="327"/>
      <c r="N1939" s="327"/>
      <c r="O1939" s="327"/>
      <c r="P1939" s="327"/>
      <c r="Q1939" s="327"/>
      <c r="R1939" s="327"/>
      <c r="S1939" s="327"/>
      <c r="T1939" s="327"/>
      <c r="U1939" s="327"/>
      <c r="V1939" s="327"/>
      <c r="W1939" s="327"/>
      <c r="X1939" s="327"/>
      <c r="Y1939" s="327"/>
      <c r="Z1939" s="327"/>
      <c r="AA1939" s="327"/>
      <c r="AB1939" s="327"/>
      <c r="AC1939" s="327"/>
      <c r="AD1939" s="327"/>
      <c r="AE1939" s="327"/>
      <c r="AF1939" s="327"/>
      <c r="AG1939" s="327"/>
    </row>
    <row r="1940" spans="2:33">
      <c r="B1940" s="354"/>
      <c r="D1940" s="327"/>
      <c r="E1940" s="327"/>
      <c r="F1940" s="327"/>
      <c r="G1940" s="327"/>
      <c r="H1940" s="327"/>
      <c r="I1940" s="327"/>
      <c r="J1940" s="327"/>
      <c r="K1940" s="327"/>
      <c r="L1940" s="327"/>
      <c r="M1940" s="327"/>
      <c r="N1940" s="327"/>
      <c r="O1940" s="327"/>
      <c r="P1940" s="327"/>
      <c r="Q1940" s="327"/>
      <c r="R1940" s="327"/>
      <c r="S1940" s="327"/>
      <c r="T1940" s="327"/>
      <c r="U1940" s="327"/>
      <c r="V1940" s="327"/>
      <c r="W1940" s="327"/>
      <c r="X1940" s="327"/>
      <c r="Y1940" s="327"/>
      <c r="Z1940" s="327"/>
      <c r="AA1940" s="327"/>
      <c r="AB1940" s="327"/>
      <c r="AC1940" s="327"/>
      <c r="AD1940" s="327"/>
      <c r="AE1940" s="327"/>
      <c r="AF1940" s="327"/>
      <c r="AG1940" s="327"/>
    </row>
    <row r="1941" spans="2:33">
      <c r="B1941" s="354"/>
      <c r="D1941" s="327"/>
      <c r="E1941" s="327"/>
      <c r="F1941" s="327"/>
      <c r="G1941" s="327"/>
      <c r="H1941" s="327"/>
      <c r="I1941" s="327"/>
      <c r="J1941" s="327"/>
      <c r="K1941" s="327"/>
      <c r="L1941" s="327"/>
      <c r="M1941" s="327"/>
      <c r="N1941" s="327"/>
      <c r="O1941" s="327"/>
      <c r="P1941" s="327"/>
      <c r="Q1941" s="327"/>
      <c r="R1941" s="327"/>
      <c r="S1941" s="327"/>
      <c r="T1941" s="327"/>
      <c r="U1941" s="327"/>
      <c r="V1941" s="327"/>
      <c r="W1941" s="327"/>
      <c r="X1941" s="327"/>
      <c r="Y1941" s="327"/>
      <c r="Z1941" s="327"/>
      <c r="AA1941" s="327"/>
      <c r="AB1941" s="327"/>
      <c r="AC1941" s="327"/>
      <c r="AD1941" s="327"/>
      <c r="AE1941" s="327"/>
      <c r="AF1941" s="327"/>
      <c r="AG1941" s="327"/>
    </row>
    <row r="1942" spans="2:33">
      <c r="B1942" s="354"/>
      <c r="D1942" s="327"/>
      <c r="E1942" s="327"/>
      <c r="F1942" s="327"/>
      <c r="G1942" s="327"/>
      <c r="H1942" s="327"/>
      <c r="I1942" s="327"/>
      <c r="J1942" s="327"/>
      <c r="K1942" s="327"/>
      <c r="L1942" s="327"/>
      <c r="M1942" s="327"/>
      <c r="N1942" s="327"/>
      <c r="O1942" s="327"/>
      <c r="P1942" s="327"/>
      <c r="Q1942" s="327"/>
      <c r="R1942" s="327"/>
      <c r="S1942" s="327"/>
      <c r="T1942" s="327"/>
      <c r="U1942" s="327"/>
      <c r="V1942" s="327"/>
      <c r="W1942" s="327"/>
      <c r="X1942" s="327"/>
      <c r="Y1942" s="327"/>
      <c r="Z1942" s="327"/>
      <c r="AA1942" s="327"/>
      <c r="AB1942" s="327"/>
      <c r="AC1942" s="327"/>
      <c r="AD1942" s="327"/>
      <c r="AE1942" s="327"/>
      <c r="AF1942" s="327"/>
      <c r="AG1942" s="327"/>
    </row>
    <row r="1943" spans="2:33">
      <c r="B1943" s="354"/>
      <c r="D1943" s="327"/>
      <c r="E1943" s="327"/>
      <c r="F1943" s="327"/>
      <c r="G1943" s="327"/>
      <c r="H1943" s="327"/>
      <c r="I1943" s="327"/>
      <c r="J1943" s="327"/>
      <c r="K1943" s="327"/>
      <c r="L1943" s="327"/>
      <c r="M1943" s="327"/>
      <c r="N1943" s="327"/>
      <c r="O1943" s="327"/>
      <c r="P1943" s="327"/>
      <c r="Q1943" s="327"/>
      <c r="R1943" s="327"/>
      <c r="S1943" s="327"/>
      <c r="T1943" s="327"/>
      <c r="U1943" s="327"/>
      <c r="V1943" s="327"/>
      <c r="W1943" s="327"/>
      <c r="X1943" s="327"/>
      <c r="Y1943" s="327"/>
      <c r="Z1943" s="327"/>
      <c r="AA1943" s="327"/>
      <c r="AB1943" s="327"/>
      <c r="AC1943" s="327"/>
      <c r="AD1943" s="327"/>
      <c r="AE1943" s="327"/>
      <c r="AF1943" s="327"/>
      <c r="AG1943" s="327"/>
    </row>
    <row r="1944" spans="2:33">
      <c r="B1944" s="354"/>
      <c r="D1944" s="327"/>
      <c r="E1944" s="327"/>
      <c r="F1944" s="327"/>
      <c r="G1944" s="327"/>
      <c r="H1944" s="327"/>
      <c r="I1944" s="327"/>
      <c r="J1944" s="327"/>
      <c r="K1944" s="327"/>
      <c r="L1944" s="327"/>
      <c r="M1944" s="327"/>
      <c r="N1944" s="327"/>
      <c r="O1944" s="327"/>
      <c r="P1944" s="327"/>
      <c r="Q1944" s="327"/>
      <c r="R1944" s="327"/>
      <c r="S1944" s="327"/>
      <c r="T1944" s="327"/>
      <c r="U1944" s="327"/>
      <c r="V1944" s="327"/>
      <c r="W1944" s="327"/>
      <c r="X1944" s="327"/>
      <c r="Y1944" s="327"/>
      <c r="Z1944" s="327"/>
      <c r="AA1944" s="327"/>
      <c r="AB1944" s="327"/>
      <c r="AC1944" s="327"/>
      <c r="AD1944" s="327"/>
      <c r="AE1944" s="327"/>
      <c r="AF1944" s="327"/>
      <c r="AG1944" s="327"/>
    </row>
    <row r="1945" spans="2:33">
      <c r="B1945" s="354"/>
      <c r="D1945" s="327"/>
      <c r="E1945" s="327"/>
      <c r="F1945" s="327"/>
      <c r="G1945" s="327"/>
      <c r="H1945" s="327"/>
      <c r="I1945" s="327"/>
      <c r="J1945" s="327"/>
      <c r="K1945" s="327"/>
      <c r="L1945" s="327"/>
      <c r="M1945" s="327"/>
      <c r="N1945" s="327"/>
      <c r="O1945" s="327"/>
      <c r="P1945" s="327"/>
      <c r="Q1945" s="327"/>
      <c r="R1945" s="327"/>
      <c r="S1945" s="327"/>
      <c r="T1945" s="327"/>
      <c r="U1945" s="327"/>
      <c r="V1945" s="327"/>
      <c r="W1945" s="327"/>
      <c r="X1945" s="327"/>
      <c r="Y1945" s="327"/>
      <c r="Z1945" s="327"/>
      <c r="AA1945" s="327"/>
      <c r="AB1945" s="327"/>
      <c r="AC1945" s="327"/>
      <c r="AD1945" s="327"/>
      <c r="AE1945" s="327"/>
      <c r="AF1945" s="327"/>
      <c r="AG1945" s="327"/>
    </row>
    <row r="1946" spans="2:33">
      <c r="B1946" s="354"/>
      <c r="D1946" s="327"/>
      <c r="E1946" s="327"/>
      <c r="F1946" s="327"/>
      <c r="G1946" s="327"/>
      <c r="H1946" s="327"/>
      <c r="I1946" s="327"/>
      <c r="J1946" s="327"/>
      <c r="K1946" s="327"/>
      <c r="L1946" s="327"/>
      <c r="M1946" s="327"/>
      <c r="N1946" s="327"/>
      <c r="O1946" s="327"/>
      <c r="P1946" s="327"/>
      <c r="Q1946" s="327"/>
      <c r="R1946" s="327"/>
      <c r="S1946" s="327"/>
      <c r="T1946" s="327"/>
      <c r="U1946" s="327"/>
      <c r="V1946" s="327"/>
      <c r="W1946" s="327"/>
      <c r="X1946" s="327"/>
      <c r="Y1946" s="327"/>
      <c r="Z1946" s="327"/>
      <c r="AA1946" s="327"/>
      <c r="AB1946" s="327"/>
      <c r="AC1946" s="327"/>
      <c r="AD1946" s="327"/>
      <c r="AE1946" s="327"/>
      <c r="AF1946" s="327"/>
      <c r="AG1946" s="327"/>
    </row>
    <row r="1947" spans="2:33">
      <c r="B1947" s="354"/>
      <c r="D1947" s="327"/>
      <c r="E1947" s="327"/>
      <c r="F1947" s="327"/>
      <c r="G1947" s="327"/>
      <c r="H1947" s="327"/>
      <c r="I1947" s="327"/>
      <c r="J1947" s="327"/>
      <c r="K1947" s="327"/>
      <c r="L1947" s="327"/>
      <c r="M1947" s="327"/>
      <c r="N1947" s="327"/>
      <c r="O1947" s="327"/>
      <c r="P1947" s="327"/>
      <c r="Q1947" s="327"/>
      <c r="R1947" s="327"/>
      <c r="S1947" s="327"/>
      <c r="T1947" s="327"/>
      <c r="U1947" s="327"/>
      <c r="V1947" s="327"/>
      <c r="W1947" s="327"/>
      <c r="X1947" s="327"/>
      <c r="Y1947" s="327"/>
      <c r="Z1947" s="327"/>
      <c r="AA1947" s="327"/>
      <c r="AB1947" s="327"/>
      <c r="AC1947" s="327"/>
      <c r="AD1947" s="327"/>
      <c r="AE1947" s="327"/>
      <c r="AF1947" s="327"/>
      <c r="AG1947" s="327"/>
    </row>
    <row r="1948" spans="2:33">
      <c r="B1948" s="354"/>
      <c r="D1948" s="327"/>
      <c r="E1948" s="327"/>
      <c r="F1948" s="327"/>
      <c r="G1948" s="327"/>
      <c r="H1948" s="327"/>
      <c r="I1948" s="327"/>
      <c r="J1948" s="327"/>
      <c r="K1948" s="327"/>
      <c r="L1948" s="327"/>
      <c r="M1948" s="327"/>
      <c r="N1948" s="327"/>
      <c r="O1948" s="327"/>
      <c r="P1948" s="327"/>
      <c r="Q1948" s="327"/>
      <c r="R1948" s="327"/>
      <c r="S1948" s="327"/>
      <c r="T1948" s="327"/>
      <c r="U1948" s="327"/>
      <c r="V1948" s="327"/>
      <c r="W1948" s="327"/>
      <c r="X1948" s="327"/>
      <c r="Y1948" s="327"/>
      <c r="Z1948" s="327"/>
      <c r="AA1948" s="327"/>
      <c r="AB1948" s="327"/>
      <c r="AC1948" s="327"/>
      <c r="AD1948" s="327"/>
      <c r="AE1948" s="327"/>
      <c r="AF1948" s="327"/>
      <c r="AG1948" s="327"/>
    </row>
    <row r="1949" spans="2:33">
      <c r="B1949" s="354"/>
      <c r="D1949" s="327"/>
      <c r="E1949" s="327"/>
      <c r="F1949" s="327"/>
      <c r="G1949" s="327"/>
      <c r="H1949" s="327"/>
      <c r="I1949" s="327"/>
      <c r="J1949" s="327"/>
      <c r="K1949" s="327"/>
      <c r="L1949" s="327"/>
      <c r="M1949" s="327"/>
      <c r="N1949" s="327"/>
      <c r="O1949" s="327"/>
      <c r="P1949" s="327"/>
      <c r="Q1949" s="327"/>
      <c r="R1949" s="327"/>
      <c r="S1949" s="327"/>
      <c r="T1949" s="327"/>
      <c r="U1949" s="327"/>
      <c r="V1949" s="327"/>
      <c r="W1949" s="327"/>
      <c r="X1949" s="327"/>
      <c r="Y1949" s="327"/>
      <c r="Z1949" s="327"/>
      <c r="AA1949" s="327"/>
      <c r="AB1949" s="327"/>
      <c r="AC1949" s="327"/>
      <c r="AD1949" s="327"/>
      <c r="AE1949" s="327"/>
      <c r="AF1949" s="327"/>
      <c r="AG1949" s="327"/>
    </row>
    <row r="1950" spans="2:33">
      <c r="B1950" s="354"/>
      <c r="D1950" s="327"/>
      <c r="E1950" s="327"/>
      <c r="F1950" s="327"/>
      <c r="G1950" s="327"/>
      <c r="H1950" s="327"/>
      <c r="I1950" s="327"/>
      <c r="J1950" s="327"/>
      <c r="K1950" s="327"/>
      <c r="L1950" s="327"/>
      <c r="M1950" s="327"/>
      <c r="N1950" s="327"/>
      <c r="O1950" s="327"/>
      <c r="P1950" s="327"/>
      <c r="Q1950" s="327"/>
      <c r="R1950" s="327"/>
      <c r="S1950" s="327"/>
      <c r="T1950" s="327"/>
      <c r="U1950" s="327"/>
      <c r="V1950" s="327"/>
      <c r="W1950" s="327"/>
      <c r="X1950" s="327"/>
      <c r="Y1950" s="327"/>
      <c r="Z1950" s="327"/>
      <c r="AA1950" s="327"/>
      <c r="AB1950" s="327"/>
      <c r="AC1950" s="327"/>
      <c r="AD1950" s="327"/>
      <c r="AE1950" s="327"/>
      <c r="AF1950" s="327"/>
      <c r="AG1950" s="327"/>
    </row>
    <row r="1951" spans="2:33">
      <c r="B1951" s="354"/>
      <c r="D1951" s="327"/>
      <c r="E1951" s="327"/>
      <c r="F1951" s="327"/>
      <c r="G1951" s="327"/>
      <c r="H1951" s="327"/>
      <c r="I1951" s="327"/>
      <c r="J1951" s="327"/>
      <c r="K1951" s="327"/>
      <c r="L1951" s="327"/>
      <c r="M1951" s="327"/>
      <c r="N1951" s="327"/>
      <c r="O1951" s="327"/>
      <c r="P1951" s="327"/>
      <c r="Q1951" s="327"/>
      <c r="R1951" s="327"/>
      <c r="S1951" s="327"/>
      <c r="T1951" s="327"/>
      <c r="U1951" s="327"/>
      <c r="V1951" s="327"/>
      <c r="W1951" s="327"/>
      <c r="X1951" s="327"/>
      <c r="Y1951" s="327"/>
      <c r="Z1951" s="327"/>
      <c r="AA1951" s="327"/>
      <c r="AB1951" s="327"/>
      <c r="AC1951" s="327"/>
      <c r="AD1951" s="327"/>
      <c r="AE1951" s="327"/>
      <c r="AF1951" s="327"/>
      <c r="AG1951" s="327"/>
    </row>
    <row r="1952" spans="2:33">
      <c r="B1952" s="354"/>
      <c r="D1952" s="327"/>
      <c r="E1952" s="327"/>
      <c r="F1952" s="327"/>
      <c r="G1952" s="327"/>
      <c r="H1952" s="327"/>
      <c r="I1952" s="327"/>
      <c r="J1952" s="327"/>
      <c r="K1952" s="327"/>
      <c r="L1952" s="327"/>
      <c r="M1952" s="327"/>
      <c r="N1952" s="327"/>
      <c r="O1952" s="327"/>
      <c r="P1952" s="327"/>
      <c r="Q1952" s="327"/>
      <c r="R1952" s="327"/>
      <c r="S1952" s="327"/>
      <c r="T1952" s="327"/>
      <c r="U1952" s="327"/>
      <c r="V1952" s="327"/>
      <c r="W1952" s="327"/>
      <c r="X1952" s="327"/>
      <c r="Y1952" s="327"/>
      <c r="Z1952" s="327"/>
      <c r="AA1952" s="327"/>
      <c r="AB1952" s="327"/>
      <c r="AC1952" s="327"/>
      <c r="AD1952" s="327"/>
      <c r="AE1952" s="327"/>
      <c r="AF1952" s="327"/>
      <c r="AG1952" s="327"/>
    </row>
    <row r="1953" spans="2:33">
      <c r="B1953" s="354"/>
      <c r="D1953" s="327"/>
      <c r="E1953" s="327"/>
      <c r="F1953" s="327"/>
      <c r="G1953" s="327"/>
      <c r="H1953" s="327"/>
      <c r="I1953" s="327"/>
      <c r="J1953" s="327"/>
      <c r="K1953" s="327"/>
      <c r="L1953" s="327"/>
      <c r="M1953" s="327"/>
      <c r="N1953" s="327"/>
      <c r="O1953" s="327"/>
      <c r="P1953" s="327"/>
      <c r="Q1953" s="327"/>
      <c r="R1953" s="327"/>
      <c r="S1953" s="327"/>
      <c r="T1953" s="327"/>
      <c r="U1953" s="327"/>
      <c r="V1953" s="327"/>
      <c r="W1953" s="327"/>
      <c r="X1953" s="327"/>
      <c r="Y1953" s="327"/>
      <c r="Z1953" s="327"/>
      <c r="AA1953" s="327"/>
      <c r="AB1953" s="327"/>
      <c r="AC1953" s="327"/>
      <c r="AD1953" s="327"/>
      <c r="AE1953" s="327"/>
      <c r="AF1953" s="327"/>
      <c r="AG1953" s="327"/>
    </row>
    <row r="1954" spans="2:33">
      <c r="B1954" s="354"/>
      <c r="D1954" s="327"/>
      <c r="E1954" s="327"/>
      <c r="F1954" s="327"/>
      <c r="G1954" s="327"/>
      <c r="H1954" s="327"/>
      <c r="I1954" s="327"/>
      <c r="J1954" s="327"/>
      <c r="K1954" s="327"/>
      <c r="L1954" s="327"/>
      <c r="M1954" s="327"/>
      <c r="N1954" s="327"/>
      <c r="O1954" s="327"/>
      <c r="P1954" s="327"/>
      <c r="Q1954" s="327"/>
      <c r="R1954" s="327"/>
      <c r="S1954" s="327"/>
      <c r="T1954" s="327"/>
      <c r="U1954" s="327"/>
      <c r="V1954" s="327"/>
      <c r="W1954" s="327"/>
      <c r="X1954" s="327"/>
      <c r="Y1954" s="327"/>
      <c r="Z1954" s="327"/>
      <c r="AA1954" s="327"/>
      <c r="AB1954" s="327"/>
      <c r="AC1954" s="327"/>
      <c r="AD1954" s="327"/>
      <c r="AE1954" s="327"/>
      <c r="AF1954" s="327"/>
      <c r="AG1954" s="327"/>
    </row>
    <row r="1955" spans="2:33">
      <c r="B1955" s="354"/>
      <c r="D1955" s="327"/>
      <c r="E1955" s="327"/>
      <c r="F1955" s="327"/>
      <c r="G1955" s="327"/>
      <c r="H1955" s="327"/>
      <c r="I1955" s="327"/>
      <c r="J1955" s="327"/>
      <c r="K1955" s="327"/>
      <c r="L1955" s="327"/>
      <c r="M1955" s="327"/>
      <c r="N1955" s="327"/>
      <c r="O1955" s="327"/>
      <c r="P1955" s="327"/>
      <c r="Q1955" s="327"/>
      <c r="R1955" s="327"/>
      <c r="S1955" s="327"/>
      <c r="T1955" s="327"/>
      <c r="U1955" s="327"/>
      <c r="V1955" s="327"/>
      <c r="W1955" s="327"/>
      <c r="X1955" s="327"/>
      <c r="Y1955" s="327"/>
      <c r="Z1955" s="327"/>
      <c r="AA1955" s="327"/>
      <c r="AB1955" s="327"/>
      <c r="AC1955" s="327"/>
      <c r="AD1955" s="327"/>
      <c r="AE1955" s="327"/>
      <c r="AF1955" s="327"/>
      <c r="AG1955" s="327"/>
    </row>
    <row r="1956" spans="2:33">
      <c r="B1956" s="354"/>
      <c r="D1956" s="327"/>
      <c r="E1956" s="327"/>
      <c r="F1956" s="327"/>
      <c r="G1956" s="327"/>
      <c r="H1956" s="327"/>
      <c r="I1956" s="327"/>
      <c r="J1956" s="327"/>
      <c r="K1956" s="327"/>
      <c r="L1956" s="327"/>
      <c r="M1956" s="327"/>
      <c r="N1956" s="327"/>
      <c r="O1956" s="327"/>
      <c r="P1956" s="327"/>
      <c r="Q1956" s="327"/>
      <c r="R1956" s="327"/>
      <c r="S1956" s="327"/>
      <c r="T1956" s="327"/>
      <c r="U1956" s="327"/>
      <c r="V1956" s="327"/>
      <c r="W1956" s="327"/>
      <c r="X1956" s="327"/>
      <c r="Y1956" s="327"/>
      <c r="Z1956" s="327"/>
      <c r="AA1956" s="327"/>
      <c r="AB1956" s="327"/>
      <c r="AC1956" s="327"/>
      <c r="AD1956" s="327"/>
      <c r="AE1956" s="327"/>
      <c r="AF1956" s="327"/>
      <c r="AG1956" s="327"/>
    </row>
    <row r="1957" spans="2:33">
      <c r="B1957" s="354"/>
      <c r="D1957" s="327"/>
      <c r="E1957" s="327"/>
      <c r="F1957" s="327"/>
      <c r="G1957" s="327"/>
      <c r="H1957" s="327"/>
      <c r="I1957" s="327"/>
      <c r="J1957" s="327"/>
      <c r="K1957" s="327"/>
      <c r="L1957" s="327"/>
      <c r="M1957" s="327"/>
      <c r="N1957" s="327"/>
      <c r="O1957" s="327"/>
      <c r="P1957" s="327"/>
      <c r="Q1957" s="327"/>
      <c r="R1957" s="327"/>
      <c r="S1957" s="327"/>
      <c r="T1957" s="327"/>
      <c r="U1957" s="327"/>
      <c r="V1957" s="327"/>
      <c r="W1957" s="327"/>
      <c r="X1957" s="327"/>
      <c r="Y1957" s="327"/>
      <c r="Z1957" s="327"/>
      <c r="AA1957" s="327"/>
      <c r="AB1957" s="327"/>
      <c r="AC1957" s="327"/>
      <c r="AD1957" s="327"/>
      <c r="AE1957" s="327"/>
      <c r="AF1957" s="327"/>
      <c r="AG1957" s="327"/>
    </row>
    <row r="1958" spans="2:33">
      <c r="B1958" s="354"/>
      <c r="D1958" s="327"/>
      <c r="E1958" s="327"/>
      <c r="F1958" s="327"/>
      <c r="G1958" s="327"/>
      <c r="H1958" s="327"/>
      <c r="I1958" s="327"/>
      <c r="J1958" s="327"/>
      <c r="K1958" s="327"/>
      <c r="L1958" s="327"/>
      <c r="M1958" s="327"/>
      <c r="N1958" s="327"/>
      <c r="O1958" s="327"/>
      <c r="P1958" s="327"/>
      <c r="Q1958" s="327"/>
      <c r="R1958" s="327"/>
      <c r="S1958" s="327"/>
      <c r="T1958" s="327"/>
      <c r="U1958" s="327"/>
      <c r="V1958" s="327"/>
      <c r="W1958" s="327"/>
      <c r="X1958" s="327"/>
      <c r="Y1958" s="327"/>
      <c r="Z1958" s="327"/>
      <c r="AA1958" s="327"/>
      <c r="AB1958" s="327"/>
      <c r="AC1958" s="327"/>
      <c r="AD1958" s="327"/>
      <c r="AE1958" s="327"/>
      <c r="AF1958" s="327"/>
      <c r="AG1958" s="327"/>
    </row>
    <row r="1959" spans="2:33">
      <c r="B1959" s="354"/>
      <c r="D1959" s="327"/>
      <c r="E1959" s="327"/>
      <c r="F1959" s="327"/>
      <c r="G1959" s="327"/>
      <c r="H1959" s="327"/>
      <c r="I1959" s="327"/>
      <c r="J1959" s="327"/>
      <c r="K1959" s="327"/>
      <c r="L1959" s="327"/>
      <c r="M1959" s="327"/>
      <c r="N1959" s="327"/>
      <c r="O1959" s="327"/>
      <c r="P1959" s="327"/>
      <c r="Q1959" s="327"/>
      <c r="R1959" s="327"/>
      <c r="S1959" s="327"/>
      <c r="T1959" s="327"/>
      <c r="U1959" s="327"/>
      <c r="V1959" s="327"/>
      <c r="W1959" s="327"/>
      <c r="X1959" s="327"/>
      <c r="Y1959" s="327"/>
      <c r="Z1959" s="327"/>
      <c r="AA1959" s="327"/>
      <c r="AB1959" s="327"/>
      <c r="AC1959" s="327"/>
      <c r="AD1959" s="327"/>
      <c r="AE1959" s="327"/>
      <c r="AF1959" s="327"/>
      <c r="AG1959" s="327"/>
    </row>
    <row r="1960" spans="2:33">
      <c r="B1960" s="354"/>
      <c r="D1960" s="327"/>
      <c r="E1960" s="327"/>
      <c r="F1960" s="327"/>
      <c r="G1960" s="327"/>
      <c r="H1960" s="327"/>
      <c r="I1960" s="327"/>
      <c r="J1960" s="327"/>
      <c r="K1960" s="327"/>
      <c r="L1960" s="327"/>
      <c r="M1960" s="327"/>
      <c r="N1960" s="327"/>
      <c r="O1960" s="327"/>
      <c r="P1960" s="327"/>
      <c r="Q1960" s="327"/>
      <c r="R1960" s="327"/>
      <c r="S1960" s="327"/>
      <c r="T1960" s="327"/>
      <c r="U1960" s="327"/>
      <c r="V1960" s="327"/>
      <c r="W1960" s="327"/>
      <c r="X1960" s="327"/>
      <c r="Y1960" s="327"/>
      <c r="Z1960" s="327"/>
      <c r="AA1960" s="327"/>
      <c r="AB1960" s="327"/>
      <c r="AC1960" s="327"/>
      <c r="AD1960" s="327"/>
      <c r="AE1960" s="327"/>
      <c r="AF1960" s="327"/>
      <c r="AG1960" s="327"/>
    </row>
    <row r="1961" spans="2:33">
      <c r="B1961" s="354"/>
      <c r="D1961" s="327"/>
      <c r="E1961" s="327"/>
      <c r="F1961" s="327"/>
      <c r="G1961" s="327"/>
      <c r="H1961" s="327"/>
      <c r="I1961" s="327"/>
      <c r="J1961" s="327"/>
      <c r="K1961" s="327"/>
      <c r="L1961" s="327"/>
      <c r="M1961" s="327"/>
      <c r="N1961" s="327"/>
      <c r="O1961" s="327"/>
      <c r="P1961" s="327"/>
      <c r="Q1961" s="327"/>
      <c r="R1961" s="327"/>
      <c r="S1961" s="327"/>
      <c r="T1961" s="327"/>
      <c r="U1961" s="327"/>
      <c r="V1961" s="327"/>
      <c r="W1961" s="327"/>
      <c r="X1961" s="327"/>
      <c r="Y1961" s="327"/>
      <c r="Z1961" s="327"/>
      <c r="AA1961" s="327"/>
      <c r="AB1961" s="327"/>
      <c r="AC1961" s="327"/>
      <c r="AD1961" s="327"/>
      <c r="AE1961" s="327"/>
      <c r="AF1961" s="327"/>
      <c r="AG1961" s="327"/>
    </row>
    <row r="1962" spans="2:33">
      <c r="B1962" s="354"/>
      <c r="D1962" s="327"/>
      <c r="E1962" s="327"/>
      <c r="F1962" s="327"/>
      <c r="G1962" s="327"/>
      <c r="H1962" s="327"/>
      <c r="I1962" s="327"/>
      <c r="J1962" s="327"/>
      <c r="K1962" s="327"/>
      <c r="L1962" s="327"/>
      <c r="M1962" s="327"/>
      <c r="N1962" s="327"/>
      <c r="O1962" s="327"/>
      <c r="P1962" s="327"/>
      <c r="Q1962" s="327"/>
      <c r="R1962" s="327"/>
      <c r="S1962" s="327"/>
      <c r="T1962" s="327"/>
      <c r="U1962" s="327"/>
      <c r="V1962" s="327"/>
      <c r="W1962" s="327"/>
      <c r="X1962" s="327"/>
      <c r="Y1962" s="327"/>
      <c r="Z1962" s="327"/>
      <c r="AA1962" s="327"/>
      <c r="AB1962" s="327"/>
      <c r="AC1962" s="327"/>
      <c r="AD1962" s="327"/>
      <c r="AE1962" s="327"/>
      <c r="AF1962" s="327"/>
      <c r="AG1962" s="327"/>
    </row>
    <row r="1963" spans="2:33">
      <c r="B1963" s="354"/>
      <c r="D1963" s="327"/>
      <c r="E1963" s="327"/>
      <c r="F1963" s="327"/>
      <c r="G1963" s="327"/>
      <c r="H1963" s="327"/>
      <c r="I1963" s="327"/>
      <c r="J1963" s="327"/>
      <c r="K1963" s="327"/>
      <c r="L1963" s="327"/>
      <c r="M1963" s="327"/>
      <c r="N1963" s="327"/>
      <c r="O1963" s="327"/>
      <c r="P1963" s="327"/>
      <c r="Q1963" s="327"/>
      <c r="R1963" s="327"/>
      <c r="S1963" s="327"/>
      <c r="T1963" s="327"/>
      <c r="U1963" s="327"/>
      <c r="V1963" s="327"/>
      <c r="W1963" s="327"/>
      <c r="X1963" s="327"/>
      <c r="Y1963" s="327"/>
      <c r="Z1963" s="327"/>
      <c r="AA1963" s="327"/>
      <c r="AB1963" s="327"/>
      <c r="AC1963" s="327"/>
      <c r="AD1963" s="327"/>
      <c r="AE1963" s="327"/>
      <c r="AF1963" s="327"/>
      <c r="AG1963" s="327"/>
    </row>
    <row r="1964" spans="2:33">
      <c r="B1964" s="354"/>
      <c r="D1964" s="327"/>
      <c r="E1964" s="327"/>
      <c r="F1964" s="327"/>
      <c r="G1964" s="327"/>
      <c r="H1964" s="327"/>
      <c r="I1964" s="327"/>
      <c r="J1964" s="327"/>
      <c r="K1964" s="327"/>
      <c r="L1964" s="327"/>
      <c r="M1964" s="327"/>
      <c r="N1964" s="327"/>
      <c r="O1964" s="327"/>
      <c r="P1964" s="327"/>
      <c r="Q1964" s="327"/>
      <c r="R1964" s="327"/>
      <c r="S1964" s="327"/>
      <c r="T1964" s="327"/>
      <c r="U1964" s="327"/>
      <c r="V1964" s="327"/>
      <c r="W1964" s="327"/>
      <c r="X1964" s="327"/>
      <c r="Y1964" s="327"/>
      <c r="Z1964" s="327"/>
      <c r="AA1964" s="327"/>
      <c r="AB1964" s="327"/>
      <c r="AC1964" s="327"/>
      <c r="AD1964" s="327"/>
      <c r="AE1964" s="327"/>
      <c r="AF1964" s="327"/>
      <c r="AG1964" s="327"/>
    </row>
    <row r="1965" spans="2:33">
      <c r="B1965" s="354"/>
      <c r="D1965" s="327"/>
      <c r="E1965" s="327"/>
      <c r="F1965" s="327"/>
      <c r="G1965" s="327"/>
      <c r="H1965" s="327"/>
      <c r="I1965" s="327"/>
      <c r="J1965" s="327"/>
      <c r="K1965" s="327"/>
      <c r="L1965" s="327"/>
      <c r="M1965" s="327"/>
      <c r="N1965" s="327"/>
      <c r="O1965" s="327"/>
      <c r="P1965" s="327"/>
      <c r="Q1965" s="327"/>
      <c r="R1965" s="327"/>
      <c r="S1965" s="327"/>
      <c r="T1965" s="327"/>
      <c r="U1965" s="327"/>
      <c r="V1965" s="327"/>
      <c r="W1965" s="327"/>
      <c r="X1965" s="327"/>
      <c r="Y1965" s="327"/>
      <c r="Z1965" s="327"/>
      <c r="AA1965" s="327"/>
      <c r="AB1965" s="327"/>
      <c r="AC1965" s="327"/>
      <c r="AD1965" s="327"/>
      <c r="AE1965" s="327"/>
      <c r="AF1965" s="327"/>
      <c r="AG1965" s="327"/>
    </row>
    <row r="1966" spans="2:33">
      <c r="B1966" s="354"/>
      <c r="D1966" s="327"/>
      <c r="E1966" s="327"/>
      <c r="F1966" s="327"/>
      <c r="G1966" s="327"/>
      <c r="H1966" s="327"/>
      <c r="I1966" s="327"/>
      <c r="J1966" s="327"/>
      <c r="K1966" s="327"/>
      <c r="L1966" s="327"/>
      <c r="M1966" s="327"/>
      <c r="N1966" s="327"/>
      <c r="O1966" s="327"/>
      <c r="P1966" s="327"/>
      <c r="Q1966" s="327"/>
      <c r="R1966" s="327"/>
      <c r="S1966" s="327"/>
      <c r="T1966" s="327"/>
      <c r="U1966" s="327"/>
      <c r="V1966" s="327"/>
      <c r="W1966" s="327"/>
      <c r="X1966" s="327"/>
      <c r="Y1966" s="327"/>
      <c r="Z1966" s="327"/>
      <c r="AA1966" s="327"/>
      <c r="AB1966" s="327"/>
      <c r="AC1966" s="327"/>
      <c r="AD1966" s="327"/>
      <c r="AE1966" s="327"/>
      <c r="AF1966" s="327"/>
      <c r="AG1966" s="327"/>
    </row>
    <row r="1967" spans="2:33">
      <c r="B1967" s="354"/>
      <c r="D1967" s="327"/>
      <c r="E1967" s="327"/>
      <c r="F1967" s="327"/>
      <c r="G1967" s="327"/>
      <c r="H1967" s="327"/>
      <c r="I1967" s="327"/>
      <c r="J1967" s="327"/>
      <c r="K1967" s="327"/>
      <c r="L1967" s="327"/>
      <c r="M1967" s="327"/>
      <c r="N1967" s="327"/>
      <c r="O1967" s="327"/>
      <c r="P1967" s="327"/>
      <c r="Q1967" s="327"/>
      <c r="R1967" s="327"/>
      <c r="S1967" s="327"/>
      <c r="T1967" s="327"/>
      <c r="U1967" s="327"/>
      <c r="V1967" s="327"/>
      <c r="W1967" s="327"/>
      <c r="X1967" s="327"/>
      <c r="Y1967" s="327"/>
      <c r="Z1967" s="327"/>
      <c r="AA1967" s="327"/>
      <c r="AB1967" s="327"/>
      <c r="AC1967" s="327"/>
      <c r="AD1967" s="327"/>
      <c r="AE1967" s="327"/>
      <c r="AF1967" s="327"/>
      <c r="AG1967" s="327"/>
    </row>
    <row r="1968" spans="2:33">
      <c r="B1968" s="354"/>
      <c r="D1968" s="327"/>
      <c r="E1968" s="327"/>
      <c r="F1968" s="327"/>
      <c r="G1968" s="327"/>
      <c r="H1968" s="327"/>
      <c r="I1968" s="327"/>
      <c r="J1968" s="327"/>
      <c r="K1968" s="327"/>
      <c r="L1968" s="327"/>
      <c r="M1968" s="327"/>
      <c r="N1968" s="327"/>
      <c r="O1968" s="327"/>
      <c r="P1968" s="327"/>
      <c r="Q1968" s="327"/>
      <c r="R1968" s="327"/>
      <c r="S1968" s="327"/>
      <c r="T1968" s="327"/>
      <c r="U1968" s="327"/>
      <c r="V1968" s="327"/>
      <c r="W1968" s="327"/>
      <c r="X1968" s="327"/>
      <c r="Y1968" s="327"/>
      <c r="Z1968" s="327"/>
      <c r="AA1968" s="327"/>
      <c r="AB1968" s="327"/>
      <c r="AC1968" s="327"/>
      <c r="AD1968" s="327"/>
      <c r="AE1968" s="327"/>
      <c r="AF1968" s="327"/>
      <c r="AG1968" s="327"/>
    </row>
    <row r="1969" spans="2:33">
      <c r="B1969" s="354"/>
      <c r="D1969" s="327"/>
      <c r="E1969" s="327"/>
      <c r="F1969" s="327"/>
      <c r="G1969" s="327"/>
      <c r="H1969" s="327"/>
      <c r="I1969" s="327"/>
      <c r="J1969" s="327"/>
      <c r="K1969" s="327"/>
      <c r="L1969" s="327"/>
      <c r="M1969" s="327"/>
      <c r="N1969" s="327"/>
      <c r="O1969" s="327"/>
      <c r="P1969" s="327"/>
      <c r="Q1969" s="327"/>
      <c r="R1969" s="327"/>
      <c r="S1969" s="327"/>
      <c r="T1969" s="327"/>
      <c r="U1969" s="327"/>
      <c r="V1969" s="327"/>
      <c r="W1969" s="327"/>
      <c r="X1969" s="327"/>
      <c r="Y1969" s="327"/>
      <c r="Z1969" s="327"/>
      <c r="AA1969" s="327"/>
      <c r="AB1969" s="327"/>
      <c r="AC1969" s="327"/>
      <c r="AD1969" s="327"/>
      <c r="AE1969" s="327"/>
      <c r="AF1969" s="327"/>
      <c r="AG1969" s="327"/>
    </row>
    <row r="1970" spans="2:33">
      <c r="B1970" s="354"/>
      <c r="D1970" s="327"/>
      <c r="E1970" s="327"/>
      <c r="F1970" s="327"/>
      <c r="G1970" s="327"/>
      <c r="H1970" s="327"/>
      <c r="I1970" s="327"/>
      <c r="J1970" s="327"/>
      <c r="K1970" s="327"/>
      <c r="L1970" s="327"/>
      <c r="M1970" s="327"/>
      <c r="N1970" s="327"/>
      <c r="O1970" s="327"/>
      <c r="P1970" s="327"/>
      <c r="Q1970" s="327"/>
      <c r="R1970" s="327"/>
      <c r="S1970" s="327"/>
      <c r="T1970" s="327"/>
      <c r="U1970" s="327"/>
      <c r="V1970" s="327"/>
      <c r="W1970" s="327"/>
      <c r="X1970" s="327"/>
      <c r="Y1970" s="327"/>
      <c r="Z1970" s="327"/>
      <c r="AA1970" s="327"/>
      <c r="AB1970" s="327"/>
      <c r="AC1970" s="327"/>
      <c r="AD1970" s="327"/>
      <c r="AE1970" s="327"/>
      <c r="AF1970" s="327"/>
      <c r="AG1970" s="327"/>
    </row>
    <row r="1971" spans="2:33">
      <c r="B1971" s="354"/>
      <c r="D1971" s="327"/>
      <c r="E1971" s="327"/>
      <c r="F1971" s="327"/>
      <c r="G1971" s="327"/>
      <c r="H1971" s="327"/>
      <c r="I1971" s="327"/>
      <c r="J1971" s="327"/>
      <c r="K1971" s="327"/>
      <c r="L1971" s="327"/>
      <c r="M1971" s="327"/>
      <c r="N1971" s="327"/>
      <c r="O1971" s="327"/>
      <c r="P1971" s="327"/>
      <c r="Q1971" s="327"/>
      <c r="R1971" s="327"/>
      <c r="S1971" s="327"/>
      <c r="T1971" s="327"/>
      <c r="U1971" s="327"/>
      <c r="V1971" s="327"/>
      <c r="W1971" s="327"/>
      <c r="X1971" s="327"/>
      <c r="Y1971" s="327"/>
      <c r="Z1971" s="327"/>
      <c r="AA1971" s="327"/>
      <c r="AB1971" s="327"/>
      <c r="AC1971" s="327"/>
      <c r="AD1971" s="327"/>
      <c r="AE1971" s="327"/>
      <c r="AF1971" s="327"/>
      <c r="AG1971" s="327"/>
    </row>
    <row r="1972" spans="2:33">
      <c r="B1972" s="354"/>
      <c r="D1972" s="327"/>
      <c r="E1972" s="327"/>
      <c r="F1972" s="327"/>
      <c r="G1972" s="327"/>
      <c r="H1972" s="327"/>
      <c r="I1972" s="327"/>
      <c r="J1972" s="327"/>
      <c r="K1972" s="327"/>
      <c r="L1972" s="327"/>
      <c r="M1972" s="327"/>
      <c r="N1972" s="327"/>
      <c r="O1972" s="327"/>
      <c r="P1972" s="327"/>
      <c r="Q1972" s="327"/>
      <c r="R1972" s="327"/>
      <c r="S1972" s="327"/>
      <c r="T1972" s="327"/>
      <c r="U1972" s="327"/>
      <c r="V1972" s="327"/>
      <c r="W1972" s="327"/>
      <c r="X1972" s="327"/>
      <c r="Y1972" s="327"/>
      <c r="Z1972" s="327"/>
      <c r="AA1972" s="327"/>
      <c r="AB1972" s="327"/>
      <c r="AC1972" s="327"/>
      <c r="AD1972" s="327"/>
      <c r="AE1972" s="327"/>
      <c r="AF1972" s="327"/>
      <c r="AG1972" s="327"/>
    </row>
    <row r="1973" spans="2:33">
      <c r="B1973" s="354"/>
      <c r="D1973" s="327"/>
      <c r="E1973" s="327"/>
      <c r="F1973" s="327"/>
      <c r="G1973" s="327"/>
      <c r="H1973" s="327"/>
      <c r="I1973" s="327"/>
      <c r="J1973" s="327"/>
      <c r="K1973" s="327"/>
      <c r="L1973" s="327"/>
      <c r="M1973" s="327"/>
      <c r="N1973" s="327"/>
      <c r="O1973" s="327"/>
      <c r="P1973" s="327"/>
      <c r="Q1973" s="327"/>
      <c r="R1973" s="327"/>
      <c r="S1973" s="327"/>
      <c r="T1973" s="327"/>
      <c r="U1973" s="327"/>
      <c r="V1973" s="327"/>
      <c r="W1973" s="327"/>
      <c r="X1973" s="327"/>
      <c r="Y1973" s="327"/>
      <c r="Z1973" s="327"/>
      <c r="AA1973" s="327"/>
      <c r="AB1973" s="327"/>
      <c r="AC1973" s="327"/>
      <c r="AD1973" s="327"/>
      <c r="AE1973" s="327"/>
      <c r="AF1973" s="327"/>
      <c r="AG1973" s="327"/>
    </row>
    <row r="1974" spans="2:33">
      <c r="B1974" s="354"/>
      <c r="D1974" s="327"/>
      <c r="E1974" s="327"/>
      <c r="F1974" s="327"/>
      <c r="G1974" s="327"/>
      <c r="H1974" s="327"/>
      <c r="I1974" s="327"/>
      <c r="J1974" s="327"/>
      <c r="K1974" s="327"/>
      <c r="L1974" s="327"/>
      <c r="M1974" s="327"/>
      <c r="N1974" s="327"/>
      <c r="O1974" s="327"/>
      <c r="P1974" s="327"/>
      <c r="Q1974" s="327"/>
      <c r="R1974" s="327"/>
      <c r="S1974" s="327"/>
      <c r="T1974" s="327"/>
      <c r="U1974" s="327"/>
      <c r="V1974" s="327"/>
      <c r="W1974" s="327"/>
      <c r="X1974" s="327"/>
      <c r="Y1974" s="327"/>
      <c r="Z1974" s="327"/>
      <c r="AA1974" s="327"/>
      <c r="AB1974" s="327"/>
      <c r="AC1974" s="327"/>
      <c r="AD1974" s="327"/>
      <c r="AE1974" s="327"/>
      <c r="AF1974" s="327"/>
      <c r="AG1974" s="327"/>
    </row>
    <row r="1975" spans="2:33">
      <c r="B1975" s="354"/>
      <c r="D1975" s="327"/>
      <c r="E1975" s="327"/>
      <c r="F1975" s="327"/>
      <c r="G1975" s="327"/>
      <c r="H1975" s="327"/>
      <c r="I1975" s="327"/>
      <c r="J1975" s="327"/>
      <c r="K1975" s="327"/>
      <c r="L1975" s="327"/>
      <c r="M1975" s="327"/>
      <c r="N1975" s="327"/>
      <c r="O1975" s="327"/>
      <c r="P1975" s="327"/>
      <c r="Q1975" s="327"/>
      <c r="R1975" s="327"/>
      <c r="S1975" s="327"/>
      <c r="T1975" s="327"/>
      <c r="U1975" s="327"/>
      <c r="V1975" s="327"/>
      <c r="W1975" s="327"/>
      <c r="X1975" s="327"/>
      <c r="Y1975" s="327"/>
      <c r="Z1975" s="327"/>
      <c r="AA1975" s="327"/>
      <c r="AB1975" s="327"/>
      <c r="AC1975" s="327"/>
      <c r="AD1975" s="327"/>
      <c r="AE1975" s="327"/>
      <c r="AF1975" s="327"/>
      <c r="AG1975" s="327"/>
    </row>
    <row r="1976" spans="2:33">
      <c r="B1976" s="354"/>
      <c r="D1976" s="327"/>
      <c r="E1976" s="327"/>
      <c r="F1976" s="327"/>
      <c r="G1976" s="327"/>
      <c r="H1976" s="327"/>
      <c r="I1976" s="327"/>
      <c r="J1976" s="327"/>
      <c r="K1976" s="327"/>
      <c r="L1976" s="327"/>
      <c r="M1976" s="327"/>
      <c r="N1976" s="327"/>
      <c r="O1976" s="327"/>
      <c r="P1976" s="327"/>
      <c r="Q1976" s="327"/>
      <c r="R1976" s="327"/>
      <c r="S1976" s="327"/>
      <c r="T1976" s="327"/>
      <c r="U1976" s="327"/>
      <c r="V1976" s="327"/>
      <c r="W1976" s="327"/>
      <c r="X1976" s="327"/>
      <c r="Y1976" s="327"/>
      <c r="Z1976" s="327"/>
      <c r="AA1976" s="327"/>
      <c r="AB1976" s="327"/>
      <c r="AC1976" s="327"/>
      <c r="AD1976" s="327"/>
      <c r="AE1976" s="327"/>
      <c r="AF1976" s="327"/>
      <c r="AG1976" s="327"/>
    </row>
    <row r="1977" spans="2:33">
      <c r="B1977" s="354"/>
      <c r="D1977" s="327"/>
      <c r="E1977" s="327"/>
      <c r="F1977" s="327"/>
      <c r="G1977" s="327"/>
      <c r="H1977" s="327"/>
      <c r="I1977" s="327"/>
      <c r="J1977" s="327"/>
      <c r="K1977" s="327"/>
      <c r="L1977" s="327"/>
      <c r="M1977" s="327"/>
      <c r="N1977" s="327"/>
      <c r="O1977" s="327"/>
      <c r="P1977" s="327"/>
      <c r="Q1977" s="327"/>
      <c r="R1977" s="327"/>
      <c r="S1977" s="327"/>
      <c r="T1977" s="327"/>
      <c r="U1977" s="327"/>
      <c r="V1977" s="327"/>
      <c r="W1977" s="327"/>
      <c r="X1977" s="327"/>
      <c r="Y1977" s="327"/>
      <c r="Z1977" s="327"/>
      <c r="AA1977" s="327"/>
      <c r="AB1977" s="327"/>
      <c r="AC1977" s="327"/>
      <c r="AD1977" s="327"/>
      <c r="AE1977" s="327"/>
      <c r="AF1977" s="327"/>
      <c r="AG1977" s="327"/>
    </row>
    <row r="1978" spans="2:33">
      <c r="B1978" s="354"/>
      <c r="D1978" s="327"/>
      <c r="E1978" s="327"/>
      <c r="F1978" s="327"/>
      <c r="G1978" s="327"/>
      <c r="H1978" s="327"/>
      <c r="I1978" s="327"/>
      <c r="J1978" s="327"/>
      <c r="K1978" s="327"/>
      <c r="L1978" s="327"/>
      <c r="M1978" s="327"/>
      <c r="N1978" s="327"/>
      <c r="O1978" s="327"/>
      <c r="P1978" s="327"/>
      <c r="Q1978" s="327"/>
      <c r="R1978" s="327"/>
      <c r="S1978" s="327"/>
      <c r="T1978" s="327"/>
      <c r="U1978" s="327"/>
      <c r="V1978" s="327"/>
      <c r="W1978" s="327"/>
      <c r="X1978" s="327"/>
      <c r="Y1978" s="327"/>
      <c r="Z1978" s="327"/>
      <c r="AA1978" s="327"/>
      <c r="AB1978" s="327"/>
      <c r="AC1978" s="327"/>
      <c r="AD1978" s="327"/>
      <c r="AE1978" s="327"/>
      <c r="AF1978" s="327"/>
      <c r="AG1978" s="327"/>
    </row>
    <row r="1979" spans="2:33">
      <c r="B1979" s="354"/>
      <c r="D1979" s="327"/>
      <c r="E1979" s="327"/>
      <c r="F1979" s="327"/>
      <c r="G1979" s="327"/>
      <c r="H1979" s="327"/>
      <c r="I1979" s="327"/>
      <c r="J1979" s="327"/>
      <c r="K1979" s="327"/>
      <c r="L1979" s="327"/>
      <c r="M1979" s="327"/>
      <c r="N1979" s="327"/>
      <c r="O1979" s="327"/>
      <c r="P1979" s="327"/>
      <c r="Q1979" s="327"/>
      <c r="R1979" s="327"/>
      <c r="S1979" s="327"/>
      <c r="T1979" s="327"/>
      <c r="U1979" s="327"/>
      <c r="V1979" s="327"/>
      <c r="W1979" s="327"/>
      <c r="X1979" s="327"/>
      <c r="Y1979" s="327"/>
      <c r="Z1979" s="327"/>
      <c r="AA1979" s="327"/>
      <c r="AB1979" s="327"/>
      <c r="AC1979" s="327"/>
      <c r="AD1979" s="327"/>
      <c r="AE1979" s="327"/>
      <c r="AF1979" s="327"/>
      <c r="AG1979" s="327"/>
    </row>
    <row r="1980" spans="2:33">
      <c r="B1980" s="354"/>
      <c r="D1980" s="327"/>
      <c r="E1980" s="327"/>
      <c r="F1980" s="327"/>
      <c r="G1980" s="327"/>
      <c r="H1980" s="327"/>
      <c r="I1980" s="327"/>
      <c r="J1980" s="327"/>
      <c r="K1980" s="327"/>
      <c r="L1980" s="327"/>
      <c r="M1980" s="327"/>
      <c r="N1980" s="327"/>
      <c r="O1980" s="327"/>
      <c r="P1980" s="327"/>
      <c r="Q1980" s="327"/>
      <c r="R1980" s="327"/>
      <c r="S1980" s="327"/>
      <c r="T1980" s="327"/>
      <c r="U1980" s="327"/>
      <c r="V1980" s="327"/>
      <c r="W1980" s="327"/>
      <c r="X1980" s="327"/>
      <c r="Y1980" s="327"/>
      <c r="Z1980" s="327"/>
      <c r="AA1980" s="327"/>
      <c r="AB1980" s="327"/>
      <c r="AC1980" s="327"/>
      <c r="AD1980" s="327"/>
      <c r="AE1980" s="327"/>
      <c r="AF1980" s="327"/>
      <c r="AG1980" s="327"/>
    </row>
    <row r="1981" spans="2:33">
      <c r="B1981" s="354"/>
      <c r="D1981" s="327"/>
      <c r="E1981" s="327"/>
      <c r="F1981" s="327"/>
      <c r="G1981" s="327"/>
      <c r="H1981" s="327"/>
      <c r="I1981" s="327"/>
      <c r="J1981" s="327"/>
      <c r="K1981" s="327"/>
      <c r="L1981" s="327"/>
      <c r="M1981" s="327"/>
      <c r="N1981" s="327"/>
      <c r="O1981" s="327"/>
      <c r="P1981" s="327"/>
      <c r="Q1981" s="327"/>
      <c r="R1981" s="327"/>
      <c r="S1981" s="327"/>
      <c r="T1981" s="327"/>
      <c r="U1981" s="327"/>
      <c r="V1981" s="327"/>
      <c r="W1981" s="327"/>
      <c r="X1981" s="327"/>
      <c r="Y1981" s="327"/>
      <c r="Z1981" s="327"/>
      <c r="AA1981" s="327"/>
      <c r="AB1981" s="327"/>
      <c r="AC1981" s="327"/>
      <c r="AD1981" s="327"/>
      <c r="AE1981" s="327"/>
      <c r="AF1981" s="327"/>
      <c r="AG1981" s="327"/>
    </row>
    <row r="1982" spans="2:33">
      <c r="B1982" s="354"/>
      <c r="D1982" s="327"/>
      <c r="E1982" s="327"/>
      <c r="F1982" s="327"/>
      <c r="G1982" s="327"/>
      <c r="H1982" s="327"/>
      <c r="I1982" s="327"/>
      <c r="J1982" s="327"/>
      <c r="K1982" s="327"/>
      <c r="L1982" s="327"/>
      <c r="M1982" s="327"/>
      <c r="N1982" s="327"/>
      <c r="O1982" s="327"/>
      <c r="P1982" s="327"/>
      <c r="Q1982" s="327"/>
      <c r="R1982" s="327"/>
      <c r="S1982" s="327"/>
      <c r="T1982" s="327"/>
      <c r="U1982" s="327"/>
      <c r="V1982" s="327"/>
      <c r="W1982" s="327"/>
      <c r="X1982" s="327"/>
      <c r="Y1982" s="327"/>
      <c r="Z1982" s="327"/>
      <c r="AA1982" s="327"/>
      <c r="AB1982" s="327"/>
      <c r="AC1982" s="327"/>
      <c r="AD1982" s="327"/>
      <c r="AE1982" s="327"/>
      <c r="AF1982" s="327"/>
      <c r="AG1982" s="327"/>
    </row>
    <row r="1983" spans="2:33">
      <c r="B1983" s="354"/>
      <c r="D1983" s="327"/>
      <c r="E1983" s="327"/>
      <c r="F1983" s="327"/>
      <c r="G1983" s="327"/>
      <c r="H1983" s="327"/>
      <c r="I1983" s="327"/>
      <c r="J1983" s="327"/>
      <c r="K1983" s="327"/>
      <c r="L1983" s="327"/>
      <c r="M1983" s="327"/>
      <c r="N1983" s="327"/>
      <c r="O1983" s="327"/>
      <c r="P1983" s="327"/>
      <c r="Q1983" s="327"/>
      <c r="R1983" s="327"/>
      <c r="S1983" s="327"/>
      <c r="T1983" s="327"/>
      <c r="U1983" s="327"/>
      <c r="V1983" s="327"/>
      <c r="W1983" s="327"/>
      <c r="X1983" s="327"/>
      <c r="Y1983" s="327"/>
      <c r="Z1983" s="327"/>
      <c r="AA1983" s="327"/>
      <c r="AB1983" s="327"/>
      <c r="AC1983" s="327"/>
      <c r="AD1983" s="327"/>
      <c r="AE1983" s="327"/>
      <c r="AF1983" s="327"/>
      <c r="AG1983" s="327"/>
    </row>
    <row r="1984" spans="2:33">
      <c r="B1984" s="354"/>
      <c r="D1984" s="327"/>
      <c r="E1984" s="327"/>
      <c r="F1984" s="327"/>
      <c r="G1984" s="327"/>
      <c r="H1984" s="327"/>
      <c r="I1984" s="327"/>
      <c r="J1984" s="327"/>
      <c r="K1984" s="327"/>
      <c r="L1984" s="327"/>
      <c r="M1984" s="327"/>
      <c r="N1984" s="327"/>
      <c r="O1984" s="327"/>
      <c r="P1984" s="327"/>
      <c r="Q1984" s="327"/>
      <c r="R1984" s="327"/>
      <c r="S1984" s="327"/>
      <c r="T1984" s="327"/>
      <c r="U1984" s="327"/>
      <c r="V1984" s="327"/>
      <c r="W1984" s="327"/>
      <c r="X1984" s="327"/>
      <c r="Y1984" s="327"/>
      <c r="Z1984" s="327"/>
      <c r="AA1984" s="327"/>
      <c r="AB1984" s="327"/>
      <c r="AC1984" s="327"/>
      <c r="AD1984" s="327"/>
      <c r="AE1984" s="327"/>
      <c r="AF1984" s="327"/>
      <c r="AG1984" s="327"/>
    </row>
    <row r="1985" spans="2:33">
      <c r="B1985" s="354"/>
      <c r="D1985" s="327"/>
      <c r="E1985" s="327"/>
      <c r="F1985" s="327"/>
      <c r="G1985" s="327"/>
      <c r="H1985" s="327"/>
      <c r="I1985" s="327"/>
      <c r="J1985" s="327"/>
      <c r="K1985" s="327"/>
      <c r="L1985" s="327"/>
      <c r="M1985" s="327"/>
      <c r="N1985" s="327"/>
      <c r="O1985" s="327"/>
      <c r="P1985" s="327"/>
      <c r="Q1985" s="327"/>
      <c r="R1985" s="327"/>
      <c r="S1985" s="327"/>
      <c r="T1985" s="327"/>
      <c r="U1985" s="327"/>
      <c r="V1985" s="327"/>
      <c r="W1985" s="327"/>
      <c r="X1985" s="327"/>
      <c r="Y1985" s="327"/>
      <c r="Z1985" s="327"/>
      <c r="AA1985" s="327"/>
      <c r="AB1985" s="327"/>
      <c r="AC1985" s="327"/>
      <c r="AD1985" s="327"/>
      <c r="AE1985" s="327"/>
      <c r="AF1985" s="327"/>
      <c r="AG1985" s="327"/>
    </row>
    <row r="1986" spans="2:33">
      <c r="B1986" s="354"/>
      <c r="D1986" s="327"/>
      <c r="E1986" s="327"/>
      <c r="F1986" s="327"/>
      <c r="G1986" s="327"/>
      <c r="H1986" s="327"/>
      <c r="I1986" s="327"/>
      <c r="J1986" s="327"/>
      <c r="K1986" s="327"/>
      <c r="L1986" s="327"/>
      <c r="M1986" s="327"/>
      <c r="N1986" s="327"/>
      <c r="O1986" s="327"/>
      <c r="P1986" s="327"/>
      <c r="Q1986" s="327"/>
      <c r="R1986" s="327"/>
      <c r="S1986" s="327"/>
      <c r="T1986" s="327"/>
      <c r="U1986" s="327"/>
      <c r="V1986" s="327"/>
      <c r="W1986" s="327"/>
      <c r="X1986" s="327"/>
      <c r="Y1986" s="327"/>
      <c r="Z1986" s="327"/>
      <c r="AA1986" s="327"/>
      <c r="AB1986" s="327"/>
      <c r="AC1986" s="327"/>
      <c r="AD1986" s="327"/>
      <c r="AE1986" s="327"/>
      <c r="AF1986" s="327"/>
      <c r="AG1986" s="327"/>
    </row>
    <row r="1987" spans="2:33">
      <c r="B1987" s="354"/>
      <c r="D1987" s="327"/>
      <c r="E1987" s="327"/>
      <c r="F1987" s="327"/>
      <c r="G1987" s="327"/>
      <c r="H1987" s="327"/>
      <c r="I1987" s="327"/>
      <c r="J1987" s="327"/>
      <c r="K1987" s="327"/>
      <c r="L1987" s="327"/>
      <c r="M1987" s="327"/>
      <c r="N1987" s="327"/>
      <c r="O1987" s="327"/>
      <c r="P1987" s="327"/>
      <c r="Q1987" s="327"/>
      <c r="R1987" s="327"/>
      <c r="S1987" s="327"/>
      <c r="T1987" s="327"/>
      <c r="U1987" s="327"/>
      <c r="V1987" s="327"/>
      <c r="W1987" s="327"/>
      <c r="X1987" s="327"/>
      <c r="Y1987" s="327"/>
      <c r="Z1987" s="327"/>
      <c r="AA1987" s="327"/>
      <c r="AB1987" s="327"/>
      <c r="AC1987" s="327"/>
      <c r="AD1987" s="327"/>
      <c r="AE1987" s="327"/>
      <c r="AF1987" s="327"/>
      <c r="AG1987" s="327"/>
    </row>
    <row r="1988" spans="2:33">
      <c r="B1988" s="354"/>
      <c r="D1988" s="327"/>
      <c r="E1988" s="327"/>
      <c r="F1988" s="327"/>
      <c r="G1988" s="327"/>
      <c r="H1988" s="327"/>
      <c r="I1988" s="327"/>
      <c r="J1988" s="327"/>
      <c r="K1988" s="327"/>
      <c r="L1988" s="327"/>
      <c r="M1988" s="327"/>
      <c r="N1988" s="327"/>
      <c r="O1988" s="327"/>
      <c r="P1988" s="327"/>
      <c r="Q1988" s="327"/>
      <c r="R1988" s="327"/>
      <c r="S1988" s="327"/>
      <c r="T1988" s="327"/>
      <c r="U1988" s="327"/>
      <c r="V1988" s="327"/>
      <c r="W1988" s="327"/>
      <c r="X1988" s="327"/>
      <c r="Y1988" s="327"/>
      <c r="Z1988" s="327"/>
      <c r="AA1988" s="327"/>
      <c r="AB1988" s="327"/>
      <c r="AC1988" s="327"/>
      <c r="AD1988" s="327"/>
      <c r="AE1988" s="327"/>
      <c r="AF1988" s="327"/>
      <c r="AG1988" s="327"/>
    </row>
    <row r="1989" spans="2:33">
      <c r="B1989" s="354"/>
      <c r="D1989" s="327"/>
      <c r="E1989" s="327"/>
      <c r="F1989" s="327"/>
      <c r="G1989" s="327"/>
      <c r="H1989" s="327"/>
      <c r="I1989" s="327"/>
      <c r="J1989" s="327"/>
      <c r="K1989" s="327"/>
      <c r="L1989" s="327"/>
      <c r="M1989" s="327"/>
      <c r="N1989" s="327"/>
      <c r="O1989" s="327"/>
      <c r="P1989" s="327"/>
      <c r="Q1989" s="327"/>
      <c r="R1989" s="327"/>
      <c r="S1989" s="327"/>
      <c r="T1989" s="327"/>
      <c r="U1989" s="327"/>
      <c r="V1989" s="327"/>
      <c r="W1989" s="327"/>
      <c r="X1989" s="327"/>
      <c r="Y1989" s="327"/>
      <c r="Z1989" s="327"/>
      <c r="AA1989" s="327"/>
      <c r="AB1989" s="327"/>
      <c r="AC1989" s="327"/>
      <c r="AD1989" s="327"/>
      <c r="AE1989" s="327"/>
      <c r="AF1989" s="327"/>
      <c r="AG1989" s="327"/>
    </row>
    <row r="1990" spans="2:33">
      <c r="B1990" s="354"/>
      <c r="D1990" s="327"/>
      <c r="E1990" s="327"/>
      <c r="F1990" s="327"/>
      <c r="G1990" s="327"/>
      <c r="H1990" s="327"/>
      <c r="I1990" s="327"/>
      <c r="J1990" s="327"/>
      <c r="K1990" s="327"/>
      <c r="L1990" s="327"/>
      <c r="M1990" s="327"/>
      <c r="N1990" s="327"/>
      <c r="O1990" s="327"/>
      <c r="P1990" s="327"/>
      <c r="Q1990" s="327"/>
      <c r="R1990" s="327"/>
      <c r="S1990" s="327"/>
      <c r="T1990" s="327"/>
      <c r="U1990" s="327"/>
      <c r="V1990" s="327"/>
      <c r="W1990" s="327"/>
      <c r="X1990" s="327"/>
      <c r="Y1990" s="327"/>
      <c r="Z1990" s="327"/>
      <c r="AA1990" s="327"/>
      <c r="AB1990" s="327"/>
      <c r="AC1990" s="327"/>
      <c r="AD1990" s="327"/>
      <c r="AE1990" s="327"/>
      <c r="AF1990" s="327"/>
      <c r="AG1990" s="327"/>
    </row>
    <row r="1991" spans="2:33">
      <c r="B1991" s="354"/>
      <c r="D1991" s="327"/>
      <c r="E1991" s="327"/>
      <c r="F1991" s="327"/>
      <c r="G1991" s="327"/>
      <c r="H1991" s="327"/>
      <c r="I1991" s="327"/>
      <c r="J1991" s="327"/>
      <c r="K1991" s="327"/>
      <c r="L1991" s="327"/>
      <c r="M1991" s="327"/>
      <c r="N1991" s="327"/>
      <c r="O1991" s="327"/>
      <c r="P1991" s="327"/>
      <c r="Q1991" s="327"/>
      <c r="R1991" s="327"/>
      <c r="S1991" s="327"/>
      <c r="T1991" s="327"/>
      <c r="U1991" s="327"/>
      <c r="V1991" s="327"/>
      <c r="W1991" s="327"/>
      <c r="X1991" s="327"/>
      <c r="Y1991" s="327"/>
      <c r="Z1991" s="327"/>
      <c r="AA1991" s="327"/>
      <c r="AB1991" s="327"/>
      <c r="AC1991" s="327"/>
      <c r="AD1991" s="327"/>
      <c r="AE1991" s="327"/>
      <c r="AF1991" s="327"/>
      <c r="AG1991" s="327"/>
    </row>
    <row r="1992" spans="2:33">
      <c r="B1992" s="354"/>
      <c r="D1992" s="327"/>
      <c r="E1992" s="327"/>
      <c r="F1992" s="327"/>
      <c r="G1992" s="327"/>
      <c r="H1992" s="327"/>
      <c r="I1992" s="327"/>
      <c r="J1992" s="327"/>
      <c r="K1992" s="327"/>
      <c r="L1992" s="327"/>
      <c r="M1992" s="327"/>
      <c r="N1992" s="327"/>
      <c r="O1992" s="327"/>
      <c r="P1992" s="327"/>
      <c r="Q1992" s="327"/>
      <c r="R1992" s="327"/>
      <c r="S1992" s="327"/>
      <c r="T1992" s="327"/>
      <c r="U1992" s="327"/>
      <c r="V1992" s="327"/>
      <c r="W1992" s="327"/>
      <c r="X1992" s="327"/>
      <c r="Y1992" s="327"/>
      <c r="Z1992" s="327"/>
      <c r="AA1992" s="327"/>
      <c r="AB1992" s="327"/>
      <c r="AC1992" s="327"/>
      <c r="AD1992" s="327"/>
      <c r="AE1992" s="327"/>
      <c r="AF1992" s="327"/>
      <c r="AG1992" s="327"/>
    </row>
    <row r="1993" spans="2:33">
      <c r="B1993" s="354"/>
      <c r="D1993" s="327"/>
      <c r="E1993" s="327"/>
      <c r="F1993" s="327"/>
      <c r="G1993" s="327"/>
      <c r="H1993" s="327"/>
      <c r="I1993" s="327"/>
      <c r="J1993" s="327"/>
      <c r="K1993" s="327"/>
      <c r="L1993" s="327"/>
      <c r="M1993" s="327"/>
      <c r="N1993" s="327"/>
      <c r="O1993" s="327"/>
      <c r="P1993" s="327"/>
      <c r="Q1993" s="327"/>
      <c r="R1993" s="327"/>
      <c r="S1993" s="327"/>
      <c r="T1993" s="327"/>
      <c r="U1993" s="327"/>
      <c r="V1993" s="327"/>
      <c r="W1993" s="327"/>
      <c r="X1993" s="327"/>
      <c r="Y1993" s="327"/>
      <c r="Z1993" s="327"/>
      <c r="AA1993" s="327"/>
      <c r="AB1993" s="327"/>
      <c r="AC1993" s="327"/>
      <c r="AD1993" s="327"/>
      <c r="AE1993" s="327"/>
      <c r="AF1993" s="327"/>
      <c r="AG1993" s="327"/>
    </row>
    <row r="1994" spans="2:33">
      <c r="B1994" s="354"/>
      <c r="D1994" s="327"/>
      <c r="E1994" s="327"/>
      <c r="F1994" s="327"/>
      <c r="G1994" s="327"/>
      <c r="H1994" s="327"/>
      <c r="I1994" s="327"/>
      <c r="J1994" s="327"/>
      <c r="K1994" s="327"/>
      <c r="L1994" s="327"/>
      <c r="M1994" s="327"/>
      <c r="N1994" s="327"/>
      <c r="O1994" s="327"/>
      <c r="P1994" s="327"/>
      <c r="Q1994" s="327"/>
      <c r="R1994" s="327"/>
      <c r="S1994" s="327"/>
      <c r="T1994" s="327"/>
      <c r="U1994" s="327"/>
      <c r="V1994" s="327"/>
      <c r="W1994" s="327"/>
      <c r="X1994" s="327"/>
      <c r="Y1994" s="327"/>
      <c r="Z1994" s="327"/>
      <c r="AA1994" s="327"/>
      <c r="AB1994" s="327"/>
      <c r="AC1994" s="327"/>
      <c r="AD1994" s="327"/>
      <c r="AE1994" s="327"/>
      <c r="AF1994" s="327"/>
      <c r="AG1994" s="327"/>
    </row>
    <row r="1995" spans="2:33">
      <c r="B1995" s="354"/>
      <c r="D1995" s="327"/>
      <c r="E1995" s="327"/>
      <c r="F1995" s="327"/>
      <c r="G1995" s="327"/>
      <c r="H1995" s="327"/>
      <c r="I1995" s="327"/>
      <c r="J1995" s="327"/>
      <c r="K1995" s="327"/>
      <c r="L1995" s="327"/>
      <c r="M1995" s="327"/>
      <c r="N1995" s="327"/>
      <c r="O1995" s="327"/>
      <c r="P1995" s="327"/>
      <c r="Q1995" s="327"/>
      <c r="R1995" s="327"/>
      <c r="S1995" s="327"/>
      <c r="T1995" s="327"/>
      <c r="U1995" s="327"/>
      <c r="V1995" s="327"/>
      <c r="W1995" s="327"/>
      <c r="X1995" s="327"/>
      <c r="Y1995" s="327"/>
      <c r="Z1995" s="327"/>
      <c r="AA1995" s="327"/>
      <c r="AB1995" s="327"/>
      <c r="AC1995" s="327"/>
      <c r="AD1995" s="327"/>
      <c r="AE1995" s="327"/>
      <c r="AF1995" s="327"/>
      <c r="AG1995" s="327"/>
    </row>
    <row r="1996" spans="2:33">
      <c r="B1996" s="354"/>
      <c r="D1996" s="327"/>
      <c r="E1996" s="327"/>
      <c r="F1996" s="327"/>
      <c r="G1996" s="327"/>
      <c r="H1996" s="327"/>
      <c r="I1996" s="327"/>
      <c r="J1996" s="327"/>
      <c r="K1996" s="327"/>
      <c r="L1996" s="327"/>
      <c r="M1996" s="327"/>
      <c r="N1996" s="327"/>
      <c r="O1996" s="327"/>
      <c r="P1996" s="327"/>
      <c r="Q1996" s="327"/>
      <c r="R1996" s="327"/>
      <c r="S1996" s="327"/>
      <c r="T1996" s="327"/>
      <c r="U1996" s="327"/>
      <c r="V1996" s="327"/>
      <c r="W1996" s="327"/>
      <c r="X1996" s="327"/>
      <c r="Y1996" s="327"/>
      <c r="Z1996" s="327"/>
      <c r="AA1996" s="327"/>
      <c r="AB1996" s="327"/>
      <c r="AC1996" s="327"/>
      <c r="AD1996" s="327"/>
      <c r="AE1996" s="327"/>
      <c r="AF1996" s="327"/>
      <c r="AG1996" s="327"/>
    </row>
    <row r="1997" spans="2:33">
      <c r="B1997" s="354"/>
      <c r="D1997" s="327"/>
      <c r="E1997" s="327"/>
      <c r="F1997" s="327"/>
      <c r="G1997" s="327"/>
      <c r="H1997" s="327"/>
      <c r="I1997" s="327"/>
      <c r="J1997" s="327"/>
      <c r="K1997" s="327"/>
      <c r="L1997" s="327"/>
      <c r="M1997" s="327"/>
      <c r="N1997" s="327"/>
      <c r="O1997" s="327"/>
      <c r="P1997" s="327"/>
      <c r="Q1997" s="327"/>
      <c r="R1997" s="327"/>
      <c r="S1997" s="327"/>
      <c r="T1997" s="327"/>
      <c r="U1997" s="327"/>
      <c r="V1997" s="327"/>
      <c r="W1997" s="327"/>
      <c r="X1997" s="327"/>
      <c r="Y1997" s="327"/>
      <c r="Z1997" s="327"/>
      <c r="AA1997" s="327"/>
      <c r="AB1997" s="327"/>
      <c r="AC1997" s="327"/>
      <c r="AD1997" s="327"/>
      <c r="AE1997" s="327"/>
      <c r="AF1997" s="327"/>
      <c r="AG1997" s="327"/>
    </row>
    <row r="1998" spans="2:33">
      <c r="B1998" s="354"/>
      <c r="D1998" s="327"/>
      <c r="E1998" s="327"/>
      <c r="F1998" s="327"/>
      <c r="G1998" s="327"/>
      <c r="H1998" s="327"/>
      <c r="I1998" s="327"/>
      <c r="J1998" s="327"/>
      <c r="K1998" s="327"/>
      <c r="L1998" s="327"/>
      <c r="M1998" s="327"/>
      <c r="N1998" s="327"/>
      <c r="O1998" s="327"/>
      <c r="P1998" s="327"/>
      <c r="Q1998" s="327"/>
      <c r="R1998" s="327"/>
      <c r="S1998" s="327"/>
      <c r="T1998" s="327"/>
      <c r="U1998" s="327"/>
      <c r="V1998" s="327"/>
      <c r="W1998" s="327"/>
      <c r="X1998" s="327"/>
      <c r="Y1998" s="327"/>
      <c r="Z1998" s="327"/>
      <c r="AA1998" s="327"/>
      <c r="AB1998" s="327"/>
      <c r="AC1998" s="327"/>
      <c r="AD1998" s="327"/>
      <c r="AE1998" s="327"/>
      <c r="AF1998" s="327"/>
      <c r="AG1998" s="327"/>
    </row>
    <row r="1999" spans="2:33">
      <c r="B1999" s="354"/>
      <c r="D1999" s="327"/>
      <c r="E1999" s="327"/>
      <c r="F1999" s="327"/>
      <c r="G1999" s="327"/>
      <c r="H1999" s="327"/>
      <c r="I1999" s="327"/>
      <c r="J1999" s="327"/>
      <c r="K1999" s="327"/>
      <c r="L1999" s="327"/>
      <c r="M1999" s="327"/>
      <c r="N1999" s="327"/>
      <c r="O1999" s="327"/>
      <c r="P1999" s="327"/>
      <c r="Q1999" s="327"/>
      <c r="R1999" s="327"/>
      <c r="S1999" s="327"/>
      <c r="T1999" s="327"/>
      <c r="U1999" s="327"/>
      <c r="V1999" s="327"/>
      <c r="W1999" s="327"/>
      <c r="X1999" s="327"/>
      <c r="Y1999" s="327"/>
      <c r="Z1999" s="327"/>
      <c r="AA1999" s="327"/>
      <c r="AB1999" s="327"/>
      <c r="AC1999" s="327"/>
      <c r="AD1999" s="327"/>
      <c r="AE1999" s="327"/>
      <c r="AF1999" s="327"/>
      <c r="AG1999" s="327"/>
    </row>
    <row r="2000" spans="2:33">
      <c r="B2000" s="354"/>
      <c r="D2000" s="327"/>
      <c r="E2000" s="327"/>
      <c r="F2000" s="327"/>
      <c r="G2000" s="327"/>
      <c r="H2000" s="327"/>
      <c r="I2000" s="327"/>
      <c r="J2000" s="327"/>
      <c r="K2000" s="327"/>
      <c r="L2000" s="327"/>
      <c r="M2000" s="327"/>
      <c r="N2000" s="327"/>
      <c r="O2000" s="327"/>
      <c r="P2000" s="327"/>
      <c r="Q2000" s="327"/>
      <c r="R2000" s="327"/>
      <c r="S2000" s="327"/>
      <c r="T2000" s="327"/>
      <c r="U2000" s="327"/>
      <c r="V2000" s="327"/>
      <c r="W2000" s="327"/>
      <c r="X2000" s="327"/>
      <c r="Y2000" s="327"/>
      <c r="Z2000" s="327"/>
      <c r="AA2000" s="327"/>
      <c r="AB2000" s="327"/>
      <c r="AC2000" s="327"/>
      <c r="AD2000" s="327"/>
      <c r="AE2000" s="327"/>
      <c r="AF2000" s="327"/>
      <c r="AG2000" s="327"/>
    </row>
    <row r="2001" spans="2:33">
      <c r="B2001" s="354"/>
      <c r="D2001" s="327"/>
      <c r="E2001" s="327"/>
      <c r="F2001" s="327"/>
      <c r="G2001" s="327"/>
      <c r="H2001" s="327"/>
      <c r="I2001" s="327"/>
      <c r="J2001" s="327"/>
      <c r="K2001" s="327"/>
      <c r="L2001" s="327"/>
      <c r="M2001" s="327"/>
      <c r="N2001" s="327"/>
      <c r="O2001" s="327"/>
      <c r="P2001" s="327"/>
      <c r="Q2001" s="327"/>
      <c r="R2001" s="327"/>
      <c r="S2001" s="327"/>
      <c r="T2001" s="327"/>
      <c r="U2001" s="327"/>
      <c r="V2001" s="327"/>
      <c r="W2001" s="327"/>
      <c r="X2001" s="327"/>
      <c r="Y2001" s="327"/>
      <c r="Z2001" s="327"/>
      <c r="AA2001" s="327"/>
      <c r="AB2001" s="327"/>
      <c r="AC2001" s="327"/>
      <c r="AD2001" s="327"/>
      <c r="AE2001" s="327"/>
      <c r="AF2001" s="327"/>
      <c r="AG2001" s="327"/>
    </row>
    <row r="2002" spans="2:33">
      <c r="B2002" s="354"/>
      <c r="D2002" s="327"/>
      <c r="E2002" s="327"/>
      <c r="F2002" s="327"/>
      <c r="G2002" s="327"/>
      <c r="H2002" s="327"/>
      <c r="I2002" s="327"/>
      <c r="J2002" s="327"/>
      <c r="K2002" s="327"/>
      <c r="L2002" s="327"/>
      <c r="M2002" s="327"/>
      <c r="N2002" s="327"/>
      <c r="O2002" s="327"/>
      <c r="P2002" s="327"/>
      <c r="Q2002" s="327"/>
      <c r="R2002" s="327"/>
      <c r="S2002" s="327"/>
      <c r="T2002" s="327"/>
      <c r="U2002" s="327"/>
      <c r="V2002" s="327"/>
      <c r="W2002" s="327"/>
      <c r="X2002" s="327"/>
      <c r="Y2002" s="327"/>
      <c r="Z2002" s="327"/>
      <c r="AA2002" s="327"/>
      <c r="AB2002" s="327"/>
      <c r="AC2002" s="327"/>
      <c r="AD2002" s="327"/>
      <c r="AE2002" s="327"/>
      <c r="AF2002" s="327"/>
      <c r="AG2002" s="327"/>
    </row>
    <row r="2003" spans="2:33">
      <c r="B2003" s="354"/>
      <c r="D2003" s="327"/>
      <c r="E2003" s="327"/>
      <c r="F2003" s="327"/>
      <c r="G2003" s="327"/>
      <c r="H2003" s="327"/>
      <c r="I2003" s="327"/>
      <c r="J2003" s="327"/>
      <c r="K2003" s="327"/>
      <c r="L2003" s="327"/>
      <c r="M2003" s="327"/>
      <c r="N2003" s="327"/>
      <c r="O2003" s="327"/>
      <c r="P2003" s="327"/>
      <c r="Q2003" s="327"/>
      <c r="R2003" s="327"/>
      <c r="S2003" s="327"/>
      <c r="T2003" s="327"/>
      <c r="U2003" s="327"/>
      <c r="V2003" s="327"/>
      <c r="W2003" s="327"/>
      <c r="X2003" s="327"/>
      <c r="Y2003" s="327"/>
      <c r="Z2003" s="327"/>
      <c r="AA2003" s="327"/>
      <c r="AB2003" s="327"/>
      <c r="AC2003" s="327"/>
      <c r="AD2003" s="327"/>
      <c r="AE2003" s="327"/>
      <c r="AF2003" s="327"/>
      <c r="AG2003" s="327"/>
    </row>
    <row r="2004" spans="2:33">
      <c r="B2004" s="354"/>
      <c r="D2004" s="327"/>
      <c r="E2004" s="327"/>
      <c r="F2004" s="327"/>
      <c r="G2004" s="327"/>
      <c r="H2004" s="327"/>
      <c r="I2004" s="327"/>
      <c r="J2004" s="327"/>
      <c r="K2004" s="327"/>
      <c r="L2004" s="327"/>
      <c r="M2004" s="327"/>
      <c r="N2004" s="327"/>
      <c r="O2004" s="327"/>
      <c r="P2004" s="327"/>
      <c r="Q2004" s="327"/>
      <c r="R2004" s="327"/>
      <c r="S2004" s="327"/>
      <c r="T2004" s="327"/>
      <c r="U2004" s="327"/>
      <c r="V2004" s="327"/>
      <c r="W2004" s="327"/>
      <c r="X2004" s="327"/>
      <c r="Y2004" s="327"/>
      <c r="Z2004" s="327"/>
      <c r="AA2004" s="327"/>
      <c r="AB2004" s="327"/>
      <c r="AC2004" s="327"/>
      <c r="AD2004" s="327"/>
      <c r="AE2004" s="327"/>
      <c r="AF2004" s="327"/>
      <c r="AG2004" s="327"/>
    </row>
    <row r="2005" spans="2:33">
      <c r="B2005" s="354"/>
      <c r="D2005" s="327"/>
      <c r="E2005" s="327"/>
      <c r="F2005" s="327"/>
      <c r="G2005" s="327"/>
      <c r="H2005" s="327"/>
      <c r="I2005" s="327"/>
      <c r="J2005" s="327"/>
      <c r="K2005" s="327"/>
      <c r="L2005" s="327"/>
      <c r="M2005" s="327"/>
      <c r="N2005" s="327"/>
      <c r="O2005" s="327"/>
      <c r="P2005" s="327"/>
      <c r="Q2005" s="327"/>
      <c r="R2005" s="327"/>
      <c r="S2005" s="327"/>
      <c r="T2005" s="327"/>
      <c r="U2005" s="327"/>
      <c r="V2005" s="327"/>
      <c r="W2005" s="327"/>
      <c r="X2005" s="327"/>
      <c r="Y2005" s="327"/>
      <c r="Z2005" s="327"/>
      <c r="AA2005" s="327"/>
      <c r="AB2005" s="327"/>
      <c r="AC2005" s="327"/>
      <c r="AD2005" s="327"/>
      <c r="AE2005" s="327"/>
      <c r="AF2005" s="327"/>
      <c r="AG2005" s="327"/>
    </row>
    <row r="2006" spans="2:33">
      <c r="B2006" s="354"/>
      <c r="D2006" s="327"/>
      <c r="E2006" s="327"/>
      <c r="F2006" s="327"/>
      <c r="G2006" s="327"/>
      <c r="H2006" s="327"/>
      <c r="I2006" s="327"/>
      <c r="J2006" s="327"/>
      <c r="K2006" s="327"/>
      <c r="L2006" s="327"/>
      <c r="M2006" s="327"/>
      <c r="N2006" s="327"/>
      <c r="O2006" s="327"/>
      <c r="P2006" s="327"/>
      <c r="Q2006" s="327"/>
      <c r="R2006" s="327"/>
      <c r="S2006" s="327"/>
      <c r="T2006" s="327"/>
      <c r="U2006" s="327"/>
      <c r="V2006" s="327"/>
      <c r="W2006" s="327"/>
      <c r="X2006" s="327"/>
      <c r="Y2006" s="327"/>
      <c r="Z2006" s="327"/>
      <c r="AA2006" s="327"/>
      <c r="AB2006" s="327"/>
      <c r="AC2006" s="327"/>
      <c r="AD2006" s="327"/>
      <c r="AE2006" s="327"/>
      <c r="AF2006" s="327"/>
      <c r="AG2006" s="327"/>
    </row>
    <row r="2007" spans="2:33">
      <c r="B2007" s="354"/>
      <c r="D2007" s="327"/>
      <c r="E2007" s="327"/>
      <c r="F2007" s="327"/>
      <c r="G2007" s="327"/>
      <c r="H2007" s="327"/>
      <c r="I2007" s="327"/>
      <c r="J2007" s="327"/>
      <c r="K2007" s="327"/>
      <c r="L2007" s="327"/>
      <c r="M2007" s="327"/>
      <c r="N2007" s="327"/>
      <c r="O2007" s="327"/>
      <c r="P2007" s="327"/>
      <c r="Q2007" s="327"/>
      <c r="R2007" s="327"/>
      <c r="S2007" s="327"/>
      <c r="T2007" s="327"/>
      <c r="U2007" s="327"/>
      <c r="V2007" s="327"/>
      <c r="W2007" s="327"/>
      <c r="X2007" s="327"/>
      <c r="Y2007" s="327"/>
      <c r="Z2007" s="327"/>
      <c r="AA2007" s="327"/>
      <c r="AB2007" s="327"/>
      <c r="AC2007" s="327"/>
      <c r="AD2007" s="327"/>
      <c r="AE2007" s="327"/>
      <c r="AF2007" s="327"/>
      <c r="AG2007" s="327"/>
    </row>
    <row r="2008" spans="2:33">
      <c r="B2008" s="354"/>
      <c r="D2008" s="327"/>
      <c r="E2008" s="327"/>
      <c r="F2008" s="327"/>
      <c r="G2008" s="327"/>
      <c r="H2008" s="327"/>
      <c r="I2008" s="327"/>
      <c r="J2008" s="327"/>
      <c r="K2008" s="327"/>
      <c r="L2008" s="327"/>
      <c r="M2008" s="327"/>
      <c r="N2008" s="327"/>
      <c r="O2008" s="327"/>
      <c r="P2008" s="327"/>
      <c r="Q2008" s="327"/>
      <c r="R2008" s="327"/>
      <c r="S2008" s="327"/>
      <c r="T2008" s="327"/>
      <c r="U2008" s="327"/>
      <c r="V2008" s="327"/>
      <c r="W2008" s="327"/>
      <c r="X2008" s="327"/>
      <c r="Y2008" s="327"/>
      <c r="Z2008" s="327"/>
      <c r="AA2008" s="327"/>
      <c r="AB2008" s="327"/>
      <c r="AC2008" s="327"/>
      <c r="AD2008" s="327"/>
      <c r="AE2008" s="327"/>
      <c r="AF2008" s="327"/>
      <c r="AG2008" s="327"/>
    </row>
    <row r="2009" spans="2:33">
      <c r="B2009" s="354"/>
      <c r="D2009" s="327"/>
      <c r="E2009" s="327"/>
      <c r="F2009" s="327"/>
      <c r="G2009" s="327"/>
      <c r="H2009" s="327"/>
      <c r="I2009" s="327"/>
      <c r="J2009" s="327"/>
      <c r="K2009" s="327"/>
      <c r="L2009" s="327"/>
      <c r="M2009" s="327"/>
      <c r="N2009" s="327"/>
      <c r="O2009" s="327"/>
      <c r="P2009" s="327"/>
      <c r="Q2009" s="327"/>
      <c r="R2009" s="327"/>
      <c r="S2009" s="327"/>
      <c r="T2009" s="327"/>
      <c r="U2009" s="327"/>
      <c r="V2009" s="327"/>
      <c r="W2009" s="327"/>
      <c r="X2009" s="327"/>
      <c r="Y2009" s="327"/>
      <c r="Z2009" s="327"/>
      <c r="AA2009" s="327"/>
      <c r="AB2009" s="327"/>
      <c r="AC2009" s="327"/>
      <c r="AD2009" s="327"/>
      <c r="AE2009" s="327"/>
      <c r="AF2009" s="327"/>
      <c r="AG2009" s="327"/>
    </row>
    <row r="2010" spans="2:33">
      <c r="B2010" s="354"/>
      <c r="D2010" s="327"/>
      <c r="E2010" s="327"/>
      <c r="F2010" s="327"/>
      <c r="G2010" s="327"/>
      <c r="H2010" s="327"/>
      <c r="I2010" s="327"/>
      <c r="J2010" s="327"/>
      <c r="K2010" s="327"/>
      <c r="L2010" s="327"/>
      <c r="M2010" s="327"/>
      <c r="N2010" s="327"/>
      <c r="O2010" s="327"/>
      <c r="P2010" s="327"/>
      <c r="Q2010" s="327"/>
      <c r="R2010" s="327"/>
      <c r="S2010" s="327"/>
      <c r="T2010" s="327"/>
      <c r="U2010" s="327"/>
      <c r="V2010" s="327"/>
      <c r="W2010" s="327"/>
      <c r="X2010" s="327"/>
      <c r="Y2010" s="327"/>
      <c r="Z2010" s="327"/>
      <c r="AA2010" s="327"/>
      <c r="AB2010" s="327"/>
      <c r="AC2010" s="327"/>
      <c r="AD2010" s="327"/>
      <c r="AE2010" s="327"/>
      <c r="AF2010" s="327"/>
      <c r="AG2010" s="327"/>
    </row>
    <row r="2011" spans="2:33">
      <c r="B2011" s="354"/>
      <c r="D2011" s="327"/>
      <c r="E2011" s="327"/>
      <c r="F2011" s="327"/>
      <c r="G2011" s="327"/>
      <c r="H2011" s="327"/>
      <c r="I2011" s="327"/>
      <c r="J2011" s="327"/>
      <c r="K2011" s="327"/>
      <c r="L2011" s="327"/>
      <c r="M2011" s="327"/>
      <c r="N2011" s="327"/>
      <c r="O2011" s="327"/>
      <c r="P2011" s="327"/>
      <c r="Q2011" s="327"/>
      <c r="R2011" s="327"/>
      <c r="S2011" s="327"/>
      <c r="T2011" s="327"/>
      <c r="U2011" s="327"/>
      <c r="V2011" s="327"/>
      <c r="W2011" s="327"/>
      <c r="X2011" s="327"/>
      <c r="Y2011" s="327"/>
      <c r="Z2011" s="327"/>
      <c r="AA2011" s="327"/>
      <c r="AB2011" s="327"/>
      <c r="AC2011" s="327"/>
      <c r="AD2011" s="327"/>
      <c r="AE2011" s="327"/>
      <c r="AF2011" s="327"/>
      <c r="AG2011" s="327"/>
    </row>
    <row r="2012" spans="2:33">
      <c r="B2012" s="354"/>
      <c r="D2012" s="327"/>
      <c r="E2012" s="327"/>
      <c r="F2012" s="327"/>
      <c r="G2012" s="327"/>
      <c r="H2012" s="327"/>
      <c r="I2012" s="327"/>
      <c r="J2012" s="327"/>
      <c r="K2012" s="327"/>
      <c r="L2012" s="327"/>
      <c r="M2012" s="327"/>
      <c r="N2012" s="327"/>
      <c r="O2012" s="327"/>
      <c r="P2012" s="327"/>
      <c r="Q2012" s="327"/>
      <c r="R2012" s="327"/>
      <c r="S2012" s="327"/>
      <c r="T2012" s="327"/>
      <c r="U2012" s="327"/>
      <c r="V2012" s="327"/>
      <c r="W2012" s="327"/>
      <c r="X2012" s="327"/>
      <c r="Y2012" s="327"/>
      <c r="Z2012" s="327"/>
      <c r="AA2012" s="327"/>
      <c r="AB2012" s="327"/>
      <c r="AC2012" s="327"/>
      <c r="AD2012" s="327"/>
      <c r="AE2012" s="327"/>
      <c r="AF2012" s="327"/>
      <c r="AG2012" s="327"/>
    </row>
    <row r="2013" spans="2:33">
      <c r="B2013" s="354"/>
      <c r="D2013" s="327"/>
      <c r="E2013" s="327"/>
      <c r="F2013" s="327"/>
      <c r="G2013" s="327"/>
      <c r="H2013" s="327"/>
      <c r="I2013" s="327"/>
      <c r="J2013" s="327"/>
      <c r="K2013" s="327"/>
      <c r="L2013" s="327"/>
      <c r="M2013" s="327"/>
      <c r="N2013" s="327"/>
      <c r="O2013" s="327"/>
      <c r="P2013" s="327"/>
      <c r="Q2013" s="327"/>
      <c r="R2013" s="327"/>
      <c r="S2013" s="327"/>
      <c r="T2013" s="327"/>
      <c r="U2013" s="327"/>
      <c r="V2013" s="327"/>
      <c r="W2013" s="327"/>
      <c r="X2013" s="327"/>
      <c r="Y2013" s="327"/>
      <c r="Z2013" s="327"/>
      <c r="AA2013" s="327"/>
      <c r="AB2013" s="327"/>
      <c r="AC2013" s="327"/>
      <c r="AD2013" s="327"/>
      <c r="AE2013" s="327"/>
      <c r="AF2013" s="327"/>
      <c r="AG2013" s="327"/>
    </row>
    <row r="2014" spans="2:33">
      <c r="B2014" s="354"/>
      <c r="D2014" s="327"/>
      <c r="E2014" s="327"/>
      <c r="F2014" s="327"/>
      <c r="G2014" s="327"/>
      <c r="H2014" s="327"/>
      <c r="I2014" s="327"/>
      <c r="J2014" s="327"/>
      <c r="K2014" s="327"/>
      <c r="L2014" s="327"/>
      <c r="M2014" s="327"/>
      <c r="N2014" s="327"/>
      <c r="O2014" s="327"/>
      <c r="P2014" s="327"/>
      <c r="Q2014" s="327"/>
      <c r="R2014" s="327"/>
      <c r="S2014" s="327"/>
      <c r="T2014" s="327"/>
      <c r="U2014" s="327"/>
      <c r="V2014" s="327"/>
      <c r="W2014" s="327"/>
      <c r="X2014" s="327"/>
      <c r="Y2014" s="327"/>
      <c r="Z2014" s="327"/>
      <c r="AA2014" s="327"/>
      <c r="AB2014" s="327"/>
      <c r="AC2014" s="327"/>
      <c r="AD2014" s="327"/>
      <c r="AE2014" s="327"/>
      <c r="AF2014" s="327"/>
      <c r="AG2014" s="327"/>
    </row>
    <row r="2015" spans="2:33">
      <c r="B2015" s="354"/>
      <c r="D2015" s="327"/>
      <c r="E2015" s="327"/>
      <c r="F2015" s="327"/>
      <c r="G2015" s="327"/>
      <c r="H2015" s="327"/>
      <c r="I2015" s="327"/>
      <c r="J2015" s="327"/>
      <c r="K2015" s="327"/>
      <c r="L2015" s="327"/>
      <c r="M2015" s="327"/>
      <c r="N2015" s="327"/>
      <c r="O2015" s="327"/>
      <c r="P2015" s="327"/>
      <c r="Q2015" s="327"/>
      <c r="R2015" s="327"/>
      <c r="S2015" s="327"/>
      <c r="T2015" s="327"/>
      <c r="U2015" s="327"/>
      <c r="V2015" s="327"/>
      <c r="W2015" s="327"/>
      <c r="X2015" s="327"/>
      <c r="Y2015" s="327"/>
      <c r="Z2015" s="327"/>
      <c r="AA2015" s="327"/>
      <c r="AB2015" s="327"/>
      <c r="AC2015" s="327"/>
      <c r="AD2015" s="327"/>
      <c r="AE2015" s="327"/>
      <c r="AF2015" s="327"/>
      <c r="AG2015" s="327"/>
    </row>
    <row r="2016" spans="2:33">
      <c r="B2016" s="354"/>
      <c r="D2016" s="327"/>
      <c r="E2016" s="327"/>
      <c r="F2016" s="327"/>
      <c r="G2016" s="327"/>
      <c r="H2016" s="327"/>
      <c r="I2016" s="327"/>
      <c r="J2016" s="327"/>
      <c r="K2016" s="327"/>
      <c r="L2016" s="327"/>
      <c r="M2016" s="327"/>
      <c r="N2016" s="327"/>
      <c r="O2016" s="327"/>
      <c r="P2016" s="327"/>
      <c r="Q2016" s="327"/>
      <c r="R2016" s="327"/>
      <c r="S2016" s="327"/>
      <c r="T2016" s="327"/>
      <c r="U2016" s="327"/>
      <c r="V2016" s="327"/>
      <c r="W2016" s="327"/>
      <c r="X2016" s="327"/>
      <c r="Y2016" s="327"/>
      <c r="Z2016" s="327"/>
      <c r="AA2016" s="327"/>
      <c r="AB2016" s="327"/>
      <c r="AC2016" s="327"/>
      <c r="AD2016" s="327"/>
      <c r="AE2016" s="327"/>
      <c r="AF2016" s="327"/>
      <c r="AG2016" s="327"/>
    </row>
    <row r="2017" spans="2:33">
      <c r="B2017" s="354"/>
      <c r="D2017" s="327"/>
      <c r="E2017" s="327"/>
      <c r="F2017" s="327"/>
      <c r="G2017" s="327"/>
      <c r="H2017" s="327"/>
      <c r="I2017" s="327"/>
      <c r="J2017" s="327"/>
      <c r="K2017" s="327"/>
      <c r="L2017" s="327"/>
      <c r="M2017" s="327"/>
      <c r="N2017" s="327"/>
      <c r="O2017" s="327"/>
      <c r="P2017" s="327"/>
      <c r="Q2017" s="327"/>
      <c r="R2017" s="327"/>
      <c r="S2017" s="327"/>
      <c r="T2017" s="327"/>
      <c r="U2017" s="327"/>
      <c r="V2017" s="327"/>
      <c r="W2017" s="327"/>
      <c r="X2017" s="327"/>
      <c r="Y2017" s="327"/>
      <c r="Z2017" s="327"/>
      <c r="AA2017" s="327"/>
      <c r="AB2017" s="327"/>
      <c r="AC2017" s="327"/>
      <c r="AD2017" s="327"/>
      <c r="AE2017" s="327"/>
      <c r="AF2017" s="327"/>
      <c r="AG2017" s="327"/>
    </row>
    <row r="2018" spans="2:33">
      <c r="B2018" s="354"/>
      <c r="D2018" s="327"/>
      <c r="E2018" s="327"/>
      <c r="F2018" s="327"/>
      <c r="G2018" s="327"/>
      <c r="H2018" s="327"/>
      <c r="I2018" s="327"/>
      <c r="J2018" s="327"/>
      <c r="K2018" s="327"/>
      <c r="L2018" s="327"/>
      <c r="M2018" s="327"/>
      <c r="N2018" s="327"/>
      <c r="O2018" s="327"/>
      <c r="P2018" s="327"/>
      <c r="Q2018" s="327"/>
      <c r="R2018" s="327"/>
      <c r="S2018" s="327"/>
      <c r="T2018" s="327"/>
      <c r="U2018" s="327"/>
      <c r="V2018" s="327"/>
      <c r="W2018" s="327"/>
      <c r="X2018" s="327"/>
      <c r="Y2018" s="327"/>
      <c r="Z2018" s="327"/>
      <c r="AA2018" s="327"/>
      <c r="AB2018" s="327"/>
      <c r="AC2018" s="327"/>
      <c r="AD2018" s="327"/>
      <c r="AE2018" s="327"/>
      <c r="AF2018" s="327"/>
      <c r="AG2018" s="327"/>
    </row>
    <row r="2019" spans="2:33">
      <c r="B2019" s="354"/>
      <c r="D2019" s="327"/>
      <c r="E2019" s="327"/>
      <c r="F2019" s="327"/>
      <c r="G2019" s="327"/>
      <c r="H2019" s="327"/>
      <c r="I2019" s="327"/>
      <c r="J2019" s="327"/>
      <c r="K2019" s="327"/>
      <c r="L2019" s="327"/>
      <c r="M2019" s="327"/>
      <c r="N2019" s="327"/>
      <c r="O2019" s="327"/>
      <c r="P2019" s="327"/>
      <c r="Q2019" s="327"/>
      <c r="R2019" s="327"/>
      <c r="S2019" s="327"/>
      <c r="T2019" s="327"/>
      <c r="U2019" s="327"/>
      <c r="V2019" s="327"/>
      <c r="W2019" s="327"/>
      <c r="X2019" s="327"/>
      <c r="Y2019" s="327"/>
      <c r="Z2019" s="327"/>
      <c r="AA2019" s="327"/>
      <c r="AB2019" s="327"/>
      <c r="AC2019" s="327"/>
      <c r="AD2019" s="327"/>
      <c r="AE2019" s="327"/>
      <c r="AF2019" s="327"/>
      <c r="AG2019" s="327"/>
    </row>
    <row r="2020" spans="2:33">
      <c r="B2020" s="354"/>
      <c r="D2020" s="327"/>
      <c r="E2020" s="327"/>
      <c r="F2020" s="327"/>
      <c r="G2020" s="327"/>
      <c r="H2020" s="327"/>
      <c r="I2020" s="327"/>
      <c r="J2020" s="327"/>
      <c r="K2020" s="327"/>
      <c r="L2020" s="327"/>
      <c r="M2020" s="327"/>
      <c r="N2020" s="327"/>
      <c r="O2020" s="327"/>
      <c r="P2020" s="327"/>
      <c r="Q2020" s="327"/>
      <c r="R2020" s="327"/>
      <c r="S2020" s="327"/>
      <c r="T2020" s="327"/>
      <c r="U2020" s="327"/>
      <c r="V2020" s="327"/>
      <c r="W2020" s="327"/>
      <c r="X2020" s="327"/>
      <c r="Y2020" s="327"/>
      <c r="Z2020" s="327"/>
      <c r="AA2020" s="327"/>
      <c r="AB2020" s="327"/>
      <c r="AC2020" s="327"/>
      <c r="AD2020" s="327"/>
      <c r="AE2020" s="327"/>
      <c r="AF2020" s="327"/>
      <c r="AG2020" s="327"/>
    </row>
    <row r="2021" spans="2:33">
      <c r="B2021" s="354"/>
      <c r="D2021" s="327"/>
      <c r="E2021" s="327"/>
      <c r="F2021" s="327"/>
      <c r="G2021" s="327"/>
      <c r="H2021" s="327"/>
      <c r="I2021" s="327"/>
      <c r="J2021" s="327"/>
      <c r="K2021" s="327"/>
      <c r="L2021" s="327"/>
      <c r="M2021" s="327"/>
      <c r="N2021" s="327"/>
      <c r="O2021" s="327"/>
      <c r="P2021" s="327"/>
      <c r="Q2021" s="327"/>
      <c r="R2021" s="327"/>
      <c r="S2021" s="327"/>
      <c r="T2021" s="327"/>
      <c r="U2021" s="327"/>
      <c r="V2021" s="327"/>
      <c r="W2021" s="327"/>
      <c r="X2021" s="327"/>
      <c r="Y2021" s="327"/>
      <c r="Z2021" s="327"/>
      <c r="AA2021" s="327"/>
      <c r="AB2021" s="327"/>
      <c r="AC2021" s="327"/>
      <c r="AD2021" s="327"/>
      <c r="AE2021" s="327"/>
      <c r="AF2021" s="327"/>
      <c r="AG2021" s="327"/>
    </row>
    <row r="2022" spans="2:33">
      <c r="B2022" s="354"/>
      <c r="D2022" s="327"/>
      <c r="E2022" s="327"/>
      <c r="F2022" s="327"/>
      <c r="G2022" s="327"/>
      <c r="H2022" s="327"/>
      <c r="I2022" s="327"/>
      <c r="J2022" s="327"/>
      <c r="K2022" s="327"/>
      <c r="L2022" s="327"/>
      <c r="M2022" s="327"/>
      <c r="N2022" s="327"/>
      <c r="O2022" s="327"/>
      <c r="P2022" s="327"/>
      <c r="Q2022" s="327"/>
      <c r="R2022" s="327"/>
      <c r="S2022" s="327"/>
      <c r="T2022" s="327"/>
      <c r="U2022" s="327"/>
      <c r="V2022" s="327"/>
      <c r="W2022" s="327"/>
      <c r="X2022" s="327"/>
      <c r="Y2022" s="327"/>
      <c r="Z2022" s="327"/>
      <c r="AA2022" s="327"/>
      <c r="AB2022" s="327"/>
      <c r="AC2022" s="327"/>
      <c r="AD2022" s="327"/>
      <c r="AE2022" s="327"/>
      <c r="AF2022" s="327"/>
      <c r="AG2022" s="327"/>
    </row>
    <row r="2023" spans="2:33">
      <c r="B2023" s="354"/>
      <c r="D2023" s="327"/>
      <c r="E2023" s="327"/>
      <c r="F2023" s="327"/>
      <c r="G2023" s="327"/>
      <c r="H2023" s="327"/>
      <c r="I2023" s="327"/>
      <c r="J2023" s="327"/>
      <c r="K2023" s="327"/>
      <c r="L2023" s="327"/>
      <c r="M2023" s="327"/>
      <c r="N2023" s="327"/>
      <c r="O2023" s="327"/>
      <c r="P2023" s="327"/>
      <c r="Q2023" s="327"/>
      <c r="R2023" s="327"/>
      <c r="S2023" s="327"/>
      <c r="T2023" s="327"/>
      <c r="U2023" s="327"/>
      <c r="V2023" s="327"/>
      <c r="W2023" s="327"/>
      <c r="X2023" s="327"/>
      <c r="Y2023" s="327"/>
      <c r="Z2023" s="327"/>
      <c r="AA2023" s="327"/>
      <c r="AB2023" s="327"/>
      <c r="AC2023" s="327"/>
      <c r="AD2023" s="327"/>
      <c r="AE2023" s="327"/>
      <c r="AF2023" s="327"/>
      <c r="AG2023" s="327"/>
    </row>
    <row r="2024" spans="2:33">
      <c r="B2024" s="354"/>
      <c r="D2024" s="327"/>
      <c r="E2024" s="327"/>
      <c r="F2024" s="327"/>
      <c r="G2024" s="327"/>
      <c r="H2024" s="327"/>
      <c r="I2024" s="327"/>
      <c r="J2024" s="327"/>
      <c r="K2024" s="327"/>
      <c r="L2024" s="327"/>
      <c r="M2024" s="327"/>
      <c r="N2024" s="327"/>
      <c r="O2024" s="327"/>
      <c r="P2024" s="327"/>
      <c r="Q2024" s="327"/>
      <c r="R2024" s="327"/>
      <c r="S2024" s="327"/>
      <c r="T2024" s="327"/>
      <c r="U2024" s="327"/>
      <c r="V2024" s="327"/>
      <c r="W2024" s="327"/>
      <c r="X2024" s="327"/>
      <c r="Y2024" s="327"/>
      <c r="Z2024" s="327"/>
      <c r="AA2024" s="327"/>
      <c r="AB2024" s="327"/>
      <c r="AC2024" s="327"/>
      <c r="AD2024" s="327"/>
      <c r="AE2024" s="327"/>
      <c r="AF2024" s="327"/>
      <c r="AG2024" s="327"/>
    </row>
    <row r="2025" spans="2:33">
      <c r="B2025" s="354"/>
      <c r="D2025" s="327"/>
      <c r="E2025" s="327"/>
      <c r="F2025" s="327"/>
      <c r="G2025" s="327"/>
      <c r="H2025" s="327"/>
      <c r="I2025" s="327"/>
      <c r="J2025" s="327"/>
      <c r="K2025" s="327"/>
      <c r="L2025" s="327"/>
      <c r="M2025" s="327"/>
      <c r="N2025" s="327"/>
      <c r="O2025" s="327"/>
      <c r="P2025" s="327"/>
      <c r="Q2025" s="327"/>
      <c r="R2025" s="327"/>
      <c r="S2025" s="327"/>
      <c r="T2025" s="327"/>
      <c r="U2025" s="327"/>
      <c r="V2025" s="327"/>
      <c r="W2025" s="327"/>
      <c r="X2025" s="327"/>
      <c r="Y2025" s="327"/>
      <c r="Z2025" s="327"/>
      <c r="AA2025" s="327"/>
      <c r="AB2025" s="327"/>
      <c r="AC2025" s="327"/>
      <c r="AD2025" s="327"/>
      <c r="AE2025" s="327"/>
      <c r="AF2025" s="327"/>
      <c r="AG2025" s="327"/>
    </row>
    <row r="2026" spans="2:33">
      <c r="B2026" s="354"/>
      <c r="D2026" s="327"/>
      <c r="E2026" s="327"/>
      <c r="F2026" s="327"/>
      <c r="G2026" s="327"/>
      <c r="H2026" s="327"/>
      <c r="I2026" s="327"/>
      <c r="J2026" s="327"/>
      <c r="K2026" s="327"/>
      <c r="L2026" s="327"/>
      <c r="M2026" s="327"/>
      <c r="N2026" s="327"/>
      <c r="O2026" s="327"/>
      <c r="P2026" s="327"/>
      <c r="Q2026" s="327"/>
      <c r="R2026" s="327"/>
      <c r="S2026" s="327"/>
      <c r="T2026" s="327"/>
      <c r="U2026" s="327"/>
      <c r="V2026" s="327"/>
      <c r="W2026" s="327"/>
      <c r="X2026" s="327"/>
      <c r="Y2026" s="327"/>
      <c r="Z2026" s="327"/>
      <c r="AA2026" s="327"/>
      <c r="AB2026" s="327"/>
      <c r="AC2026" s="327"/>
      <c r="AD2026" s="327"/>
      <c r="AE2026" s="327"/>
      <c r="AF2026" s="327"/>
      <c r="AG2026" s="327"/>
    </row>
    <row r="2027" spans="2:33">
      <c r="B2027" s="354"/>
      <c r="D2027" s="327"/>
      <c r="E2027" s="327"/>
      <c r="F2027" s="327"/>
      <c r="G2027" s="327"/>
      <c r="H2027" s="327"/>
      <c r="I2027" s="327"/>
      <c r="J2027" s="327"/>
      <c r="K2027" s="327"/>
      <c r="L2027" s="327"/>
      <c r="M2027" s="327"/>
      <c r="N2027" s="327"/>
      <c r="O2027" s="327"/>
      <c r="P2027" s="327"/>
      <c r="Q2027" s="327"/>
      <c r="R2027" s="327"/>
      <c r="S2027" s="327"/>
      <c r="T2027" s="327"/>
      <c r="U2027" s="327"/>
      <c r="V2027" s="327"/>
      <c r="W2027" s="327"/>
      <c r="X2027" s="327"/>
      <c r="Y2027" s="327"/>
      <c r="Z2027" s="327"/>
      <c r="AA2027" s="327"/>
      <c r="AB2027" s="327"/>
      <c r="AC2027" s="327"/>
      <c r="AD2027" s="327"/>
      <c r="AE2027" s="327"/>
      <c r="AF2027" s="327"/>
      <c r="AG2027" s="327"/>
    </row>
    <row r="2028" spans="2:33">
      <c r="B2028" s="354"/>
      <c r="D2028" s="327"/>
      <c r="E2028" s="327"/>
      <c r="F2028" s="327"/>
      <c r="G2028" s="327"/>
      <c r="H2028" s="327"/>
      <c r="I2028" s="327"/>
      <c r="J2028" s="327"/>
      <c r="K2028" s="327"/>
      <c r="L2028" s="327"/>
      <c r="M2028" s="327"/>
      <c r="N2028" s="327"/>
      <c r="O2028" s="327"/>
      <c r="P2028" s="327"/>
      <c r="Q2028" s="327"/>
      <c r="R2028" s="327"/>
      <c r="S2028" s="327"/>
      <c r="T2028" s="327"/>
      <c r="U2028" s="327"/>
      <c r="V2028" s="327"/>
      <c r="W2028" s="327"/>
      <c r="X2028" s="327"/>
      <c r="Y2028" s="327"/>
      <c r="Z2028" s="327"/>
      <c r="AA2028" s="327"/>
      <c r="AB2028" s="327"/>
      <c r="AC2028" s="327"/>
      <c r="AD2028" s="327"/>
      <c r="AE2028" s="327"/>
      <c r="AF2028" s="327"/>
      <c r="AG2028" s="327"/>
    </row>
    <row r="2029" spans="2:33">
      <c r="B2029" s="354"/>
      <c r="D2029" s="327"/>
      <c r="E2029" s="327"/>
      <c r="F2029" s="327"/>
      <c r="G2029" s="327"/>
      <c r="H2029" s="327"/>
      <c r="I2029" s="327"/>
      <c r="J2029" s="327"/>
      <c r="K2029" s="327"/>
      <c r="L2029" s="327"/>
      <c r="M2029" s="327"/>
      <c r="N2029" s="327"/>
      <c r="O2029" s="327"/>
      <c r="P2029" s="327"/>
      <c r="Q2029" s="327"/>
      <c r="R2029" s="327"/>
      <c r="S2029" s="327"/>
      <c r="T2029" s="327"/>
      <c r="U2029" s="327"/>
      <c r="V2029" s="327"/>
      <c r="W2029" s="327"/>
      <c r="X2029" s="327"/>
      <c r="Y2029" s="327"/>
      <c r="Z2029" s="327"/>
      <c r="AA2029" s="327"/>
      <c r="AB2029" s="327"/>
      <c r="AC2029" s="327"/>
      <c r="AD2029" s="327"/>
      <c r="AE2029" s="327"/>
      <c r="AF2029" s="327"/>
      <c r="AG2029" s="327"/>
    </row>
    <row r="2030" spans="2:33">
      <c r="B2030" s="354"/>
      <c r="D2030" s="327"/>
      <c r="E2030" s="327"/>
      <c r="F2030" s="327"/>
      <c r="G2030" s="327"/>
      <c r="H2030" s="327"/>
      <c r="I2030" s="327"/>
      <c r="J2030" s="327"/>
      <c r="K2030" s="327"/>
      <c r="L2030" s="327"/>
      <c r="M2030" s="327"/>
      <c r="N2030" s="327"/>
      <c r="O2030" s="327"/>
      <c r="P2030" s="327"/>
      <c r="Q2030" s="327"/>
      <c r="R2030" s="327"/>
      <c r="S2030" s="327"/>
      <c r="T2030" s="327"/>
      <c r="U2030" s="327"/>
      <c r="V2030" s="327"/>
      <c r="W2030" s="327"/>
      <c r="X2030" s="327"/>
      <c r="Y2030" s="327"/>
      <c r="Z2030" s="327"/>
      <c r="AA2030" s="327"/>
      <c r="AB2030" s="327"/>
      <c r="AC2030" s="327"/>
      <c r="AD2030" s="327"/>
      <c r="AE2030" s="327"/>
      <c r="AF2030" s="327"/>
      <c r="AG2030" s="327"/>
    </row>
    <row r="2031" spans="2:33">
      <c r="B2031" s="354"/>
      <c r="D2031" s="327"/>
      <c r="E2031" s="327"/>
      <c r="F2031" s="327"/>
      <c r="G2031" s="327"/>
      <c r="H2031" s="327"/>
      <c r="I2031" s="327"/>
      <c r="J2031" s="327"/>
      <c r="K2031" s="327"/>
      <c r="L2031" s="327"/>
      <c r="M2031" s="327"/>
      <c r="N2031" s="327"/>
      <c r="O2031" s="327"/>
      <c r="P2031" s="327"/>
      <c r="Q2031" s="327"/>
      <c r="R2031" s="327"/>
      <c r="S2031" s="327"/>
      <c r="T2031" s="327"/>
      <c r="U2031" s="327"/>
      <c r="V2031" s="327"/>
      <c r="W2031" s="327"/>
      <c r="X2031" s="327"/>
      <c r="Y2031" s="327"/>
      <c r="Z2031" s="327"/>
      <c r="AA2031" s="327"/>
      <c r="AB2031" s="327"/>
      <c r="AC2031" s="327"/>
      <c r="AD2031" s="327"/>
      <c r="AE2031" s="327"/>
      <c r="AF2031" s="327"/>
      <c r="AG2031" s="327"/>
    </row>
    <row r="2032" spans="2:33">
      <c r="B2032" s="354"/>
      <c r="D2032" s="327"/>
      <c r="E2032" s="327"/>
      <c r="F2032" s="327"/>
      <c r="G2032" s="327"/>
      <c r="H2032" s="327"/>
      <c r="I2032" s="327"/>
      <c r="J2032" s="327"/>
      <c r="K2032" s="327"/>
      <c r="L2032" s="327"/>
      <c r="M2032" s="327"/>
      <c r="N2032" s="327"/>
      <c r="O2032" s="327"/>
      <c r="P2032" s="327"/>
      <c r="Q2032" s="327"/>
      <c r="R2032" s="327"/>
      <c r="S2032" s="327"/>
      <c r="T2032" s="327"/>
      <c r="U2032" s="327"/>
      <c r="V2032" s="327"/>
      <c r="W2032" s="327"/>
      <c r="X2032" s="327"/>
      <c r="Y2032" s="327"/>
      <c r="Z2032" s="327"/>
      <c r="AA2032" s="327"/>
      <c r="AB2032" s="327"/>
      <c r="AC2032" s="327"/>
      <c r="AD2032" s="327"/>
      <c r="AE2032" s="327"/>
      <c r="AF2032" s="327"/>
      <c r="AG2032" s="327"/>
    </row>
    <row r="2033" spans="2:33">
      <c r="B2033" s="354"/>
      <c r="D2033" s="327"/>
      <c r="E2033" s="327"/>
      <c r="F2033" s="327"/>
      <c r="G2033" s="327"/>
      <c r="H2033" s="327"/>
      <c r="I2033" s="327"/>
      <c r="J2033" s="327"/>
      <c r="K2033" s="327"/>
      <c r="L2033" s="327"/>
      <c r="M2033" s="327"/>
      <c r="N2033" s="327"/>
      <c r="O2033" s="327"/>
      <c r="P2033" s="327"/>
      <c r="Q2033" s="327"/>
      <c r="R2033" s="327"/>
      <c r="S2033" s="327"/>
      <c r="T2033" s="327"/>
      <c r="U2033" s="327"/>
      <c r="V2033" s="327"/>
      <c r="W2033" s="327"/>
      <c r="X2033" s="327"/>
      <c r="Y2033" s="327"/>
      <c r="Z2033" s="327"/>
      <c r="AA2033" s="327"/>
      <c r="AB2033" s="327"/>
      <c r="AC2033" s="327"/>
      <c r="AD2033" s="327"/>
      <c r="AE2033" s="327"/>
      <c r="AF2033" s="327"/>
      <c r="AG2033" s="327"/>
    </row>
    <row r="2034" spans="2:33">
      <c r="B2034" s="354"/>
      <c r="D2034" s="327"/>
      <c r="E2034" s="327"/>
      <c r="F2034" s="327"/>
      <c r="G2034" s="327"/>
      <c r="H2034" s="327"/>
      <c r="I2034" s="327"/>
      <c r="J2034" s="327"/>
      <c r="K2034" s="327"/>
      <c r="L2034" s="327"/>
      <c r="M2034" s="327"/>
      <c r="N2034" s="327"/>
      <c r="O2034" s="327"/>
      <c r="P2034" s="327"/>
      <c r="Q2034" s="327"/>
      <c r="R2034" s="327"/>
      <c r="S2034" s="327"/>
      <c r="T2034" s="327"/>
      <c r="U2034" s="327"/>
      <c r="V2034" s="327"/>
      <c r="W2034" s="327"/>
      <c r="X2034" s="327"/>
      <c r="Y2034" s="327"/>
      <c r="Z2034" s="327"/>
      <c r="AA2034" s="327"/>
      <c r="AB2034" s="327"/>
      <c r="AC2034" s="327"/>
      <c r="AD2034" s="327"/>
      <c r="AE2034" s="327"/>
      <c r="AF2034" s="327"/>
      <c r="AG2034" s="327"/>
    </row>
    <row r="2035" spans="2:33">
      <c r="B2035" s="354"/>
      <c r="D2035" s="327"/>
      <c r="E2035" s="327"/>
      <c r="F2035" s="327"/>
      <c r="G2035" s="327"/>
      <c r="H2035" s="327"/>
      <c r="I2035" s="327"/>
      <c r="J2035" s="327"/>
      <c r="K2035" s="327"/>
      <c r="L2035" s="327"/>
      <c r="M2035" s="327"/>
      <c r="N2035" s="327"/>
      <c r="O2035" s="327"/>
      <c r="P2035" s="327"/>
      <c r="Q2035" s="327"/>
      <c r="R2035" s="327"/>
      <c r="S2035" s="327"/>
      <c r="T2035" s="327"/>
      <c r="U2035" s="327"/>
      <c r="V2035" s="327"/>
      <c r="W2035" s="327"/>
      <c r="X2035" s="327"/>
      <c r="Y2035" s="327"/>
      <c r="Z2035" s="327"/>
      <c r="AA2035" s="327"/>
      <c r="AB2035" s="327"/>
      <c r="AC2035" s="327"/>
      <c r="AD2035" s="327"/>
      <c r="AE2035" s="327"/>
      <c r="AF2035" s="327"/>
      <c r="AG2035" s="327"/>
    </row>
    <row r="2036" spans="2:33">
      <c r="B2036" s="354"/>
      <c r="D2036" s="327"/>
      <c r="E2036" s="327"/>
      <c r="F2036" s="327"/>
      <c r="G2036" s="327"/>
      <c r="H2036" s="327"/>
      <c r="I2036" s="327"/>
      <c r="J2036" s="327"/>
      <c r="K2036" s="327"/>
      <c r="L2036" s="327"/>
      <c r="M2036" s="327"/>
      <c r="N2036" s="327"/>
      <c r="O2036" s="327"/>
      <c r="P2036" s="327"/>
      <c r="Q2036" s="327"/>
      <c r="R2036" s="327"/>
      <c r="S2036" s="327"/>
      <c r="T2036" s="327"/>
      <c r="U2036" s="327"/>
      <c r="V2036" s="327"/>
      <c r="W2036" s="327"/>
      <c r="X2036" s="327"/>
      <c r="Y2036" s="327"/>
      <c r="Z2036" s="327"/>
      <c r="AA2036" s="327"/>
      <c r="AB2036" s="327"/>
      <c r="AC2036" s="327"/>
      <c r="AD2036" s="327"/>
      <c r="AE2036" s="327"/>
      <c r="AF2036" s="327"/>
      <c r="AG2036" s="327"/>
    </row>
    <row r="2037" spans="2:33">
      <c r="B2037" s="354"/>
      <c r="D2037" s="327"/>
      <c r="E2037" s="327"/>
      <c r="F2037" s="327"/>
      <c r="G2037" s="327"/>
      <c r="H2037" s="327"/>
      <c r="I2037" s="327"/>
      <c r="J2037" s="327"/>
      <c r="K2037" s="327"/>
      <c r="L2037" s="327"/>
      <c r="M2037" s="327"/>
      <c r="N2037" s="327"/>
      <c r="O2037" s="327"/>
      <c r="P2037" s="327"/>
      <c r="Q2037" s="327"/>
      <c r="R2037" s="327"/>
      <c r="S2037" s="327"/>
      <c r="T2037" s="327"/>
      <c r="U2037" s="327"/>
      <c r="V2037" s="327"/>
      <c r="W2037" s="327"/>
      <c r="X2037" s="327"/>
      <c r="Y2037" s="327"/>
      <c r="Z2037" s="327"/>
      <c r="AA2037" s="327"/>
      <c r="AB2037" s="327"/>
      <c r="AC2037" s="327"/>
      <c r="AD2037" s="327"/>
      <c r="AE2037" s="327"/>
      <c r="AF2037" s="327"/>
      <c r="AG2037" s="327"/>
    </row>
    <row r="2038" spans="2:33">
      <c r="B2038" s="354"/>
      <c r="D2038" s="327"/>
      <c r="E2038" s="327"/>
      <c r="F2038" s="327"/>
      <c r="G2038" s="327"/>
      <c r="H2038" s="327"/>
      <c r="I2038" s="327"/>
      <c r="J2038" s="327"/>
      <c r="K2038" s="327"/>
      <c r="L2038" s="327"/>
      <c r="M2038" s="327"/>
      <c r="N2038" s="327"/>
      <c r="O2038" s="327"/>
      <c r="P2038" s="327"/>
      <c r="Q2038" s="327"/>
      <c r="R2038" s="327"/>
      <c r="S2038" s="327"/>
      <c r="T2038" s="327"/>
      <c r="U2038" s="327"/>
      <c r="V2038" s="327"/>
      <c r="W2038" s="327"/>
      <c r="X2038" s="327"/>
      <c r="Y2038" s="327"/>
      <c r="Z2038" s="327"/>
      <c r="AA2038" s="327"/>
      <c r="AB2038" s="327"/>
      <c r="AC2038" s="327"/>
      <c r="AD2038" s="327"/>
      <c r="AE2038" s="327"/>
      <c r="AF2038" s="327"/>
      <c r="AG2038" s="327"/>
    </row>
    <row r="2039" spans="2:33">
      <c r="B2039" s="354"/>
      <c r="D2039" s="327"/>
      <c r="E2039" s="327"/>
      <c r="F2039" s="327"/>
      <c r="G2039" s="327"/>
      <c r="H2039" s="327"/>
      <c r="I2039" s="327"/>
      <c r="J2039" s="327"/>
      <c r="K2039" s="327"/>
      <c r="L2039" s="327"/>
      <c r="M2039" s="327"/>
      <c r="N2039" s="327"/>
      <c r="O2039" s="327"/>
      <c r="P2039" s="327"/>
      <c r="Q2039" s="327"/>
      <c r="R2039" s="327"/>
      <c r="S2039" s="327"/>
      <c r="T2039" s="327"/>
      <c r="U2039" s="327"/>
      <c r="V2039" s="327"/>
      <c r="W2039" s="327"/>
      <c r="X2039" s="327"/>
      <c r="Y2039" s="327"/>
      <c r="Z2039" s="327"/>
      <c r="AA2039" s="327"/>
      <c r="AB2039" s="327"/>
      <c r="AC2039" s="327"/>
      <c r="AD2039" s="327"/>
      <c r="AE2039" s="327"/>
      <c r="AF2039" s="327"/>
      <c r="AG2039" s="327"/>
    </row>
    <row r="2040" spans="2:33">
      <c r="B2040" s="354"/>
      <c r="D2040" s="327"/>
      <c r="E2040" s="327"/>
      <c r="F2040" s="327"/>
      <c r="G2040" s="327"/>
      <c r="H2040" s="327"/>
      <c r="I2040" s="327"/>
      <c r="J2040" s="327"/>
      <c r="K2040" s="327"/>
      <c r="L2040" s="327"/>
      <c r="M2040" s="327"/>
      <c r="N2040" s="327"/>
      <c r="O2040" s="327"/>
      <c r="P2040" s="327"/>
      <c r="Q2040" s="327"/>
      <c r="R2040" s="327"/>
      <c r="S2040" s="327"/>
      <c r="T2040" s="327"/>
      <c r="U2040" s="327"/>
      <c r="V2040" s="327"/>
      <c r="W2040" s="327"/>
      <c r="X2040" s="327"/>
      <c r="Y2040" s="327"/>
      <c r="Z2040" s="327"/>
      <c r="AA2040" s="327"/>
      <c r="AB2040" s="327"/>
      <c r="AC2040" s="327"/>
      <c r="AD2040" s="327"/>
      <c r="AE2040" s="327"/>
      <c r="AF2040" s="327"/>
      <c r="AG2040" s="327"/>
    </row>
    <row r="2041" spans="2:33">
      <c r="B2041" s="354"/>
      <c r="D2041" s="327"/>
      <c r="E2041" s="327"/>
      <c r="F2041" s="327"/>
      <c r="G2041" s="327"/>
      <c r="H2041" s="327"/>
      <c r="I2041" s="327"/>
      <c r="J2041" s="327"/>
      <c r="K2041" s="327"/>
      <c r="L2041" s="327"/>
      <c r="M2041" s="327"/>
      <c r="N2041" s="327"/>
      <c r="O2041" s="327"/>
      <c r="P2041" s="327"/>
      <c r="Q2041" s="327"/>
      <c r="R2041" s="327"/>
      <c r="S2041" s="327"/>
      <c r="T2041" s="327"/>
      <c r="U2041" s="327"/>
      <c r="V2041" s="327"/>
      <c r="W2041" s="327"/>
      <c r="X2041" s="327"/>
      <c r="Y2041" s="327"/>
      <c r="Z2041" s="327"/>
      <c r="AA2041" s="327"/>
      <c r="AB2041" s="327"/>
      <c r="AC2041" s="327"/>
      <c r="AD2041" s="327"/>
      <c r="AE2041" s="327"/>
      <c r="AF2041" s="327"/>
      <c r="AG2041" s="327"/>
    </row>
    <row r="2042" spans="2:33">
      <c r="B2042" s="354"/>
      <c r="D2042" s="327"/>
      <c r="E2042" s="327"/>
      <c r="F2042" s="327"/>
      <c r="G2042" s="327"/>
      <c r="H2042" s="327"/>
      <c r="I2042" s="327"/>
      <c r="J2042" s="327"/>
      <c r="K2042" s="327"/>
      <c r="L2042" s="327"/>
      <c r="M2042" s="327"/>
      <c r="N2042" s="327"/>
      <c r="O2042" s="327"/>
      <c r="P2042" s="327"/>
      <c r="Q2042" s="327"/>
      <c r="R2042" s="327"/>
      <c r="S2042" s="327"/>
      <c r="T2042" s="327"/>
      <c r="U2042" s="327"/>
      <c r="V2042" s="327"/>
      <c r="W2042" s="327"/>
      <c r="X2042" s="327"/>
      <c r="Y2042" s="327"/>
      <c r="Z2042" s="327"/>
      <c r="AA2042" s="327"/>
      <c r="AB2042" s="327"/>
      <c r="AC2042" s="327"/>
      <c r="AD2042" s="327"/>
      <c r="AE2042" s="327"/>
      <c r="AF2042" s="327"/>
      <c r="AG2042" s="327"/>
    </row>
    <row r="2043" spans="2:33">
      <c r="B2043" s="354"/>
      <c r="D2043" s="327"/>
      <c r="E2043" s="327"/>
      <c r="F2043" s="327"/>
      <c r="G2043" s="327"/>
      <c r="H2043" s="327"/>
      <c r="I2043" s="327"/>
      <c r="J2043" s="327"/>
      <c r="K2043" s="327"/>
      <c r="L2043" s="327"/>
      <c r="M2043" s="327"/>
      <c r="N2043" s="327"/>
      <c r="O2043" s="327"/>
      <c r="P2043" s="327"/>
      <c r="Q2043" s="327"/>
      <c r="R2043" s="327"/>
      <c r="S2043" s="327"/>
      <c r="T2043" s="327"/>
      <c r="U2043" s="327"/>
      <c r="V2043" s="327"/>
      <c r="W2043" s="327"/>
      <c r="X2043" s="327"/>
      <c r="Y2043" s="327"/>
      <c r="Z2043" s="327"/>
      <c r="AA2043" s="327"/>
      <c r="AB2043" s="327"/>
      <c r="AC2043" s="327"/>
      <c r="AD2043" s="327"/>
      <c r="AE2043" s="327"/>
      <c r="AF2043" s="327"/>
      <c r="AG2043" s="327"/>
    </row>
    <row r="2044" spans="2:33">
      <c r="B2044" s="354"/>
      <c r="D2044" s="327"/>
      <c r="E2044" s="327"/>
      <c r="F2044" s="327"/>
      <c r="G2044" s="327"/>
      <c r="H2044" s="327"/>
      <c r="I2044" s="327"/>
      <c r="J2044" s="327"/>
      <c r="K2044" s="327"/>
      <c r="L2044" s="327"/>
      <c r="M2044" s="327"/>
      <c r="N2044" s="327"/>
      <c r="O2044" s="327"/>
      <c r="P2044" s="327"/>
      <c r="Q2044" s="327"/>
      <c r="R2044" s="327"/>
      <c r="S2044" s="327"/>
      <c r="T2044" s="327"/>
      <c r="U2044" s="327"/>
      <c r="V2044" s="327"/>
      <c r="W2044" s="327"/>
      <c r="X2044" s="327"/>
      <c r="Y2044" s="327"/>
      <c r="Z2044" s="327"/>
      <c r="AA2044" s="327"/>
      <c r="AB2044" s="327"/>
      <c r="AC2044" s="327"/>
      <c r="AD2044" s="327"/>
      <c r="AE2044" s="327"/>
      <c r="AF2044" s="327"/>
      <c r="AG2044" s="327"/>
    </row>
    <row r="2045" spans="2:33">
      <c r="B2045" s="354"/>
      <c r="D2045" s="327"/>
      <c r="E2045" s="327"/>
      <c r="F2045" s="327"/>
      <c r="G2045" s="327"/>
      <c r="H2045" s="327"/>
      <c r="I2045" s="327"/>
      <c r="J2045" s="327"/>
      <c r="K2045" s="327"/>
      <c r="L2045" s="327"/>
      <c r="M2045" s="327"/>
      <c r="N2045" s="327"/>
      <c r="O2045" s="327"/>
      <c r="P2045" s="327"/>
      <c r="Q2045" s="327"/>
      <c r="R2045" s="327"/>
      <c r="S2045" s="327"/>
      <c r="T2045" s="327"/>
      <c r="U2045" s="327"/>
      <c r="V2045" s="327"/>
      <c r="W2045" s="327"/>
      <c r="X2045" s="327"/>
      <c r="Y2045" s="327"/>
      <c r="Z2045" s="327"/>
      <c r="AA2045" s="327"/>
      <c r="AB2045" s="327"/>
      <c r="AC2045" s="327"/>
      <c r="AD2045" s="327"/>
      <c r="AE2045" s="327"/>
      <c r="AF2045" s="327"/>
      <c r="AG2045" s="327"/>
    </row>
    <row r="2046" spans="2:33">
      <c r="B2046" s="354"/>
      <c r="D2046" s="327"/>
      <c r="E2046" s="327"/>
      <c r="F2046" s="327"/>
      <c r="G2046" s="327"/>
      <c r="H2046" s="327"/>
      <c r="I2046" s="327"/>
      <c r="J2046" s="327"/>
      <c r="K2046" s="327"/>
      <c r="L2046" s="327"/>
      <c r="M2046" s="327"/>
      <c r="N2046" s="327"/>
      <c r="O2046" s="327"/>
      <c r="P2046" s="327"/>
      <c r="Q2046" s="327"/>
      <c r="R2046" s="327"/>
      <c r="S2046" s="327"/>
      <c r="T2046" s="327"/>
      <c r="U2046" s="327"/>
      <c r="V2046" s="327"/>
      <c r="W2046" s="327"/>
      <c r="X2046" s="327"/>
      <c r="Y2046" s="327"/>
      <c r="Z2046" s="327"/>
      <c r="AA2046" s="327"/>
      <c r="AB2046" s="327"/>
      <c r="AC2046" s="327"/>
      <c r="AD2046" s="327"/>
      <c r="AE2046" s="327"/>
      <c r="AF2046" s="327"/>
      <c r="AG2046" s="327"/>
    </row>
    <row r="2047" spans="2:33">
      <c r="B2047" s="354"/>
      <c r="D2047" s="327"/>
      <c r="E2047" s="327"/>
      <c r="F2047" s="327"/>
      <c r="G2047" s="327"/>
      <c r="H2047" s="327"/>
      <c r="I2047" s="327"/>
      <c r="J2047" s="327"/>
      <c r="K2047" s="327"/>
      <c r="L2047" s="327"/>
      <c r="M2047" s="327"/>
      <c r="N2047" s="327"/>
      <c r="O2047" s="327"/>
      <c r="P2047" s="327"/>
      <c r="Q2047" s="327"/>
      <c r="R2047" s="327"/>
      <c r="S2047" s="327"/>
      <c r="T2047" s="327"/>
      <c r="U2047" s="327"/>
      <c r="V2047" s="327"/>
      <c r="W2047" s="327"/>
      <c r="X2047" s="327"/>
      <c r="Y2047" s="327"/>
      <c r="Z2047" s="327"/>
      <c r="AA2047" s="327"/>
      <c r="AB2047" s="327"/>
      <c r="AC2047" s="327"/>
      <c r="AD2047" s="327"/>
      <c r="AE2047" s="327"/>
      <c r="AF2047" s="327"/>
      <c r="AG2047" s="327"/>
    </row>
    <row r="2048" spans="2:33">
      <c r="B2048" s="354"/>
      <c r="D2048" s="327"/>
      <c r="E2048" s="327"/>
      <c r="F2048" s="327"/>
      <c r="G2048" s="327"/>
      <c r="H2048" s="327"/>
      <c r="I2048" s="327"/>
      <c r="J2048" s="327"/>
      <c r="K2048" s="327"/>
      <c r="L2048" s="327"/>
      <c r="M2048" s="327"/>
      <c r="N2048" s="327"/>
      <c r="O2048" s="327"/>
      <c r="P2048" s="327"/>
      <c r="Q2048" s="327"/>
      <c r="R2048" s="327"/>
      <c r="S2048" s="327"/>
      <c r="T2048" s="327"/>
      <c r="U2048" s="327"/>
      <c r="V2048" s="327"/>
      <c r="W2048" s="327"/>
      <c r="X2048" s="327"/>
      <c r="Y2048" s="327"/>
      <c r="Z2048" s="327"/>
      <c r="AA2048" s="327"/>
      <c r="AB2048" s="327"/>
      <c r="AC2048" s="327"/>
      <c r="AD2048" s="327"/>
      <c r="AE2048" s="327"/>
      <c r="AF2048" s="327"/>
      <c r="AG2048" s="327"/>
    </row>
    <row r="2049" spans="2:33">
      <c r="B2049" s="354"/>
      <c r="D2049" s="327"/>
      <c r="E2049" s="327"/>
      <c r="F2049" s="327"/>
      <c r="G2049" s="327"/>
      <c r="H2049" s="327"/>
      <c r="I2049" s="327"/>
      <c r="J2049" s="327"/>
      <c r="K2049" s="327"/>
      <c r="L2049" s="327"/>
      <c r="M2049" s="327"/>
      <c r="N2049" s="327"/>
      <c r="O2049" s="327"/>
      <c r="P2049" s="327"/>
      <c r="Q2049" s="327"/>
      <c r="R2049" s="327"/>
      <c r="S2049" s="327"/>
      <c r="T2049" s="327"/>
      <c r="U2049" s="327"/>
      <c r="V2049" s="327"/>
      <c r="W2049" s="327"/>
      <c r="X2049" s="327"/>
      <c r="Y2049" s="327"/>
      <c r="Z2049" s="327"/>
      <c r="AA2049" s="327"/>
      <c r="AB2049" s="327"/>
      <c r="AC2049" s="327"/>
      <c r="AD2049" s="327"/>
      <c r="AE2049" s="327"/>
      <c r="AF2049" s="327"/>
      <c r="AG2049" s="327"/>
    </row>
    <row r="2050" spans="2:33">
      <c r="B2050" s="354"/>
      <c r="D2050" s="327"/>
      <c r="E2050" s="327"/>
      <c r="F2050" s="327"/>
      <c r="G2050" s="327"/>
      <c r="H2050" s="327"/>
      <c r="I2050" s="327"/>
      <c r="J2050" s="327"/>
      <c r="K2050" s="327"/>
      <c r="L2050" s="327"/>
      <c r="M2050" s="327"/>
      <c r="N2050" s="327"/>
      <c r="O2050" s="327"/>
      <c r="P2050" s="327"/>
      <c r="Q2050" s="327"/>
      <c r="R2050" s="327"/>
      <c r="S2050" s="327"/>
      <c r="T2050" s="327"/>
      <c r="U2050" s="327"/>
      <c r="V2050" s="327"/>
      <c r="W2050" s="327"/>
      <c r="X2050" s="327"/>
      <c r="Y2050" s="327"/>
      <c r="Z2050" s="327"/>
      <c r="AA2050" s="327"/>
      <c r="AB2050" s="327"/>
      <c r="AC2050" s="327"/>
      <c r="AD2050" s="327"/>
      <c r="AE2050" s="327"/>
      <c r="AF2050" s="327"/>
      <c r="AG2050" s="327"/>
    </row>
    <row r="2051" spans="2:33">
      <c r="B2051" s="354"/>
      <c r="D2051" s="327"/>
      <c r="E2051" s="327"/>
      <c r="F2051" s="327"/>
      <c r="G2051" s="327"/>
      <c r="H2051" s="327"/>
      <c r="I2051" s="327"/>
      <c r="J2051" s="327"/>
      <c r="K2051" s="327"/>
      <c r="L2051" s="327"/>
      <c r="M2051" s="327"/>
      <c r="N2051" s="327"/>
      <c r="O2051" s="327"/>
      <c r="P2051" s="327"/>
      <c r="Q2051" s="327"/>
      <c r="R2051" s="327"/>
      <c r="S2051" s="327"/>
      <c r="T2051" s="327"/>
      <c r="U2051" s="327"/>
      <c r="V2051" s="327"/>
      <c r="W2051" s="327"/>
      <c r="X2051" s="327"/>
      <c r="Y2051" s="327"/>
      <c r="Z2051" s="327"/>
      <c r="AA2051" s="327"/>
      <c r="AB2051" s="327"/>
      <c r="AC2051" s="327"/>
      <c r="AD2051" s="327"/>
      <c r="AE2051" s="327"/>
      <c r="AF2051" s="327"/>
      <c r="AG2051" s="327"/>
    </row>
    <row r="2052" spans="2:33">
      <c r="B2052" s="354"/>
      <c r="D2052" s="327"/>
      <c r="E2052" s="327"/>
      <c r="F2052" s="327"/>
      <c r="G2052" s="327"/>
      <c r="H2052" s="327"/>
      <c r="I2052" s="327"/>
      <c r="J2052" s="327"/>
      <c r="K2052" s="327"/>
      <c r="L2052" s="327"/>
      <c r="M2052" s="327"/>
      <c r="N2052" s="327"/>
      <c r="O2052" s="327"/>
      <c r="P2052" s="327"/>
      <c r="Q2052" s="327"/>
      <c r="R2052" s="327"/>
      <c r="S2052" s="327"/>
      <c r="T2052" s="327"/>
      <c r="U2052" s="327"/>
      <c r="V2052" s="327"/>
      <c r="W2052" s="327"/>
      <c r="X2052" s="327"/>
      <c r="Y2052" s="327"/>
      <c r="Z2052" s="327"/>
      <c r="AA2052" s="327"/>
      <c r="AB2052" s="327"/>
      <c r="AC2052" s="327"/>
      <c r="AD2052" s="327"/>
      <c r="AE2052" s="327"/>
      <c r="AF2052" s="327"/>
      <c r="AG2052" s="327"/>
    </row>
    <row r="2053" spans="2:33">
      <c r="B2053" s="354"/>
      <c r="D2053" s="327"/>
      <c r="E2053" s="327"/>
      <c r="F2053" s="327"/>
      <c r="G2053" s="327"/>
      <c r="H2053" s="327"/>
      <c r="I2053" s="327"/>
      <c r="J2053" s="327"/>
      <c r="K2053" s="327"/>
      <c r="L2053" s="327"/>
      <c r="M2053" s="327"/>
      <c r="N2053" s="327"/>
      <c r="O2053" s="327"/>
      <c r="P2053" s="327"/>
      <c r="Q2053" s="327"/>
      <c r="R2053" s="327"/>
      <c r="S2053" s="327"/>
      <c r="T2053" s="327"/>
      <c r="U2053" s="327"/>
      <c r="V2053" s="327"/>
      <c r="W2053" s="327"/>
      <c r="X2053" s="327"/>
      <c r="Y2053" s="327"/>
      <c r="Z2053" s="327"/>
      <c r="AA2053" s="327"/>
      <c r="AB2053" s="327"/>
      <c r="AC2053" s="327"/>
      <c r="AD2053" s="327"/>
      <c r="AE2053" s="327"/>
      <c r="AF2053" s="327"/>
      <c r="AG2053" s="327"/>
    </row>
    <row r="2054" spans="2:33">
      <c r="B2054" s="354"/>
      <c r="D2054" s="327"/>
      <c r="E2054" s="327"/>
      <c r="F2054" s="327"/>
      <c r="G2054" s="327"/>
      <c r="H2054" s="327"/>
      <c r="I2054" s="327"/>
      <c r="J2054" s="327"/>
      <c r="K2054" s="327"/>
      <c r="L2054" s="327"/>
      <c r="M2054" s="327"/>
      <c r="N2054" s="327"/>
      <c r="O2054" s="327"/>
      <c r="P2054" s="327"/>
      <c r="Q2054" s="327"/>
      <c r="R2054" s="327"/>
      <c r="S2054" s="327"/>
      <c r="T2054" s="327"/>
      <c r="U2054" s="327"/>
      <c r="V2054" s="327"/>
      <c r="W2054" s="327"/>
      <c r="X2054" s="327"/>
      <c r="Y2054" s="327"/>
      <c r="Z2054" s="327"/>
      <c r="AA2054" s="327"/>
      <c r="AB2054" s="327"/>
      <c r="AC2054" s="327"/>
      <c r="AD2054" s="327"/>
      <c r="AE2054" s="327"/>
      <c r="AF2054" s="327"/>
      <c r="AG2054" s="327"/>
    </row>
    <row r="2055" spans="2:33">
      <c r="B2055" s="354"/>
      <c r="D2055" s="327"/>
      <c r="E2055" s="327"/>
      <c r="F2055" s="327"/>
      <c r="G2055" s="327"/>
      <c r="H2055" s="327"/>
      <c r="I2055" s="327"/>
      <c r="J2055" s="327"/>
      <c r="K2055" s="327"/>
      <c r="L2055" s="327"/>
      <c r="M2055" s="327"/>
      <c r="N2055" s="327"/>
      <c r="O2055" s="327"/>
      <c r="P2055" s="327"/>
      <c r="Q2055" s="327"/>
      <c r="R2055" s="327"/>
      <c r="S2055" s="327"/>
      <c r="T2055" s="327"/>
      <c r="U2055" s="327"/>
      <c r="V2055" s="327"/>
      <c r="W2055" s="327"/>
      <c r="X2055" s="327"/>
      <c r="Y2055" s="327"/>
      <c r="Z2055" s="327"/>
      <c r="AA2055" s="327"/>
      <c r="AB2055" s="327"/>
      <c r="AC2055" s="327"/>
      <c r="AD2055" s="327"/>
      <c r="AE2055" s="327"/>
      <c r="AF2055" s="327"/>
      <c r="AG2055" s="327"/>
    </row>
    <row r="2056" spans="2:33">
      <c r="B2056" s="354"/>
      <c r="D2056" s="327"/>
      <c r="E2056" s="327"/>
      <c r="F2056" s="327"/>
      <c r="G2056" s="327"/>
      <c r="H2056" s="327"/>
      <c r="I2056" s="327"/>
      <c r="J2056" s="327"/>
      <c r="K2056" s="327"/>
      <c r="L2056" s="327"/>
      <c r="M2056" s="327"/>
      <c r="N2056" s="327"/>
      <c r="O2056" s="327"/>
      <c r="P2056" s="327"/>
      <c r="Q2056" s="327"/>
      <c r="R2056" s="327"/>
      <c r="S2056" s="327"/>
      <c r="T2056" s="327"/>
      <c r="U2056" s="327"/>
      <c r="V2056" s="327"/>
      <c r="W2056" s="327"/>
      <c r="X2056" s="327"/>
      <c r="Y2056" s="327"/>
      <c r="Z2056" s="327"/>
      <c r="AA2056" s="327"/>
      <c r="AB2056" s="327"/>
      <c r="AC2056" s="327"/>
      <c r="AD2056" s="327"/>
      <c r="AE2056" s="327"/>
      <c r="AF2056" s="327"/>
      <c r="AG2056" s="327"/>
    </row>
    <row r="2057" spans="2:33">
      <c r="B2057" s="354"/>
      <c r="D2057" s="327"/>
      <c r="E2057" s="327"/>
      <c r="F2057" s="327"/>
      <c r="G2057" s="327"/>
      <c r="H2057" s="327"/>
      <c r="I2057" s="327"/>
      <c r="J2057" s="327"/>
      <c r="K2057" s="327"/>
      <c r="L2057" s="327"/>
      <c r="M2057" s="327"/>
      <c r="N2057" s="327"/>
      <c r="O2057" s="327"/>
      <c r="P2057" s="327"/>
      <c r="Q2057" s="327"/>
      <c r="R2057" s="327"/>
      <c r="S2057" s="327"/>
      <c r="T2057" s="327"/>
      <c r="U2057" s="327"/>
      <c r="V2057" s="327"/>
      <c r="W2057" s="327"/>
      <c r="X2057" s="327"/>
      <c r="Y2057" s="327"/>
      <c r="Z2057" s="327"/>
      <c r="AA2057" s="327"/>
      <c r="AB2057" s="327"/>
      <c r="AC2057" s="327"/>
      <c r="AD2057" s="327"/>
      <c r="AE2057" s="327"/>
      <c r="AF2057" s="327"/>
      <c r="AG2057" s="327"/>
    </row>
    <row r="2058" spans="2:33">
      <c r="B2058" s="354"/>
      <c r="D2058" s="327"/>
      <c r="E2058" s="327"/>
      <c r="F2058" s="327"/>
      <c r="G2058" s="327"/>
      <c r="H2058" s="327"/>
      <c r="I2058" s="327"/>
      <c r="J2058" s="327"/>
      <c r="K2058" s="327"/>
      <c r="L2058" s="327"/>
      <c r="M2058" s="327"/>
      <c r="N2058" s="327"/>
      <c r="O2058" s="327"/>
      <c r="P2058" s="327"/>
      <c r="Q2058" s="327"/>
      <c r="R2058" s="327"/>
      <c r="S2058" s="327"/>
      <c r="T2058" s="327"/>
      <c r="U2058" s="327"/>
      <c r="V2058" s="327"/>
      <c r="W2058" s="327"/>
      <c r="X2058" s="327"/>
      <c r="Y2058" s="327"/>
      <c r="Z2058" s="327"/>
      <c r="AA2058" s="327"/>
      <c r="AB2058" s="327"/>
      <c r="AC2058" s="327"/>
      <c r="AD2058" s="327"/>
      <c r="AE2058" s="327"/>
      <c r="AF2058" s="327"/>
      <c r="AG2058" s="327"/>
    </row>
    <row r="2059" spans="2:33">
      <c r="B2059" s="354"/>
      <c r="D2059" s="327"/>
      <c r="E2059" s="327"/>
      <c r="F2059" s="327"/>
      <c r="G2059" s="327"/>
      <c r="H2059" s="327"/>
      <c r="I2059" s="327"/>
      <c r="J2059" s="327"/>
      <c r="K2059" s="327"/>
      <c r="L2059" s="327"/>
      <c r="M2059" s="327"/>
      <c r="N2059" s="327"/>
      <c r="O2059" s="327"/>
      <c r="P2059" s="327"/>
      <c r="Q2059" s="327"/>
      <c r="R2059" s="327"/>
      <c r="S2059" s="327"/>
      <c r="T2059" s="327"/>
      <c r="U2059" s="327"/>
      <c r="V2059" s="327"/>
      <c r="W2059" s="327"/>
      <c r="X2059" s="327"/>
      <c r="Y2059" s="327"/>
      <c r="Z2059" s="327"/>
      <c r="AA2059" s="327"/>
      <c r="AB2059" s="327"/>
      <c r="AC2059" s="327"/>
      <c r="AD2059" s="327"/>
      <c r="AE2059" s="327"/>
      <c r="AF2059" s="327"/>
      <c r="AG2059" s="327"/>
    </row>
    <row r="2060" spans="2:33">
      <c r="B2060" s="354"/>
      <c r="D2060" s="327"/>
      <c r="E2060" s="327"/>
      <c r="F2060" s="327"/>
      <c r="G2060" s="327"/>
      <c r="H2060" s="327"/>
      <c r="I2060" s="327"/>
      <c r="J2060" s="327"/>
      <c r="K2060" s="327"/>
      <c r="L2060" s="327"/>
      <c r="M2060" s="327"/>
      <c r="N2060" s="327"/>
      <c r="O2060" s="327"/>
      <c r="P2060" s="327"/>
      <c r="Q2060" s="327"/>
      <c r="R2060" s="327"/>
      <c r="S2060" s="327"/>
      <c r="T2060" s="327"/>
      <c r="U2060" s="327"/>
      <c r="V2060" s="327"/>
      <c r="W2060" s="327"/>
      <c r="X2060" s="327"/>
      <c r="Y2060" s="327"/>
      <c r="Z2060" s="327"/>
      <c r="AA2060" s="327"/>
      <c r="AB2060" s="327"/>
      <c r="AC2060" s="327"/>
      <c r="AD2060" s="327"/>
      <c r="AE2060" s="327"/>
      <c r="AF2060" s="327"/>
      <c r="AG2060" s="327"/>
    </row>
    <row r="2061" spans="2:33">
      <c r="B2061" s="354"/>
      <c r="D2061" s="327"/>
      <c r="E2061" s="327"/>
      <c r="F2061" s="327"/>
      <c r="G2061" s="327"/>
      <c r="H2061" s="327"/>
      <c r="I2061" s="327"/>
      <c r="J2061" s="327"/>
      <c r="K2061" s="327"/>
      <c r="L2061" s="327"/>
      <c r="M2061" s="327"/>
      <c r="N2061" s="327"/>
      <c r="O2061" s="327"/>
      <c r="P2061" s="327"/>
      <c r="Q2061" s="327"/>
      <c r="R2061" s="327"/>
      <c r="S2061" s="327"/>
      <c r="T2061" s="327"/>
      <c r="U2061" s="327"/>
      <c r="V2061" s="327"/>
      <c r="W2061" s="327"/>
      <c r="X2061" s="327"/>
      <c r="Y2061" s="327"/>
      <c r="Z2061" s="327"/>
      <c r="AA2061" s="327"/>
      <c r="AB2061" s="327"/>
      <c r="AC2061" s="327"/>
      <c r="AD2061" s="327"/>
      <c r="AE2061" s="327"/>
      <c r="AF2061" s="327"/>
      <c r="AG2061" s="327"/>
    </row>
    <row r="2062" spans="2:33">
      <c r="B2062" s="354"/>
      <c r="D2062" s="327"/>
      <c r="E2062" s="327"/>
      <c r="F2062" s="327"/>
      <c r="G2062" s="327"/>
      <c r="H2062" s="327"/>
      <c r="I2062" s="327"/>
      <c r="J2062" s="327"/>
      <c r="K2062" s="327"/>
      <c r="L2062" s="327"/>
      <c r="M2062" s="327"/>
      <c r="N2062" s="327"/>
      <c r="O2062" s="327"/>
      <c r="P2062" s="327"/>
      <c r="Q2062" s="327"/>
      <c r="R2062" s="327"/>
      <c r="S2062" s="327"/>
      <c r="T2062" s="327"/>
      <c r="U2062" s="327"/>
      <c r="V2062" s="327"/>
      <c r="W2062" s="327"/>
      <c r="X2062" s="327"/>
      <c r="Y2062" s="327"/>
      <c r="Z2062" s="327"/>
      <c r="AA2062" s="327"/>
      <c r="AB2062" s="327"/>
      <c r="AC2062" s="327"/>
      <c r="AD2062" s="327"/>
      <c r="AE2062" s="327"/>
      <c r="AF2062" s="327"/>
      <c r="AG2062" s="327"/>
    </row>
    <row r="2063" spans="2:33">
      <c r="B2063" s="354"/>
      <c r="D2063" s="327"/>
      <c r="E2063" s="327"/>
      <c r="F2063" s="327"/>
      <c r="G2063" s="327"/>
      <c r="H2063" s="327"/>
      <c r="I2063" s="327"/>
      <c r="J2063" s="327"/>
      <c r="K2063" s="327"/>
      <c r="L2063" s="327"/>
      <c r="M2063" s="327"/>
      <c r="N2063" s="327"/>
      <c r="O2063" s="327"/>
      <c r="P2063" s="327"/>
      <c r="Q2063" s="327"/>
      <c r="R2063" s="327"/>
      <c r="S2063" s="327"/>
      <c r="T2063" s="327"/>
      <c r="U2063" s="327"/>
      <c r="V2063" s="327"/>
      <c r="W2063" s="327"/>
      <c r="X2063" s="327"/>
      <c r="Y2063" s="327"/>
      <c r="Z2063" s="327"/>
      <c r="AA2063" s="327"/>
      <c r="AB2063" s="327"/>
      <c r="AC2063" s="327"/>
      <c r="AD2063" s="327"/>
      <c r="AE2063" s="327"/>
      <c r="AF2063" s="327"/>
      <c r="AG2063" s="327"/>
    </row>
    <row r="2064" spans="2:33">
      <c r="B2064" s="354"/>
      <c r="D2064" s="327"/>
      <c r="E2064" s="327"/>
      <c r="F2064" s="327"/>
      <c r="G2064" s="327"/>
      <c r="H2064" s="327"/>
      <c r="I2064" s="327"/>
      <c r="J2064" s="327"/>
      <c r="K2064" s="327"/>
      <c r="L2064" s="327"/>
      <c r="M2064" s="327"/>
      <c r="N2064" s="327"/>
      <c r="O2064" s="327"/>
      <c r="P2064" s="327"/>
      <c r="Q2064" s="327"/>
      <c r="R2064" s="327"/>
      <c r="S2064" s="327"/>
      <c r="T2064" s="327"/>
      <c r="U2064" s="327"/>
      <c r="V2064" s="327"/>
      <c r="W2064" s="327"/>
      <c r="X2064" s="327"/>
      <c r="Y2064" s="327"/>
      <c r="Z2064" s="327"/>
      <c r="AA2064" s="327"/>
      <c r="AB2064" s="327"/>
      <c r="AC2064" s="327"/>
      <c r="AD2064" s="327"/>
      <c r="AE2064" s="327"/>
      <c r="AF2064" s="327"/>
      <c r="AG2064" s="327"/>
    </row>
    <row r="2065" spans="2:33">
      <c r="B2065" s="354"/>
      <c r="D2065" s="327"/>
      <c r="E2065" s="327"/>
      <c r="F2065" s="327"/>
      <c r="G2065" s="327"/>
      <c r="H2065" s="327"/>
      <c r="I2065" s="327"/>
      <c r="J2065" s="327"/>
      <c r="K2065" s="327"/>
      <c r="L2065" s="327"/>
      <c r="M2065" s="327"/>
      <c r="N2065" s="327"/>
      <c r="O2065" s="327"/>
      <c r="P2065" s="327"/>
      <c r="Q2065" s="327"/>
      <c r="R2065" s="327"/>
      <c r="S2065" s="327"/>
      <c r="T2065" s="327"/>
      <c r="U2065" s="327"/>
      <c r="V2065" s="327"/>
      <c r="W2065" s="327"/>
      <c r="X2065" s="327"/>
      <c r="Y2065" s="327"/>
      <c r="Z2065" s="327"/>
      <c r="AA2065" s="327"/>
      <c r="AB2065" s="327"/>
      <c r="AC2065" s="327"/>
      <c r="AD2065" s="327"/>
      <c r="AE2065" s="327"/>
      <c r="AF2065" s="327"/>
      <c r="AG2065" s="327"/>
    </row>
    <row r="2066" spans="2:33">
      <c r="B2066" s="354"/>
      <c r="D2066" s="327"/>
      <c r="E2066" s="327"/>
      <c r="F2066" s="327"/>
      <c r="G2066" s="327"/>
      <c r="H2066" s="327"/>
      <c r="I2066" s="327"/>
      <c r="J2066" s="327"/>
      <c r="K2066" s="327"/>
      <c r="L2066" s="327"/>
      <c r="M2066" s="327"/>
      <c r="N2066" s="327"/>
      <c r="O2066" s="327"/>
      <c r="P2066" s="327"/>
      <c r="Q2066" s="327"/>
      <c r="R2066" s="327"/>
      <c r="S2066" s="327"/>
      <c r="T2066" s="327"/>
      <c r="U2066" s="327"/>
      <c r="V2066" s="327"/>
      <c r="W2066" s="327"/>
      <c r="X2066" s="327"/>
      <c r="Y2066" s="327"/>
      <c r="Z2066" s="327"/>
      <c r="AA2066" s="327"/>
      <c r="AB2066" s="327"/>
      <c r="AC2066" s="327"/>
      <c r="AD2066" s="327"/>
      <c r="AE2066" s="327"/>
      <c r="AF2066" s="327"/>
      <c r="AG2066" s="327"/>
    </row>
    <row r="2067" spans="2:33">
      <c r="B2067" s="354"/>
      <c r="D2067" s="327"/>
      <c r="E2067" s="327"/>
      <c r="F2067" s="327"/>
      <c r="G2067" s="327"/>
      <c r="H2067" s="327"/>
      <c r="I2067" s="327"/>
      <c r="J2067" s="327"/>
      <c r="K2067" s="327"/>
      <c r="L2067" s="327"/>
      <c r="M2067" s="327"/>
      <c r="N2067" s="327"/>
      <c r="O2067" s="327"/>
      <c r="P2067" s="327"/>
      <c r="Q2067" s="327"/>
      <c r="R2067" s="327"/>
      <c r="S2067" s="327"/>
      <c r="T2067" s="327"/>
      <c r="U2067" s="327"/>
      <c r="V2067" s="327"/>
      <c r="W2067" s="327"/>
      <c r="X2067" s="327"/>
      <c r="Y2067" s="327"/>
      <c r="Z2067" s="327"/>
      <c r="AA2067" s="327"/>
      <c r="AB2067" s="327"/>
      <c r="AC2067" s="327"/>
      <c r="AD2067" s="327"/>
      <c r="AE2067" s="327"/>
      <c r="AF2067" s="327"/>
      <c r="AG2067" s="327"/>
    </row>
    <row r="2068" spans="2:33">
      <c r="B2068" s="354"/>
      <c r="D2068" s="327"/>
      <c r="E2068" s="327"/>
      <c r="F2068" s="327"/>
      <c r="G2068" s="327"/>
      <c r="H2068" s="327"/>
      <c r="I2068" s="327"/>
      <c r="J2068" s="327"/>
      <c r="K2068" s="327"/>
      <c r="L2068" s="327"/>
      <c r="M2068" s="327"/>
      <c r="N2068" s="327"/>
      <c r="O2068" s="327"/>
      <c r="P2068" s="327"/>
      <c r="Q2068" s="327"/>
      <c r="R2068" s="327"/>
      <c r="S2068" s="327"/>
      <c r="T2068" s="327"/>
      <c r="U2068" s="327"/>
      <c r="V2068" s="327"/>
      <c r="W2068" s="327"/>
      <c r="X2068" s="327"/>
      <c r="Y2068" s="327"/>
      <c r="Z2068" s="327"/>
      <c r="AA2068" s="327"/>
      <c r="AB2068" s="327"/>
      <c r="AC2068" s="327"/>
      <c r="AD2068" s="327"/>
      <c r="AE2068" s="327"/>
      <c r="AF2068" s="327"/>
      <c r="AG2068" s="327"/>
    </row>
    <row r="2069" spans="2:33">
      <c r="B2069" s="354"/>
      <c r="D2069" s="327"/>
      <c r="E2069" s="327"/>
      <c r="F2069" s="327"/>
      <c r="G2069" s="327"/>
      <c r="H2069" s="327"/>
      <c r="I2069" s="327"/>
      <c r="J2069" s="327"/>
      <c r="K2069" s="327"/>
      <c r="L2069" s="327"/>
      <c r="M2069" s="327"/>
      <c r="N2069" s="327"/>
      <c r="O2069" s="327"/>
      <c r="P2069" s="327"/>
      <c r="Q2069" s="327"/>
      <c r="R2069" s="327"/>
      <c r="S2069" s="327"/>
      <c r="T2069" s="327"/>
      <c r="U2069" s="327"/>
      <c r="V2069" s="327"/>
      <c r="W2069" s="327"/>
      <c r="X2069" s="327"/>
      <c r="Y2069" s="327"/>
      <c r="Z2069" s="327"/>
      <c r="AA2069" s="327"/>
      <c r="AB2069" s="327"/>
      <c r="AC2069" s="327"/>
      <c r="AD2069" s="327"/>
      <c r="AE2069" s="327"/>
      <c r="AF2069" s="327"/>
      <c r="AG2069" s="327"/>
    </row>
    <row r="2070" spans="2:33">
      <c r="B2070" s="354"/>
      <c r="D2070" s="327"/>
      <c r="E2070" s="327"/>
      <c r="F2070" s="327"/>
      <c r="G2070" s="327"/>
      <c r="H2070" s="327"/>
      <c r="I2070" s="327"/>
      <c r="J2070" s="327"/>
      <c r="K2070" s="327"/>
      <c r="L2070" s="327"/>
      <c r="M2070" s="327"/>
      <c r="N2070" s="327"/>
      <c r="O2070" s="327"/>
      <c r="P2070" s="327"/>
      <c r="Q2070" s="327"/>
      <c r="R2070" s="327"/>
      <c r="S2070" s="327"/>
      <c r="T2070" s="327"/>
      <c r="U2070" s="327"/>
      <c r="V2070" s="327"/>
      <c r="W2070" s="327"/>
      <c r="X2070" s="327"/>
      <c r="Y2070" s="327"/>
      <c r="Z2070" s="327"/>
      <c r="AA2070" s="327"/>
      <c r="AB2070" s="327"/>
      <c r="AC2070" s="327"/>
      <c r="AD2070" s="327"/>
      <c r="AE2070" s="327"/>
      <c r="AF2070" s="327"/>
      <c r="AG2070" s="327"/>
    </row>
    <row r="2071" spans="2:33">
      <c r="B2071" s="354"/>
      <c r="D2071" s="327"/>
      <c r="E2071" s="327"/>
      <c r="F2071" s="327"/>
      <c r="G2071" s="327"/>
      <c r="H2071" s="327"/>
      <c r="I2071" s="327"/>
      <c r="J2071" s="327"/>
      <c r="K2071" s="327"/>
      <c r="L2071" s="327"/>
      <c r="M2071" s="327"/>
      <c r="N2071" s="327"/>
      <c r="O2071" s="327"/>
      <c r="P2071" s="327"/>
      <c r="Q2071" s="327"/>
      <c r="R2071" s="327"/>
      <c r="S2071" s="327"/>
      <c r="T2071" s="327"/>
      <c r="U2071" s="327"/>
      <c r="V2071" s="327"/>
      <c r="W2071" s="327"/>
      <c r="X2071" s="327"/>
      <c r="Y2071" s="327"/>
      <c r="Z2071" s="327"/>
      <c r="AA2071" s="327"/>
      <c r="AB2071" s="327"/>
      <c r="AC2071" s="327"/>
      <c r="AD2071" s="327"/>
      <c r="AE2071" s="327"/>
      <c r="AF2071" s="327"/>
      <c r="AG2071" s="327"/>
    </row>
    <row r="2072" spans="2:33">
      <c r="B2072" s="354"/>
      <c r="D2072" s="327"/>
      <c r="E2072" s="327"/>
      <c r="F2072" s="327"/>
      <c r="G2072" s="327"/>
      <c r="H2072" s="327"/>
      <c r="I2072" s="327"/>
      <c r="J2072" s="327"/>
      <c r="K2072" s="327"/>
      <c r="L2072" s="327"/>
      <c r="M2072" s="327"/>
      <c r="N2072" s="327"/>
      <c r="O2072" s="327"/>
      <c r="P2072" s="327"/>
      <c r="Q2072" s="327"/>
      <c r="R2072" s="327"/>
      <c r="S2072" s="327"/>
      <c r="T2072" s="327"/>
      <c r="U2072" s="327"/>
      <c r="V2072" s="327"/>
      <c r="W2072" s="327"/>
      <c r="X2072" s="327"/>
      <c r="Y2072" s="327"/>
      <c r="Z2072" s="327"/>
      <c r="AA2072" s="327"/>
      <c r="AB2072" s="327"/>
      <c r="AC2072" s="327"/>
      <c r="AD2072" s="327"/>
      <c r="AE2072" s="327"/>
      <c r="AF2072" s="327"/>
      <c r="AG2072" s="327"/>
    </row>
    <row r="2073" spans="2:33">
      <c r="B2073" s="354"/>
      <c r="D2073" s="327"/>
      <c r="E2073" s="327"/>
      <c r="F2073" s="327"/>
      <c r="G2073" s="327"/>
      <c r="H2073" s="327"/>
      <c r="I2073" s="327"/>
      <c r="J2073" s="327"/>
      <c r="K2073" s="327"/>
      <c r="L2073" s="327"/>
      <c r="M2073" s="327"/>
      <c r="N2073" s="327"/>
      <c r="O2073" s="327"/>
      <c r="P2073" s="327"/>
      <c r="Q2073" s="327"/>
      <c r="R2073" s="327"/>
      <c r="S2073" s="327"/>
      <c r="T2073" s="327"/>
      <c r="U2073" s="327"/>
      <c r="V2073" s="327"/>
      <c r="W2073" s="327"/>
      <c r="X2073" s="327"/>
      <c r="Y2073" s="327"/>
      <c r="Z2073" s="327"/>
      <c r="AA2073" s="327"/>
      <c r="AB2073" s="327"/>
      <c r="AC2073" s="327"/>
      <c r="AD2073" s="327"/>
      <c r="AE2073" s="327"/>
      <c r="AF2073" s="327"/>
      <c r="AG2073" s="327"/>
    </row>
    <row r="2074" spans="2:33">
      <c r="B2074" s="354"/>
      <c r="D2074" s="327"/>
      <c r="E2074" s="327"/>
      <c r="F2074" s="327"/>
      <c r="G2074" s="327"/>
      <c r="H2074" s="327"/>
      <c r="I2074" s="327"/>
      <c r="J2074" s="327"/>
      <c r="K2074" s="327"/>
      <c r="L2074" s="327"/>
      <c r="M2074" s="327"/>
      <c r="N2074" s="327"/>
      <c r="O2074" s="327"/>
      <c r="P2074" s="327"/>
      <c r="Q2074" s="327"/>
      <c r="R2074" s="327"/>
      <c r="S2074" s="327"/>
      <c r="T2074" s="327"/>
      <c r="U2074" s="327"/>
      <c r="V2074" s="327"/>
      <c r="W2074" s="327"/>
      <c r="X2074" s="327"/>
      <c r="Y2074" s="327"/>
      <c r="Z2074" s="327"/>
      <c r="AA2074" s="327"/>
      <c r="AB2074" s="327"/>
      <c r="AC2074" s="327"/>
      <c r="AD2074" s="327"/>
      <c r="AE2074" s="327"/>
      <c r="AF2074" s="327"/>
      <c r="AG2074" s="327"/>
    </row>
    <row r="2075" spans="2:33">
      <c r="B2075" s="354"/>
      <c r="D2075" s="327"/>
      <c r="E2075" s="327"/>
      <c r="F2075" s="327"/>
      <c r="G2075" s="327"/>
      <c r="H2075" s="327"/>
      <c r="I2075" s="327"/>
      <c r="J2075" s="327"/>
      <c r="K2075" s="327"/>
      <c r="L2075" s="327"/>
      <c r="M2075" s="327"/>
      <c r="N2075" s="327"/>
      <c r="O2075" s="327"/>
      <c r="P2075" s="327"/>
      <c r="Q2075" s="327"/>
      <c r="R2075" s="327"/>
      <c r="S2075" s="327"/>
      <c r="T2075" s="327"/>
      <c r="U2075" s="327"/>
      <c r="V2075" s="327"/>
      <c r="W2075" s="327"/>
      <c r="X2075" s="327"/>
      <c r="Y2075" s="327"/>
      <c r="Z2075" s="327"/>
      <c r="AA2075" s="327"/>
      <c r="AB2075" s="327"/>
      <c r="AC2075" s="327"/>
      <c r="AD2075" s="327"/>
      <c r="AE2075" s="327"/>
      <c r="AF2075" s="327"/>
      <c r="AG2075" s="327"/>
    </row>
    <row r="2076" spans="2:33">
      <c r="B2076" s="354"/>
      <c r="D2076" s="327"/>
      <c r="E2076" s="327"/>
      <c r="F2076" s="327"/>
      <c r="G2076" s="327"/>
      <c r="H2076" s="327"/>
      <c r="I2076" s="327"/>
      <c r="J2076" s="327"/>
      <c r="K2076" s="327"/>
      <c r="L2076" s="327"/>
      <c r="M2076" s="327"/>
      <c r="N2076" s="327"/>
      <c r="O2076" s="327"/>
      <c r="P2076" s="327"/>
      <c r="Q2076" s="327"/>
      <c r="R2076" s="327"/>
      <c r="S2076" s="327"/>
      <c r="T2076" s="327"/>
      <c r="U2076" s="327"/>
      <c r="V2076" s="327"/>
      <c r="W2076" s="327"/>
      <c r="X2076" s="327"/>
      <c r="Y2076" s="327"/>
      <c r="Z2076" s="327"/>
      <c r="AA2076" s="327"/>
      <c r="AB2076" s="327"/>
      <c r="AC2076" s="327"/>
      <c r="AD2076" s="327"/>
      <c r="AE2076" s="327"/>
      <c r="AF2076" s="327"/>
      <c r="AG2076" s="327"/>
    </row>
    <row r="2077" spans="2:33">
      <c r="B2077" s="354"/>
      <c r="D2077" s="327"/>
      <c r="E2077" s="327"/>
      <c r="F2077" s="327"/>
      <c r="G2077" s="327"/>
      <c r="H2077" s="327"/>
      <c r="I2077" s="327"/>
      <c r="J2077" s="327"/>
      <c r="K2077" s="327"/>
      <c r="L2077" s="327"/>
      <c r="M2077" s="327"/>
      <c r="N2077" s="327"/>
      <c r="O2077" s="327"/>
      <c r="P2077" s="327"/>
      <c r="Q2077" s="327"/>
      <c r="R2077" s="327"/>
      <c r="S2077" s="327"/>
      <c r="T2077" s="327"/>
      <c r="U2077" s="327"/>
      <c r="V2077" s="327"/>
      <c r="W2077" s="327"/>
      <c r="X2077" s="327"/>
      <c r="Y2077" s="327"/>
      <c r="Z2077" s="327"/>
      <c r="AA2077" s="327"/>
      <c r="AB2077" s="327"/>
      <c r="AC2077" s="327"/>
      <c r="AD2077" s="327"/>
      <c r="AE2077" s="327"/>
      <c r="AF2077" s="327"/>
      <c r="AG2077" s="327"/>
    </row>
    <row r="2078" spans="2:33">
      <c r="B2078" s="354"/>
      <c r="D2078" s="327"/>
      <c r="E2078" s="327"/>
      <c r="F2078" s="327"/>
      <c r="G2078" s="327"/>
      <c r="H2078" s="327"/>
      <c r="I2078" s="327"/>
      <c r="J2078" s="327"/>
      <c r="K2078" s="327"/>
      <c r="L2078" s="327"/>
      <c r="M2078" s="327"/>
      <c r="N2078" s="327"/>
      <c r="O2078" s="327"/>
      <c r="P2078" s="327"/>
      <c r="Q2078" s="327"/>
      <c r="R2078" s="327"/>
      <c r="S2078" s="327"/>
      <c r="T2078" s="327"/>
      <c r="U2078" s="327"/>
      <c r="V2078" s="327"/>
      <c r="W2078" s="327"/>
      <c r="X2078" s="327"/>
      <c r="Y2078" s="327"/>
      <c r="Z2078" s="327"/>
      <c r="AA2078" s="327"/>
      <c r="AB2078" s="327"/>
      <c r="AC2078" s="327"/>
      <c r="AD2078" s="327"/>
      <c r="AE2078" s="327"/>
      <c r="AF2078" s="327"/>
      <c r="AG2078" s="327"/>
    </row>
    <row r="2079" spans="2:33">
      <c r="B2079" s="354"/>
      <c r="D2079" s="327"/>
      <c r="E2079" s="327"/>
      <c r="F2079" s="327"/>
      <c r="G2079" s="327"/>
      <c r="H2079" s="327"/>
      <c r="I2079" s="327"/>
      <c r="J2079" s="327"/>
      <c r="K2079" s="327"/>
      <c r="L2079" s="327"/>
      <c r="M2079" s="327"/>
      <c r="N2079" s="327"/>
      <c r="O2079" s="327"/>
      <c r="P2079" s="327"/>
      <c r="Q2079" s="327"/>
      <c r="R2079" s="327"/>
      <c r="S2079" s="327"/>
      <c r="T2079" s="327"/>
      <c r="U2079" s="327"/>
      <c r="V2079" s="327"/>
      <c r="W2079" s="327"/>
      <c r="X2079" s="327"/>
      <c r="Y2079" s="327"/>
      <c r="Z2079" s="327"/>
      <c r="AA2079" s="327"/>
      <c r="AB2079" s="327"/>
      <c r="AC2079" s="327"/>
      <c r="AD2079" s="327"/>
      <c r="AE2079" s="327"/>
      <c r="AF2079" s="327"/>
      <c r="AG2079" s="327"/>
    </row>
    <row r="2080" spans="2:33">
      <c r="B2080" s="354"/>
      <c r="D2080" s="327"/>
      <c r="E2080" s="327"/>
      <c r="F2080" s="327"/>
      <c r="G2080" s="327"/>
      <c r="H2080" s="327"/>
      <c r="I2080" s="327"/>
      <c r="J2080" s="327"/>
      <c r="K2080" s="327"/>
      <c r="L2080" s="327"/>
      <c r="M2080" s="327"/>
      <c r="N2080" s="327"/>
      <c r="O2080" s="327"/>
      <c r="P2080" s="327"/>
      <c r="Q2080" s="327"/>
      <c r="R2080" s="327"/>
      <c r="S2080" s="327"/>
      <c r="T2080" s="327"/>
      <c r="U2080" s="327"/>
      <c r="V2080" s="327"/>
      <c r="W2080" s="327"/>
      <c r="X2080" s="327"/>
      <c r="Y2080" s="327"/>
      <c r="Z2080" s="327"/>
      <c r="AA2080" s="327"/>
      <c r="AB2080" s="327"/>
      <c r="AC2080" s="327"/>
      <c r="AD2080" s="327"/>
      <c r="AE2080" s="327"/>
      <c r="AF2080" s="327"/>
      <c r="AG2080" s="327"/>
    </row>
    <row r="2081" spans="2:33">
      <c r="B2081" s="354"/>
      <c r="D2081" s="327"/>
      <c r="E2081" s="327"/>
      <c r="F2081" s="327"/>
      <c r="G2081" s="327"/>
      <c r="H2081" s="327"/>
      <c r="I2081" s="327"/>
      <c r="J2081" s="327"/>
      <c r="K2081" s="327"/>
      <c r="L2081" s="327"/>
      <c r="M2081" s="327"/>
      <c r="N2081" s="327"/>
      <c r="O2081" s="327"/>
      <c r="P2081" s="327"/>
      <c r="Q2081" s="327"/>
      <c r="R2081" s="327"/>
      <c r="S2081" s="327"/>
      <c r="T2081" s="327"/>
      <c r="U2081" s="327"/>
      <c r="V2081" s="327"/>
      <c r="W2081" s="327"/>
      <c r="X2081" s="327"/>
      <c r="Y2081" s="327"/>
      <c r="Z2081" s="327"/>
      <c r="AA2081" s="327"/>
      <c r="AB2081" s="327"/>
      <c r="AC2081" s="327"/>
      <c r="AD2081" s="327"/>
      <c r="AE2081" s="327"/>
      <c r="AF2081" s="327"/>
      <c r="AG2081" s="327"/>
    </row>
    <row r="2082" spans="2:33">
      <c r="B2082" s="354"/>
      <c r="D2082" s="327"/>
      <c r="E2082" s="327"/>
      <c r="F2082" s="327"/>
      <c r="G2082" s="327"/>
      <c r="H2082" s="327"/>
      <c r="I2082" s="327"/>
      <c r="J2082" s="327"/>
      <c r="K2082" s="327"/>
      <c r="L2082" s="327"/>
      <c r="M2082" s="327"/>
      <c r="N2082" s="327"/>
      <c r="O2082" s="327"/>
      <c r="P2082" s="327"/>
      <c r="Q2082" s="327"/>
      <c r="R2082" s="327"/>
      <c r="S2082" s="327"/>
      <c r="T2082" s="327"/>
      <c r="U2082" s="327"/>
      <c r="V2082" s="327"/>
      <c r="W2082" s="327"/>
      <c r="X2082" s="327"/>
      <c r="Y2082" s="327"/>
      <c r="Z2082" s="327"/>
      <c r="AA2082" s="327"/>
      <c r="AB2082" s="327"/>
      <c r="AC2082" s="327"/>
      <c r="AD2082" s="327"/>
      <c r="AE2082" s="327"/>
      <c r="AF2082" s="327"/>
      <c r="AG2082" s="327"/>
    </row>
    <row r="2083" spans="2:33">
      <c r="B2083" s="354"/>
      <c r="D2083" s="327"/>
      <c r="E2083" s="327"/>
      <c r="F2083" s="327"/>
      <c r="G2083" s="327"/>
      <c r="H2083" s="327"/>
      <c r="I2083" s="327"/>
      <c r="J2083" s="327"/>
      <c r="K2083" s="327"/>
      <c r="L2083" s="327"/>
      <c r="M2083" s="327"/>
      <c r="N2083" s="327"/>
      <c r="O2083" s="327"/>
      <c r="P2083" s="327"/>
      <c r="Q2083" s="327"/>
      <c r="R2083" s="327"/>
      <c r="S2083" s="327"/>
      <c r="T2083" s="327"/>
      <c r="U2083" s="327"/>
      <c r="V2083" s="327"/>
      <c r="W2083" s="327"/>
      <c r="X2083" s="327"/>
      <c r="Y2083" s="327"/>
      <c r="Z2083" s="327"/>
      <c r="AA2083" s="327"/>
      <c r="AB2083" s="327"/>
      <c r="AC2083" s="327"/>
      <c r="AD2083" s="327"/>
      <c r="AE2083" s="327"/>
      <c r="AF2083" s="327"/>
      <c r="AG2083" s="327"/>
    </row>
    <row r="2084" spans="2:33">
      <c r="B2084" s="354"/>
      <c r="D2084" s="327"/>
      <c r="E2084" s="327"/>
      <c r="F2084" s="327"/>
      <c r="G2084" s="327"/>
      <c r="H2084" s="327"/>
      <c r="I2084" s="327"/>
      <c r="J2084" s="327"/>
      <c r="K2084" s="327"/>
      <c r="L2084" s="327"/>
      <c r="M2084" s="327"/>
      <c r="N2084" s="327"/>
      <c r="O2084" s="327"/>
      <c r="P2084" s="327"/>
      <c r="Q2084" s="327"/>
      <c r="R2084" s="327"/>
      <c r="S2084" s="327"/>
      <c r="T2084" s="327"/>
      <c r="U2084" s="327"/>
      <c r="V2084" s="327"/>
      <c r="W2084" s="327"/>
      <c r="X2084" s="327"/>
      <c r="Y2084" s="327"/>
      <c r="Z2084" s="327"/>
      <c r="AA2084" s="327"/>
      <c r="AB2084" s="327"/>
      <c r="AC2084" s="327"/>
      <c r="AD2084" s="327"/>
      <c r="AE2084" s="327"/>
      <c r="AF2084" s="327"/>
      <c r="AG2084" s="327"/>
    </row>
    <row r="2085" spans="2:33">
      <c r="B2085" s="354"/>
      <c r="D2085" s="327"/>
      <c r="E2085" s="327"/>
      <c r="F2085" s="327"/>
      <c r="G2085" s="327"/>
      <c r="H2085" s="327"/>
      <c r="I2085" s="327"/>
      <c r="J2085" s="327"/>
      <c r="K2085" s="327"/>
      <c r="L2085" s="327"/>
      <c r="M2085" s="327"/>
      <c r="N2085" s="327"/>
      <c r="O2085" s="327"/>
      <c r="P2085" s="327"/>
      <c r="Q2085" s="327"/>
      <c r="R2085" s="327"/>
      <c r="S2085" s="327"/>
      <c r="T2085" s="327"/>
      <c r="U2085" s="327"/>
      <c r="V2085" s="327"/>
      <c r="W2085" s="327"/>
      <c r="X2085" s="327"/>
      <c r="Y2085" s="327"/>
      <c r="Z2085" s="327"/>
      <c r="AA2085" s="327"/>
      <c r="AB2085" s="327"/>
      <c r="AC2085" s="327"/>
      <c r="AD2085" s="327"/>
      <c r="AE2085" s="327"/>
      <c r="AF2085" s="327"/>
      <c r="AG2085" s="327"/>
    </row>
    <row r="2086" spans="2:33">
      <c r="B2086" s="354"/>
      <c r="D2086" s="327"/>
      <c r="E2086" s="327"/>
      <c r="F2086" s="327"/>
      <c r="G2086" s="327"/>
      <c r="H2086" s="327"/>
      <c r="I2086" s="327"/>
      <c r="J2086" s="327"/>
      <c r="K2086" s="327"/>
      <c r="L2086" s="327"/>
      <c r="M2086" s="327"/>
      <c r="N2086" s="327"/>
      <c r="O2086" s="327"/>
      <c r="P2086" s="327"/>
      <c r="Q2086" s="327"/>
      <c r="R2086" s="327"/>
      <c r="S2086" s="327"/>
      <c r="T2086" s="327"/>
      <c r="U2086" s="327"/>
      <c r="V2086" s="327"/>
      <c r="W2086" s="327"/>
      <c r="X2086" s="327"/>
      <c r="Y2086" s="327"/>
      <c r="Z2086" s="327"/>
      <c r="AA2086" s="327"/>
      <c r="AB2086" s="327"/>
      <c r="AC2086" s="327"/>
      <c r="AD2086" s="327"/>
      <c r="AE2086" s="327"/>
      <c r="AF2086" s="327"/>
      <c r="AG2086" s="327"/>
    </row>
    <row r="2087" spans="2:33">
      <c r="B2087" s="354"/>
      <c r="D2087" s="327"/>
      <c r="E2087" s="327"/>
      <c r="F2087" s="327"/>
      <c r="G2087" s="327"/>
      <c r="H2087" s="327"/>
      <c r="I2087" s="327"/>
      <c r="J2087" s="327"/>
      <c r="K2087" s="327"/>
      <c r="L2087" s="327"/>
      <c r="M2087" s="327"/>
      <c r="N2087" s="327"/>
      <c r="O2087" s="327"/>
      <c r="P2087" s="327"/>
      <c r="Q2087" s="327"/>
      <c r="R2087" s="327"/>
      <c r="S2087" s="327"/>
      <c r="T2087" s="327"/>
      <c r="U2087" s="327"/>
      <c r="V2087" s="327"/>
      <c r="W2087" s="327"/>
      <c r="X2087" s="327"/>
      <c r="Y2087" s="327"/>
      <c r="Z2087" s="327"/>
      <c r="AA2087" s="327"/>
      <c r="AB2087" s="327"/>
      <c r="AC2087" s="327"/>
      <c r="AD2087" s="327"/>
      <c r="AE2087" s="327"/>
      <c r="AF2087" s="327"/>
      <c r="AG2087" s="327"/>
    </row>
    <row r="2088" spans="2:33">
      <c r="B2088" s="354"/>
      <c r="D2088" s="327"/>
      <c r="E2088" s="327"/>
      <c r="F2088" s="327"/>
      <c r="G2088" s="327"/>
      <c r="H2088" s="327"/>
      <c r="I2088" s="327"/>
      <c r="J2088" s="327"/>
      <c r="K2088" s="327"/>
      <c r="L2088" s="327"/>
      <c r="M2088" s="327"/>
      <c r="N2088" s="327"/>
      <c r="O2088" s="327"/>
      <c r="P2088" s="327"/>
      <c r="Q2088" s="327"/>
      <c r="R2088" s="327"/>
      <c r="S2088" s="327"/>
      <c r="T2088" s="327"/>
      <c r="U2088" s="327"/>
      <c r="V2088" s="327"/>
      <c r="W2088" s="327"/>
      <c r="X2088" s="327"/>
      <c r="Y2088" s="327"/>
      <c r="Z2088" s="327"/>
      <c r="AA2088" s="327"/>
      <c r="AB2088" s="327"/>
      <c r="AC2088" s="327"/>
      <c r="AD2088" s="327"/>
      <c r="AE2088" s="327"/>
      <c r="AF2088" s="327"/>
      <c r="AG2088" s="327"/>
    </row>
    <row r="2089" spans="2:33">
      <c r="B2089" s="354"/>
      <c r="D2089" s="327"/>
      <c r="E2089" s="327"/>
      <c r="F2089" s="327"/>
      <c r="G2089" s="327"/>
      <c r="H2089" s="327"/>
      <c r="I2089" s="327"/>
      <c r="J2089" s="327"/>
      <c r="K2089" s="327"/>
      <c r="L2089" s="327"/>
      <c r="M2089" s="327"/>
      <c r="N2089" s="327"/>
      <c r="O2089" s="327"/>
      <c r="P2089" s="327"/>
      <c r="Q2089" s="327"/>
      <c r="R2089" s="327"/>
      <c r="S2089" s="327"/>
      <c r="T2089" s="327"/>
      <c r="U2089" s="327"/>
      <c r="V2089" s="327"/>
      <c r="W2089" s="327"/>
      <c r="X2089" s="327"/>
      <c r="Y2089" s="327"/>
      <c r="Z2089" s="327"/>
      <c r="AA2089" s="327"/>
      <c r="AB2089" s="327"/>
      <c r="AC2089" s="327"/>
      <c r="AD2089" s="327"/>
      <c r="AE2089" s="327"/>
      <c r="AF2089" s="327"/>
      <c r="AG2089" s="327"/>
    </row>
    <row r="2090" spans="2:33">
      <c r="B2090" s="354"/>
      <c r="D2090" s="327"/>
      <c r="E2090" s="327"/>
      <c r="F2090" s="327"/>
      <c r="G2090" s="327"/>
      <c r="H2090" s="327"/>
      <c r="I2090" s="327"/>
      <c r="J2090" s="327"/>
      <c r="K2090" s="327"/>
      <c r="L2090" s="327"/>
      <c r="M2090" s="327"/>
      <c r="N2090" s="327"/>
      <c r="O2090" s="327"/>
      <c r="P2090" s="327"/>
      <c r="Q2090" s="327"/>
      <c r="R2090" s="327"/>
      <c r="S2090" s="327"/>
      <c r="T2090" s="327"/>
      <c r="U2090" s="327"/>
      <c r="V2090" s="327"/>
      <c r="W2090" s="327"/>
      <c r="X2090" s="327"/>
      <c r="Y2090" s="327"/>
      <c r="Z2090" s="327"/>
      <c r="AA2090" s="327"/>
      <c r="AB2090" s="327"/>
      <c r="AC2090" s="327"/>
      <c r="AD2090" s="327"/>
      <c r="AE2090" s="327"/>
      <c r="AF2090" s="327"/>
      <c r="AG2090" s="327"/>
    </row>
    <row r="2091" spans="2:33">
      <c r="B2091" s="354"/>
      <c r="D2091" s="327"/>
      <c r="E2091" s="327"/>
      <c r="F2091" s="327"/>
      <c r="G2091" s="327"/>
      <c r="H2091" s="327"/>
      <c r="I2091" s="327"/>
      <c r="J2091" s="327"/>
      <c r="K2091" s="327"/>
      <c r="L2091" s="327"/>
      <c r="M2091" s="327"/>
      <c r="N2091" s="327"/>
      <c r="O2091" s="327"/>
      <c r="P2091" s="327"/>
      <c r="Q2091" s="327"/>
      <c r="R2091" s="327"/>
      <c r="S2091" s="327"/>
      <c r="T2091" s="327"/>
      <c r="U2091" s="327"/>
      <c r="V2091" s="327"/>
      <c r="W2091" s="327"/>
      <c r="X2091" s="327"/>
      <c r="Y2091" s="327"/>
      <c r="Z2091" s="327"/>
      <c r="AA2091" s="327"/>
      <c r="AB2091" s="327"/>
      <c r="AC2091" s="327"/>
      <c r="AD2091" s="327"/>
      <c r="AE2091" s="327"/>
      <c r="AF2091" s="327"/>
      <c r="AG2091" s="327"/>
    </row>
    <row r="2092" spans="2:33">
      <c r="B2092" s="354"/>
      <c r="D2092" s="327"/>
      <c r="E2092" s="327"/>
      <c r="F2092" s="327"/>
      <c r="G2092" s="327"/>
      <c r="H2092" s="327"/>
      <c r="I2092" s="327"/>
      <c r="J2092" s="327"/>
      <c r="K2092" s="327"/>
      <c r="L2092" s="327"/>
      <c r="M2092" s="327"/>
      <c r="N2092" s="327"/>
      <c r="O2092" s="327"/>
      <c r="P2092" s="327"/>
      <c r="Q2092" s="327"/>
      <c r="R2092" s="327"/>
      <c r="S2092" s="327"/>
      <c r="T2092" s="327"/>
      <c r="U2092" s="327"/>
      <c r="V2092" s="327"/>
      <c r="W2092" s="327"/>
      <c r="X2092" s="327"/>
      <c r="Y2092" s="327"/>
      <c r="Z2092" s="327"/>
      <c r="AA2092" s="327"/>
      <c r="AB2092" s="327"/>
      <c r="AC2092" s="327"/>
      <c r="AD2092" s="327"/>
      <c r="AE2092" s="327"/>
      <c r="AF2092" s="327"/>
      <c r="AG2092" s="327"/>
    </row>
    <row r="2093" spans="2:33">
      <c r="B2093" s="354"/>
      <c r="D2093" s="327"/>
      <c r="E2093" s="327"/>
      <c r="F2093" s="327"/>
      <c r="G2093" s="327"/>
      <c r="H2093" s="327"/>
      <c r="I2093" s="327"/>
      <c r="J2093" s="327"/>
      <c r="K2093" s="327"/>
      <c r="L2093" s="327"/>
      <c r="M2093" s="327"/>
      <c r="N2093" s="327"/>
      <c r="O2093" s="327"/>
      <c r="P2093" s="327"/>
      <c r="Q2093" s="327"/>
      <c r="R2093" s="327"/>
      <c r="S2093" s="327"/>
      <c r="T2093" s="327"/>
      <c r="U2093" s="327"/>
      <c r="V2093" s="327"/>
      <c r="W2093" s="327"/>
      <c r="X2093" s="327"/>
      <c r="Y2093" s="327"/>
      <c r="Z2093" s="327"/>
      <c r="AA2093" s="327"/>
      <c r="AB2093" s="327"/>
      <c r="AC2093" s="327"/>
      <c r="AD2093" s="327"/>
      <c r="AE2093" s="327"/>
      <c r="AF2093" s="327"/>
      <c r="AG2093" s="327"/>
    </row>
    <row r="2094" spans="2:33">
      <c r="B2094" s="354"/>
      <c r="D2094" s="327"/>
      <c r="E2094" s="327"/>
      <c r="F2094" s="327"/>
      <c r="G2094" s="327"/>
      <c r="H2094" s="327"/>
      <c r="I2094" s="327"/>
      <c r="J2094" s="327"/>
      <c r="K2094" s="327"/>
      <c r="L2094" s="327"/>
      <c r="M2094" s="327"/>
      <c r="N2094" s="327"/>
      <c r="O2094" s="327"/>
      <c r="P2094" s="327"/>
      <c r="Q2094" s="327"/>
      <c r="R2094" s="327"/>
      <c r="S2094" s="327"/>
      <c r="T2094" s="327"/>
      <c r="U2094" s="327"/>
      <c r="V2094" s="327"/>
      <c r="W2094" s="327"/>
      <c r="X2094" s="327"/>
      <c r="Y2094" s="327"/>
      <c r="Z2094" s="327"/>
      <c r="AA2094" s="327"/>
      <c r="AB2094" s="327"/>
      <c r="AC2094" s="327"/>
      <c r="AD2094" s="327"/>
      <c r="AE2094" s="327"/>
      <c r="AF2094" s="327"/>
      <c r="AG2094" s="327"/>
    </row>
    <row r="2095" spans="2:33">
      <c r="B2095" s="354"/>
      <c r="D2095" s="327"/>
      <c r="E2095" s="327"/>
      <c r="F2095" s="327"/>
      <c r="G2095" s="327"/>
      <c r="H2095" s="327"/>
      <c r="I2095" s="327"/>
      <c r="J2095" s="327"/>
      <c r="K2095" s="327"/>
      <c r="L2095" s="327"/>
      <c r="M2095" s="327"/>
      <c r="N2095" s="327"/>
      <c r="O2095" s="327"/>
      <c r="P2095" s="327"/>
      <c r="Q2095" s="327"/>
      <c r="R2095" s="327"/>
      <c r="S2095" s="327"/>
      <c r="T2095" s="327"/>
      <c r="U2095" s="327"/>
      <c r="V2095" s="327"/>
      <c r="W2095" s="327"/>
      <c r="X2095" s="327"/>
      <c r="Y2095" s="327"/>
      <c r="Z2095" s="327"/>
      <c r="AA2095" s="327"/>
      <c r="AB2095" s="327"/>
      <c r="AC2095" s="327"/>
      <c r="AD2095" s="327"/>
      <c r="AE2095" s="327"/>
      <c r="AF2095" s="327"/>
      <c r="AG2095" s="327"/>
    </row>
    <row r="2096" spans="2:33">
      <c r="B2096" s="354"/>
      <c r="D2096" s="327"/>
      <c r="E2096" s="327"/>
      <c r="F2096" s="327"/>
      <c r="G2096" s="327"/>
      <c r="H2096" s="327"/>
      <c r="I2096" s="327"/>
      <c r="J2096" s="327"/>
      <c r="K2096" s="327"/>
      <c r="L2096" s="327"/>
      <c r="M2096" s="327"/>
      <c r="N2096" s="327"/>
      <c r="O2096" s="327"/>
      <c r="P2096" s="327"/>
      <c r="Q2096" s="327"/>
      <c r="R2096" s="327"/>
      <c r="S2096" s="327"/>
      <c r="T2096" s="327"/>
      <c r="U2096" s="327"/>
      <c r="V2096" s="327"/>
      <c r="W2096" s="327"/>
      <c r="X2096" s="327"/>
      <c r="Y2096" s="327"/>
      <c r="Z2096" s="327"/>
      <c r="AA2096" s="327"/>
      <c r="AB2096" s="327"/>
      <c r="AC2096" s="327"/>
      <c r="AD2096" s="327"/>
      <c r="AE2096" s="327"/>
      <c r="AF2096" s="327"/>
      <c r="AG2096" s="327"/>
    </row>
    <row r="2097" spans="2:33">
      <c r="B2097" s="354"/>
      <c r="D2097" s="327"/>
      <c r="E2097" s="327"/>
      <c r="F2097" s="327"/>
      <c r="G2097" s="327"/>
      <c r="H2097" s="327"/>
      <c r="I2097" s="327"/>
      <c r="J2097" s="327"/>
      <c r="K2097" s="327"/>
      <c r="L2097" s="327"/>
      <c r="M2097" s="327"/>
      <c r="N2097" s="327"/>
      <c r="O2097" s="327"/>
      <c r="P2097" s="327"/>
      <c r="Q2097" s="327"/>
      <c r="R2097" s="327"/>
      <c r="S2097" s="327"/>
      <c r="T2097" s="327"/>
      <c r="U2097" s="327"/>
      <c r="V2097" s="327"/>
      <c r="W2097" s="327"/>
      <c r="X2097" s="327"/>
      <c r="Y2097" s="327"/>
      <c r="Z2097" s="327"/>
      <c r="AA2097" s="327"/>
      <c r="AB2097" s="327"/>
      <c r="AC2097" s="327"/>
      <c r="AD2097" s="327"/>
      <c r="AE2097" s="327"/>
      <c r="AF2097" s="327"/>
      <c r="AG2097" s="327"/>
    </row>
    <row r="2098" spans="2:33">
      <c r="B2098" s="354"/>
      <c r="D2098" s="327"/>
      <c r="E2098" s="327"/>
      <c r="F2098" s="327"/>
      <c r="G2098" s="327"/>
      <c r="H2098" s="327"/>
      <c r="I2098" s="327"/>
      <c r="J2098" s="327"/>
      <c r="K2098" s="327"/>
      <c r="L2098" s="327"/>
      <c r="M2098" s="327"/>
      <c r="N2098" s="327"/>
      <c r="O2098" s="327"/>
      <c r="P2098" s="327"/>
      <c r="Q2098" s="327"/>
      <c r="R2098" s="327"/>
      <c r="S2098" s="327"/>
      <c r="T2098" s="327"/>
      <c r="U2098" s="327"/>
      <c r="V2098" s="327"/>
      <c r="W2098" s="327"/>
      <c r="X2098" s="327"/>
      <c r="Y2098" s="327"/>
      <c r="Z2098" s="327"/>
      <c r="AA2098" s="327"/>
      <c r="AB2098" s="327"/>
      <c r="AC2098" s="327"/>
      <c r="AD2098" s="327"/>
      <c r="AE2098" s="327"/>
      <c r="AF2098" s="327"/>
      <c r="AG2098" s="327"/>
    </row>
    <row r="2099" spans="2:33">
      <c r="B2099" s="354"/>
      <c r="D2099" s="327"/>
      <c r="E2099" s="327"/>
      <c r="F2099" s="327"/>
      <c r="G2099" s="327"/>
      <c r="H2099" s="327"/>
      <c r="I2099" s="327"/>
      <c r="J2099" s="327"/>
      <c r="K2099" s="327"/>
      <c r="L2099" s="327"/>
      <c r="M2099" s="327"/>
      <c r="N2099" s="327"/>
      <c r="O2099" s="327"/>
      <c r="P2099" s="327"/>
      <c r="Q2099" s="327"/>
      <c r="R2099" s="327"/>
      <c r="S2099" s="327"/>
      <c r="T2099" s="327"/>
      <c r="U2099" s="327"/>
      <c r="V2099" s="327"/>
      <c r="W2099" s="327"/>
      <c r="X2099" s="327"/>
      <c r="Y2099" s="327"/>
      <c r="Z2099" s="327"/>
      <c r="AA2099" s="327"/>
      <c r="AB2099" s="327"/>
      <c r="AC2099" s="327"/>
      <c r="AD2099" s="327"/>
      <c r="AE2099" s="327"/>
      <c r="AF2099" s="327"/>
      <c r="AG2099" s="327"/>
    </row>
    <row r="2100" spans="2:33">
      <c r="B2100" s="354"/>
      <c r="D2100" s="327"/>
      <c r="E2100" s="327"/>
      <c r="F2100" s="327"/>
      <c r="G2100" s="327"/>
      <c r="H2100" s="327"/>
      <c r="I2100" s="327"/>
      <c r="J2100" s="327"/>
      <c r="K2100" s="327"/>
      <c r="L2100" s="327"/>
      <c r="M2100" s="327"/>
      <c r="N2100" s="327"/>
      <c r="O2100" s="327"/>
      <c r="P2100" s="327"/>
      <c r="Q2100" s="327"/>
      <c r="R2100" s="327"/>
      <c r="S2100" s="327"/>
      <c r="T2100" s="327"/>
      <c r="U2100" s="327"/>
      <c r="V2100" s="327"/>
      <c r="W2100" s="327"/>
      <c r="X2100" s="327"/>
      <c r="Y2100" s="327"/>
      <c r="Z2100" s="327"/>
      <c r="AA2100" s="327"/>
      <c r="AB2100" s="327"/>
      <c r="AC2100" s="327"/>
      <c r="AD2100" s="327"/>
      <c r="AE2100" s="327"/>
      <c r="AF2100" s="327"/>
      <c r="AG2100" s="327"/>
    </row>
    <row r="2101" spans="2:33">
      <c r="B2101" s="354"/>
      <c r="D2101" s="327"/>
      <c r="E2101" s="327"/>
      <c r="F2101" s="327"/>
      <c r="G2101" s="327"/>
      <c r="H2101" s="327"/>
      <c r="I2101" s="327"/>
      <c r="J2101" s="327"/>
      <c r="K2101" s="327"/>
      <c r="L2101" s="327"/>
      <c r="M2101" s="327"/>
      <c r="N2101" s="327"/>
      <c r="O2101" s="327"/>
      <c r="P2101" s="327"/>
      <c r="Q2101" s="327"/>
      <c r="R2101" s="327"/>
      <c r="S2101" s="327"/>
      <c r="T2101" s="327"/>
      <c r="U2101" s="327"/>
      <c r="V2101" s="327"/>
      <c r="W2101" s="327"/>
      <c r="X2101" s="327"/>
      <c r="Y2101" s="327"/>
      <c r="Z2101" s="327"/>
      <c r="AA2101" s="327"/>
      <c r="AB2101" s="327"/>
      <c r="AC2101" s="327"/>
      <c r="AD2101" s="327"/>
      <c r="AE2101" s="327"/>
      <c r="AF2101" s="327"/>
      <c r="AG2101" s="327"/>
    </row>
    <row r="2102" spans="2:33">
      <c r="B2102" s="354"/>
      <c r="D2102" s="327"/>
      <c r="E2102" s="327"/>
      <c r="F2102" s="327"/>
      <c r="G2102" s="327"/>
      <c r="H2102" s="327"/>
      <c r="I2102" s="327"/>
      <c r="J2102" s="327"/>
      <c r="K2102" s="327"/>
      <c r="L2102" s="327"/>
      <c r="M2102" s="327"/>
      <c r="N2102" s="327"/>
      <c r="O2102" s="327"/>
      <c r="P2102" s="327"/>
      <c r="Q2102" s="327"/>
      <c r="R2102" s="327"/>
      <c r="S2102" s="327"/>
      <c r="T2102" s="327"/>
      <c r="U2102" s="327"/>
      <c r="V2102" s="327"/>
      <c r="W2102" s="327"/>
      <c r="X2102" s="327"/>
      <c r="Y2102" s="327"/>
      <c r="Z2102" s="327"/>
      <c r="AA2102" s="327"/>
      <c r="AB2102" s="327"/>
      <c r="AC2102" s="327"/>
      <c r="AD2102" s="327"/>
      <c r="AE2102" s="327"/>
      <c r="AF2102" s="327"/>
      <c r="AG2102" s="327"/>
    </row>
    <row r="2103" spans="2:33">
      <c r="B2103" s="354"/>
      <c r="D2103" s="327"/>
      <c r="E2103" s="327"/>
      <c r="F2103" s="327"/>
      <c r="G2103" s="327"/>
      <c r="H2103" s="327"/>
      <c r="I2103" s="327"/>
      <c r="J2103" s="327"/>
      <c r="K2103" s="327"/>
      <c r="L2103" s="327"/>
      <c r="M2103" s="327"/>
      <c r="N2103" s="327"/>
      <c r="O2103" s="327"/>
      <c r="P2103" s="327"/>
      <c r="Q2103" s="327"/>
      <c r="R2103" s="327"/>
      <c r="S2103" s="327"/>
      <c r="T2103" s="327"/>
      <c r="U2103" s="327"/>
      <c r="V2103" s="327"/>
      <c r="W2103" s="327"/>
      <c r="X2103" s="327"/>
      <c r="Y2103" s="327"/>
      <c r="Z2103" s="327"/>
      <c r="AA2103" s="327"/>
      <c r="AB2103" s="327"/>
      <c r="AC2103" s="327"/>
      <c r="AD2103" s="327"/>
      <c r="AE2103" s="327"/>
      <c r="AF2103" s="327"/>
      <c r="AG2103" s="327"/>
    </row>
    <row r="2104" spans="2:33">
      <c r="B2104" s="354"/>
      <c r="D2104" s="327"/>
      <c r="E2104" s="327"/>
      <c r="F2104" s="327"/>
      <c r="G2104" s="327"/>
      <c r="H2104" s="327"/>
      <c r="I2104" s="327"/>
      <c r="J2104" s="327"/>
      <c r="K2104" s="327"/>
      <c r="L2104" s="327"/>
      <c r="M2104" s="327"/>
      <c r="N2104" s="327"/>
      <c r="O2104" s="327"/>
      <c r="P2104" s="327"/>
      <c r="Q2104" s="327"/>
      <c r="R2104" s="327"/>
      <c r="S2104" s="327"/>
      <c r="T2104" s="327"/>
      <c r="U2104" s="327"/>
      <c r="V2104" s="327"/>
      <c r="W2104" s="327"/>
      <c r="X2104" s="327"/>
      <c r="Y2104" s="327"/>
      <c r="Z2104" s="327"/>
      <c r="AA2104" s="327"/>
      <c r="AB2104" s="327"/>
      <c r="AC2104" s="327"/>
      <c r="AD2104" s="327"/>
      <c r="AE2104" s="327"/>
      <c r="AF2104" s="327"/>
      <c r="AG2104" s="327"/>
    </row>
    <row r="2105" spans="2:33">
      <c r="B2105" s="354"/>
      <c r="D2105" s="327"/>
      <c r="E2105" s="327"/>
      <c r="F2105" s="327"/>
      <c r="G2105" s="327"/>
      <c r="H2105" s="327"/>
      <c r="I2105" s="327"/>
      <c r="J2105" s="327"/>
      <c r="K2105" s="327"/>
      <c r="L2105" s="327"/>
      <c r="M2105" s="327"/>
      <c r="N2105" s="327"/>
      <c r="O2105" s="327"/>
      <c r="P2105" s="327"/>
      <c r="Q2105" s="327"/>
      <c r="R2105" s="327"/>
      <c r="S2105" s="327"/>
      <c r="T2105" s="327"/>
      <c r="U2105" s="327"/>
      <c r="V2105" s="327"/>
      <c r="W2105" s="327"/>
      <c r="X2105" s="327"/>
      <c r="Y2105" s="327"/>
      <c r="Z2105" s="327"/>
      <c r="AA2105" s="327"/>
      <c r="AB2105" s="327"/>
      <c r="AC2105" s="327"/>
      <c r="AD2105" s="327"/>
      <c r="AE2105" s="327"/>
      <c r="AF2105" s="327"/>
      <c r="AG2105" s="327"/>
    </row>
    <row r="2106" spans="2:33">
      <c r="B2106" s="354"/>
      <c r="D2106" s="327"/>
      <c r="E2106" s="327"/>
      <c r="F2106" s="327"/>
      <c r="G2106" s="327"/>
      <c r="H2106" s="327"/>
      <c r="I2106" s="327"/>
      <c r="J2106" s="327"/>
      <c r="K2106" s="327"/>
      <c r="L2106" s="327"/>
      <c r="M2106" s="327"/>
      <c r="N2106" s="327"/>
      <c r="O2106" s="327"/>
      <c r="P2106" s="327"/>
      <c r="Q2106" s="327"/>
      <c r="R2106" s="327"/>
      <c r="S2106" s="327"/>
      <c r="T2106" s="327"/>
      <c r="U2106" s="327"/>
      <c r="V2106" s="327"/>
      <c r="W2106" s="327"/>
      <c r="X2106" s="327"/>
      <c r="Y2106" s="327"/>
      <c r="Z2106" s="327"/>
      <c r="AA2106" s="327"/>
      <c r="AB2106" s="327"/>
      <c r="AC2106" s="327"/>
      <c r="AD2106" s="327"/>
      <c r="AE2106" s="327"/>
      <c r="AF2106" s="327"/>
      <c r="AG2106" s="327"/>
    </row>
    <row r="2107" spans="2:33">
      <c r="B2107" s="354"/>
      <c r="D2107" s="327"/>
      <c r="E2107" s="327"/>
      <c r="F2107" s="327"/>
      <c r="G2107" s="327"/>
      <c r="H2107" s="327"/>
      <c r="I2107" s="327"/>
      <c r="J2107" s="327"/>
      <c r="K2107" s="327"/>
      <c r="L2107" s="327"/>
      <c r="M2107" s="327"/>
      <c r="N2107" s="327"/>
      <c r="O2107" s="327"/>
      <c r="P2107" s="327"/>
      <c r="Q2107" s="327"/>
      <c r="R2107" s="327"/>
      <c r="S2107" s="327"/>
      <c r="T2107" s="327"/>
      <c r="U2107" s="327"/>
      <c r="V2107" s="327"/>
      <c r="W2107" s="327"/>
      <c r="X2107" s="327"/>
      <c r="Y2107" s="327"/>
      <c r="Z2107" s="327"/>
      <c r="AA2107" s="327"/>
      <c r="AB2107" s="327"/>
      <c r="AC2107" s="327"/>
      <c r="AD2107" s="327"/>
      <c r="AE2107" s="327"/>
      <c r="AF2107" s="327"/>
      <c r="AG2107" s="327"/>
    </row>
    <row r="2108" spans="2:33">
      <c r="B2108" s="354"/>
      <c r="D2108" s="327"/>
      <c r="E2108" s="327"/>
      <c r="F2108" s="327"/>
      <c r="G2108" s="327"/>
      <c r="H2108" s="327"/>
      <c r="I2108" s="327"/>
      <c r="J2108" s="327"/>
      <c r="K2108" s="327"/>
      <c r="L2108" s="327"/>
      <c r="M2108" s="327"/>
      <c r="N2108" s="327"/>
      <c r="O2108" s="327"/>
      <c r="P2108" s="327"/>
      <c r="Q2108" s="327"/>
      <c r="R2108" s="327"/>
      <c r="S2108" s="327"/>
      <c r="T2108" s="327"/>
      <c r="U2108" s="327"/>
      <c r="V2108" s="327"/>
      <c r="W2108" s="327"/>
      <c r="X2108" s="327"/>
      <c r="Y2108" s="327"/>
      <c r="Z2108" s="327"/>
      <c r="AA2108" s="327"/>
      <c r="AB2108" s="327"/>
      <c r="AC2108" s="327"/>
      <c r="AD2108" s="327"/>
      <c r="AE2108" s="327"/>
      <c r="AF2108" s="327"/>
      <c r="AG2108" s="327"/>
    </row>
    <row r="2109" spans="2:33">
      <c r="B2109" s="354"/>
      <c r="D2109" s="327"/>
      <c r="E2109" s="327"/>
      <c r="F2109" s="327"/>
      <c r="G2109" s="327"/>
      <c r="H2109" s="327"/>
      <c r="I2109" s="327"/>
      <c r="J2109" s="327"/>
      <c r="K2109" s="327"/>
      <c r="L2109" s="327"/>
      <c r="M2109" s="327"/>
      <c r="N2109" s="327"/>
      <c r="O2109" s="327"/>
      <c r="P2109" s="327"/>
      <c r="Q2109" s="327"/>
      <c r="R2109" s="327"/>
      <c r="S2109" s="327"/>
      <c r="T2109" s="327"/>
      <c r="U2109" s="327"/>
      <c r="V2109" s="327"/>
      <c r="W2109" s="327"/>
      <c r="X2109" s="327"/>
      <c r="Y2109" s="327"/>
      <c r="Z2109" s="327"/>
      <c r="AA2109" s="327"/>
      <c r="AB2109" s="327"/>
      <c r="AC2109" s="327"/>
      <c r="AD2109" s="327"/>
      <c r="AE2109" s="327"/>
      <c r="AF2109" s="327"/>
      <c r="AG2109" s="327"/>
    </row>
    <row r="2110" spans="2:33">
      <c r="B2110" s="354"/>
      <c r="D2110" s="327"/>
      <c r="E2110" s="327"/>
      <c r="F2110" s="327"/>
      <c r="G2110" s="327"/>
      <c r="H2110" s="327"/>
      <c r="I2110" s="327"/>
      <c r="J2110" s="327"/>
      <c r="K2110" s="327"/>
      <c r="L2110" s="327"/>
      <c r="M2110" s="327"/>
      <c r="N2110" s="327"/>
      <c r="O2110" s="327"/>
      <c r="P2110" s="327"/>
      <c r="Q2110" s="327"/>
      <c r="R2110" s="327"/>
      <c r="S2110" s="327"/>
      <c r="T2110" s="327"/>
      <c r="U2110" s="327"/>
      <c r="V2110" s="327"/>
      <c r="W2110" s="327"/>
      <c r="X2110" s="327"/>
      <c r="Y2110" s="327"/>
      <c r="Z2110" s="327"/>
      <c r="AA2110" s="327"/>
      <c r="AB2110" s="327"/>
      <c r="AC2110" s="327"/>
      <c r="AD2110" s="327"/>
      <c r="AE2110" s="327"/>
      <c r="AF2110" s="327"/>
      <c r="AG2110" s="327"/>
    </row>
    <row r="2111" spans="2:33">
      <c r="B2111" s="354"/>
      <c r="D2111" s="327"/>
      <c r="E2111" s="327"/>
      <c r="F2111" s="327"/>
      <c r="G2111" s="327"/>
      <c r="H2111" s="327"/>
      <c r="I2111" s="327"/>
      <c r="J2111" s="327"/>
      <c r="K2111" s="327"/>
      <c r="L2111" s="327"/>
      <c r="M2111" s="327"/>
      <c r="N2111" s="327"/>
      <c r="O2111" s="327"/>
      <c r="P2111" s="327"/>
      <c r="Q2111" s="327"/>
      <c r="R2111" s="327"/>
      <c r="S2111" s="327"/>
      <c r="T2111" s="327"/>
      <c r="U2111" s="327"/>
      <c r="V2111" s="327"/>
      <c r="W2111" s="327"/>
      <c r="X2111" s="327"/>
      <c r="Y2111" s="327"/>
      <c r="Z2111" s="327"/>
      <c r="AA2111" s="327"/>
      <c r="AB2111" s="327"/>
      <c r="AC2111" s="327"/>
      <c r="AD2111" s="327"/>
      <c r="AE2111" s="327"/>
      <c r="AF2111" s="327"/>
      <c r="AG2111" s="327"/>
    </row>
    <row r="2112" spans="2:33">
      <c r="B2112" s="354"/>
      <c r="D2112" s="327"/>
      <c r="E2112" s="327"/>
      <c r="F2112" s="327"/>
      <c r="G2112" s="327"/>
      <c r="H2112" s="327"/>
      <c r="I2112" s="327"/>
      <c r="J2112" s="327"/>
      <c r="K2112" s="327"/>
      <c r="L2112" s="327"/>
      <c r="M2112" s="327"/>
      <c r="N2112" s="327"/>
      <c r="O2112" s="327"/>
      <c r="P2112" s="327"/>
      <c r="Q2112" s="327"/>
      <c r="R2112" s="327"/>
      <c r="S2112" s="327"/>
      <c r="T2112" s="327"/>
      <c r="U2112" s="327"/>
      <c r="V2112" s="327"/>
      <c r="W2112" s="327"/>
      <c r="X2112" s="327"/>
      <c r="Y2112" s="327"/>
      <c r="Z2112" s="327"/>
      <c r="AA2112" s="327"/>
      <c r="AB2112" s="327"/>
      <c r="AC2112" s="327"/>
      <c r="AD2112" s="327"/>
      <c r="AE2112" s="327"/>
      <c r="AF2112" s="327"/>
      <c r="AG2112" s="327"/>
    </row>
    <row r="2113" spans="2:33">
      <c r="B2113" s="354"/>
      <c r="D2113" s="327"/>
      <c r="E2113" s="327"/>
      <c r="F2113" s="327"/>
      <c r="G2113" s="327"/>
      <c r="H2113" s="327"/>
      <c r="I2113" s="327"/>
      <c r="J2113" s="327"/>
      <c r="K2113" s="327"/>
      <c r="L2113" s="327"/>
      <c r="M2113" s="327"/>
      <c r="N2113" s="327"/>
      <c r="O2113" s="327"/>
      <c r="P2113" s="327"/>
      <c r="Q2113" s="327"/>
      <c r="R2113" s="327"/>
      <c r="S2113" s="327"/>
      <c r="T2113" s="327"/>
      <c r="U2113" s="327"/>
      <c r="V2113" s="327"/>
      <c r="W2113" s="327"/>
      <c r="X2113" s="327"/>
      <c r="Y2113" s="327"/>
      <c r="Z2113" s="327"/>
      <c r="AA2113" s="327"/>
      <c r="AB2113" s="327"/>
      <c r="AC2113" s="327"/>
      <c r="AD2113" s="327"/>
      <c r="AE2113" s="327"/>
      <c r="AF2113" s="327"/>
      <c r="AG2113" s="327"/>
    </row>
    <row r="2114" spans="2:33">
      <c r="B2114" s="354"/>
      <c r="D2114" s="327"/>
      <c r="E2114" s="327"/>
      <c r="F2114" s="327"/>
      <c r="G2114" s="327"/>
      <c r="H2114" s="327"/>
      <c r="I2114" s="327"/>
      <c r="J2114" s="327"/>
      <c r="K2114" s="327"/>
      <c r="L2114" s="327"/>
      <c r="M2114" s="327"/>
      <c r="N2114" s="327"/>
      <c r="O2114" s="327"/>
      <c r="P2114" s="327"/>
      <c r="Q2114" s="327"/>
      <c r="R2114" s="327"/>
      <c r="S2114" s="327"/>
      <c r="T2114" s="327"/>
      <c r="U2114" s="327"/>
      <c r="V2114" s="327"/>
      <c r="W2114" s="327"/>
      <c r="X2114" s="327"/>
      <c r="Y2114" s="327"/>
      <c r="Z2114" s="327"/>
      <c r="AA2114" s="327"/>
      <c r="AB2114" s="327"/>
      <c r="AC2114" s="327"/>
      <c r="AD2114" s="327"/>
      <c r="AE2114" s="327"/>
      <c r="AF2114" s="327"/>
      <c r="AG2114" s="327"/>
    </row>
    <row r="2115" spans="2:33">
      <c r="B2115" s="354"/>
      <c r="D2115" s="327"/>
      <c r="E2115" s="327"/>
      <c r="F2115" s="327"/>
      <c r="G2115" s="327"/>
      <c r="H2115" s="327"/>
      <c r="I2115" s="327"/>
      <c r="J2115" s="327"/>
      <c r="K2115" s="327"/>
      <c r="L2115" s="327"/>
      <c r="M2115" s="327"/>
      <c r="N2115" s="327"/>
      <c r="O2115" s="327"/>
      <c r="P2115" s="327"/>
      <c r="Q2115" s="327"/>
      <c r="R2115" s="327"/>
      <c r="S2115" s="327"/>
      <c r="T2115" s="327"/>
      <c r="U2115" s="327"/>
      <c r="V2115" s="327"/>
      <c r="W2115" s="327"/>
      <c r="X2115" s="327"/>
      <c r="Y2115" s="327"/>
      <c r="Z2115" s="327"/>
      <c r="AA2115" s="327"/>
      <c r="AB2115" s="327"/>
      <c r="AC2115" s="327"/>
      <c r="AD2115" s="327"/>
      <c r="AE2115" s="327"/>
      <c r="AF2115" s="327"/>
      <c r="AG2115" s="327"/>
    </row>
    <row r="2116" spans="2:33">
      <c r="B2116" s="354"/>
      <c r="D2116" s="327"/>
      <c r="E2116" s="327"/>
      <c r="F2116" s="327"/>
      <c r="G2116" s="327"/>
      <c r="H2116" s="327"/>
      <c r="I2116" s="327"/>
      <c r="J2116" s="327"/>
      <c r="K2116" s="327"/>
      <c r="L2116" s="327"/>
      <c r="M2116" s="327"/>
      <c r="N2116" s="327"/>
      <c r="O2116" s="327"/>
      <c r="P2116" s="327"/>
      <c r="Q2116" s="327"/>
      <c r="R2116" s="327"/>
      <c r="S2116" s="327"/>
      <c r="T2116" s="327"/>
      <c r="U2116" s="327"/>
      <c r="V2116" s="327"/>
      <c r="W2116" s="327"/>
      <c r="X2116" s="327"/>
      <c r="Y2116" s="327"/>
      <c r="Z2116" s="327"/>
      <c r="AA2116" s="327"/>
      <c r="AB2116" s="327"/>
      <c r="AC2116" s="327"/>
      <c r="AD2116" s="327"/>
      <c r="AE2116" s="327"/>
      <c r="AF2116" s="327"/>
      <c r="AG2116" s="327"/>
    </row>
    <row r="2117" spans="2:33">
      <c r="B2117" s="354"/>
      <c r="D2117" s="327"/>
      <c r="E2117" s="327"/>
      <c r="F2117" s="327"/>
      <c r="G2117" s="327"/>
      <c r="H2117" s="327"/>
      <c r="I2117" s="327"/>
      <c r="J2117" s="327"/>
      <c r="K2117" s="327"/>
      <c r="L2117" s="327"/>
      <c r="M2117" s="327"/>
      <c r="N2117" s="327"/>
      <c r="O2117" s="327"/>
      <c r="P2117" s="327"/>
      <c r="Q2117" s="327"/>
      <c r="R2117" s="327"/>
      <c r="S2117" s="327"/>
      <c r="T2117" s="327"/>
      <c r="U2117" s="327"/>
      <c r="V2117" s="327"/>
      <c r="W2117" s="327"/>
      <c r="X2117" s="327"/>
      <c r="Y2117" s="327"/>
      <c r="Z2117" s="327"/>
      <c r="AA2117" s="327"/>
      <c r="AB2117" s="327"/>
      <c r="AC2117" s="327"/>
      <c r="AD2117" s="327"/>
      <c r="AE2117" s="327"/>
      <c r="AF2117" s="327"/>
      <c r="AG2117" s="327"/>
    </row>
    <row r="2118" spans="2:33">
      <c r="B2118" s="354"/>
      <c r="D2118" s="327"/>
      <c r="E2118" s="327"/>
      <c r="F2118" s="327"/>
      <c r="G2118" s="327"/>
      <c r="H2118" s="327"/>
      <c r="I2118" s="327"/>
      <c r="J2118" s="327"/>
      <c r="K2118" s="327"/>
      <c r="L2118" s="327"/>
      <c r="M2118" s="327"/>
      <c r="N2118" s="327"/>
      <c r="O2118" s="327"/>
      <c r="P2118" s="327"/>
      <c r="Q2118" s="327"/>
      <c r="R2118" s="327"/>
      <c r="S2118" s="327"/>
      <c r="T2118" s="327"/>
      <c r="U2118" s="327"/>
      <c r="V2118" s="327"/>
      <c r="W2118" s="327"/>
      <c r="X2118" s="327"/>
      <c r="Y2118" s="327"/>
      <c r="Z2118" s="327"/>
      <c r="AA2118" s="327"/>
      <c r="AB2118" s="327"/>
      <c r="AC2118" s="327"/>
      <c r="AD2118" s="327"/>
      <c r="AE2118" s="327"/>
      <c r="AF2118" s="327"/>
      <c r="AG2118" s="327"/>
    </row>
    <row r="2119" spans="2:33">
      <c r="B2119" s="354"/>
      <c r="D2119" s="327"/>
      <c r="E2119" s="327"/>
      <c r="F2119" s="327"/>
      <c r="G2119" s="327"/>
      <c r="H2119" s="327"/>
      <c r="I2119" s="327"/>
      <c r="J2119" s="327"/>
      <c r="K2119" s="327"/>
      <c r="L2119" s="327"/>
      <c r="M2119" s="327"/>
      <c r="N2119" s="327"/>
      <c r="O2119" s="327"/>
      <c r="P2119" s="327"/>
      <c r="Q2119" s="327"/>
      <c r="R2119" s="327"/>
      <c r="S2119" s="327"/>
      <c r="T2119" s="327"/>
      <c r="U2119" s="327"/>
      <c r="V2119" s="327"/>
      <c r="W2119" s="327"/>
      <c r="X2119" s="327"/>
      <c r="Y2119" s="327"/>
      <c r="Z2119" s="327"/>
      <c r="AA2119" s="327"/>
      <c r="AB2119" s="327"/>
      <c r="AC2119" s="327"/>
      <c r="AD2119" s="327"/>
      <c r="AE2119" s="327"/>
      <c r="AF2119" s="327"/>
      <c r="AG2119" s="327"/>
    </row>
    <row r="2120" spans="2:33">
      <c r="B2120" s="354"/>
      <c r="D2120" s="327"/>
      <c r="E2120" s="327"/>
      <c r="F2120" s="327"/>
      <c r="G2120" s="327"/>
      <c r="H2120" s="327"/>
      <c r="I2120" s="327"/>
      <c r="J2120" s="327"/>
      <c r="K2120" s="327"/>
      <c r="L2120" s="327"/>
      <c r="M2120" s="327"/>
      <c r="N2120" s="327"/>
      <c r="O2120" s="327"/>
      <c r="P2120" s="327"/>
      <c r="Q2120" s="327"/>
      <c r="R2120" s="327"/>
      <c r="S2120" s="327"/>
      <c r="T2120" s="327"/>
      <c r="U2120" s="327"/>
      <c r="V2120" s="327"/>
      <c r="W2120" s="327"/>
      <c r="X2120" s="327"/>
      <c r="Y2120" s="327"/>
      <c r="Z2120" s="327"/>
      <c r="AA2120" s="327"/>
      <c r="AB2120" s="327"/>
      <c r="AC2120" s="327"/>
      <c r="AD2120" s="327"/>
      <c r="AE2120" s="327"/>
      <c r="AF2120" s="327"/>
      <c r="AG2120" s="327"/>
    </row>
    <row r="2121" spans="2:33">
      <c r="B2121" s="354"/>
      <c r="D2121" s="327"/>
      <c r="E2121" s="327"/>
      <c r="F2121" s="327"/>
      <c r="G2121" s="327"/>
      <c r="H2121" s="327"/>
      <c r="I2121" s="327"/>
      <c r="J2121" s="327"/>
      <c r="K2121" s="327"/>
      <c r="L2121" s="327"/>
      <c r="M2121" s="327"/>
      <c r="N2121" s="327"/>
      <c r="O2121" s="327"/>
      <c r="P2121" s="327"/>
      <c r="Q2121" s="327"/>
      <c r="R2121" s="327"/>
      <c r="S2121" s="327"/>
      <c r="T2121" s="327"/>
      <c r="U2121" s="327"/>
      <c r="V2121" s="327"/>
      <c r="W2121" s="327"/>
      <c r="X2121" s="327"/>
      <c r="Y2121" s="327"/>
      <c r="Z2121" s="327"/>
      <c r="AA2121" s="327"/>
      <c r="AB2121" s="327"/>
      <c r="AC2121" s="327"/>
      <c r="AD2121" s="327"/>
      <c r="AE2121" s="327"/>
      <c r="AF2121" s="327"/>
      <c r="AG2121" s="327"/>
    </row>
    <row r="2122" spans="2:33">
      <c r="B2122" s="354"/>
      <c r="D2122" s="327"/>
      <c r="E2122" s="327"/>
      <c r="F2122" s="327"/>
      <c r="G2122" s="327"/>
      <c r="H2122" s="327"/>
      <c r="I2122" s="327"/>
      <c r="J2122" s="327"/>
      <c r="K2122" s="327"/>
      <c r="L2122" s="327"/>
      <c r="M2122" s="327"/>
      <c r="N2122" s="327"/>
      <c r="O2122" s="327"/>
      <c r="P2122" s="327"/>
      <c r="Q2122" s="327"/>
      <c r="R2122" s="327"/>
      <c r="S2122" s="327"/>
      <c r="T2122" s="327"/>
      <c r="U2122" s="327"/>
      <c r="V2122" s="327"/>
      <c r="W2122" s="327"/>
      <c r="X2122" s="327"/>
      <c r="Y2122" s="327"/>
      <c r="Z2122" s="327"/>
      <c r="AA2122" s="327"/>
      <c r="AB2122" s="327"/>
      <c r="AC2122" s="327"/>
      <c r="AD2122" s="327"/>
      <c r="AE2122" s="327"/>
      <c r="AF2122" s="327"/>
      <c r="AG2122" s="327"/>
    </row>
    <row r="2123" spans="2:33">
      <c r="B2123" s="354"/>
      <c r="D2123" s="327"/>
      <c r="E2123" s="327"/>
      <c r="F2123" s="327"/>
      <c r="G2123" s="327"/>
      <c r="H2123" s="327"/>
      <c r="I2123" s="327"/>
      <c r="J2123" s="327"/>
      <c r="K2123" s="327"/>
      <c r="L2123" s="327"/>
      <c r="M2123" s="327"/>
      <c r="N2123" s="327"/>
      <c r="O2123" s="327"/>
      <c r="P2123" s="327"/>
      <c r="Q2123" s="327"/>
      <c r="R2123" s="327"/>
      <c r="S2123" s="327"/>
      <c r="T2123" s="327"/>
      <c r="U2123" s="327"/>
      <c r="V2123" s="327"/>
      <c r="W2123" s="327"/>
      <c r="X2123" s="327"/>
      <c r="Y2123" s="327"/>
      <c r="Z2123" s="327"/>
      <c r="AA2123" s="327"/>
      <c r="AB2123" s="327"/>
      <c r="AC2123" s="327"/>
      <c r="AD2123" s="327"/>
      <c r="AE2123" s="327"/>
      <c r="AF2123" s="327"/>
      <c r="AG2123" s="327"/>
    </row>
    <row r="2124" spans="2:33">
      <c r="B2124" s="354"/>
      <c r="D2124" s="327"/>
      <c r="E2124" s="327"/>
      <c r="F2124" s="327"/>
      <c r="G2124" s="327"/>
      <c r="H2124" s="327"/>
      <c r="I2124" s="327"/>
      <c r="J2124" s="327"/>
      <c r="K2124" s="327"/>
      <c r="L2124" s="327"/>
      <c r="M2124" s="327"/>
      <c r="N2124" s="327"/>
      <c r="O2124" s="327"/>
      <c r="P2124" s="327"/>
      <c r="Q2124" s="327"/>
      <c r="R2124" s="327"/>
      <c r="S2124" s="327"/>
      <c r="T2124" s="327"/>
      <c r="U2124" s="327"/>
      <c r="V2124" s="327"/>
      <c r="W2124" s="327"/>
      <c r="X2124" s="327"/>
      <c r="Y2124" s="327"/>
      <c r="Z2124" s="327"/>
      <c r="AA2124" s="327"/>
      <c r="AB2124" s="327"/>
      <c r="AC2124" s="327"/>
      <c r="AD2124" s="327"/>
      <c r="AE2124" s="327"/>
      <c r="AF2124" s="327"/>
      <c r="AG2124" s="327"/>
    </row>
    <row r="2125" spans="2:33">
      <c r="B2125" s="354"/>
      <c r="D2125" s="327"/>
      <c r="E2125" s="327"/>
      <c r="F2125" s="327"/>
      <c r="G2125" s="327"/>
      <c r="H2125" s="327"/>
      <c r="I2125" s="327"/>
      <c r="J2125" s="327"/>
      <c r="K2125" s="327"/>
      <c r="L2125" s="327"/>
      <c r="M2125" s="327"/>
      <c r="N2125" s="327"/>
      <c r="O2125" s="327"/>
      <c r="P2125" s="327"/>
      <c r="Q2125" s="327"/>
      <c r="R2125" s="327"/>
      <c r="S2125" s="327"/>
      <c r="T2125" s="327"/>
      <c r="U2125" s="327"/>
      <c r="V2125" s="327"/>
      <c r="W2125" s="327"/>
      <c r="X2125" s="327"/>
      <c r="Y2125" s="327"/>
      <c r="Z2125" s="327"/>
      <c r="AA2125" s="327"/>
      <c r="AB2125" s="327"/>
      <c r="AC2125" s="327"/>
      <c r="AD2125" s="327"/>
      <c r="AE2125" s="327"/>
      <c r="AF2125" s="327"/>
      <c r="AG2125" s="327"/>
    </row>
    <row r="2126" spans="2:33">
      <c r="B2126" s="354"/>
      <c r="D2126" s="327"/>
      <c r="E2126" s="327"/>
      <c r="F2126" s="327"/>
      <c r="G2126" s="327"/>
      <c r="H2126" s="327"/>
      <c r="I2126" s="327"/>
      <c r="J2126" s="327"/>
      <c r="K2126" s="327"/>
      <c r="L2126" s="327"/>
      <c r="M2126" s="327"/>
      <c r="N2126" s="327"/>
      <c r="O2126" s="327"/>
      <c r="P2126" s="327"/>
      <c r="Q2126" s="327"/>
      <c r="R2126" s="327"/>
      <c r="S2126" s="327"/>
      <c r="T2126" s="327"/>
      <c r="U2126" s="327"/>
      <c r="V2126" s="327"/>
      <c r="W2126" s="327"/>
      <c r="X2126" s="327"/>
      <c r="Y2126" s="327"/>
      <c r="Z2126" s="327"/>
      <c r="AA2126" s="327"/>
      <c r="AB2126" s="327"/>
      <c r="AC2126" s="327"/>
      <c r="AD2126" s="327"/>
      <c r="AE2126" s="327"/>
      <c r="AF2126" s="327"/>
      <c r="AG2126" s="327"/>
    </row>
    <row r="2127" spans="2:33">
      <c r="B2127" s="354"/>
      <c r="D2127" s="327"/>
      <c r="E2127" s="327"/>
      <c r="F2127" s="327"/>
      <c r="G2127" s="327"/>
      <c r="H2127" s="327"/>
      <c r="I2127" s="327"/>
      <c r="J2127" s="327"/>
      <c r="K2127" s="327"/>
      <c r="L2127" s="327"/>
      <c r="M2127" s="327"/>
      <c r="N2127" s="327"/>
      <c r="O2127" s="327"/>
      <c r="P2127" s="327"/>
      <c r="Q2127" s="327"/>
      <c r="R2127" s="327"/>
      <c r="S2127" s="327"/>
      <c r="T2127" s="327"/>
      <c r="U2127" s="327"/>
      <c r="V2127" s="327"/>
      <c r="W2127" s="327"/>
      <c r="X2127" s="327"/>
      <c r="Y2127" s="327"/>
      <c r="Z2127" s="327"/>
      <c r="AA2127" s="327"/>
      <c r="AB2127" s="327"/>
      <c r="AC2127" s="327"/>
      <c r="AD2127" s="327"/>
      <c r="AE2127" s="327"/>
      <c r="AF2127" s="327"/>
      <c r="AG2127" s="327"/>
    </row>
    <row r="2128" spans="2:33">
      <c r="B2128" s="354"/>
      <c r="D2128" s="327"/>
      <c r="E2128" s="327"/>
      <c r="F2128" s="327"/>
      <c r="G2128" s="327"/>
      <c r="H2128" s="327"/>
      <c r="I2128" s="327"/>
      <c r="J2128" s="327"/>
      <c r="K2128" s="327"/>
      <c r="L2128" s="327"/>
      <c r="M2128" s="327"/>
      <c r="N2128" s="327"/>
      <c r="O2128" s="327"/>
      <c r="P2128" s="327"/>
      <c r="Q2128" s="327"/>
      <c r="R2128" s="327"/>
      <c r="S2128" s="327"/>
      <c r="T2128" s="327"/>
      <c r="U2128" s="327"/>
      <c r="V2128" s="327"/>
      <c r="W2128" s="327"/>
      <c r="X2128" s="327"/>
      <c r="Y2128" s="327"/>
      <c r="Z2128" s="327"/>
      <c r="AA2128" s="327"/>
      <c r="AB2128" s="327"/>
      <c r="AC2128" s="327"/>
      <c r="AD2128" s="327"/>
      <c r="AE2128" s="327"/>
      <c r="AF2128" s="327"/>
      <c r="AG2128" s="327"/>
    </row>
    <row r="2129" spans="2:33">
      <c r="B2129" s="354"/>
      <c r="D2129" s="327"/>
      <c r="E2129" s="327"/>
      <c r="F2129" s="327"/>
      <c r="G2129" s="327"/>
      <c r="H2129" s="327"/>
      <c r="I2129" s="327"/>
      <c r="J2129" s="327"/>
      <c r="K2129" s="327"/>
      <c r="L2129" s="327"/>
      <c r="M2129" s="327"/>
      <c r="N2129" s="327"/>
      <c r="O2129" s="327"/>
      <c r="P2129" s="327"/>
      <c r="Q2129" s="327"/>
      <c r="R2129" s="327"/>
      <c r="S2129" s="327"/>
      <c r="T2129" s="327"/>
      <c r="U2129" s="327"/>
      <c r="V2129" s="327"/>
      <c r="W2129" s="327"/>
      <c r="X2129" s="327"/>
      <c r="Y2129" s="327"/>
      <c r="Z2129" s="327"/>
      <c r="AA2129" s="327"/>
      <c r="AB2129" s="327"/>
      <c r="AC2129" s="327"/>
      <c r="AD2129" s="327"/>
      <c r="AE2129" s="327"/>
      <c r="AF2129" s="327"/>
      <c r="AG2129" s="327"/>
    </row>
    <row r="2130" spans="2:33">
      <c r="B2130" s="354"/>
      <c r="D2130" s="327"/>
      <c r="E2130" s="327"/>
      <c r="F2130" s="327"/>
      <c r="G2130" s="327"/>
      <c r="H2130" s="327"/>
      <c r="I2130" s="327"/>
      <c r="J2130" s="327"/>
      <c r="K2130" s="327"/>
      <c r="L2130" s="327"/>
      <c r="M2130" s="327"/>
      <c r="N2130" s="327"/>
      <c r="O2130" s="327"/>
      <c r="P2130" s="327"/>
      <c r="Q2130" s="327"/>
      <c r="R2130" s="327"/>
      <c r="S2130" s="327"/>
      <c r="T2130" s="327"/>
      <c r="U2130" s="327"/>
      <c r="V2130" s="327"/>
      <c r="W2130" s="327"/>
      <c r="X2130" s="327"/>
      <c r="Y2130" s="327"/>
      <c r="Z2130" s="327"/>
      <c r="AA2130" s="327"/>
      <c r="AB2130" s="327"/>
      <c r="AC2130" s="327"/>
      <c r="AD2130" s="327"/>
      <c r="AE2130" s="327"/>
      <c r="AF2130" s="327"/>
      <c r="AG2130" s="327"/>
    </row>
    <row r="2131" spans="2:33">
      <c r="B2131" s="354"/>
      <c r="D2131" s="327"/>
      <c r="E2131" s="327"/>
      <c r="F2131" s="327"/>
      <c r="G2131" s="327"/>
      <c r="H2131" s="327"/>
      <c r="I2131" s="327"/>
      <c r="J2131" s="327"/>
      <c r="K2131" s="327"/>
      <c r="L2131" s="327"/>
      <c r="M2131" s="327"/>
      <c r="N2131" s="327"/>
      <c r="O2131" s="327"/>
      <c r="P2131" s="327"/>
      <c r="Q2131" s="327"/>
      <c r="R2131" s="327"/>
      <c r="S2131" s="327"/>
      <c r="T2131" s="327"/>
      <c r="U2131" s="327"/>
      <c r="V2131" s="327"/>
      <c r="W2131" s="327"/>
      <c r="X2131" s="327"/>
      <c r="Y2131" s="327"/>
      <c r="Z2131" s="327"/>
      <c r="AA2131" s="327"/>
      <c r="AB2131" s="327"/>
      <c r="AC2131" s="327"/>
      <c r="AD2131" s="327"/>
      <c r="AE2131" s="327"/>
      <c r="AF2131" s="327"/>
      <c r="AG2131" s="327"/>
    </row>
    <row r="2132" spans="2:33">
      <c r="B2132" s="354"/>
      <c r="D2132" s="327"/>
      <c r="E2132" s="327"/>
      <c r="F2132" s="327"/>
      <c r="G2132" s="327"/>
      <c r="H2132" s="327"/>
      <c r="I2132" s="327"/>
      <c r="J2132" s="327"/>
      <c r="K2132" s="327"/>
      <c r="L2132" s="327"/>
      <c r="M2132" s="327"/>
      <c r="N2132" s="327"/>
      <c r="O2132" s="327"/>
      <c r="P2132" s="327"/>
      <c r="Q2132" s="327"/>
      <c r="R2132" s="327"/>
      <c r="S2132" s="327"/>
      <c r="T2132" s="327"/>
      <c r="U2132" s="327"/>
      <c r="V2132" s="327"/>
      <c r="W2132" s="327"/>
      <c r="X2132" s="327"/>
      <c r="Y2132" s="327"/>
      <c r="Z2132" s="327"/>
      <c r="AA2132" s="327"/>
      <c r="AB2132" s="327"/>
      <c r="AC2132" s="327"/>
      <c r="AD2132" s="327"/>
      <c r="AE2132" s="327"/>
      <c r="AF2132" s="327"/>
      <c r="AG2132" s="327"/>
    </row>
    <row r="2133" spans="2:33">
      <c r="B2133" s="354"/>
      <c r="D2133" s="327"/>
      <c r="E2133" s="327"/>
      <c r="F2133" s="327"/>
      <c r="G2133" s="327"/>
      <c r="H2133" s="327"/>
      <c r="I2133" s="327"/>
      <c r="J2133" s="327"/>
      <c r="K2133" s="327"/>
      <c r="L2133" s="327"/>
      <c r="M2133" s="327"/>
      <c r="N2133" s="327"/>
      <c r="O2133" s="327"/>
      <c r="P2133" s="327"/>
      <c r="Q2133" s="327"/>
      <c r="R2133" s="327"/>
      <c r="S2133" s="327"/>
      <c r="T2133" s="327"/>
      <c r="U2133" s="327"/>
      <c r="V2133" s="327"/>
      <c r="W2133" s="327"/>
      <c r="X2133" s="327"/>
      <c r="Y2133" s="327"/>
      <c r="Z2133" s="327"/>
      <c r="AA2133" s="327"/>
      <c r="AB2133" s="327"/>
      <c r="AC2133" s="327"/>
      <c r="AD2133" s="327"/>
      <c r="AE2133" s="327"/>
      <c r="AF2133" s="327"/>
      <c r="AG2133" s="327"/>
    </row>
    <row r="2134" spans="2:33">
      <c r="B2134" s="354"/>
      <c r="D2134" s="327"/>
      <c r="E2134" s="327"/>
      <c r="F2134" s="327"/>
      <c r="G2134" s="327"/>
      <c r="H2134" s="327"/>
      <c r="I2134" s="327"/>
      <c r="J2134" s="327"/>
      <c r="K2134" s="327"/>
      <c r="L2134" s="327"/>
      <c r="M2134" s="327"/>
      <c r="N2134" s="327"/>
      <c r="O2134" s="327"/>
      <c r="P2134" s="327"/>
      <c r="Q2134" s="327"/>
      <c r="R2134" s="327"/>
      <c r="S2134" s="327"/>
      <c r="T2134" s="327"/>
      <c r="U2134" s="327"/>
      <c r="V2134" s="327"/>
      <c r="W2134" s="327"/>
      <c r="X2134" s="327"/>
      <c r="Y2134" s="327"/>
      <c r="Z2134" s="327"/>
      <c r="AA2134" s="327"/>
      <c r="AB2134" s="327"/>
      <c r="AC2134" s="327"/>
      <c r="AD2134" s="327"/>
      <c r="AE2134" s="327"/>
      <c r="AF2134" s="327"/>
      <c r="AG2134" s="327"/>
    </row>
    <row r="2135" spans="2:33">
      <c r="B2135" s="354"/>
      <c r="D2135" s="327"/>
      <c r="E2135" s="327"/>
      <c r="F2135" s="327"/>
      <c r="G2135" s="327"/>
      <c r="H2135" s="327"/>
      <c r="I2135" s="327"/>
      <c r="J2135" s="327"/>
      <c r="K2135" s="327"/>
      <c r="L2135" s="327"/>
      <c r="M2135" s="327"/>
      <c r="N2135" s="327"/>
      <c r="O2135" s="327"/>
      <c r="P2135" s="327"/>
      <c r="Q2135" s="327"/>
      <c r="R2135" s="327"/>
      <c r="S2135" s="327"/>
      <c r="T2135" s="327"/>
      <c r="U2135" s="327"/>
      <c r="V2135" s="327"/>
      <c r="W2135" s="327"/>
      <c r="X2135" s="327"/>
      <c r="Y2135" s="327"/>
      <c r="Z2135" s="327"/>
      <c r="AA2135" s="327"/>
      <c r="AB2135" s="327"/>
      <c r="AC2135" s="327"/>
      <c r="AD2135" s="327"/>
      <c r="AE2135" s="327"/>
      <c r="AF2135" s="327"/>
      <c r="AG2135" s="327"/>
    </row>
    <row r="2136" spans="2:33">
      <c r="B2136" s="354"/>
      <c r="D2136" s="327"/>
      <c r="E2136" s="327"/>
      <c r="F2136" s="327"/>
      <c r="G2136" s="327"/>
      <c r="H2136" s="327"/>
      <c r="I2136" s="327"/>
      <c r="J2136" s="327"/>
      <c r="K2136" s="327"/>
      <c r="L2136" s="327"/>
      <c r="M2136" s="327"/>
      <c r="N2136" s="327"/>
      <c r="O2136" s="327"/>
      <c r="P2136" s="327"/>
      <c r="Q2136" s="327"/>
      <c r="R2136" s="327"/>
      <c r="S2136" s="327"/>
      <c r="T2136" s="327"/>
      <c r="U2136" s="327"/>
      <c r="V2136" s="327"/>
      <c r="W2136" s="327"/>
      <c r="X2136" s="327"/>
      <c r="Y2136" s="327"/>
      <c r="Z2136" s="327"/>
      <c r="AA2136" s="327"/>
      <c r="AB2136" s="327"/>
      <c r="AC2136" s="327"/>
      <c r="AD2136" s="327"/>
      <c r="AE2136" s="327"/>
      <c r="AF2136" s="327"/>
      <c r="AG2136" s="327"/>
    </row>
    <row r="2137" spans="2:33">
      <c r="B2137" s="354"/>
      <c r="D2137" s="327"/>
      <c r="E2137" s="327"/>
      <c r="F2137" s="327"/>
      <c r="G2137" s="327"/>
      <c r="H2137" s="327"/>
      <c r="I2137" s="327"/>
      <c r="J2137" s="327"/>
      <c r="K2137" s="327"/>
      <c r="L2137" s="327"/>
      <c r="M2137" s="327"/>
      <c r="N2137" s="327"/>
      <c r="O2137" s="327"/>
      <c r="P2137" s="327"/>
      <c r="Q2137" s="327"/>
      <c r="R2137" s="327"/>
      <c r="S2137" s="327"/>
      <c r="T2137" s="327"/>
      <c r="U2137" s="327"/>
      <c r="V2137" s="327"/>
      <c r="W2137" s="327"/>
      <c r="X2137" s="327"/>
      <c r="Y2137" s="327"/>
      <c r="Z2137" s="327"/>
      <c r="AA2137" s="327"/>
      <c r="AB2137" s="327"/>
      <c r="AC2137" s="327"/>
      <c r="AD2137" s="327"/>
      <c r="AE2137" s="327"/>
      <c r="AF2137" s="327"/>
      <c r="AG2137" s="327"/>
    </row>
    <row r="2138" spans="2:33">
      <c r="B2138" s="354"/>
      <c r="D2138" s="327"/>
      <c r="E2138" s="327"/>
      <c r="F2138" s="327"/>
      <c r="G2138" s="327"/>
      <c r="H2138" s="327"/>
      <c r="I2138" s="327"/>
      <c r="J2138" s="327"/>
      <c r="K2138" s="327"/>
      <c r="L2138" s="327"/>
      <c r="M2138" s="327"/>
      <c r="N2138" s="327"/>
      <c r="O2138" s="327"/>
      <c r="P2138" s="327"/>
      <c r="Q2138" s="327"/>
      <c r="R2138" s="327"/>
      <c r="S2138" s="327"/>
      <c r="T2138" s="327"/>
      <c r="U2138" s="327"/>
      <c r="V2138" s="327"/>
      <c r="W2138" s="327"/>
      <c r="X2138" s="327"/>
      <c r="Y2138" s="327"/>
      <c r="Z2138" s="327"/>
      <c r="AA2138" s="327"/>
      <c r="AB2138" s="327"/>
      <c r="AC2138" s="327"/>
      <c r="AD2138" s="327"/>
      <c r="AE2138" s="327"/>
      <c r="AF2138" s="327"/>
      <c r="AG2138" s="327"/>
    </row>
    <row r="2139" spans="2:33">
      <c r="B2139" s="354"/>
      <c r="D2139" s="327"/>
      <c r="E2139" s="327"/>
      <c r="F2139" s="327"/>
      <c r="G2139" s="327"/>
      <c r="H2139" s="327"/>
      <c r="I2139" s="327"/>
      <c r="J2139" s="327"/>
      <c r="K2139" s="327"/>
      <c r="L2139" s="327"/>
      <c r="M2139" s="327"/>
      <c r="N2139" s="327"/>
      <c r="O2139" s="327"/>
      <c r="P2139" s="327"/>
      <c r="Q2139" s="327"/>
      <c r="R2139" s="327"/>
      <c r="S2139" s="327"/>
      <c r="T2139" s="327"/>
      <c r="U2139" s="327"/>
      <c r="V2139" s="327"/>
      <c r="W2139" s="327"/>
      <c r="X2139" s="327"/>
      <c r="Y2139" s="327"/>
      <c r="Z2139" s="327"/>
      <c r="AA2139" s="327"/>
      <c r="AB2139" s="327"/>
      <c r="AC2139" s="327"/>
      <c r="AD2139" s="327"/>
      <c r="AE2139" s="327"/>
      <c r="AF2139" s="327"/>
      <c r="AG2139" s="327"/>
    </row>
    <row r="2140" spans="2:33">
      <c r="B2140" s="354"/>
      <c r="D2140" s="327"/>
      <c r="E2140" s="327"/>
      <c r="F2140" s="327"/>
      <c r="G2140" s="327"/>
      <c r="H2140" s="327"/>
      <c r="I2140" s="327"/>
      <c r="J2140" s="327"/>
      <c r="K2140" s="327"/>
      <c r="L2140" s="327"/>
      <c r="M2140" s="327"/>
      <c r="N2140" s="327"/>
      <c r="O2140" s="327"/>
      <c r="P2140" s="327"/>
      <c r="Q2140" s="327"/>
      <c r="R2140" s="327"/>
      <c r="S2140" s="327"/>
      <c r="T2140" s="327"/>
      <c r="U2140" s="327"/>
      <c r="V2140" s="327"/>
      <c r="W2140" s="327"/>
      <c r="X2140" s="327"/>
      <c r="Y2140" s="327"/>
      <c r="Z2140" s="327"/>
      <c r="AA2140" s="327"/>
      <c r="AB2140" s="327"/>
      <c r="AC2140" s="327"/>
      <c r="AD2140" s="327"/>
      <c r="AE2140" s="327"/>
      <c r="AF2140" s="327"/>
      <c r="AG2140" s="327"/>
    </row>
    <row r="2141" spans="2:33">
      <c r="B2141" s="354"/>
      <c r="D2141" s="327"/>
      <c r="E2141" s="327"/>
      <c r="F2141" s="327"/>
      <c r="G2141" s="327"/>
      <c r="H2141" s="327"/>
      <c r="I2141" s="327"/>
      <c r="J2141" s="327"/>
      <c r="K2141" s="327"/>
      <c r="L2141" s="327"/>
      <c r="M2141" s="327"/>
      <c r="N2141" s="327"/>
      <c r="O2141" s="327"/>
      <c r="P2141" s="327"/>
      <c r="Q2141" s="327"/>
      <c r="R2141" s="327"/>
      <c r="S2141" s="327"/>
      <c r="T2141" s="327"/>
      <c r="U2141" s="327"/>
      <c r="V2141" s="327"/>
      <c r="W2141" s="327"/>
      <c r="X2141" s="327"/>
      <c r="Y2141" s="327"/>
      <c r="Z2141" s="327"/>
      <c r="AA2141" s="327"/>
      <c r="AB2141" s="327"/>
      <c r="AC2141" s="327"/>
      <c r="AD2141" s="327"/>
      <c r="AE2141" s="327"/>
      <c r="AF2141" s="327"/>
      <c r="AG2141" s="327"/>
    </row>
    <row r="2142" spans="2:33">
      <c r="B2142" s="354"/>
      <c r="D2142" s="327"/>
      <c r="E2142" s="327"/>
      <c r="F2142" s="327"/>
      <c r="G2142" s="327"/>
      <c r="H2142" s="327"/>
      <c r="I2142" s="327"/>
      <c r="J2142" s="327"/>
      <c r="K2142" s="327"/>
      <c r="L2142" s="327"/>
      <c r="M2142" s="327"/>
      <c r="N2142" s="327"/>
      <c r="O2142" s="327"/>
      <c r="P2142" s="327"/>
      <c r="Q2142" s="327"/>
      <c r="R2142" s="327"/>
      <c r="S2142" s="327"/>
      <c r="T2142" s="327"/>
      <c r="U2142" s="327"/>
      <c r="V2142" s="327"/>
      <c r="W2142" s="327"/>
      <c r="X2142" s="327"/>
      <c r="Y2142" s="327"/>
      <c r="Z2142" s="327"/>
      <c r="AA2142" s="327"/>
      <c r="AB2142" s="327"/>
      <c r="AC2142" s="327"/>
      <c r="AD2142" s="327"/>
      <c r="AE2142" s="327"/>
      <c r="AF2142" s="327"/>
      <c r="AG2142" s="327"/>
    </row>
    <row r="2143" spans="2:33">
      <c r="B2143" s="354"/>
      <c r="D2143" s="327"/>
      <c r="E2143" s="327"/>
      <c r="F2143" s="327"/>
      <c r="G2143" s="327"/>
      <c r="H2143" s="327"/>
      <c r="I2143" s="327"/>
      <c r="J2143" s="327"/>
      <c r="K2143" s="327"/>
      <c r="L2143" s="327"/>
      <c r="M2143" s="327"/>
      <c r="N2143" s="327"/>
      <c r="O2143" s="327"/>
      <c r="P2143" s="327"/>
      <c r="Q2143" s="327"/>
      <c r="R2143" s="327"/>
      <c r="S2143" s="327"/>
      <c r="T2143" s="327"/>
      <c r="U2143" s="327"/>
      <c r="V2143" s="327"/>
      <c r="W2143" s="327"/>
      <c r="X2143" s="327"/>
      <c r="Y2143" s="327"/>
      <c r="Z2143" s="327"/>
      <c r="AA2143" s="327"/>
      <c r="AB2143" s="327"/>
      <c r="AC2143" s="327"/>
      <c r="AD2143" s="327"/>
      <c r="AE2143" s="327"/>
      <c r="AF2143" s="327"/>
      <c r="AG2143" s="327"/>
    </row>
    <row r="2144" spans="2:33">
      <c r="B2144" s="354"/>
      <c r="D2144" s="327"/>
      <c r="E2144" s="327"/>
      <c r="F2144" s="327"/>
      <c r="G2144" s="327"/>
      <c r="H2144" s="327"/>
      <c r="I2144" s="327"/>
      <c r="J2144" s="327"/>
      <c r="K2144" s="327"/>
      <c r="L2144" s="327"/>
      <c r="M2144" s="327"/>
      <c r="N2144" s="327"/>
      <c r="O2144" s="327"/>
      <c r="P2144" s="327"/>
      <c r="Q2144" s="327"/>
      <c r="R2144" s="327"/>
      <c r="S2144" s="327"/>
      <c r="T2144" s="327"/>
      <c r="U2144" s="327"/>
      <c r="V2144" s="327"/>
      <c r="W2144" s="327"/>
      <c r="X2144" s="327"/>
      <c r="Y2144" s="327"/>
      <c r="Z2144" s="327"/>
      <c r="AA2144" s="327"/>
      <c r="AB2144" s="327"/>
      <c r="AC2144" s="327"/>
      <c r="AD2144" s="327"/>
      <c r="AE2144" s="327"/>
      <c r="AF2144" s="327"/>
      <c r="AG2144" s="327"/>
    </row>
    <row r="2145" spans="2:33">
      <c r="B2145" s="354"/>
      <c r="D2145" s="327"/>
      <c r="E2145" s="327"/>
      <c r="F2145" s="327"/>
      <c r="G2145" s="327"/>
      <c r="H2145" s="327"/>
      <c r="I2145" s="327"/>
      <c r="J2145" s="327"/>
      <c r="K2145" s="327"/>
      <c r="L2145" s="327"/>
      <c r="M2145" s="327"/>
      <c r="N2145" s="327"/>
      <c r="O2145" s="327"/>
      <c r="P2145" s="327"/>
      <c r="Q2145" s="327"/>
      <c r="R2145" s="327"/>
      <c r="S2145" s="327"/>
      <c r="T2145" s="327"/>
      <c r="U2145" s="327"/>
      <c r="V2145" s="327"/>
      <c r="W2145" s="327"/>
      <c r="X2145" s="327"/>
      <c r="Y2145" s="327"/>
      <c r="Z2145" s="327"/>
      <c r="AA2145" s="327"/>
      <c r="AB2145" s="327"/>
      <c r="AC2145" s="327"/>
      <c r="AD2145" s="327"/>
      <c r="AE2145" s="327"/>
      <c r="AF2145" s="327"/>
      <c r="AG2145" s="327"/>
    </row>
    <row r="2146" spans="2:33">
      <c r="B2146" s="354"/>
      <c r="D2146" s="327"/>
      <c r="E2146" s="327"/>
      <c r="F2146" s="327"/>
      <c r="G2146" s="327"/>
      <c r="H2146" s="327"/>
      <c r="I2146" s="327"/>
      <c r="J2146" s="327"/>
      <c r="K2146" s="327"/>
      <c r="L2146" s="327"/>
      <c r="M2146" s="327"/>
      <c r="N2146" s="327"/>
      <c r="O2146" s="327"/>
      <c r="P2146" s="327"/>
      <c r="Q2146" s="327"/>
      <c r="R2146" s="327"/>
      <c r="S2146" s="327"/>
      <c r="T2146" s="327"/>
      <c r="U2146" s="327"/>
      <c r="V2146" s="327"/>
      <c r="W2146" s="327"/>
      <c r="X2146" s="327"/>
      <c r="Y2146" s="327"/>
      <c r="Z2146" s="327"/>
      <c r="AA2146" s="327"/>
      <c r="AB2146" s="327"/>
      <c r="AC2146" s="327"/>
      <c r="AD2146" s="327"/>
      <c r="AE2146" s="327"/>
      <c r="AF2146" s="327"/>
      <c r="AG2146" s="327"/>
    </row>
    <row r="2147" spans="2:33">
      <c r="B2147" s="354"/>
      <c r="D2147" s="327"/>
      <c r="E2147" s="327"/>
      <c r="F2147" s="327"/>
      <c r="G2147" s="327"/>
      <c r="H2147" s="327"/>
      <c r="I2147" s="327"/>
      <c r="J2147" s="327"/>
      <c r="K2147" s="327"/>
      <c r="L2147" s="327"/>
      <c r="M2147" s="327"/>
      <c r="N2147" s="327"/>
      <c r="O2147" s="327"/>
      <c r="P2147" s="327"/>
      <c r="Q2147" s="327"/>
      <c r="R2147" s="327"/>
      <c r="S2147" s="327"/>
      <c r="T2147" s="327"/>
      <c r="U2147" s="327"/>
      <c r="V2147" s="327"/>
      <c r="W2147" s="327"/>
      <c r="X2147" s="327"/>
      <c r="Y2147" s="327"/>
      <c r="Z2147" s="327"/>
      <c r="AA2147" s="327"/>
      <c r="AB2147" s="327"/>
      <c r="AC2147" s="327"/>
      <c r="AD2147" s="327"/>
      <c r="AE2147" s="327"/>
      <c r="AF2147" s="327"/>
      <c r="AG2147" s="327"/>
    </row>
    <row r="2148" spans="2:33">
      <c r="B2148" s="354"/>
      <c r="D2148" s="327"/>
      <c r="E2148" s="327"/>
      <c r="F2148" s="327"/>
      <c r="G2148" s="327"/>
      <c r="H2148" s="327"/>
      <c r="I2148" s="327"/>
      <c r="J2148" s="327"/>
      <c r="K2148" s="327"/>
      <c r="L2148" s="327"/>
      <c r="M2148" s="327"/>
      <c r="N2148" s="327"/>
      <c r="O2148" s="327"/>
      <c r="P2148" s="327"/>
      <c r="Q2148" s="327"/>
      <c r="R2148" s="327"/>
      <c r="S2148" s="327"/>
      <c r="T2148" s="327"/>
      <c r="U2148" s="327"/>
      <c r="V2148" s="327"/>
      <c r="W2148" s="327"/>
      <c r="X2148" s="327"/>
      <c r="Y2148" s="327"/>
      <c r="Z2148" s="327"/>
      <c r="AA2148" s="327"/>
      <c r="AB2148" s="327"/>
      <c r="AC2148" s="327"/>
      <c r="AD2148" s="327"/>
      <c r="AE2148" s="327"/>
      <c r="AF2148" s="327"/>
      <c r="AG2148" s="327"/>
    </row>
    <row r="2149" spans="2:33">
      <c r="B2149" s="354"/>
      <c r="D2149" s="327"/>
      <c r="E2149" s="327"/>
      <c r="F2149" s="327"/>
      <c r="G2149" s="327"/>
      <c r="H2149" s="327"/>
      <c r="I2149" s="327"/>
      <c r="J2149" s="327"/>
      <c r="K2149" s="327"/>
      <c r="L2149" s="327"/>
      <c r="M2149" s="327"/>
      <c r="N2149" s="327"/>
      <c r="O2149" s="327"/>
      <c r="P2149" s="327"/>
      <c r="Q2149" s="327"/>
      <c r="R2149" s="327"/>
      <c r="S2149" s="327"/>
      <c r="T2149" s="327"/>
      <c r="U2149" s="327"/>
      <c r="V2149" s="327"/>
      <c r="W2149" s="327"/>
      <c r="X2149" s="327"/>
      <c r="Y2149" s="327"/>
      <c r="Z2149" s="327"/>
      <c r="AA2149" s="327"/>
      <c r="AB2149" s="327"/>
      <c r="AC2149" s="327"/>
      <c r="AD2149" s="327"/>
      <c r="AE2149" s="327"/>
      <c r="AF2149" s="327"/>
      <c r="AG2149" s="327"/>
    </row>
    <row r="2150" spans="2:33">
      <c r="B2150" s="354"/>
      <c r="D2150" s="327"/>
      <c r="E2150" s="327"/>
      <c r="F2150" s="327"/>
      <c r="G2150" s="327"/>
      <c r="H2150" s="327"/>
      <c r="I2150" s="327"/>
      <c r="J2150" s="327"/>
      <c r="K2150" s="327"/>
      <c r="L2150" s="327"/>
      <c r="M2150" s="327"/>
      <c r="N2150" s="327"/>
      <c r="O2150" s="327"/>
      <c r="P2150" s="327"/>
      <c r="Q2150" s="327"/>
      <c r="R2150" s="327"/>
      <c r="S2150" s="327"/>
      <c r="T2150" s="327"/>
      <c r="U2150" s="327"/>
      <c r="V2150" s="327"/>
      <c r="W2150" s="327"/>
      <c r="X2150" s="327"/>
      <c r="Y2150" s="327"/>
      <c r="Z2150" s="327"/>
      <c r="AA2150" s="327"/>
      <c r="AB2150" s="327"/>
      <c r="AC2150" s="327"/>
      <c r="AD2150" s="327"/>
      <c r="AE2150" s="327"/>
      <c r="AF2150" s="327"/>
      <c r="AG2150" s="327"/>
    </row>
    <row r="2151" spans="2:33">
      <c r="B2151" s="354"/>
      <c r="D2151" s="327"/>
      <c r="E2151" s="327"/>
      <c r="F2151" s="327"/>
      <c r="G2151" s="327"/>
      <c r="H2151" s="327"/>
      <c r="I2151" s="327"/>
      <c r="J2151" s="327"/>
      <c r="K2151" s="327"/>
      <c r="L2151" s="327"/>
      <c r="M2151" s="327"/>
      <c r="N2151" s="327"/>
      <c r="O2151" s="327"/>
      <c r="P2151" s="327"/>
      <c r="Q2151" s="327"/>
      <c r="R2151" s="327"/>
      <c r="S2151" s="327"/>
      <c r="T2151" s="327"/>
      <c r="U2151" s="327"/>
      <c r="V2151" s="327"/>
      <c r="W2151" s="327"/>
      <c r="X2151" s="327"/>
      <c r="Y2151" s="327"/>
      <c r="Z2151" s="327"/>
      <c r="AA2151" s="327"/>
      <c r="AB2151" s="327"/>
      <c r="AC2151" s="327"/>
      <c r="AD2151" s="327"/>
      <c r="AE2151" s="327"/>
      <c r="AF2151" s="327"/>
      <c r="AG2151" s="327"/>
    </row>
    <row r="2152" spans="2:33">
      <c r="B2152" s="354"/>
      <c r="D2152" s="327"/>
      <c r="E2152" s="327"/>
      <c r="F2152" s="327"/>
      <c r="G2152" s="327"/>
      <c r="H2152" s="327"/>
      <c r="I2152" s="327"/>
      <c r="J2152" s="327"/>
      <c r="K2152" s="327"/>
      <c r="L2152" s="327"/>
      <c r="M2152" s="327"/>
      <c r="N2152" s="327"/>
      <c r="O2152" s="327"/>
      <c r="P2152" s="327"/>
      <c r="Q2152" s="327"/>
      <c r="R2152" s="327"/>
      <c r="S2152" s="327"/>
      <c r="T2152" s="327"/>
      <c r="U2152" s="327"/>
      <c r="V2152" s="327"/>
      <c r="W2152" s="327"/>
      <c r="X2152" s="327"/>
      <c r="Y2152" s="327"/>
      <c r="Z2152" s="327"/>
      <c r="AA2152" s="327"/>
      <c r="AB2152" s="327"/>
      <c r="AC2152" s="327"/>
      <c r="AD2152" s="327"/>
      <c r="AE2152" s="327"/>
      <c r="AF2152" s="327"/>
      <c r="AG2152" s="327"/>
    </row>
    <row r="2153" spans="2:33">
      <c r="B2153" s="354"/>
      <c r="D2153" s="327"/>
      <c r="E2153" s="327"/>
      <c r="F2153" s="327"/>
      <c r="G2153" s="327"/>
      <c r="H2153" s="327"/>
      <c r="I2153" s="327"/>
      <c r="J2153" s="327"/>
      <c r="K2153" s="327"/>
      <c r="L2153" s="327"/>
      <c r="M2153" s="327"/>
      <c r="N2153" s="327"/>
      <c r="O2153" s="327"/>
      <c r="P2153" s="327"/>
      <c r="Q2153" s="327"/>
      <c r="R2153" s="327"/>
      <c r="S2153" s="327"/>
      <c r="T2153" s="327"/>
      <c r="U2153" s="327"/>
      <c r="V2153" s="327"/>
      <c r="W2153" s="327"/>
      <c r="X2153" s="327"/>
      <c r="Y2153" s="327"/>
      <c r="Z2153" s="327"/>
      <c r="AA2153" s="327"/>
      <c r="AB2153" s="327"/>
      <c r="AC2153" s="327"/>
      <c r="AD2153" s="327"/>
      <c r="AE2153" s="327"/>
      <c r="AF2153" s="327"/>
      <c r="AG2153" s="327"/>
    </row>
    <row r="2154" spans="2:33">
      <c r="B2154" s="354"/>
      <c r="D2154" s="327"/>
      <c r="E2154" s="327"/>
      <c r="F2154" s="327"/>
      <c r="G2154" s="327"/>
      <c r="H2154" s="327"/>
      <c r="I2154" s="327"/>
      <c r="J2154" s="327"/>
      <c r="K2154" s="327"/>
      <c r="L2154" s="327"/>
      <c r="M2154" s="327"/>
      <c r="N2154" s="327"/>
      <c r="O2154" s="327"/>
      <c r="P2154" s="327"/>
      <c r="Q2154" s="327"/>
      <c r="R2154" s="327"/>
      <c r="S2154" s="327"/>
      <c r="T2154" s="327"/>
      <c r="U2154" s="327"/>
      <c r="V2154" s="327"/>
      <c r="W2154" s="327"/>
      <c r="X2154" s="327"/>
      <c r="Y2154" s="327"/>
      <c r="Z2154" s="327"/>
      <c r="AA2154" s="327"/>
      <c r="AB2154" s="327"/>
      <c r="AC2154" s="327"/>
      <c r="AD2154" s="327"/>
      <c r="AE2154" s="327"/>
      <c r="AF2154" s="327"/>
      <c r="AG2154" s="327"/>
    </row>
    <row r="2155" spans="2:33">
      <c r="B2155" s="354"/>
      <c r="D2155" s="327"/>
      <c r="E2155" s="327"/>
      <c r="F2155" s="327"/>
      <c r="G2155" s="327"/>
      <c r="H2155" s="327"/>
      <c r="I2155" s="327"/>
      <c r="J2155" s="327"/>
      <c r="K2155" s="327"/>
      <c r="L2155" s="327"/>
      <c r="M2155" s="327"/>
      <c r="N2155" s="327"/>
      <c r="O2155" s="327"/>
      <c r="P2155" s="327"/>
      <c r="Q2155" s="327"/>
      <c r="R2155" s="327"/>
      <c r="S2155" s="327"/>
      <c r="T2155" s="327"/>
      <c r="U2155" s="327"/>
      <c r="V2155" s="327"/>
      <c r="W2155" s="327"/>
      <c r="X2155" s="327"/>
      <c r="Y2155" s="327"/>
      <c r="Z2155" s="327"/>
      <c r="AA2155" s="327"/>
      <c r="AB2155" s="327"/>
      <c r="AC2155" s="327"/>
      <c r="AD2155" s="327"/>
      <c r="AE2155" s="327"/>
      <c r="AF2155" s="327"/>
      <c r="AG2155" s="327"/>
    </row>
    <row r="2156" spans="2:33">
      <c r="B2156" s="354"/>
      <c r="D2156" s="327"/>
      <c r="E2156" s="327"/>
      <c r="F2156" s="327"/>
      <c r="G2156" s="327"/>
      <c r="H2156" s="327"/>
      <c r="I2156" s="327"/>
      <c r="J2156" s="327"/>
      <c r="K2156" s="327"/>
      <c r="L2156" s="327"/>
      <c r="M2156" s="327"/>
      <c r="N2156" s="327"/>
      <c r="O2156" s="327"/>
      <c r="P2156" s="327"/>
      <c r="Q2156" s="327"/>
      <c r="R2156" s="327"/>
      <c r="S2156" s="327"/>
      <c r="T2156" s="327"/>
      <c r="U2156" s="327"/>
      <c r="V2156" s="327"/>
      <c r="W2156" s="327"/>
      <c r="X2156" s="327"/>
      <c r="Y2156" s="327"/>
      <c r="Z2156" s="327"/>
      <c r="AA2156" s="327"/>
      <c r="AB2156" s="327"/>
      <c r="AC2156" s="327"/>
      <c r="AD2156" s="327"/>
      <c r="AE2156" s="327"/>
      <c r="AF2156" s="327"/>
      <c r="AG2156" s="327"/>
    </row>
    <row r="2157" spans="2:33">
      <c r="B2157" s="354"/>
      <c r="D2157" s="327"/>
      <c r="E2157" s="327"/>
      <c r="F2157" s="327"/>
      <c r="G2157" s="327"/>
      <c r="H2157" s="327"/>
      <c r="I2157" s="327"/>
      <c r="J2157" s="327"/>
      <c r="K2157" s="327"/>
      <c r="L2157" s="327"/>
      <c r="M2157" s="327"/>
      <c r="N2157" s="327"/>
      <c r="O2157" s="327"/>
      <c r="P2157" s="327"/>
      <c r="Q2157" s="327"/>
      <c r="R2157" s="327"/>
      <c r="S2157" s="327"/>
      <c r="T2157" s="327"/>
      <c r="U2157" s="327"/>
      <c r="V2157" s="327"/>
      <c r="W2157" s="327"/>
      <c r="X2157" s="327"/>
      <c r="Y2157" s="327"/>
      <c r="Z2157" s="327"/>
      <c r="AA2157" s="327"/>
      <c r="AB2157" s="327"/>
      <c r="AC2157" s="327"/>
      <c r="AD2157" s="327"/>
      <c r="AE2157" s="327"/>
      <c r="AF2157" s="327"/>
      <c r="AG2157" s="327"/>
    </row>
    <row r="2158" spans="2:33">
      <c r="B2158" s="354"/>
      <c r="D2158" s="327"/>
      <c r="E2158" s="327"/>
      <c r="F2158" s="327"/>
      <c r="G2158" s="327"/>
      <c r="H2158" s="327"/>
      <c r="I2158" s="327"/>
      <c r="J2158" s="327"/>
      <c r="K2158" s="327"/>
      <c r="L2158" s="327"/>
      <c r="M2158" s="327"/>
      <c r="N2158" s="327"/>
      <c r="O2158" s="327"/>
      <c r="P2158" s="327"/>
      <c r="Q2158" s="327"/>
      <c r="R2158" s="327"/>
      <c r="S2158" s="327"/>
      <c r="T2158" s="327"/>
      <c r="U2158" s="327"/>
      <c r="V2158" s="327"/>
      <c r="W2158" s="327"/>
      <c r="X2158" s="327"/>
      <c r="Y2158" s="327"/>
      <c r="Z2158" s="327"/>
      <c r="AA2158" s="327"/>
      <c r="AB2158" s="327"/>
      <c r="AC2158" s="327"/>
      <c r="AD2158" s="327"/>
      <c r="AE2158" s="327"/>
      <c r="AF2158" s="327"/>
      <c r="AG2158" s="327"/>
    </row>
    <row r="2159" spans="2:33">
      <c r="B2159" s="354"/>
      <c r="D2159" s="327"/>
      <c r="E2159" s="327"/>
      <c r="F2159" s="327"/>
      <c r="G2159" s="327"/>
      <c r="H2159" s="327"/>
      <c r="I2159" s="327"/>
      <c r="J2159" s="327"/>
      <c r="K2159" s="327"/>
      <c r="L2159" s="327"/>
      <c r="M2159" s="327"/>
      <c r="N2159" s="327"/>
      <c r="O2159" s="327"/>
      <c r="P2159" s="327"/>
      <c r="Q2159" s="327"/>
      <c r="R2159" s="327"/>
      <c r="S2159" s="327"/>
      <c r="T2159" s="327"/>
      <c r="U2159" s="327"/>
      <c r="V2159" s="327"/>
      <c r="W2159" s="327"/>
      <c r="X2159" s="327"/>
      <c r="Y2159" s="327"/>
      <c r="Z2159" s="327"/>
      <c r="AA2159" s="327"/>
      <c r="AB2159" s="327"/>
      <c r="AC2159" s="327"/>
      <c r="AD2159" s="327"/>
      <c r="AE2159" s="327"/>
      <c r="AF2159" s="327"/>
      <c r="AG2159" s="327"/>
    </row>
    <row r="2160" spans="2:33">
      <c r="B2160" s="354"/>
      <c r="D2160" s="327"/>
      <c r="E2160" s="327"/>
      <c r="F2160" s="327"/>
      <c r="G2160" s="327"/>
      <c r="H2160" s="327"/>
      <c r="I2160" s="327"/>
      <c r="J2160" s="327"/>
      <c r="K2160" s="327"/>
      <c r="L2160" s="327"/>
      <c r="M2160" s="327"/>
      <c r="N2160" s="327"/>
      <c r="O2160" s="327"/>
      <c r="P2160" s="327"/>
      <c r="Q2160" s="327"/>
      <c r="R2160" s="327"/>
      <c r="S2160" s="327"/>
      <c r="T2160" s="327"/>
      <c r="U2160" s="327"/>
      <c r="V2160" s="327"/>
      <c r="W2160" s="327"/>
      <c r="X2160" s="327"/>
      <c r="Y2160" s="327"/>
      <c r="Z2160" s="327"/>
      <c r="AA2160" s="327"/>
      <c r="AB2160" s="327"/>
      <c r="AC2160" s="327"/>
      <c r="AD2160" s="327"/>
      <c r="AE2160" s="327"/>
      <c r="AF2160" s="327"/>
      <c r="AG2160" s="327"/>
    </row>
    <row r="2161" spans="2:33">
      <c r="B2161" s="354"/>
      <c r="D2161" s="327"/>
      <c r="E2161" s="327"/>
      <c r="F2161" s="327"/>
      <c r="G2161" s="327"/>
      <c r="H2161" s="327"/>
      <c r="I2161" s="327"/>
      <c r="J2161" s="327"/>
      <c r="K2161" s="327"/>
      <c r="L2161" s="327"/>
      <c r="M2161" s="327"/>
      <c r="N2161" s="327"/>
      <c r="O2161" s="327"/>
      <c r="P2161" s="327"/>
      <c r="Q2161" s="327"/>
      <c r="R2161" s="327"/>
      <c r="S2161" s="327"/>
      <c r="T2161" s="327"/>
      <c r="U2161" s="327"/>
      <c r="V2161" s="327"/>
      <c r="W2161" s="327"/>
      <c r="X2161" s="327"/>
      <c r="Y2161" s="327"/>
      <c r="Z2161" s="327"/>
      <c r="AA2161" s="327"/>
      <c r="AB2161" s="327"/>
      <c r="AC2161" s="327"/>
      <c r="AD2161" s="327"/>
      <c r="AE2161" s="327"/>
      <c r="AF2161" s="327"/>
      <c r="AG2161" s="327"/>
    </row>
    <row r="2162" spans="2:33">
      <c r="B2162" s="354"/>
      <c r="D2162" s="327"/>
      <c r="E2162" s="327"/>
      <c r="F2162" s="327"/>
      <c r="G2162" s="327"/>
      <c r="H2162" s="327"/>
      <c r="I2162" s="327"/>
      <c r="J2162" s="327"/>
      <c r="K2162" s="327"/>
      <c r="L2162" s="327"/>
      <c r="M2162" s="327"/>
      <c r="N2162" s="327"/>
      <c r="O2162" s="327"/>
      <c r="P2162" s="327"/>
      <c r="Q2162" s="327"/>
      <c r="R2162" s="327"/>
      <c r="S2162" s="327"/>
      <c r="T2162" s="327"/>
      <c r="U2162" s="327"/>
      <c r="V2162" s="327"/>
      <c r="W2162" s="327"/>
      <c r="X2162" s="327"/>
      <c r="Y2162" s="327"/>
      <c r="Z2162" s="327"/>
      <c r="AA2162" s="327"/>
      <c r="AB2162" s="327"/>
      <c r="AC2162" s="327"/>
      <c r="AD2162" s="327"/>
      <c r="AE2162" s="327"/>
      <c r="AF2162" s="327"/>
      <c r="AG2162" s="327"/>
    </row>
    <row r="2163" spans="2:33">
      <c r="B2163" s="354"/>
      <c r="D2163" s="327"/>
      <c r="E2163" s="327"/>
      <c r="F2163" s="327"/>
      <c r="G2163" s="327"/>
      <c r="H2163" s="327"/>
      <c r="I2163" s="327"/>
      <c r="J2163" s="327"/>
      <c r="K2163" s="327"/>
      <c r="L2163" s="327"/>
      <c r="M2163" s="327"/>
      <c r="N2163" s="327"/>
      <c r="O2163" s="327"/>
      <c r="P2163" s="327"/>
      <c r="Q2163" s="327"/>
      <c r="R2163" s="327"/>
      <c r="S2163" s="327"/>
      <c r="T2163" s="327"/>
      <c r="U2163" s="327"/>
      <c r="V2163" s="327"/>
      <c r="W2163" s="327"/>
      <c r="X2163" s="327"/>
      <c r="Y2163" s="327"/>
      <c r="Z2163" s="327"/>
      <c r="AA2163" s="327"/>
      <c r="AB2163" s="327"/>
      <c r="AC2163" s="327"/>
      <c r="AD2163" s="327"/>
      <c r="AE2163" s="327"/>
      <c r="AF2163" s="327"/>
      <c r="AG2163" s="327"/>
    </row>
    <row r="2164" spans="2:33">
      <c r="B2164" s="354"/>
      <c r="D2164" s="327"/>
      <c r="E2164" s="327"/>
      <c r="F2164" s="327"/>
      <c r="G2164" s="327"/>
      <c r="H2164" s="327"/>
      <c r="I2164" s="327"/>
      <c r="J2164" s="327"/>
      <c r="K2164" s="327"/>
      <c r="L2164" s="327"/>
      <c r="M2164" s="327"/>
      <c r="N2164" s="327"/>
      <c r="O2164" s="327"/>
      <c r="P2164" s="327"/>
      <c r="Q2164" s="327"/>
      <c r="R2164" s="327"/>
      <c r="S2164" s="327"/>
      <c r="T2164" s="327"/>
      <c r="U2164" s="327"/>
      <c r="V2164" s="327"/>
      <c r="W2164" s="327"/>
      <c r="X2164" s="327"/>
      <c r="Y2164" s="327"/>
      <c r="Z2164" s="327"/>
      <c r="AA2164" s="327"/>
      <c r="AB2164" s="327"/>
      <c r="AC2164" s="327"/>
      <c r="AD2164" s="327"/>
      <c r="AE2164" s="327"/>
      <c r="AF2164" s="327"/>
      <c r="AG2164" s="327"/>
    </row>
    <row r="2165" spans="2:33">
      <c r="B2165" s="354"/>
      <c r="D2165" s="327"/>
      <c r="E2165" s="327"/>
      <c r="F2165" s="327"/>
      <c r="G2165" s="327"/>
      <c r="H2165" s="327"/>
      <c r="I2165" s="327"/>
      <c r="J2165" s="327"/>
      <c r="K2165" s="327"/>
      <c r="L2165" s="327"/>
      <c r="M2165" s="327"/>
      <c r="N2165" s="327"/>
      <c r="O2165" s="327"/>
      <c r="P2165" s="327"/>
      <c r="Q2165" s="327"/>
      <c r="R2165" s="327"/>
      <c r="S2165" s="327"/>
      <c r="T2165" s="327"/>
      <c r="U2165" s="327"/>
      <c r="V2165" s="327"/>
      <c r="W2165" s="327"/>
      <c r="X2165" s="327"/>
      <c r="Y2165" s="327"/>
      <c r="Z2165" s="327"/>
      <c r="AA2165" s="327"/>
      <c r="AB2165" s="327"/>
      <c r="AC2165" s="327"/>
      <c r="AD2165" s="327"/>
      <c r="AE2165" s="327"/>
      <c r="AF2165" s="327"/>
      <c r="AG2165" s="327"/>
    </row>
    <row r="2166" spans="2:33">
      <c r="B2166" s="354"/>
      <c r="D2166" s="327"/>
      <c r="E2166" s="327"/>
      <c r="F2166" s="327"/>
      <c r="G2166" s="327"/>
      <c r="H2166" s="327"/>
      <c r="I2166" s="327"/>
      <c r="J2166" s="327"/>
      <c r="K2166" s="327"/>
      <c r="L2166" s="327"/>
      <c r="M2166" s="327"/>
      <c r="N2166" s="327"/>
      <c r="O2166" s="327"/>
      <c r="P2166" s="327"/>
      <c r="Q2166" s="327"/>
      <c r="R2166" s="327"/>
      <c r="S2166" s="327"/>
      <c r="T2166" s="327"/>
      <c r="U2166" s="327"/>
      <c r="V2166" s="327"/>
      <c r="W2166" s="327"/>
      <c r="X2166" s="327"/>
      <c r="Y2166" s="327"/>
      <c r="Z2166" s="327"/>
      <c r="AA2166" s="327"/>
      <c r="AB2166" s="327"/>
      <c r="AC2166" s="327"/>
      <c r="AD2166" s="327"/>
      <c r="AE2166" s="327"/>
      <c r="AF2166" s="327"/>
      <c r="AG2166" s="327"/>
    </row>
    <row r="2167" spans="2:33">
      <c r="B2167" s="354"/>
      <c r="D2167" s="327"/>
      <c r="E2167" s="327"/>
      <c r="F2167" s="327"/>
      <c r="G2167" s="327"/>
      <c r="H2167" s="327"/>
      <c r="I2167" s="327"/>
      <c r="J2167" s="327"/>
      <c r="K2167" s="327"/>
      <c r="L2167" s="327"/>
      <c r="M2167" s="327"/>
      <c r="N2167" s="327"/>
      <c r="O2167" s="327"/>
      <c r="P2167" s="327"/>
      <c r="Q2167" s="327"/>
      <c r="R2167" s="327"/>
      <c r="S2167" s="327"/>
      <c r="T2167" s="327"/>
      <c r="U2167" s="327"/>
      <c r="V2167" s="327"/>
      <c r="W2167" s="327"/>
      <c r="X2167" s="327"/>
      <c r="Y2167" s="327"/>
      <c r="Z2167" s="327"/>
      <c r="AA2167" s="327"/>
      <c r="AB2167" s="327"/>
      <c r="AC2167" s="327"/>
      <c r="AD2167" s="327"/>
      <c r="AE2167" s="327"/>
      <c r="AF2167" s="327"/>
      <c r="AG2167" s="327"/>
    </row>
    <row r="2168" spans="2:33">
      <c r="B2168" s="354"/>
      <c r="D2168" s="327"/>
      <c r="E2168" s="327"/>
      <c r="F2168" s="327"/>
      <c r="G2168" s="327"/>
      <c r="H2168" s="327"/>
      <c r="I2168" s="327"/>
      <c r="J2168" s="327"/>
      <c r="K2168" s="327"/>
      <c r="L2168" s="327"/>
      <c r="M2168" s="327"/>
      <c r="N2168" s="327"/>
      <c r="O2168" s="327"/>
      <c r="P2168" s="327"/>
      <c r="Q2168" s="327"/>
      <c r="R2168" s="327"/>
      <c r="S2168" s="327"/>
      <c r="T2168" s="327"/>
      <c r="U2168" s="327"/>
      <c r="V2168" s="327"/>
      <c r="W2168" s="327"/>
      <c r="X2168" s="327"/>
      <c r="Y2168" s="327"/>
      <c r="Z2168" s="327"/>
      <c r="AA2168" s="327"/>
      <c r="AB2168" s="327"/>
      <c r="AC2168" s="327"/>
      <c r="AD2168" s="327"/>
      <c r="AE2168" s="327"/>
      <c r="AF2168" s="327"/>
      <c r="AG2168" s="327"/>
    </row>
    <row r="2169" spans="2:33">
      <c r="B2169" s="354"/>
      <c r="D2169" s="327"/>
      <c r="E2169" s="327"/>
      <c r="F2169" s="327"/>
      <c r="G2169" s="327"/>
      <c r="H2169" s="327"/>
      <c r="I2169" s="327"/>
      <c r="J2169" s="327"/>
      <c r="K2169" s="327"/>
      <c r="L2169" s="327"/>
      <c r="M2169" s="327"/>
      <c r="N2169" s="327"/>
      <c r="O2169" s="327"/>
      <c r="P2169" s="327"/>
      <c r="Q2169" s="327"/>
      <c r="R2169" s="327"/>
      <c r="S2169" s="327"/>
      <c r="T2169" s="327"/>
      <c r="U2169" s="327"/>
      <c r="V2169" s="327"/>
      <c r="W2169" s="327"/>
      <c r="X2169" s="327"/>
      <c r="Y2169" s="327"/>
      <c r="Z2169" s="327"/>
      <c r="AA2169" s="327"/>
      <c r="AB2169" s="327"/>
      <c r="AC2169" s="327"/>
      <c r="AD2169" s="327"/>
      <c r="AE2169" s="327"/>
      <c r="AF2169" s="327"/>
      <c r="AG2169" s="327"/>
    </row>
    <row r="2170" spans="2:33">
      <c r="B2170" s="354"/>
      <c r="D2170" s="327"/>
      <c r="E2170" s="327"/>
      <c r="F2170" s="327"/>
      <c r="G2170" s="327"/>
      <c r="H2170" s="327"/>
      <c r="I2170" s="327"/>
      <c r="J2170" s="327"/>
      <c r="K2170" s="327"/>
      <c r="L2170" s="327"/>
      <c r="M2170" s="327"/>
      <c r="N2170" s="327"/>
      <c r="O2170" s="327"/>
      <c r="P2170" s="327"/>
      <c r="Q2170" s="327"/>
      <c r="R2170" s="327"/>
      <c r="S2170" s="327"/>
      <c r="T2170" s="327"/>
      <c r="U2170" s="327"/>
      <c r="V2170" s="327"/>
      <c r="W2170" s="327"/>
      <c r="X2170" s="327"/>
      <c r="Y2170" s="327"/>
      <c r="Z2170" s="327"/>
      <c r="AA2170" s="327"/>
      <c r="AB2170" s="327"/>
      <c r="AC2170" s="327"/>
      <c r="AD2170" s="327"/>
      <c r="AE2170" s="327"/>
      <c r="AF2170" s="327"/>
      <c r="AG2170" s="327"/>
    </row>
    <row r="2171" spans="2:33">
      <c r="B2171" s="354"/>
      <c r="D2171" s="327"/>
      <c r="E2171" s="327"/>
      <c r="F2171" s="327"/>
      <c r="G2171" s="327"/>
      <c r="H2171" s="327"/>
      <c r="I2171" s="327"/>
      <c r="J2171" s="327"/>
      <c r="K2171" s="327"/>
      <c r="L2171" s="327"/>
      <c r="M2171" s="327"/>
      <c r="N2171" s="327"/>
      <c r="O2171" s="327"/>
      <c r="P2171" s="327"/>
      <c r="Q2171" s="327"/>
      <c r="R2171" s="327"/>
      <c r="S2171" s="327"/>
      <c r="T2171" s="327"/>
      <c r="U2171" s="327"/>
      <c r="V2171" s="327"/>
      <c r="W2171" s="327"/>
      <c r="X2171" s="327"/>
      <c r="Y2171" s="327"/>
      <c r="Z2171" s="327"/>
      <c r="AA2171" s="327"/>
      <c r="AB2171" s="327"/>
      <c r="AC2171" s="327"/>
      <c r="AD2171" s="327"/>
      <c r="AE2171" s="327"/>
      <c r="AF2171" s="327"/>
      <c r="AG2171" s="327"/>
    </row>
    <row r="2172" spans="2:33">
      <c r="B2172" s="354"/>
      <c r="D2172" s="327"/>
      <c r="E2172" s="327"/>
      <c r="F2172" s="327"/>
      <c r="G2172" s="327"/>
      <c r="H2172" s="327"/>
      <c r="I2172" s="327"/>
      <c r="J2172" s="327"/>
      <c r="K2172" s="327"/>
      <c r="L2172" s="327"/>
      <c r="M2172" s="327"/>
      <c r="N2172" s="327"/>
      <c r="O2172" s="327"/>
      <c r="P2172" s="327"/>
      <c r="Q2172" s="327"/>
      <c r="R2172" s="327"/>
      <c r="S2172" s="327"/>
      <c r="T2172" s="327"/>
      <c r="U2172" s="327"/>
      <c r="V2172" s="327"/>
      <c r="W2172" s="327"/>
      <c r="X2172" s="327"/>
      <c r="Y2172" s="327"/>
      <c r="Z2172" s="327"/>
      <c r="AA2172" s="327"/>
      <c r="AB2172" s="327"/>
      <c r="AC2172" s="327"/>
      <c r="AD2172" s="327"/>
      <c r="AE2172" s="327"/>
      <c r="AF2172" s="327"/>
      <c r="AG2172" s="327"/>
    </row>
    <row r="2173" spans="2:33">
      <c r="B2173" s="354"/>
      <c r="D2173" s="327"/>
      <c r="E2173" s="327"/>
      <c r="F2173" s="327"/>
      <c r="G2173" s="327"/>
      <c r="H2173" s="327"/>
      <c r="I2173" s="327"/>
      <c r="J2173" s="327"/>
      <c r="K2173" s="327"/>
      <c r="L2173" s="327"/>
      <c r="M2173" s="327"/>
      <c r="N2173" s="327"/>
      <c r="O2173" s="327"/>
      <c r="P2173" s="327"/>
      <c r="Q2173" s="327"/>
      <c r="R2173" s="327"/>
      <c r="S2173" s="327"/>
      <c r="T2173" s="327"/>
      <c r="U2173" s="327"/>
      <c r="V2173" s="327"/>
      <c r="W2173" s="327"/>
      <c r="X2173" s="327"/>
      <c r="Y2173" s="327"/>
      <c r="Z2173" s="327"/>
      <c r="AA2173" s="327"/>
      <c r="AB2173" s="327"/>
      <c r="AC2173" s="327"/>
      <c r="AD2173" s="327"/>
      <c r="AE2173" s="327"/>
      <c r="AF2173" s="327"/>
      <c r="AG2173" s="327"/>
    </row>
    <row r="2174" spans="2:33">
      <c r="B2174" s="354"/>
      <c r="D2174" s="327"/>
      <c r="E2174" s="327"/>
      <c r="F2174" s="327"/>
      <c r="G2174" s="327"/>
      <c r="H2174" s="327"/>
      <c r="I2174" s="327"/>
      <c r="J2174" s="327"/>
      <c r="K2174" s="327"/>
      <c r="L2174" s="327"/>
      <c r="M2174" s="327"/>
      <c r="N2174" s="327"/>
      <c r="O2174" s="327"/>
      <c r="P2174" s="327"/>
      <c r="Q2174" s="327"/>
      <c r="R2174" s="327"/>
      <c r="S2174" s="327"/>
      <c r="T2174" s="327"/>
      <c r="U2174" s="327"/>
      <c r="V2174" s="327"/>
      <c r="W2174" s="327"/>
      <c r="X2174" s="327"/>
      <c r="Y2174" s="327"/>
      <c r="Z2174" s="327"/>
      <c r="AA2174" s="327"/>
      <c r="AB2174" s="327"/>
      <c r="AC2174" s="327"/>
      <c r="AD2174" s="327"/>
      <c r="AE2174" s="327"/>
      <c r="AF2174" s="327"/>
      <c r="AG2174" s="327"/>
    </row>
    <row r="2175" spans="2:33">
      <c r="B2175" s="354"/>
      <c r="D2175" s="327"/>
      <c r="E2175" s="327"/>
      <c r="F2175" s="327"/>
      <c r="G2175" s="327"/>
      <c r="H2175" s="327"/>
      <c r="I2175" s="327"/>
      <c r="J2175" s="327"/>
      <c r="K2175" s="327"/>
      <c r="L2175" s="327"/>
      <c r="M2175" s="327"/>
      <c r="N2175" s="327"/>
      <c r="O2175" s="327"/>
      <c r="P2175" s="327"/>
      <c r="Q2175" s="327"/>
      <c r="R2175" s="327"/>
      <c r="S2175" s="327"/>
      <c r="T2175" s="327"/>
      <c r="U2175" s="327"/>
      <c r="V2175" s="327"/>
      <c r="W2175" s="327"/>
      <c r="X2175" s="327"/>
      <c r="Y2175" s="327"/>
      <c r="Z2175" s="327"/>
      <c r="AA2175" s="327"/>
      <c r="AB2175" s="327"/>
      <c r="AC2175" s="327"/>
      <c r="AD2175" s="327"/>
      <c r="AE2175" s="327"/>
      <c r="AF2175" s="327"/>
      <c r="AG2175" s="327"/>
    </row>
    <row r="2176" spans="2:33">
      <c r="B2176" s="354"/>
      <c r="D2176" s="327"/>
      <c r="E2176" s="327"/>
      <c r="F2176" s="327"/>
      <c r="G2176" s="327"/>
      <c r="H2176" s="327"/>
      <c r="I2176" s="327"/>
      <c r="J2176" s="327"/>
      <c r="K2176" s="327"/>
      <c r="L2176" s="327"/>
      <c r="M2176" s="327"/>
      <c r="N2176" s="327"/>
      <c r="O2176" s="327"/>
      <c r="P2176" s="327"/>
      <c r="Q2176" s="327"/>
      <c r="R2176" s="327"/>
      <c r="S2176" s="327"/>
      <c r="T2176" s="327"/>
      <c r="U2176" s="327"/>
      <c r="V2176" s="327"/>
      <c r="W2176" s="327"/>
      <c r="X2176" s="327"/>
      <c r="Y2176" s="327"/>
      <c r="Z2176" s="327"/>
      <c r="AA2176" s="327"/>
      <c r="AB2176" s="327"/>
      <c r="AC2176" s="327"/>
      <c r="AD2176" s="327"/>
      <c r="AE2176" s="327"/>
      <c r="AF2176" s="327"/>
      <c r="AG2176" s="327"/>
    </row>
    <row r="2177" spans="2:33">
      <c r="B2177" s="354"/>
      <c r="D2177" s="327"/>
      <c r="E2177" s="327"/>
      <c r="F2177" s="327"/>
      <c r="G2177" s="327"/>
      <c r="H2177" s="327"/>
      <c r="I2177" s="327"/>
      <c r="J2177" s="327"/>
      <c r="K2177" s="327"/>
      <c r="L2177" s="327"/>
      <c r="M2177" s="327"/>
      <c r="N2177" s="327"/>
      <c r="O2177" s="327"/>
      <c r="P2177" s="327"/>
      <c r="Q2177" s="327"/>
      <c r="R2177" s="327"/>
      <c r="S2177" s="327"/>
      <c r="T2177" s="327"/>
      <c r="U2177" s="327"/>
      <c r="V2177" s="327"/>
      <c r="W2177" s="327"/>
      <c r="X2177" s="327"/>
      <c r="Y2177" s="327"/>
      <c r="Z2177" s="327"/>
      <c r="AA2177" s="327"/>
      <c r="AB2177" s="327"/>
      <c r="AC2177" s="327"/>
      <c r="AD2177" s="327"/>
      <c r="AE2177" s="327"/>
      <c r="AF2177" s="327"/>
      <c r="AG2177" s="327"/>
    </row>
    <row r="2178" spans="2:33">
      <c r="B2178" s="354"/>
      <c r="D2178" s="327"/>
      <c r="E2178" s="327"/>
      <c r="F2178" s="327"/>
      <c r="G2178" s="327"/>
      <c r="H2178" s="327"/>
      <c r="I2178" s="327"/>
      <c r="J2178" s="327"/>
      <c r="K2178" s="327"/>
      <c r="L2178" s="327"/>
      <c r="M2178" s="327"/>
      <c r="N2178" s="327"/>
      <c r="O2178" s="327"/>
      <c r="P2178" s="327"/>
      <c r="Q2178" s="327"/>
      <c r="R2178" s="327"/>
      <c r="S2178" s="327"/>
      <c r="T2178" s="327"/>
      <c r="U2178" s="327"/>
      <c r="V2178" s="327"/>
      <c r="W2178" s="327"/>
      <c r="X2178" s="327"/>
      <c r="Y2178" s="327"/>
      <c r="Z2178" s="327"/>
      <c r="AA2178" s="327"/>
      <c r="AB2178" s="327"/>
      <c r="AC2178" s="327"/>
      <c r="AD2178" s="327"/>
      <c r="AE2178" s="327"/>
      <c r="AF2178" s="327"/>
      <c r="AG2178" s="327"/>
    </row>
    <row r="2179" spans="2:33">
      <c r="B2179" s="354"/>
      <c r="D2179" s="327"/>
      <c r="E2179" s="327"/>
      <c r="F2179" s="327"/>
      <c r="G2179" s="327"/>
      <c r="H2179" s="327"/>
      <c r="I2179" s="327"/>
      <c r="J2179" s="327"/>
      <c r="K2179" s="327"/>
      <c r="L2179" s="327"/>
      <c r="M2179" s="327"/>
      <c r="N2179" s="327"/>
      <c r="O2179" s="327"/>
      <c r="P2179" s="327"/>
      <c r="Q2179" s="327"/>
      <c r="R2179" s="327"/>
      <c r="S2179" s="327"/>
      <c r="T2179" s="327"/>
      <c r="U2179" s="327"/>
      <c r="V2179" s="327"/>
      <c r="W2179" s="327"/>
      <c r="X2179" s="327"/>
      <c r="Y2179" s="327"/>
      <c r="Z2179" s="327"/>
      <c r="AA2179" s="327"/>
      <c r="AB2179" s="327"/>
      <c r="AC2179" s="327"/>
      <c r="AD2179" s="327"/>
      <c r="AE2179" s="327"/>
      <c r="AF2179" s="327"/>
      <c r="AG2179" s="327"/>
    </row>
    <row r="2180" spans="2:33">
      <c r="B2180" s="354"/>
      <c r="D2180" s="327"/>
      <c r="E2180" s="327"/>
      <c r="F2180" s="327"/>
      <c r="G2180" s="327"/>
      <c r="H2180" s="327"/>
      <c r="I2180" s="327"/>
      <c r="J2180" s="327"/>
      <c r="K2180" s="327"/>
      <c r="L2180" s="327"/>
      <c r="M2180" s="327"/>
      <c r="N2180" s="327"/>
      <c r="O2180" s="327"/>
      <c r="P2180" s="327"/>
      <c r="Q2180" s="327"/>
      <c r="R2180" s="327"/>
      <c r="S2180" s="327"/>
      <c r="T2180" s="327"/>
      <c r="U2180" s="327"/>
      <c r="V2180" s="327"/>
      <c r="W2180" s="327"/>
      <c r="X2180" s="327"/>
      <c r="Y2180" s="327"/>
      <c r="Z2180" s="327"/>
      <c r="AA2180" s="327"/>
      <c r="AB2180" s="327"/>
      <c r="AC2180" s="327"/>
      <c r="AD2180" s="327"/>
      <c r="AE2180" s="327"/>
      <c r="AF2180" s="327"/>
      <c r="AG2180" s="327"/>
    </row>
    <row r="2181" spans="2:33">
      <c r="B2181" s="354"/>
      <c r="D2181" s="327"/>
      <c r="E2181" s="327"/>
      <c r="F2181" s="327"/>
      <c r="G2181" s="327"/>
      <c r="H2181" s="327"/>
      <c r="I2181" s="327"/>
      <c r="J2181" s="327"/>
      <c r="K2181" s="327"/>
      <c r="L2181" s="327"/>
      <c r="M2181" s="327"/>
      <c r="N2181" s="327"/>
      <c r="O2181" s="327"/>
      <c r="P2181" s="327"/>
      <c r="Q2181" s="327"/>
      <c r="R2181" s="327"/>
      <c r="S2181" s="327"/>
      <c r="T2181" s="327"/>
      <c r="U2181" s="327"/>
      <c r="V2181" s="327"/>
      <c r="W2181" s="327"/>
      <c r="X2181" s="327"/>
      <c r="Y2181" s="327"/>
      <c r="Z2181" s="327"/>
      <c r="AA2181" s="327"/>
      <c r="AB2181" s="327"/>
      <c r="AC2181" s="327"/>
      <c r="AD2181" s="327"/>
      <c r="AE2181" s="327"/>
      <c r="AF2181" s="327"/>
      <c r="AG2181" s="327"/>
    </row>
    <row r="2182" spans="2:33">
      <c r="B2182" s="354"/>
      <c r="D2182" s="327"/>
      <c r="E2182" s="327"/>
      <c r="F2182" s="327"/>
      <c r="G2182" s="327"/>
      <c r="H2182" s="327"/>
      <c r="I2182" s="327"/>
      <c r="J2182" s="327"/>
      <c r="K2182" s="327"/>
      <c r="L2182" s="327"/>
      <c r="M2182" s="327"/>
      <c r="N2182" s="327"/>
      <c r="O2182" s="327"/>
      <c r="P2182" s="327"/>
      <c r="Q2182" s="327"/>
      <c r="R2182" s="327"/>
      <c r="S2182" s="327"/>
      <c r="T2182" s="327"/>
      <c r="U2182" s="327"/>
      <c r="V2182" s="327"/>
      <c r="W2182" s="327"/>
      <c r="X2182" s="327"/>
      <c r="Y2182" s="327"/>
      <c r="Z2182" s="327"/>
      <c r="AA2182" s="327"/>
      <c r="AB2182" s="327"/>
      <c r="AC2182" s="327"/>
      <c r="AD2182" s="327"/>
      <c r="AE2182" s="327"/>
      <c r="AF2182" s="327"/>
      <c r="AG2182" s="327"/>
    </row>
    <row r="2183" spans="2:33">
      <c r="B2183" s="354"/>
      <c r="D2183" s="327"/>
      <c r="E2183" s="327"/>
      <c r="F2183" s="327"/>
      <c r="G2183" s="327"/>
      <c r="H2183" s="327"/>
      <c r="I2183" s="327"/>
      <c r="J2183" s="327"/>
      <c r="K2183" s="327"/>
      <c r="L2183" s="327"/>
      <c r="M2183" s="327"/>
      <c r="N2183" s="327"/>
      <c r="O2183" s="327"/>
      <c r="P2183" s="327"/>
      <c r="Q2183" s="327"/>
      <c r="R2183" s="327"/>
      <c r="S2183" s="327"/>
      <c r="T2183" s="327"/>
      <c r="U2183" s="327"/>
      <c r="V2183" s="327"/>
      <c r="W2183" s="327"/>
      <c r="X2183" s="327"/>
      <c r="Y2183" s="327"/>
      <c r="Z2183" s="327"/>
      <c r="AA2183" s="327"/>
      <c r="AB2183" s="327"/>
      <c r="AC2183" s="327"/>
      <c r="AD2183" s="327"/>
      <c r="AE2183" s="327"/>
      <c r="AF2183" s="327"/>
      <c r="AG2183" s="327"/>
    </row>
    <row r="2184" spans="2:33">
      <c r="B2184" s="354"/>
      <c r="D2184" s="327"/>
      <c r="E2184" s="327"/>
      <c r="F2184" s="327"/>
      <c r="G2184" s="327"/>
      <c r="H2184" s="327"/>
      <c r="I2184" s="327"/>
      <c r="J2184" s="327"/>
      <c r="K2184" s="327"/>
      <c r="L2184" s="327"/>
      <c r="M2184" s="327"/>
      <c r="N2184" s="327"/>
      <c r="O2184" s="327"/>
      <c r="P2184" s="327"/>
      <c r="Q2184" s="327"/>
      <c r="R2184" s="327"/>
      <c r="S2184" s="327"/>
      <c r="T2184" s="327"/>
      <c r="U2184" s="327"/>
      <c r="V2184" s="327"/>
      <c r="W2184" s="327"/>
      <c r="X2184" s="327"/>
      <c r="Y2184" s="327"/>
      <c r="Z2184" s="327"/>
      <c r="AA2184" s="327"/>
      <c r="AB2184" s="327"/>
      <c r="AC2184" s="327"/>
      <c r="AD2184" s="327"/>
      <c r="AE2184" s="327"/>
      <c r="AF2184" s="327"/>
      <c r="AG2184" s="327"/>
    </row>
    <row r="2185" spans="2:33">
      <c r="B2185" s="354"/>
      <c r="D2185" s="327"/>
      <c r="E2185" s="327"/>
      <c r="F2185" s="327"/>
      <c r="G2185" s="327"/>
      <c r="H2185" s="327"/>
      <c r="I2185" s="327"/>
      <c r="J2185" s="327"/>
      <c r="K2185" s="327"/>
      <c r="L2185" s="327"/>
      <c r="M2185" s="327"/>
      <c r="N2185" s="327"/>
      <c r="O2185" s="327"/>
      <c r="P2185" s="327"/>
      <c r="Q2185" s="327"/>
      <c r="R2185" s="327"/>
      <c r="S2185" s="327"/>
      <c r="T2185" s="327"/>
      <c r="U2185" s="327"/>
      <c r="V2185" s="327"/>
      <c r="W2185" s="327"/>
      <c r="X2185" s="327"/>
      <c r="Y2185" s="327"/>
      <c r="Z2185" s="327"/>
      <c r="AA2185" s="327"/>
      <c r="AB2185" s="327"/>
      <c r="AC2185" s="327"/>
      <c r="AD2185" s="327"/>
      <c r="AE2185" s="327"/>
      <c r="AF2185" s="327"/>
      <c r="AG2185" s="327"/>
    </row>
    <row r="2186" spans="2:33">
      <c r="B2186" s="354"/>
      <c r="D2186" s="327"/>
      <c r="E2186" s="327"/>
      <c r="F2186" s="327"/>
      <c r="G2186" s="327"/>
      <c r="H2186" s="327"/>
      <c r="I2186" s="327"/>
      <c r="J2186" s="327"/>
      <c r="K2186" s="327"/>
      <c r="L2186" s="327"/>
      <c r="M2186" s="327"/>
      <c r="N2186" s="327"/>
      <c r="O2186" s="327"/>
      <c r="P2186" s="327"/>
      <c r="Q2186" s="327"/>
      <c r="R2186" s="327"/>
      <c r="S2186" s="327"/>
      <c r="T2186" s="327"/>
      <c r="U2186" s="327"/>
      <c r="V2186" s="327"/>
      <c r="W2186" s="327"/>
      <c r="X2186" s="327"/>
      <c r="Y2186" s="327"/>
      <c r="Z2186" s="327"/>
      <c r="AA2186" s="327"/>
      <c r="AB2186" s="327"/>
      <c r="AC2186" s="327"/>
      <c r="AD2186" s="327"/>
      <c r="AE2186" s="327"/>
      <c r="AF2186" s="327"/>
      <c r="AG2186" s="327"/>
    </row>
    <row r="2187" spans="2:33">
      <c r="B2187" s="354"/>
      <c r="D2187" s="327"/>
      <c r="E2187" s="327"/>
      <c r="F2187" s="327"/>
      <c r="G2187" s="327"/>
      <c r="H2187" s="327"/>
      <c r="I2187" s="327"/>
      <c r="J2187" s="327"/>
      <c r="K2187" s="327"/>
      <c r="L2187" s="327"/>
      <c r="M2187" s="327"/>
      <c r="N2187" s="327"/>
      <c r="O2187" s="327"/>
      <c r="P2187" s="327"/>
      <c r="Q2187" s="327"/>
      <c r="R2187" s="327"/>
      <c r="S2187" s="327"/>
      <c r="T2187" s="327"/>
      <c r="U2187" s="327"/>
      <c r="V2187" s="327"/>
      <c r="W2187" s="327"/>
      <c r="X2187" s="327"/>
      <c r="Y2187" s="327"/>
      <c r="Z2187" s="327"/>
      <c r="AA2187" s="327"/>
      <c r="AB2187" s="327"/>
      <c r="AC2187" s="327"/>
      <c r="AD2187" s="327"/>
      <c r="AE2187" s="327"/>
      <c r="AF2187" s="327"/>
      <c r="AG2187" s="327"/>
    </row>
    <row r="2188" spans="2:33">
      <c r="B2188" s="354"/>
      <c r="D2188" s="327"/>
      <c r="E2188" s="327"/>
      <c r="F2188" s="327"/>
      <c r="G2188" s="327"/>
      <c r="H2188" s="327"/>
      <c r="I2188" s="327"/>
      <c r="J2188" s="327"/>
      <c r="K2188" s="327"/>
      <c r="L2188" s="327"/>
      <c r="M2188" s="327"/>
      <c r="N2188" s="327"/>
      <c r="O2188" s="327"/>
      <c r="P2188" s="327"/>
      <c r="Q2188" s="327"/>
      <c r="R2188" s="327"/>
      <c r="S2188" s="327"/>
      <c r="T2188" s="327"/>
      <c r="U2188" s="327"/>
      <c r="V2188" s="327"/>
      <c r="W2188" s="327"/>
      <c r="X2188" s="327"/>
      <c r="Y2188" s="327"/>
      <c r="Z2188" s="327"/>
      <c r="AA2188" s="327"/>
      <c r="AB2188" s="327"/>
      <c r="AC2188" s="327"/>
      <c r="AD2188" s="327"/>
      <c r="AE2188" s="327"/>
      <c r="AF2188" s="327"/>
      <c r="AG2188" s="327"/>
    </row>
    <row r="2189" spans="2:33">
      <c r="B2189" s="354"/>
      <c r="D2189" s="327"/>
      <c r="E2189" s="327"/>
      <c r="F2189" s="327"/>
      <c r="G2189" s="327"/>
      <c r="H2189" s="327"/>
      <c r="I2189" s="327"/>
      <c r="J2189" s="327"/>
      <c r="K2189" s="327"/>
      <c r="L2189" s="327"/>
      <c r="M2189" s="327"/>
      <c r="N2189" s="327"/>
      <c r="O2189" s="327"/>
      <c r="P2189" s="327"/>
      <c r="Q2189" s="327"/>
      <c r="R2189" s="327"/>
      <c r="S2189" s="327"/>
      <c r="T2189" s="327"/>
      <c r="U2189" s="327"/>
      <c r="V2189" s="327"/>
      <c r="W2189" s="327"/>
      <c r="X2189" s="327"/>
      <c r="Y2189" s="327"/>
      <c r="Z2189" s="327"/>
      <c r="AA2189" s="327"/>
      <c r="AB2189" s="327"/>
      <c r="AC2189" s="327"/>
      <c r="AD2189" s="327"/>
      <c r="AE2189" s="327"/>
      <c r="AF2189" s="327"/>
      <c r="AG2189" s="327"/>
    </row>
    <row r="2190" spans="2:33">
      <c r="B2190" s="354"/>
      <c r="D2190" s="327"/>
      <c r="E2190" s="327"/>
      <c r="F2190" s="327"/>
      <c r="G2190" s="327"/>
      <c r="H2190" s="327"/>
      <c r="I2190" s="327"/>
      <c r="J2190" s="327"/>
      <c r="K2190" s="327"/>
      <c r="L2190" s="327"/>
      <c r="M2190" s="327"/>
      <c r="N2190" s="327"/>
      <c r="O2190" s="327"/>
      <c r="P2190" s="327"/>
      <c r="Q2190" s="327"/>
      <c r="R2190" s="327"/>
      <c r="S2190" s="327"/>
      <c r="T2190" s="327"/>
      <c r="U2190" s="327"/>
      <c r="V2190" s="327"/>
      <c r="W2190" s="327"/>
      <c r="X2190" s="327"/>
      <c r="Y2190" s="327"/>
      <c r="Z2190" s="327"/>
      <c r="AA2190" s="327"/>
      <c r="AB2190" s="327"/>
      <c r="AC2190" s="327"/>
      <c r="AD2190" s="327"/>
      <c r="AE2190" s="327"/>
      <c r="AF2190" s="327"/>
      <c r="AG2190" s="327"/>
    </row>
    <row r="2191" spans="2:33">
      <c r="B2191" s="354"/>
      <c r="D2191" s="327"/>
      <c r="E2191" s="327"/>
      <c r="F2191" s="327"/>
      <c r="G2191" s="327"/>
      <c r="H2191" s="327"/>
      <c r="I2191" s="327"/>
      <c r="J2191" s="327"/>
      <c r="K2191" s="327"/>
      <c r="L2191" s="327"/>
      <c r="M2191" s="327"/>
      <c r="N2191" s="327"/>
      <c r="O2191" s="327"/>
      <c r="P2191" s="327"/>
      <c r="Q2191" s="327"/>
      <c r="R2191" s="327"/>
      <c r="S2191" s="327"/>
      <c r="T2191" s="327"/>
      <c r="U2191" s="327"/>
      <c r="V2191" s="327"/>
      <c r="W2191" s="327"/>
      <c r="X2191" s="327"/>
      <c r="Y2191" s="327"/>
      <c r="Z2191" s="327"/>
      <c r="AA2191" s="327"/>
      <c r="AB2191" s="327"/>
      <c r="AC2191" s="327"/>
      <c r="AD2191" s="327"/>
      <c r="AE2191" s="327"/>
      <c r="AF2191" s="327"/>
      <c r="AG2191" s="327"/>
    </row>
    <row r="2192" spans="2:33">
      <c r="B2192" s="354"/>
      <c r="D2192" s="327"/>
      <c r="E2192" s="327"/>
      <c r="F2192" s="327"/>
      <c r="G2192" s="327"/>
      <c r="H2192" s="327"/>
      <c r="I2192" s="327"/>
      <c r="J2192" s="327"/>
      <c r="K2192" s="327"/>
      <c r="L2192" s="327"/>
      <c r="M2192" s="327"/>
      <c r="N2192" s="327"/>
      <c r="O2192" s="327"/>
      <c r="P2192" s="327"/>
      <c r="Q2192" s="327"/>
      <c r="R2192" s="327"/>
      <c r="S2192" s="327"/>
      <c r="T2192" s="327"/>
      <c r="U2192" s="327"/>
      <c r="V2192" s="327"/>
      <c r="W2192" s="327"/>
      <c r="X2192" s="327"/>
      <c r="Y2192" s="327"/>
      <c r="Z2192" s="327"/>
      <c r="AA2192" s="327"/>
      <c r="AB2192" s="327"/>
      <c r="AC2192" s="327"/>
      <c r="AD2192" s="327"/>
      <c r="AE2192" s="327"/>
      <c r="AF2192" s="327"/>
      <c r="AG2192" s="327"/>
    </row>
    <row r="2193" spans="2:33">
      <c r="B2193" s="354"/>
      <c r="D2193" s="327"/>
      <c r="E2193" s="327"/>
      <c r="F2193" s="327"/>
      <c r="G2193" s="327"/>
      <c r="H2193" s="327"/>
      <c r="I2193" s="327"/>
      <c r="J2193" s="327"/>
      <c r="K2193" s="327"/>
      <c r="L2193" s="327"/>
      <c r="M2193" s="327"/>
      <c r="N2193" s="327"/>
      <c r="O2193" s="327"/>
      <c r="P2193" s="327"/>
      <c r="Q2193" s="327"/>
      <c r="R2193" s="327"/>
      <c r="S2193" s="327"/>
      <c r="T2193" s="327"/>
      <c r="U2193" s="327"/>
      <c r="V2193" s="327"/>
      <c r="W2193" s="327"/>
      <c r="X2193" s="327"/>
      <c r="Y2193" s="327"/>
      <c r="Z2193" s="327"/>
      <c r="AA2193" s="327"/>
      <c r="AB2193" s="327"/>
      <c r="AC2193" s="327"/>
      <c r="AD2193" s="327"/>
      <c r="AE2193" s="327"/>
      <c r="AF2193" s="327"/>
      <c r="AG2193" s="327"/>
    </row>
    <row r="2194" spans="2:33">
      <c r="B2194" s="354"/>
      <c r="D2194" s="327"/>
      <c r="E2194" s="327"/>
      <c r="F2194" s="327"/>
      <c r="G2194" s="327"/>
      <c r="H2194" s="327"/>
      <c r="I2194" s="327"/>
      <c r="J2194" s="327"/>
      <c r="K2194" s="327"/>
      <c r="L2194" s="327"/>
      <c r="M2194" s="327"/>
      <c r="N2194" s="327"/>
      <c r="O2194" s="327"/>
      <c r="P2194" s="327"/>
      <c r="Q2194" s="327"/>
      <c r="R2194" s="327"/>
      <c r="S2194" s="327"/>
      <c r="T2194" s="327"/>
      <c r="U2194" s="327"/>
      <c r="V2194" s="327"/>
      <c r="W2194" s="327"/>
      <c r="X2194" s="327"/>
      <c r="Y2194" s="327"/>
      <c r="Z2194" s="327"/>
      <c r="AA2194" s="327"/>
      <c r="AB2194" s="327"/>
      <c r="AC2194" s="327"/>
      <c r="AD2194" s="327"/>
      <c r="AE2194" s="327"/>
      <c r="AF2194" s="327"/>
      <c r="AG2194" s="327"/>
    </row>
    <row r="2195" spans="2:33">
      <c r="B2195" s="354"/>
      <c r="D2195" s="327"/>
      <c r="E2195" s="327"/>
      <c r="F2195" s="327"/>
      <c r="G2195" s="327"/>
      <c r="H2195" s="327"/>
      <c r="I2195" s="327"/>
      <c r="J2195" s="327"/>
      <c r="K2195" s="327"/>
      <c r="L2195" s="327"/>
      <c r="M2195" s="327"/>
      <c r="N2195" s="327"/>
      <c r="O2195" s="327"/>
      <c r="P2195" s="327"/>
      <c r="Q2195" s="327"/>
      <c r="R2195" s="327"/>
      <c r="S2195" s="327"/>
      <c r="T2195" s="327"/>
      <c r="U2195" s="327"/>
      <c r="V2195" s="327"/>
      <c r="W2195" s="327"/>
      <c r="X2195" s="327"/>
      <c r="Y2195" s="327"/>
      <c r="Z2195" s="327"/>
      <c r="AA2195" s="327"/>
      <c r="AB2195" s="327"/>
      <c r="AC2195" s="327"/>
      <c r="AD2195" s="327"/>
      <c r="AE2195" s="327"/>
      <c r="AF2195" s="327"/>
      <c r="AG2195" s="327"/>
    </row>
    <row r="2196" spans="2:33">
      <c r="B2196" s="354"/>
      <c r="D2196" s="327"/>
      <c r="E2196" s="327"/>
      <c r="F2196" s="327"/>
      <c r="G2196" s="327"/>
      <c r="H2196" s="327"/>
      <c r="I2196" s="327"/>
      <c r="J2196" s="327"/>
      <c r="K2196" s="327"/>
      <c r="L2196" s="327"/>
      <c r="M2196" s="327"/>
      <c r="N2196" s="327"/>
      <c r="O2196" s="327"/>
      <c r="P2196" s="327"/>
      <c r="Q2196" s="327"/>
      <c r="R2196" s="327"/>
      <c r="S2196" s="327"/>
      <c r="T2196" s="327"/>
      <c r="U2196" s="327"/>
      <c r="V2196" s="327"/>
      <c r="W2196" s="327"/>
      <c r="X2196" s="327"/>
      <c r="Y2196" s="327"/>
      <c r="Z2196" s="327"/>
      <c r="AA2196" s="327"/>
      <c r="AB2196" s="327"/>
      <c r="AC2196" s="327"/>
      <c r="AD2196" s="327"/>
      <c r="AE2196" s="327"/>
      <c r="AF2196" s="327"/>
      <c r="AG2196" s="327"/>
    </row>
    <row r="2197" spans="2:33">
      <c r="B2197" s="354"/>
      <c r="D2197" s="327"/>
      <c r="E2197" s="327"/>
      <c r="F2197" s="327"/>
      <c r="G2197" s="327"/>
      <c r="H2197" s="327"/>
      <c r="I2197" s="327"/>
      <c r="J2197" s="327"/>
      <c r="K2197" s="327"/>
      <c r="L2197" s="327"/>
      <c r="M2197" s="327"/>
      <c r="N2197" s="327"/>
      <c r="O2197" s="327"/>
      <c r="P2197" s="327"/>
      <c r="Q2197" s="327"/>
      <c r="R2197" s="327"/>
      <c r="S2197" s="327"/>
      <c r="T2197" s="327"/>
      <c r="U2197" s="327"/>
      <c r="V2197" s="327"/>
      <c r="W2197" s="327"/>
      <c r="X2197" s="327"/>
      <c r="Y2197" s="327"/>
      <c r="Z2197" s="327"/>
      <c r="AA2197" s="327"/>
      <c r="AB2197" s="327"/>
      <c r="AC2197" s="327"/>
      <c r="AD2197" s="327"/>
      <c r="AE2197" s="327"/>
      <c r="AF2197" s="327"/>
      <c r="AG2197" s="327"/>
    </row>
    <row r="2198" spans="2:33">
      <c r="B2198" s="354"/>
      <c r="D2198" s="327"/>
      <c r="E2198" s="327"/>
      <c r="F2198" s="327"/>
      <c r="G2198" s="327"/>
      <c r="H2198" s="327"/>
      <c r="I2198" s="327"/>
      <c r="J2198" s="327"/>
      <c r="K2198" s="327"/>
      <c r="L2198" s="327"/>
      <c r="M2198" s="327"/>
      <c r="N2198" s="327"/>
      <c r="O2198" s="327"/>
      <c r="P2198" s="327"/>
      <c r="Q2198" s="327"/>
      <c r="R2198" s="327"/>
      <c r="S2198" s="327"/>
      <c r="T2198" s="327"/>
      <c r="U2198" s="327"/>
      <c r="V2198" s="327"/>
      <c r="W2198" s="327"/>
      <c r="X2198" s="327"/>
      <c r="Y2198" s="327"/>
      <c r="Z2198" s="327"/>
      <c r="AA2198" s="327"/>
      <c r="AB2198" s="327"/>
      <c r="AC2198" s="327"/>
      <c r="AD2198" s="327"/>
      <c r="AE2198" s="327"/>
      <c r="AF2198" s="327"/>
      <c r="AG2198" s="327"/>
    </row>
    <row r="2199" spans="2:33">
      <c r="B2199" s="354"/>
      <c r="D2199" s="327"/>
      <c r="E2199" s="327"/>
      <c r="F2199" s="327"/>
      <c r="G2199" s="327"/>
      <c r="H2199" s="327"/>
      <c r="I2199" s="327"/>
      <c r="J2199" s="327"/>
      <c r="K2199" s="327"/>
      <c r="L2199" s="327"/>
      <c r="M2199" s="327"/>
      <c r="N2199" s="327"/>
      <c r="O2199" s="327"/>
      <c r="P2199" s="327"/>
      <c r="Q2199" s="327"/>
      <c r="R2199" s="327"/>
      <c r="S2199" s="327"/>
      <c r="T2199" s="327"/>
      <c r="U2199" s="327"/>
      <c r="V2199" s="327"/>
      <c r="W2199" s="327"/>
      <c r="X2199" s="327"/>
      <c r="Y2199" s="327"/>
      <c r="Z2199" s="327"/>
      <c r="AA2199" s="327"/>
      <c r="AB2199" s="327"/>
      <c r="AC2199" s="327"/>
      <c r="AD2199" s="327"/>
      <c r="AE2199" s="327"/>
      <c r="AF2199" s="327"/>
      <c r="AG2199" s="327"/>
    </row>
    <row r="2200" spans="2:33">
      <c r="B2200" s="354"/>
      <c r="D2200" s="327"/>
      <c r="E2200" s="327"/>
      <c r="F2200" s="327"/>
      <c r="G2200" s="327"/>
      <c r="H2200" s="327"/>
      <c r="I2200" s="327"/>
      <c r="J2200" s="327"/>
      <c r="K2200" s="327"/>
      <c r="L2200" s="327"/>
      <c r="M2200" s="327"/>
      <c r="N2200" s="327"/>
      <c r="O2200" s="327"/>
      <c r="P2200" s="327"/>
      <c r="Q2200" s="327"/>
      <c r="R2200" s="327"/>
      <c r="S2200" s="327"/>
      <c r="T2200" s="327"/>
      <c r="U2200" s="327"/>
      <c r="V2200" s="327"/>
      <c r="W2200" s="327"/>
      <c r="X2200" s="327"/>
      <c r="Y2200" s="327"/>
      <c r="Z2200" s="327"/>
      <c r="AA2200" s="327"/>
      <c r="AB2200" s="327"/>
      <c r="AC2200" s="327"/>
      <c r="AD2200" s="327"/>
      <c r="AE2200" s="327"/>
      <c r="AF2200" s="327"/>
      <c r="AG2200" s="327"/>
    </row>
    <row r="2201" spans="2:33">
      <c r="B2201" s="354"/>
      <c r="D2201" s="327"/>
      <c r="E2201" s="327"/>
      <c r="F2201" s="327"/>
      <c r="G2201" s="327"/>
      <c r="H2201" s="327"/>
      <c r="I2201" s="327"/>
      <c r="J2201" s="327"/>
      <c r="K2201" s="327"/>
      <c r="L2201" s="327"/>
      <c r="M2201" s="327"/>
      <c r="N2201" s="327"/>
      <c r="O2201" s="327"/>
      <c r="P2201" s="327"/>
      <c r="Q2201" s="327"/>
      <c r="R2201" s="327"/>
      <c r="S2201" s="327"/>
      <c r="T2201" s="327"/>
      <c r="U2201" s="327"/>
      <c r="V2201" s="327"/>
      <c r="W2201" s="327"/>
      <c r="X2201" s="327"/>
      <c r="Y2201" s="327"/>
      <c r="Z2201" s="327"/>
      <c r="AA2201" s="327"/>
      <c r="AB2201" s="327"/>
      <c r="AC2201" s="327"/>
      <c r="AD2201" s="327"/>
      <c r="AE2201" s="327"/>
      <c r="AF2201" s="327"/>
      <c r="AG2201" s="327"/>
    </row>
    <row r="2202" spans="2:33">
      <c r="B2202" s="354"/>
      <c r="D2202" s="327"/>
      <c r="E2202" s="327"/>
      <c r="F2202" s="327"/>
      <c r="G2202" s="327"/>
      <c r="H2202" s="327"/>
      <c r="I2202" s="327"/>
      <c r="J2202" s="327"/>
      <c r="K2202" s="327"/>
      <c r="L2202" s="327"/>
      <c r="M2202" s="327"/>
      <c r="N2202" s="327"/>
      <c r="O2202" s="327"/>
      <c r="P2202" s="327"/>
      <c r="Q2202" s="327"/>
      <c r="R2202" s="327"/>
      <c r="S2202" s="327"/>
      <c r="T2202" s="327"/>
      <c r="U2202" s="327"/>
      <c r="V2202" s="327"/>
      <c r="W2202" s="327"/>
      <c r="X2202" s="327"/>
      <c r="Y2202" s="327"/>
      <c r="Z2202" s="327"/>
      <c r="AA2202" s="327"/>
      <c r="AB2202" s="327"/>
      <c r="AC2202" s="327"/>
      <c r="AD2202" s="327"/>
      <c r="AE2202" s="327"/>
      <c r="AF2202" s="327"/>
      <c r="AG2202" s="327"/>
    </row>
    <row r="2203" spans="2:33">
      <c r="B2203" s="354"/>
      <c r="D2203" s="327"/>
      <c r="E2203" s="327"/>
      <c r="F2203" s="327"/>
      <c r="G2203" s="327"/>
      <c r="H2203" s="327"/>
      <c r="I2203" s="327"/>
      <c r="J2203" s="327"/>
      <c r="K2203" s="327"/>
      <c r="L2203" s="327"/>
      <c r="M2203" s="327"/>
      <c r="N2203" s="327"/>
      <c r="O2203" s="327"/>
      <c r="P2203" s="327"/>
      <c r="Q2203" s="327"/>
      <c r="R2203" s="327"/>
      <c r="S2203" s="327"/>
      <c r="T2203" s="327"/>
      <c r="U2203" s="327"/>
      <c r="V2203" s="327"/>
      <c r="W2203" s="327"/>
      <c r="X2203" s="327"/>
      <c r="Y2203" s="327"/>
      <c r="Z2203" s="327"/>
      <c r="AA2203" s="327"/>
      <c r="AB2203" s="327"/>
      <c r="AC2203" s="327"/>
      <c r="AD2203" s="327"/>
      <c r="AE2203" s="327"/>
      <c r="AF2203" s="327"/>
      <c r="AG2203" s="327"/>
    </row>
    <row r="2204" spans="2:33">
      <c r="B2204" s="354"/>
      <c r="D2204" s="327"/>
      <c r="E2204" s="327"/>
      <c r="F2204" s="327"/>
      <c r="G2204" s="327"/>
      <c r="H2204" s="327"/>
      <c r="I2204" s="327"/>
      <c r="J2204" s="327"/>
      <c r="K2204" s="327"/>
      <c r="L2204" s="327"/>
      <c r="M2204" s="327"/>
      <c r="N2204" s="327"/>
      <c r="O2204" s="327"/>
      <c r="P2204" s="327"/>
      <c r="Q2204" s="327"/>
      <c r="R2204" s="327"/>
      <c r="S2204" s="327"/>
      <c r="T2204" s="327"/>
      <c r="U2204" s="327"/>
      <c r="V2204" s="327"/>
      <c r="W2204" s="327"/>
      <c r="X2204" s="327"/>
      <c r="Y2204" s="327"/>
      <c r="Z2204" s="327"/>
      <c r="AA2204" s="327"/>
      <c r="AB2204" s="327"/>
      <c r="AC2204" s="327"/>
      <c r="AD2204" s="327"/>
      <c r="AE2204" s="327"/>
      <c r="AF2204" s="327"/>
      <c r="AG2204" s="327"/>
    </row>
    <row r="2205" spans="2:33">
      <c r="B2205" s="354"/>
      <c r="D2205" s="327"/>
      <c r="E2205" s="327"/>
      <c r="F2205" s="327"/>
      <c r="G2205" s="327"/>
      <c r="H2205" s="327"/>
      <c r="I2205" s="327"/>
      <c r="J2205" s="327"/>
      <c r="K2205" s="327"/>
      <c r="L2205" s="327"/>
      <c r="M2205" s="327"/>
      <c r="N2205" s="327"/>
      <c r="O2205" s="327"/>
      <c r="P2205" s="327"/>
      <c r="Q2205" s="327"/>
      <c r="R2205" s="327"/>
      <c r="S2205" s="327"/>
      <c r="T2205" s="327"/>
      <c r="U2205" s="327"/>
      <c r="V2205" s="327"/>
      <c r="W2205" s="327"/>
      <c r="X2205" s="327"/>
      <c r="Y2205" s="327"/>
      <c r="Z2205" s="327"/>
      <c r="AA2205" s="327"/>
      <c r="AB2205" s="327"/>
      <c r="AC2205" s="327"/>
      <c r="AD2205" s="327"/>
      <c r="AE2205" s="327"/>
      <c r="AF2205" s="327"/>
      <c r="AG2205" s="327"/>
    </row>
    <row r="2206" spans="2:33">
      <c r="B2206" s="354"/>
      <c r="D2206" s="327"/>
      <c r="E2206" s="327"/>
      <c r="F2206" s="327"/>
      <c r="G2206" s="327"/>
      <c r="H2206" s="327"/>
      <c r="I2206" s="327"/>
      <c r="J2206" s="327"/>
      <c r="K2206" s="327"/>
      <c r="L2206" s="327"/>
      <c r="M2206" s="327"/>
      <c r="N2206" s="327"/>
      <c r="O2206" s="327"/>
      <c r="P2206" s="327"/>
      <c r="Q2206" s="327"/>
      <c r="R2206" s="327"/>
      <c r="S2206" s="327"/>
      <c r="T2206" s="327"/>
      <c r="U2206" s="327"/>
      <c r="V2206" s="327"/>
      <c r="W2206" s="327"/>
      <c r="X2206" s="327"/>
      <c r="Y2206" s="327"/>
      <c r="Z2206" s="327"/>
      <c r="AA2206" s="327"/>
      <c r="AB2206" s="327"/>
      <c r="AC2206" s="327"/>
      <c r="AD2206" s="327"/>
      <c r="AE2206" s="327"/>
      <c r="AF2206" s="327"/>
      <c r="AG2206" s="327"/>
    </row>
    <row r="2207" spans="2:33">
      <c r="B2207" s="354"/>
      <c r="D2207" s="327"/>
      <c r="E2207" s="327"/>
      <c r="F2207" s="327"/>
      <c r="G2207" s="327"/>
      <c r="H2207" s="327"/>
      <c r="I2207" s="327"/>
      <c r="J2207" s="327"/>
      <c r="K2207" s="327"/>
      <c r="L2207" s="327"/>
      <c r="M2207" s="327"/>
      <c r="N2207" s="327"/>
      <c r="O2207" s="327"/>
      <c r="P2207" s="327"/>
      <c r="Q2207" s="327"/>
      <c r="R2207" s="327"/>
      <c r="S2207" s="327"/>
      <c r="T2207" s="327"/>
      <c r="U2207" s="327"/>
      <c r="V2207" s="327"/>
      <c r="W2207" s="327"/>
      <c r="X2207" s="327"/>
      <c r="Y2207" s="327"/>
      <c r="Z2207" s="327"/>
      <c r="AA2207" s="327"/>
      <c r="AB2207" s="327"/>
      <c r="AC2207" s="327"/>
      <c r="AD2207" s="327"/>
      <c r="AE2207" s="327"/>
      <c r="AF2207" s="327"/>
      <c r="AG2207" s="327"/>
    </row>
    <row r="2208" spans="2:33">
      <c r="B2208" s="354"/>
      <c r="D2208" s="327"/>
      <c r="E2208" s="327"/>
      <c r="F2208" s="327"/>
      <c r="G2208" s="327"/>
      <c r="H2208" s="327"/>
      <c r="I2208" s="327"/>
      <c r="J2208" s="327"/>
      <c r="K2208" s="327"/>
      <c r="L2208" s="327"/>
      <c r="M2208" s="327"/>
      <c r="N2208" s="327"/>
      <c r="O2208" s="327"/>
      <c r="P2208" s="327"/>
      <c r="Q2208" s="327"/>
      <c r="R2208" s="327"/>
      <c r="S2208" s="327"/>
      <c r="T2208" s="327"/>
      <c r="U2208" s="327"/>
      <c r="V2208" s="327"/>
      <c r="W2208" s="327"/>
      <c r="X2208" s="327"/>
      <c r="Y2208" s="327"/>
      <c r="Z2208" s="327"/>
      <c r="AA2208" s="327"/>
      <c r="AB2208" s="327"/>
      <c r="AC2208" s="327"/>
      <c r="AD2208" s="327"/>
      <c r="AE2208" s="327"/>
      <c r="AF2208" s="327"/>
      <c r="AG2208" s="327"/>
    </row>
    <row r="2209" spans="2:33">
      <c r="B2209" s="354"/>
      <c r="D2209" s="327"/>
      <c r="E2209" s="327"/>
      <c r="F2209" s="327"/>
      <c r="G2209" s="327"/>
      <c r="H2209" s="327"/>
      <c r="I2209" s="327"/>
      <c r="J2209" s="327"/>
      <c r="K2209" s="327"/>
      <c r="L2209" s="327"/>
      <c r="M2209" s="327"/>
      <c r="N2209" s="327"/>
      <c r="O2209" s="327"/>
      <c r="P2209" s="327"/>
      <c r="Q2209" s="327"/>
      <c r="R2209" s="327"/>
      <c r="S2209" s="327"/>
      <c r="T2209" s="327"/>
      <c r="U2209" s="327"/>
      <c r="V2209" s="327"/>
      <c r="W2209" s="327"/>
      <c r="X2209" s="327"/>
      <c r="Y2209" s="327"/>
      <c r="Z2209" s="327"/>
      <c r="AA2209" s="327"/>
      <c r="AB2209" s="327"/>
      <c r="AC2209" s="327"/>
      <c r="AD2209" s="327"/>
      <c r="AE2209" s="327"/>
      <c r="AF2209" s="327"/>
      <c r="AG2209" s="327"/>
    </row>
    <row r="2210" spans="2:33">
      <c r="B2210" s="354"/>
      <c r="D2210" s="327"/>
      <c r="E2210" s="327"/>
      <c r="F2210" s="327"/>
      <c r="G2210" s="327"/>
      <c r="H2210" s="327"/>
      <c r="I2210" s="327"/>
      <c r="J2210" s="327"/>
      <c r="K2210" s="327"/>
      <c r="L2210" s="327"/>
      <c r="M2210" s="327"/>
      <c r="N2210" s="327"/>
      <c r="O2210" s="327"/>
      <c r="P2210" s="327"/>
      <c r="Q2210" s="327"/>
      <c r="R2210" s="327"/>
      <c r="S2210" s="327"/>
      <c r="T2210" s="327"/>
      <c r="U2210" s="327"/>
      <c r="V2210" s="327"/>
      <c r="W2210" s="327"/>
      <c r="X2210" s="327"/>
      <c r="Y2210" s="327"/>
      <c r="Z2210" s="327"/>
      <c r="AA2210" s="327"/>
      <c r="AB2210" s="327"/>
      <c r="AC2210" s="327"/>
      <c r="AD2210" s="327"/>
      <c r="AE2210" s="327"/>
      <c r="AF2210" s="327"/>
      <c r="AG2210" s="327"/>
    </row>
    <row r="2211" spans="2:33">
      <c r="B2211" s="354"/>
      <c r="D2211" s="327"/>
      <c r="E2211" s="327"/>
      <c r="F2211" s="327"/>
      <c r="G2211" s="327"/>
      <c r="H2211" s="327"/>
      <c r="I2211" s="327"/>
      <c r="J2211" s="327"/>
      <c r="K2211" s="327"/>
      <c r="L2211" s="327"/>
      <c r="M2211" s="327"/>
      <c r="N2211" s="327"/>
      <c r="O2211" s="327"/>
      <c r="P2211" s="327"/>
      <c r="Q2211" s="327"/>
      <c r="R2211" s="327"/>
      <c r="S2211" s="327"/>
      <c r="T2211" s="327"/>
      <c r="U2211" s="327"/>
      <c r="V2211" s="327"/>
      <c r="W2211" s="327"/>
      <c r="X2211" s="327"/>
      <c r="Y2211" s="327"/>
      <c r="Z2211" s="327"/>
      <c r="AA2211" s="327"/>
      <c r="AB2211" s="327"/>
      <c r="AC2211" s="327"/>
      <c r="AD2211" s="327"/>
      <c r="AE2211" s="327"/>
      <c r="AF2211" s="327"/>
      <c r="AG2211" s="327"/>
    </row>
    <row r="2212" spans="2:33">
      <c r="B2212" s="354"/>
      <c r="D2212" s="327"/>
      <c r="E2212" s="327"/>
      <c r="F2212" s="327"/>
      <c r="G2212" s="327"/>
      <c r="H2212" s="327"/>
      <c r="I2212" s="327"/>
      <c r="J2212" s="327"/>
      <c r="K2212" s="327"/>
      <c r="L2212" s="327"/>
      <c r="M2212" s="327"/>
      <c r="N2212" s="327"/>
      <c r="O2212" s="327"/>
      <c r="P2212" s="327"/>
      <c r="Q2212" s="327"/>
      <c r="R2212" s="327"/>
      <c r="S2212" s="327"/>
      <c r="T2212" s="327"/>
      <c r="U2212" s="327"/>
      <c r="V2212" s="327"/>
      <c r="W2212" s="327"/>
      <c r="X2212" s="327"/>
      <c r="Y2212" s="327"/>
      <c r="Z2212" s="327"/>
      <c r="AA2212" s="327"/>
      <c r="AB2212" s="327"/>
      <c r="AC2212" s="327"/>
      <c r="AD2212" s="327"/>
      <c r="AE2212" s="327"/>
      <c r="AF2212" s="327"/>
      <c r="AG2212" s="327"/>
    </row>
    <row r="2213" spans="2:33">
      <c r="B2213" s="354"/>
      <c r="D2213" s="327"/>
      <c r="E2213" s="327"/>
      <c r="F2213" s="327"/>
      <c r="G2213" s="327"/>
      <c r="H2213" s="327"/>
      <c r="I2213" s="327"/>
      <c r="J2213" s="327"/>
      <c r="K2213" s="327"/>
      <c r="L2213" s="327"/>
      <c r="M2213" s="327"/>
      <c r="N2213" s="327"/>
      <c r="O2213" s="327"/>
      <c r="P2213" s="327"/>
      <c r="Q2213" s="327"/>
      <c r="R2213" s="327"/>
      <c r="S2213" s="327"/>
      <c r="T2213" s="327"/>
      <c r="U2213" s="327"/>
      <c r="V2213" s="327"/>
      <c r="W2213" s="327"/>
      <c r="X2213" s="327"/>
      <c r="Y2213" s="327"/>
      <c r="Z2213" s="327"/>
      <c r="AA2213" s="327"/>
      <c r="AB2213" s="327"/>
      <c r="AC2213" s="327"/>
      <c r="AD2213" s="327"/>
      <c r="AE2213" s="327"/>
      <c r="AF2213" s="327"/>
      <c r="AG2213" s="327"/>
    </row>
    <row r="2214" spans="2:33">
      <c r="B2214" s="354"/>
      <c r="D2214" s="327"/>
      <c r="E2214" s="327"/>
      <c r="F2214" s="327"/>
      <c r="G2214" s="327"/>
      <c r="H2214" s="327"/>
      <c r="I2214" s="327"/>
      <c r="J2214" s="327"/>
      <c r="K2214" s="327"/>
      <c r="L2214" s="327"/>
      <c r="M2214" s="327"/>
      <c r="N2214" s="327"/>
      <c r="O2214" s="327"/>
      <c r="P2214" s="327"/>
      <c r="Q2214" s="327"/>
      <c r="R2214" s="327"/>
      <c r="S2214" s="327"/>
      <c r="T2214" s="327"/>
      <c r="U2214" s="327"/>
      <c r="V2214" s="327"/>
      <c r="W2214" s="327"/>
      <c r="X2214" s="327"/>
      <c r="Y2214" s="327"/>
      <c r="Z2214" s="327"/>
      <c r="AA2214" s="327"/>
      <c r="AB2214" s="327"/>
      <c r="AC2214" s="327"/>
      <c r="AD2214" s="327"/>
      <c r="AE2214" s="327"/>
      <c r="AF2214" s="327"/>
      <c r="AG2214" s="327"/>
    </row>
    <row r="2215" spans="2:33">
      <c r="B2215" s="354"/>
      <c r="D2215" s="327"/>
      <c r="E2215" s="327"/>
      <c r="F2215" s="327"/>
      <c r="G2215" s="327"/>
      <c r="H2215" s="327"/>
      <c r="I2215" s="327"/>
      <c r="J2215" s="327"/>
      <c r="K2215" s="327"/>
      <c r="L2215" s="327"/>
      <c r="M2215" s="327"/>
      <c r="N2215" s="327"/>
      <c r="O2215" s="327"/>
      <c r="P2215" s="327"/>
      <c r="Q2215" s="327"/>
      <c r="R2215" s="327"/>
      <c r="S2215" s="327"/>
      <c r="T2215" s="327"/>
      <c r="U2215" s="327"/>
      <c r="V2215" s="327"/>
      <c r="W2215" s="327"/>
      <c r="X2215" s="327"/>
      <c r="Y2215" s="327"/>
      <c r="Z2215" s="327"/>
      <c r="AA2215" s="327"/>
      <c r="AB2215" s="327"/>
      <c r="AC2215" s="327"/>
      <c r="AD2215" s="327"/>
      <c r="AE2215" s="327"/>
      <c r="AF2215" s="327"/>
      <c r="AG2215" s="327"/>
    </row>
    <row r="2216" spans="2:33">
      <c r="B2216" s="354"/>
      <c r="D2216" s="327"/>
      <c r="E2216" s="327"/>
      <c r="F2216" s="327"/>
      <c r="G2216" s="327"/>
      <c r="H2216" s="327"/>
      <c r="I2216" s="327"/>
      <c r="J2216" s="327"/>
      <c r="K2216" s="327"/>
      <c r="L2216" s="327"/>
      <c r="M2216" s="327"/>
      <c r="N2216" s="327"/>
      <c r="O2216" s="327"/>
      <c r="P2216" s="327"/>
      <c r="Q2216" s="327"/>
      <c r="R2216" s="327"/>
      <c r="S2216" s="327"/>
      <c r="T2216" s="327"/>
      <c r="U2216" s="327"/>
      <c r="V2216" s="327"/>
      <c r="W2216" s="327"/>
      <c r="X2216" s="327"/>
      <c r="Y2216" s="327"/>
      <c r="Z2216" s="327"/>
      <c r="AA2216" s="327"/>
      <c r="AB2216" s="327"/>
      <c r="AC2216" s="327"/>
      <c r="AD2216" s="327"/>
      <c r="AE2216" s="327"/>
      <c r="AF2216" s="327"/>
      <c r="AG2216" s="327"/>
    </row>
    <row r="2217" spans="2:33">
      <c r="B2217" s="354"/>
      <c r="D2217" s="327"/>
      <c r="E2217" s="327"/>
      <c r="F2217" s="327"/>
      <c r="G2217" s="327"/>
      <c r="H2217" s="327"/>
      <c r="I2217" s="327"/>
      <c r="J2217" s="327"/>
      <c r="K2217" s="327"/>
      <c r="L2217" s="327"/>
      <c r="M2217" s="327"/>
      <c r="N2217" s="327"/>
      <c r="O2217" s="327"/>
      <c r="P2217" s="327"/>
      <c r="Q2217" s="327"/>
      <c r="R2217" s="327"/>
      <c r="S2217" s="327"/>
      <c r="T2217" s="327"/>
      <c r="U2217" s="327"/>
      <c r="V2217" s="327"/>
      <c r="W2217" s="327"/>
      <c r="X2217" s="327"/>
      <c r="Y2217" s="327"/>
      <c r="Z2217" s="327"/>
      <c r="AA2217" s="327"/>
      <c r="AB2217" s="327"/>
      <c r="AC2217" s="327"/>
      <c r="AD2217" s="327"/>
      <c r="AE2217" s="327"/>
      <c r="AF2217" s="327"/>
      <c r="AG2217" s="327"/>
    </row>
    <row r="2218" spans="2:33">
      <c r="B2218" s="354"/>
      <c r="D2218" s="327"/>
      <c r="E2218" s="327"/>
      <c r="F2218" s="327"/>
      <c r="G2218" s="327"/>
      <c r="H2218" s="327"/>
      <c r="I2218" s="327"/>
      <c r="J2218" s="327"/>
      <c r="K2218" s="327"/>
      <c r="L2218" s="327"/>
      <c r="M2218" s="327"/>
      <c r="N2218" s="327"/>
      <c r="O2218" s="327"/>
      <c r="P2218" s="327"/>
      <c r="Q2218" s="327"/>
      <c r="R2218" s="327"/>
      <c r="S2218" s="327"/>
      <c r="T2218" s="327"/>
      <c r="U2218" s="327"/>
      <c r="V2218" s="327"/>
      <c r="W2218" s="327"/>
      <c r="X2218" s="327"/>
      <c r="Y2218" s="327"/>
      <c r="Z2218" s="327"/>
      <c r="AA2218" s="327"/>
      <c r="AB2218" s="327"/>
      <c r="AC2218" s="327"/>
      <c r="AD2218" s="327"/>
      <c r="AE2218" s="327"/>
      <c r="AF2218" s="327"/>
      <c r="AG2218" s="327"/>
    </row>
    <row r="2219" spans="2:33">
      <c r="B2219" s="354"/>
      <c r="D2219" s="327"/>
      <c r="E2219" s="327"/>
      <c r="F2219" s="327"/>
      <c r="G2219" s="327"/>
      <c r="H2219" s="327"/>
      <c r="I2219" s="327"/>
      <c r="J2219" s="327"/>
      <c r="K2219" s="327"/>
      <c r="L2219" s="327"/>
      <c r="M2219" s="327"/>
      <c r="N2219" s="327"/>
      <c r="O2219" s="327"/>
      <c r="P2219" s="327"/>
      <c r="Q2219" s="327"/>
      <c r="R2219" s="327"/>
      <c r="S2219" s="327"/>
      <c r="T2219" s="327"/>
      <c r="U2219" s="327"/>
      <c r="V2219" s="327"/>
      <c r="W2219" s="327"/>
      <c r="X2219" s="327"/>
      <c r="Y2219" s="327"/>
      <c r="Z2219" s="327"/>
      <c r="AA2219" s="327"/>
      <c r="AB2219" s="327"/>
      <c r="AC2219" s="327"/>
      <c r="AD2219" s="327"/>
      <c r="AE2219" s="327"/>
      <c r="AF2219" s="327"/>
      <c r="AG2219" s="327"/>
    </row>
    <row r="2220" spans="2:33">
      <c r="B2220" s="354"/>
      <c r="D2220" s="327"/>
      <c r="E2220" s="327"/>
      <c r="F2220" s="327"/>
      <c r="G2220" s="327"/>
      <c r="H2220" s="327"/>
      <c r="I2220" s="327"/>
      <c r="J2220" s="327"/>
      <c r="K2220" s="327"/>
      <c r="L2220" s="327"/>
      <c r="M2220" s="327"/>
      <c r="N2220" s="327"/>
      <c r="O2220" s="327"/>
      <c r="P2220" s="327"/>
      <c r="Q2220" s="327"/>
      <c r="R2220" s="327"/>
      <c r="S2220" s="327"/>
      <c r="T2220" s="327"/>
      <c r="U2220" s="327"/>
      <c r="V2220" s="327"/>
      <c r="W2220" s="327"/>
      <c r="X2220" s="327"/>
      <c r="Y2220" s="327"/>
      <c r="Z2220" s="327"/>
      <c r="AA2220" s="327"/>
      <c r="AB2220" s="327"/>
      <c r="AC2220" s="327"/>
      <c r="AD2220" s="327"/>
      <c r="AE2220" s="327"/>
      <c r="AF2220" s="327"/>
      <c r="AG2220" s="327"/>
    </row>
    <row r="2221" spans="2:33">
      <c r="B2221" s="354"/>
      <c r="D2221" s="327"/>
      <c r="E2221" s="327"/>
      <c r="F2221" s="327"/>
      <c r="G2221" s="327"/>
      <c r="H2221" s="327"/>
      <c r="I2221" s="327"/>
      <c r="J2221" s="327"/>
      <c r="K2221" s="327"/>
      <c r="L2221" s="327"/>
      <c r="M2221" s="327"/>
      <c r="N2221" s="327"/>
      <c r="O2221" s="327"/>
      <c r="P2221" s="327"/>
      <c r="Q2221" s="327"/>
      <c r="R2221" s="327"/>
      <c r="S2221" s="327"/>
      <c r="T2221" s="327"/>
      <c r="U2221" s="327"/>
      <c r="V2221" s="327"/>
      <c r="W2221" s="327"/>
      <c r="X2221" s="327"/>
      <c r="Y2221" s="327"/>
      <c r="Z2221" s="327"/>
      <c r="AA2221" s="327"/>
      <c r="AB2221" s="327"/>
      <c r="AC2221" s="327"/>
      <c r="AD2221" s="327"/>
      <c r="AE2221" s="327"/>
      <c r="AF2221" s="327"/>
      <c r="AG2221" s="327"/>
    </row>
    <row r="2222" spans="2:33">
      <c r="B2222" s="354"/>
      <c r="D2222" s="327"/>
      <c r="E2222" s="327"/>
      <c r="F2222" s="327"/>
      <c r="G2222" s="327"/>
      <c r="H2222" s="327"/>
      <c r="I2222" s="327"/>
      <c r="J2222" s="327"/>
      <c r="K2222" s="327"/>
      <c r="L2222" s="327"/>
      <c r="M2222" s="327"/>
      <c r="N2222" s="327"/>
      <c r="O2222" s="327"/>
      <c r="P2222" s="327"/>
      <c r="Q2222" s="327"/>
      <c r="R2222" s="327"/>
      <c r="S2222" s="327"/>
      <c r="T2222" s="327"/>
      <c r="U2222" s="327"/>
      <c r="V2222" s="327"/>
      <c r="W2222" s="327"/>
      <c r="X2222" s="327"/>
      <c r="Y2222" s="327"/>
      <c r="Z2222" s="327"/>
      <c r="AA2222" s="327"/>
      <c r="AB2222" s="327"/>
      <c r="AC2222" s="327"/>
      <c r="AD2222" s="327"/>
      <c r="AE2222" s="327"/>
      <c r="AF2222" s="327"/>
      <c r="AG2222" s="327"/>
    </row>
    <row r="2223" spans="2:33">
      <c r="B2223" s="354"/>
      <c r="D2223" s="327"/>
      <c r="E2223" s="327"/>
      <c r="F2223" s="327"/>
      <c r="G2223" s="327"/>
      <c r="H2223" s="327"/>
      <c r="I2223" s="327"/>
      <c r="J2223" s="327"/>
      <c r="K2223" s="327"/>
      <c r="L2223" s="327"/>
      <c r="M2223" s="327"/>
      <c r="N2223" s="327"/>
      <c r="O2223" s="327"/>
      <c r="P2223" s="327"/>
      <c r="Q2223" s="327"/>
      <c r="R2223" s="327"/>
      <c r="S2223" s="327"/>
      <c r="T2223" s="327"/>
      <c r="U2223" s="327"/>
      <c r="V2223" s="327"/>
      <c r="W2223" s="327"/>
      <c r="X2223" s="327"/>
      <c r="Y2223" s="327"/>
      <c r="Z2223" s="327"/>
      <c r="AA2223" s="327"/>
      <c r="AB2223" s="327"/>
      <c r="AC2223" s="327"/>
      <c r="AD2223" s="327"/>
      <c r="AE2223" s="327"/>
      <c r="AF2223" s="327"/>
      <c r="AG2223" s="327"/>
    </row>
    <row r="2224" spans="2:33">
      <c r="B2224" s="354"/>
      <c r="D2224" s="327"/>
      <c r="E2224" s="327"/>
      <c r="F2224" s="327"/>
      <c r="G2224" s="327"/>
      <c r="H2224" s="327"/>
      <c r="I2224" s="327"/>
      <c r="J2224" s="327"/>
      <c r="K2224" s="327"/>
      <c r="L2224" s="327"/>
      <c r="M2224" s="327"/>
      <c r="N2224" s="327"/>
      <c r="O2224" s="327"/>
      <c r="P2224" s="327"/>
      <c r="Q2224" s="327"/>
      <c r="R2224" s="327"/>
      <c r="S2224" s="327"/>
      <c r="T2224" s="327"/>
      <c r="U2224" s="327"/>
      <c r="V2224" s="327"/>
      <c r="W2224" s="327"/>
      <c r="X2224" s="327"/>
      <c r="Y2224" s="327"/>
      <c r="Z2224" s="327"/>
      <c r="AA2224" s="327"/>
      <c r="AB2224" s="327"/>
      <c r="AC2224" s="327"/>
      <c r="AD2224" s="327"/>
      <c r="AE2224" s="327"/>
      <c r="AF2224" s="327"/>
      <c r="AG2224" s="327"/>
    </row>
    <row r="2225" spans="2:33">
      <c r="B2225" s="354"/>
      <c r="D2225" s="327"/>
      <c r="E2225" s="327"/>
      <c r="F2225" s="327"/>
      <c r="G2225" s="327"/>
      <c r="H2225" s="327"/>
      <c r="I2225" s="327"/>
      <c r="J2225" s="327"/>
      <c r="K2225" s="327"/>
      <c r="L2225" s="327"/>
      <c r="M2225" s="327"/>
      <c r="N2225" s="327"/>
      <c r="O2225" s="327"/>
      <c r="P2225" s="327"/>
      <c r="Q2225" s="327"/>
      <c r="R2225" s="327"/>
      <c r="S2225" s="327"/>
      <c r="T2225" s="327"/>
      <c r="U2225" s="327"/>
      <c r="V2225" s="327"/>
      <c r="W2225" s="327"/>
      <c r="X2225" s="327"/>
      <c r="Y2225" s="327"/>
      <c r="Z2225" s="327"/>
      <c r="AA2225" s="327"/>
      <c r="AB2225" s="327"/>
      <c r="AC2225" s="327"/>
      <c r="AD2225" s="327"/>
      <c r="AE2225" s="327"/>
      <c r="AF2225" s="327"/>
      <c r="AG2225" s="327"/>
    </row>
    <row r="2226" spans="2:33">
      <c r="B2226" s="354"/>
      <c r="D2226" s="327"/>
      <c r="E2226" s="327"/>
      <c r="F2226" s="327"/>
      <c r="G2226" s="327"/>
      <c r="H2226" s="327"/>
      <c r="I2226" s="327"/>
      <c r="J2226" s="327"/>
      <c r="K2226" s="327"/>
      <c r="L2226" s="327"/>
      <c r="M2226" s="327"/>
      <c r="N2226" s="327"/>
      <c r="O2226" s="327"/>
      <c r="P2226" s="327"/>
      <c r="Q2226" s="327"/>
      <c r="R2226" s="327"/>
      <c r="S2226" s="327"/>
      <c r="T2226" s="327"/>
      <c r="U2226" s="327"/>
      <c r="V2226" s="327"/>
      <c r="W2226" s="327"/>
      <c r="X2226" s="327"/>
      <c r="Y2226" s="327"/>
      <c r="Z2226" s="327"/>
      <c r="AA2226" s="327"/>
      <c r="AB2226" s="327"/>
      <c r="AC2226" s="327"/>
      <c r="AD2226" s="327"/>
      <c r="AE2226" s="327"/>
      <c r="AF2226" s="327"/>
      <c r="AG2226" s="327"/>
    </row>
    <row r="2227" spans="2:33">
      <c r="B2227" s="354"/>
      <c r="D2227" s="327"/>
      <c r="E2227" s="327"/>
      <c r="F2227" s="327"/>
      <c r="G2227" s="327"/>
      <c r="H2227" s="327"/>
      <c r="I2227" s="327"/>
      <c r="J2227" s="327"/>
      <c r="K2227" s="327"/>
      <c r="L2227" s="327"/>
      <c r="M2227" s="327"/>
      <c r="N2227" s="327"/>
      <c r="O2227" s="327"/>
      <c r="P2227" s="327"/>
      <c r="Q2227" s="327"/>
      <c r="R2227" s="327"/>
      <c r="S2227" s="327"/>
      <c r="T2227" s="327"/>
      <c r="U2227" s="327"/>
      <c r="V2227" s="327"/>
      <c r="W2227" s="327"/>
      <c r="X2227" s="327"/>
      <c r="Y2227" s="327"/>
      <c r="Z2227" s="327"/>
      <c r="AA2227" s="327"/>
      <c r="AB2227" s="327"/>
      <c r="AC2227" s="327"/>
      <c r="AD2227" s="327"/>
      <c r="AE2227" s="327"/>
      <c r="AF2227" s="327"/>
      <c r="AG2227" s="327"/>
    </row>
    <row r="2228" spans="2:33">
      <c r="B2228" s="354"/>
      <c r="D2228" s="327"/>
      <c r="E2228" s="327"/>
      <c r="F2228" s="327"/>
      <c r="G2228" s="327"/>
      <c r="H2228" s="327"/>
      <c r="I2228" s="327"/>
      <c r="J2228" s="327"/>
      <c r="K2228" s="327"/>
      <c r="L2228" s="327"/>
      <c r="M2228" s="327"/>
      <c r="N2228" s="327"/>
      <c r="O2228" s="327"/>
      <c r="P2228" s="327"/>
      <c r="Q2228" s="327"/>
      <c r="R2228" s="327"/>
      <c r="S2228" s="327"/>
      <c r="T2228" s="327"/>
      <c r="U2228" s="327"/>
      <c r="V2228" s="327"/>
      <c r="W2228" s="327"/>
      <c r="X2228" s="327"/>
      <c r="Y2228" s="327"/>
      <c r="Z2228" s="327"/>
      <c r="AA2228" s="327"/>
      <c r="AB2228" s="327"/>
      <c r="AC2228" s="327"/>
      <c r="AD2228" s="327"/>
      <c r="AE2228" s="327"/>
      <c r="AF2228" s="327"/>
      <c r="AG2228" s="327"/>
    </row>
    <row r="2229" spans="2:33">
      <c r="B2229" s="354"/>
      <c r="D2229" s="327"/>
      <c r="E2229" s="327"/>
      <c r="F2229" s="327"/>
      <c r="G2229" s="327"/>
      <c r="H2229" s="327"/>
      <c r="I2229" s="327"/>
      <c r="J2229" s="327"/>
      <c r="K2229" s="327"/>
      <c r="L2229" s="327"/>
      <c r="M2229" s="327"/>
      <c r="N2229" s="327"/>
      <c r="O2229" s="327"/>
      <c r="P2229" s="327"/>
      <c r="Q2229" s="327"/>
      <c r="R2229" s="327"/>
      <c r="S2229" s="327"/>
      <c r="T2229" s="327"/>
      <c r="U2229" s="327"/>
      <c r="V2229" s="327"/>
      <c r="W2229" s="327"/>
      <c r="X2229" s="327"/>
      <c r="Y2229" s="327"/>
      <c r="Z2229" s="327"/>
      <c r="AA2229" s="327"/>
      <c r="AB2229" s="327"/>
      <c r="AC2229" s="327"/>
      <c r="AD2229" s="327"/>
      <c r="AE2229" s="327"/>
      <c r="AF2229" s="327"/>
      <c r="AG2229" s="327"/>
    </row>
    <row r="2230" spans="2:33">
      <c r="B2230" s="354"/>
      <c r="D2230" s="327"/>
      <c r="E2230" s="327"/>
      <c r="F2230" s="327"/>
      <c r="G2230" s="327"/>
      <c r="H2230" s="327"/>
      <c r="I2230" s="327"/>
      <c r="J2230" s="327"/>
      <c r="K2230" s="327"/>
      <c r="L2230" s="327"/>
      <c r="M2230" s="327"/>
      <c r="N2230" s="327"/>
      <c r="O2230" s="327"/>
      <c r="P2230" s="327"/>
      <c r="Q2230" s="327"/>
      <c r="R2230" s="327"/>
      <c r="S2230" s="327"/>
      <c r="T2230" s="327"/>
      <c r="U2230" s="327"/>
      <c r="V2230" s="327"/>
      <c r="W2230" s="327"/>
      <c r="X2230" s="327"/>
      <c r="Y2230" s="327"/>
      <c r="Z2230" s="327"/>
      <c r="AA2230" s="327"/>
      <c r="AB2230" s="327"/>
      <c r="AC2230" s="327"/>
      <c r="AD2230" s="327"/>
      <c r="AE2230" s="327"/>
      <c r="AF2230" s="327"/>
      <c r="AG2230" s="327"/>
    </row>
    <row r="2231" spans="2:33">
      <c r="B2231" s="354"/>
      <c r="D2231" s="327"/>
      <c r="E2231" s="327"/>
      <c r="F2231" s="327"/>
      <c r="G2231" s="327"/>
      <c r="H2231" s="327"/>
      <c r="I2231" s="327"/>
      <c r="J2231" s="327"/>
      <c r="K2231" s="327"/>
      <c r="L2231" s="327"/>
      <c r="M2231" s="327"/>
      <c r="N2231" s="327"/>
      <c r="O2231" s="327"/>
      <c r="P2231" s="327"/>
      <c r="Q2231" s="327"/>
      <c r="R2231" s="327"/>
      <c r="S2231" s="327"/>
      <c r="T2231" s="327"/>
      <c r="U2231" s="327"/>
      <c r="V2231" s="327"/>
      <c r="W2231" s="327"/>
      <c r="X2231" s="327"/>
      <c r="Y2231" s="327"/>
      <c r="Z2231" s="327"/>
      <c r="AA2231" s="327"/>
      <c r="AB2231" s="327"/>
      <c r="AC2231" s="327"/>
      <c r="AD2231" s="327"/>
      <c r="AE2231" s="327"/>
      <c r="AF2231" s="327"/>
      <c r="AG2231" s="327"/>
    </row>
    <row r="2232" spans="2:33">
      <c r="B2232" s="354"/>
      <c r="D2232" s="327"/>
      <c r="E2232" s="327"/>
      <c r="F2232" s="327"/>
      <c r="G2232" s="327"/>
      <c r="H2232" s="327"/>
      <c r="I2232" s="327"/>
      <c r="J2232" s="327"/>
      <c r="K2232" s="327"/>
      <c r="L2232" s="327"/>
      <c r="M2232" s="327"/>
      <c r="N2232" s="327"/>
      <c r="O2232" s="327"/>
      <c r="P2232" s="327"/>
      <c r="Q2232" s="327"/>
      <c r="R2232" s="327"/>
      <c r="S2232" s="327"/>
      <c r="T2232" s="327"/>
      <c r="U2232" s="327"/>
      <c r="V2232" s="327"/>
      <c r="W2232" s="327"/>
      <c r="X2232" s="327"/>
      <c r="Y2232" s="327"/>
      <c r="Z2232" s="327"/>
      <c r="AA2232" s="327"/>
      <c r="AB2232" s="327"/>
      <c r="AC2232" s="327"/>
      <c r="AD2232" s="327"/>
      <c r="AE2232" s="327"/>
      <c r="AF2232" s="327"/>
      <c r="AG2232" s="327"/>
    </row>
    <row r="2233" spans="2:33">
      <c r="B2233" s="354"/>
      <c r="D2233" s="327"/>
      <c r="E2233" s="327"/>
      <c r="F2233" s="327"/>
      <c r="G2233" s="327"/>
      <c r="H2233" s="327"/>
      <c r="I2233" s="327"/>
      <c r="J2233" s="327"/>
      <c r="K2233" s="327"/>
      <c r="L2233" s="327"/>
      <c r="M2233" s="327"/>
      <c r="N2233" s="327"/>
      <c r="O2233" s="327"/>
      <c r="P2233" s="327"/>
      <c r="Q2233" s="327"/>
      <c r="R2233" s="327"/>
      <c r="S2233" s="327"/>
      <c r="T2233" s="327"/>
      <c r="U2233" s="327"/>
      <c r="V2233" s="327"/>
      <c r="W2233" s="327"/>
      <c r="X2233" s="327"/>
      <c r="Y2233" s="327"/>
      <c r="Z2233" s="327"/>
      <c r="AA2233" s="327"/>
      <c r="AB2233" s="327"/>
      <c r="AC2233" s="327"/>
      <c r="AD2233" s="327"/>
      <c r="AE2233" s="327"/>
      <c r="AF2233" s="327"/>
      <c r="AG2233" s="327"/>
    </row>
    <row r="2234" spans="2:33">
      <c r="B2234" s="354"/>
      <c r="D2234" s="327"/>
      <c r="E2234" s="327"/>
      <c r="F2234" s="327"/>
      <c r="G2234" s="327"/>
      <c r="H2234" s="327"/>
      <c r="I2234" s="327"/>
      <c r="J2234" s="327"/>
      <c r="K2234" s="327"/>
      <c r="L2234" s="327"/>
      <c r="M2234" s="327"/>
      <c r="N2234" s="327"/>
      <c r="O2234" s="327"/>
      <c r="P2234" s="327"/>
      <c r="Q2234" s="327"/>
      <c r="R2234" s="327"/>
      <c r="S2234" s="327"/>
      <c r="T2234" s="327"/>
      <c r="U2234" s="327"/>
      <c r="V2234" s="327"/>
      <c r="W2234" s="327"/>
      <c r="X2234" s="327"/>
      <c r="Y2234" s="327"/>
      <c r="Z2234" s="327"/>
      <c r="AA2234" s="327"/>
      <c r="AB2234" s="327"/>
      <c r="AC2234" s="327"/>
      <c r="AD2234" s="327"/>
      <c r="AE2234" s="327"/>
      <c r="AF2234" s="327"/>
      <c r="AG2234" s="327"/>
    </row>
    <row r="2235" spans="2:33">
      <c r="B2235" s="354"/>
      <c r="D2235" s="327"/>
      <c r="E2235" s="327"/>
      <c r="F2235" s="327"/>
      <c r="G2235" s="327"/>
      <c r="H2235" s="327"/>
      <c r="I2235" s="327"/>
      <c r="J2235" s="327"/>
      <c r="K2235" s="327"/>
      <c r="L2235" s="327"/>
      <c r="M2235" s="327"/>
      <c r="N2235" s="327"/>
      <c r="O2235" s="327"/>
      <c r="P2235" s="327"/>
      <c r="Q2235" s="327"/>
      <c r="R2235" s="327"/>
      <c r="S2235" s="327"/>
      <c r="T2235" s="327"/>
      <c r="U2235" s="327"/>
      <c r="V2235" s="327"/>
      <c r="W2235" s="327"/>
      <c r="X2235" s="327"/>
      <c r="Y2235" s="327"/>
      <c r="Z2235" s="327"/>
      <c r="AA2235" s="327"/>
      <c r="AB2235" s="327"/>
      <c r="AC2235" s="327"/>
      <c r="AD2235" s="327"/>
      <c r="AE2235" s="327"/>
      <c r="AF2235" s="327"/>
      <c r="AG2235" s="327"/>
    </row>
    <row r="2236" spans="2:33">
      <c r="B2236" s="354"/>
      <c r="D2236" s="327"/>
      <c r="E2236" s="327"/>
      <c r="F2236" s="327"/>
      <c r="G2236" s="327"/>
      <c r="H2236" s="327"/>
      <c r="I2236" s="327"/>
      <c r="J2236" s="327"/>
      <c r="K2236" s="327"/>
      <c r="L2236" s="327"/>
      <c r="M2236" s="327"/>
      <c r="N2236" s="327"/>
      <c r="O2236" s="327"/>
      <c r="P2236" s="327"/>
      <c r="Q2236" s="327"/>
      <c r="R2236" s="327"/>
      <c r="S2236" s="327"/>
      <c r="T2236" s="327"/>
      <c r="U2236" s="327"/>
      <c r="V2236" s="327"/>
      <c r="W2236" s="327"/>
      <c r="X2236" s="327"/>
      <c r="Y2236" s="327"/>
      <c r="Z2236" s="327"/>
      <c r="AA2236" s="327"/>
      <c r="AB2236" s="327"/>
      <c r="AC2236" s="327"/>
      <c r="AD2236" s="327"/>
      <c r="AE2236" s="327"/>
      <c r="AF2236" s="327"/>
      <c r="AG2236" s="327"/>
    </row>
    <row r="2237" spans="2:33">
      <c r="B2237" s="354"/>
      <c r="D2237" s="327"/>
      <c r="E2237" s="327"/>
      <c r="F2237" s="327"/>
      <c r="G2237" s="327"/>
      <c r="H2237" s="327"/>
      <c r="I2237" s="327"/>
      <c r="J2237" s="327"/>
      <c r="K2237" s="327"/>
      <c r="L2237" s="327"/>
      <c r="M2237" s="327"/>
      <c r="N2237" s="327"/>
      <c r="O2237" s="327"/>
      <c r="P2237" s="327"/>
      <c r="Q2237" s="327"/>
      <c r="R2237" s="327"/>
      <c r="S2237" s="327"/>
      <c r="T2237" s="327"/>
      <c r="U2237" s="327"/>
      <c r="V2237" s="327"/>
      <c r="W2237" s="327"/>
      <c r="X2237" s="327"/>
      <c r="Y2237" s="327"/>
      <c r="Z2237" s="327"/>
      <c r="AA2237" s="327"/>
      <c r="AB2237" s="327"/>
      <c r="AC2237" s="327"/>
      <c r="AD2237" s="327"/>
      <c r="AE2237" s="327"/>
      <c r="AF2237" s="327"/>
      <c r="AG2237" s="327"/>
    </row>
    <row r="2238" spans="2:33">
      <c r="B2238" s="354"/>
      <c r="D2238" s="327"/>
      <c r="E2238" s="327"/>
      <c r="F2238" s="327"/>
      <c r="G2238" s="327"/>
      <c r="H2238" s="327"/>
      <c r="I2238" s="327"/>
      <c r="J2238" s="327"/>
      <c r="K2238" s="327"/>
      <c r="L2238" s="327"/>
      <c r="M2238" s="327"/>
      <c r="N2238" s="327"/>
      <c r="O2238" s="327"/>
      <c r="P2238" s="327"/>
      <c r="Q2238" s="327"/>
      <c r="R2238" s="327"/>
      <c r="S2238" s="327"/>
      <c r="T2238" s="327"/>
      <c r="U2238" s="327"/>
      <c r="V2238" s="327"/>
      <c r="W2238" s="327"/>
      <c r="X2238" s="327"/>
      <c r="Y2238" s="327"/>
      <c r="Z2238" s="327"/>
      <c r="AA2238" s="327"/>
      <c r="AB2238" s="327"/>
      <c r="AC2238" s="327"/>
      <c r="AD2238" s="327"/>
      <c r="AE2238" s="327"/>
      <c r="AF2238" s="327"/>
      <c r="AG2238" s="327"/>
    </row>
    <row r="2239" spans="2:33">
      <c r="B2239" s="354"/>
      <c r="D2239" s="327"/>
      <c r="E2239" s="327"/>
      <c r="F2239" s="327"/>
      <c r="G2239" s="327"/>
      <c r="H2239" s="327"/>
      <c r="I2239" s="327"/>
      <c r="J2239" s="327"/>
      <c r="K2239" s="327"/>
      <c r="L2239" s="327"/>
      <c r="M2239" s="327"/>
      <c r="N2239" s="327"/>
      <c r="O2239" s="327"/>
      <c r="P2239" s="327"/>
      <c r="Q2239" s="327"/>
      <c r="R2239" s="327"/>
      <c r="S2239" s="327"/>
      <c r="T2239" s="327"/>
      <c r="U2239" s="327"/>
      <c r="V2239" s="327"/>
      <c r="W2239" s="327"/>
      <c r="X2239" s="327"/>
      <c r="Y2239" s="327"/>
      <c r="Z2239" s="327"/>
      <c r="AA2239" s="327"/>
      <c r="AB2239" s="327"/>
      <c r="AC2239" s="327"/>
      <c r="AD2239" s="327"/>
      <c r="AE2239" s="327"/>
      <c r="AF2239" s="327"/>
      <c r="AG2239" s="327"/>
    </row>
    <row r="2240" spans="2:33">
      <c r="B2240" s="354"/>
      <c r="D2240" s="327"/>
      <c r="E2240" s="327"/>
      <c r="F2240" s="327"/>
      <c r="G2240" s="327"/>
      <c r="H2240" s="327"/>
      <c r="I2240" s="327"/>
      <c r="J2240" s="327"/>
      <c r="K2240" s="327"/>
      <c r="L2240" s="327"/>
      <c r="M2240" s="327"/>
      <c r="N2240" s="327"/>
      <c r="O2240" s="327"/>
      <c r="P2240" s="327"/>
      <c r="Q2240" s="327"/>
      <c r="R2240" s="327"/>
      <c r="S2240" s="327"/>
      <c r="T2240" s="327"/>
      <c r="U2240" s="327"/>
      <c r="V2240" s="327"/>
      <c r="W2240" s="327"/>
      <c r="X2240" s="327"/>
      <c r="Y2240" s="327"/>
      <c r="Z2240" s="327"/>
      <c r="AA2240" s="327"/>
      <c r="AB2240" s="327"/>
      <c r="AC2240" s="327"/>
      <c r="AD2240" s="327"/>
      <c r="AE2240" s="327"/>
      <c r="AF2240" s="327"/>
      <c r="AG2240" s="327"/>
    </row>
    <row r="2241" spans="2:33">
      <c r="B2241" s="354"/>
      <c r="D2241" s="327"/>
      <c r="E2241" s="327"/>
      <c r="F2241" s="327"/>
      <c r="G2241" s="327"/>
      <c r="H2241" s="327"/>
      <c r="I2241" s="327"/>
      <c r="J2241" s="327"/>
      <c r="K2241" s="327"/>
      <c r="L2241" s="327"/>
      <c r="M2241" s="327"/>
      <c r="N2241" s="327"/>
      <c r="O2241" s="327"/>
      <c r="P2241" s="327"/>
      <c r="Q2241" s="327"/>
      <c r="R2241" s="327"/>
      <c r="S2241" s="327"/>
      <c r="T2241" s="327"/>
      <c r="U2241" s="327"/>
      <c r="V2241" s="327"/>
      <c r="W2241" s="327"/>
      <c r="X2241" s="327"/>
      <c r="Y2241" s="327"/>
      <c r="Z2241" s="327"/>
      <c r="AA2241" s="327"/>
      <c r="AB2241" s="327"/>
      <c r="AC2241" s="327"/>
      <c r="AD2241" s="327"/>
      <c r="AE2241" s="327"/>
      <c r="AF2241" s="327"/>
      <c r="AG2241" s="327"/>
    </row>
    <row r="2242" spans="2:33">
      <c r="B2242" s="354"/>
      <c r="D2242" s="327"/>
      <c r="E2242" s="327"/>
      <c r="F2242" s="327"/>
      <c r="G2242" s="327"/>
      <c r="H2242" s="327"/>
      <c r="I2242" s="327"/>
      <c r="J2242" s="327"/>
      <c r="K2242" s="327"/>
      <c r="L2242" s="327"/>
      <c r="M2242" s="327"/>
      <c r="N2242" s="327"/>
      <c r="O2242" s="327"/>
      <c r="P2242" s="327"/>
      <c r="Q2242" s="327"/>
      <c r="R2242" s="327"/>
      <c r="S2242" s="327"/>
      <c r="T2242" s="327"/>
      <c r="U2242" s="327"/>
      <c r="V2242" s="327"/>
      <c r="W2242" s="327"/>
      <c r="X2242" s="327"/>
      <c r="Y2242" s="327"/>
      <c r="Z2242" s="327"/>
      <c r="AA2242" s="327"/>
      <c r="AB2242" s="327"/>
      <c r="AC2242" s="327"/>
      <c r="AD2242" s="327"/>
      <c r="AE2242" s="327"/>
      <c r="AF2242" s="327"/>
      <c r="AG2242" s="327"/>
    </row>
    <row r="2243" spans="2:33">
      <c r="B2243" s="354"/>
      <c r="D2243" s="327"/>
      <c r="E2243" s="327"/>
      <c r="F2243" s="327"/>
      <c r="G2243" s="327"/>
      <c r="H2243" s="327"/>
      <c r="I2243" s="327"/>
      <c r="J2243" s="327"/>
      <c r="K2243" s="327"/>
      <c r="L2243" s="327"/>
      <c r="M2243" s="327"/>
      <c r="N2243" s="327"/>
      <c r="O2243" s="327"/>
      <c r="P2243" s="327"/>
      <c r="Q2243" s="327"/>
      <c r="R2243" s="327"/>
      <c r="S2243" s="327"/>
      <c r="T2243" s="327"/>
      <c r="U2243" s="327"/>
      <c r="V2243" s="327"/>
      <c r="W2243" s="327"/>
      <c r="X2243" s="327"/>
      <c r="Y2243" s="327"/>
      <c r="Z2243" s="327"/>
      <c r="AA2243" s="327"/>
      <c r="AB2243" s="327"/>
      <c r="AC2243" s="327"/>
      <c r="AD2243" s="327"/>
      <c r="AE2243" s="327"/>
      <c r="AF2243" s="327"/>
      <c r="AG2243" s="327"/>
    </row>
    <row r="2244" spans="2:33">
      <c r="B2244" s="354"/>
      <c r="D2244" s="327"/>
      <c r="E2244" s="327"/>
      <c r="F2244" s="327"/>
      <c r="G2244" s="327"/>
      <c r="H2244" s="327"/>
      <c r="I2244" s="327"/>
      <c r="J2244" s="327"/>
      <c r="K2244" s="327"/>
      <c r="L2244" s="327"/>
      <c r="M2244" s="327"/>
      <c r="N2244" s="327"/>
      <c r="O2244" s="327"/>
      <c r="P2244" s="327"/>
      <c r="Q2244" s="327"/>
      <c r="R2244" s="327"/>
      <c r="S2244" s="327"/>
      <c r="T2244" s="327"/>
      <c r="U2244" s="327"/>
      <c r="V2244" s="327"/>
      <c r="W2244" s="327"/>
      <c r="X2244" s="327"/>
      <c r="Y2244" s="327"/>
      <c r="Z2244" s="327"/>
      <c r="AA2244" s="327"/>
      <c r="AB2244" s="327"/>
      <c r="AC2244" s="327"/>
      <c r="AD2244" s="327"/>
      <c r="AE2244" s="327"/>
      <c r="AF2244" s="327"/>
      <c r="AG2244" s="327"/>
    </row>
    <row r="2245" spans="2:33">
      <c r="B2245" s="354"/>
      <c r="D2245" s="327"/>
      <c r="E2245" s="327"/>
      <c r="F2245" s="327"/>
      <c r="G2245" s="327"/>
      <c r="H2245" s="327"/>
      <c r="I2245" s="327"/>
      <c r="J2245" s="327"/>
      <c r="K2245" s="327"/>
      <c r="L2245" s="327"/>
      <c r="M2245" s="327"/>
      <c r="N2245" s="327"/>
      <c r="O2245" s="327"/>
      <c r="P2245" s="327"/>
      <c r="Q2245" s="327"/>
      <c r="R2245" s="327"/>
      <c r="S2245" s="327"/>
      <c r="T2245" s="327"/>
      <c r="U2245" s="327"/>
      <c r="V2245" s="327"/>
      <c r="W2245" s="327"/>
      <c r="X2245" s="327"/>
      <c r="Y2245" s="327"/>
      <c r="Z2245" s="327"/>
      <c r="AA2245" s="327"/>
      <c r="AB2245" s="327"/>
      <c r="AC2245" s="327"/>
      <c r="AD2245" s="327"/>
      <c r="AE2245" s="327"/>
      <c r="AF2245" s="327"/>
      <c r="AG2245" s="327"/>
    </row>
    <row r="2246" spans="2:33">
      <c r="B2246" s="354"/>
      <c r="D2246" s="327"/>
      <c r="E2246" s="327"/>
      <c r="F2246" s="327"/>
      <c r="G2246" s="327"/>
      <c r="H2246" s="327"/>
      <c r="I2246" s="327"/>
      <c r="J2246" s="327"/>
      <c r="K2246" s="327"/>
      <c r="L2246" s="327"/>
      <c r="M2246" s="327"/>
      <c r="N2246" s="327"/>
      <c r="O2246" s="327"/>
      <c r="P2246" s="327"/>
      <c r="Q2246" s="327"/>
      <c r="R2246" s="327"/>
      <c r="S2246" s="327"/>
      <c r="T2246" s="327"/>
      <c r="U2246" s="327"/>
      <c r="V2246" s="327"/>
      <c r="W2246" s="327"/>
      <c r="X2246" s="327"/>
      <c r="Y2246" s="327"/>
      <c r="Z2246" s="327"/>
      <c r="AA2246" s="327"/>
      <c r="AB2246" s="327"/>
      <c r="AC2246" s="327"/>
      <c r="AD2246" s="327"/>
      <c r="AE2246" s="327"/>
      <c r="AF2246" s="327"/>
      <c r="AG2246" s="327"/>
    </row>
    <row r="2247" spans="2:33">
      <c r="B2247" s="354"/>
      <c r="D2247" s="327"/>
      <c r="E2247" s="327"/>
      <c r="F2247" s="327"/>
      <c r="G2247" s="327"/>
      <c r="H2247" s="327"/>
      <c r="I2247" s="327"/>
      <c r="J2247" s="327"/>
      <c r="K2247" s="327"/>
      <c r="L2247" s="327"/>
      <c r="M2247" s="327"/>
      <c r="N2247" s="327"/>
      <c r="O2247" s="327"/>
      <c r="P2247" s="327"/>
      <c r="Q2247" s="327"/>
      <c r="R2247" s="327"/>
      <c r="S2247" s="327"/>
      <c r="T2247" s="327"/>
      <c r="U2247" s="327"/>
      <c r="V2247" s="327"/>
      <c r="W2247" s="327"/>
      <c r="X2247" s="327"/>
      <c r="Y2247" s="327"/>
      <c r="Z2247" s="327"/>
      <c r="AA2247" s="327"/>
      <c r="AB2247" s="327"/>
      <c r="AC2247" s="327"/>
      <c r="AD2247" s="327"/>
      <c r="AE2247" s="327"/>
      <c r="AF2247" s="327"/>
      <c r="AG2247" s="327"/>
    </row>
    <row r="2248" spans="2:33">
      <c r="B2248" s="354"/>
      <c r="D2248" s="327"/>
      <c r="E2248" s="327"/>
      <c r="F2248" s="327"/>
      <c r="G2248" s="327"/>
      <c r="H2248" s="327"/>
      <c r="I2248" s="327"/>
      <c r="J2248" s="327"/>
      <c r="K2248" s="327"/>
      <c r="L2248" s="327"/>
      <c r="M2248" s="327"/>
      <c r="N2248" s="327"/>
      <c r="O2248" s="327"/>
      <c r="P2248" s="327"/>
      <c r="Q2248" s="327"/>
      <c r="R2248" s="327"/>
      <c r="S2248" s="327"/>
      <c r="T2248" s="327"/>
      <c r="U2248" s="327"/>
      <c r="V2248" s="327"/>
      <c r="W2248" s="327"/>
      <c r="X2248" s="327"/>
      <c r="Y2248" s="327"/>
      <c r="Z2248" s="327"/>
      <c r="AA2248" s="327"/>
      <c r="AB2248" s="327"/>
      <c r="AC2248" s="327"/>
      <c r="AD2248" s="327"/>
      <c r="AE2248" s="327"/>
      <c r="AF2248" s="327"/>
      <c r="AG2248" s="327"/>
    </row>
    <row r="2249" spans="2:33">
      <c r="B2249" s="354"/>
      <c r="D2249" s="327"/>
      <c r="E2249" s="327"/>
      <c r="F2249" s="327"/>
      <c r="G2249" s="327"/>
      <c r="H2249" s="327"/>
      <c r="I2249" s="327"/>
      <c r="J2249" s="327"/>
      <c r="K2249" s="327"/>
      <c r="L2249" s="327"/>
      <c r="M2249" s="327"/>
      <c r="N2249" s="327"/>
      <c r="O2249" s="327"/>
      <c r="P2249" s="327"/>
      <c r="Q2249" s="327"/>
      <c r="R2249" s="327"/>
      <c r="S2249" s="327"/>
      <c r="T2249" s="327"/>
      <c r="U2249" s="327"/>
      <c r="V2249" s="327"/>
      <c r="W2249" s="327"/>
      <c r="X2249" s="327"/>
      <c r="Y2249" s="327"/>
      <c r="Z2249" s="327"/>
      <c r="AA2249" s="327"/>
      <c r="AB2249" s="327"/>
      <c r="AC2249" s="327"/>
      <c r="AD2249" s="327"/>
      <c r="AE2249" s="327"/>
      <c r="AF2249" s="327"/>
      <c r="AG2249" s="327"/>
    </row>
    <row r="2250" spans="2:33">
      <c r="B2250" s="354"/>
      <c r="D2250" s="327"/>
      <c r="E2250" s="327"/>
      <c r="F2250" s="327"/>
      <c r="G2250" s="327"/>
      <c r="H2250" s="327"/>
      <c r="I2250" s="327"/>
      <c r="J2250" s="327"/>
      <c r="K2250" s="327"/>
      <c r="L2250" s="327"/>
      <c r="M2250" s="327"/>
      <c r="N2250" s="327"/>
      <c r="O2250" s="327"/>
      <c r="P2250" s="327"/>
      <c r="Q2250" s="327"/>
      <c r="R2250" s="327"/>
      <c r="S2250" s="327"/>
      <c r="T2250" s="327"/>
      <c r="U2250" s="327"/>
      <c r="V2250" s="327"/>
      <c r="W2250" s="327"/>
      <c r="X2250" s="327"/>
      <c r="Y2250" s="327"/>
      <c r="Z2250" s="327"/>
      <c r="AA2250" s="327"/>
      <c r="AB2250" s="327"/>
      <c r="AC2250" s="327"/>
      <c r="AD2250" s="327"/>
      <c r="AE2250" s="327"/>
      <c r="AF2250" s="327"/>
      <c r="AG2250" s="327"/>
    </row>
    <row r="2251" spans="2:33">
      <c r="B2251" s="354"/>
      <c r="D2251" s="327"/>
      <c r="E2251" s="327"/>
      <c r="F2251" s="327"/>
      <c r="G2251" s="327"/>
      <c r="H2251" s="327"/>
      <c r="I2251" s="327"/>
      <c r="J2251" s="327"/>
      <c r="K2251" s="327"/>
      <c r="L2251" s="327"/>
      <c r="M2251" s="327"/>
      <c r="N2251" s="327"/>
      <c r="O2251" s="327"/>
      <c r="P2251" s="327"/>
      <c r="Q2251" s="327"/>
      <c r="R2251" s="327"/>
      <c r="S2251" s="327"/>
      <c r="T2251" s="327"/>
      <c r="U2251" s="327"/>
      <c r="V2251" s="327"/>
      <c r="W2251" s="327"/>
      <c r="X2251" s="327"/>
      <c r="Y2251" s="327"/>
      <c r="Z2251" s="327"/>
      <c r="AA2251" s="327"/>
      <c r="AB2251" s="327"/>
      <c r="AC2251" s="327"/>
      <c r="AD2251" s="327"/>
      <c r="AE2251" s="327"/>
      <c r="AF2251" s="327"/>
      <c r="AG2251" s="327"/>
    </row>
    <row r="2252" spans="2:33">
      <c r="B2252" s="354"/>
      <c r="D2252" s="327"/>
      <c r="E2252" s="327"/>
      <c r="F2252" s="327"/>
      <c r="G2252" s="327"/>
      <c r="H2252" s="327"/>
      <c r="I2252" s="327"/>
      <c r="J2252" s="327"/>
      <c r="K2252" s="327"/>
      <c r="L2252" s="327"/>
      <c r="M2252" s="327"/>
      <c r="N2252" s="327"/>
      <c r="O2252" s="327"/>
      <c r="P2252" s="327"/>
      <c r="Q2252" s="327"/>
      <c r="R2252" s="327"/>
      <c r="S2252" s="327"/>
      <c r="T2252" s="327"/>
      <c r="U2252" s="327"/>
      <c r="V2252" s="327"/>
      <c r="W2252" s="327"/>
      <c r="X2252" s="327"/>
      <c r="Y2252" s="327"/>
      <c r="Z2252" s="327"/>
      <c r="AA2252" s="327"/>
      <c r="AB2252" s="327"/>
      <c r="AC2252" s="327"/>
      <c r="AD2252" s="327"/>
      <c r="AE2252" s="327"/>
      <c r="AF2252" s="327"/>
      <c r="AG2252" s="327"/>
    </row>
    <row r="2253" spans="2:33">
      <c r="B2253" s="354"/>
      <c r="D2253" s="327"/>
      <c r="E2253" s="327"/>
      <c r="F2253" s="327"/>
      <c r="G2253" s="327"/>
      <c r="H2253" s="327"/>
      <c r="I2253" s="327"/>
      <c r="J2253" s="327"/>
      <c r="K2253" s="327"/>
      <c r="L2253" s="327"/>
      <c r="M2253" s="327"/>
      <c r="N2253" s="327"/>
      <c r="O2253" s="327"/>
      <c r="P2253" s="327"/>
      <c r="Q2253" s="327"/>
      <c r="R2253" s="327"/>
      <c r="S2253" s="327"/>
      <c r="T2253" s="327"/>
      <c r="U2253" s="327"/>
      <c r="V2253" s="327"/>
      <c r="W2253" s="327"/>
      <c r="X2253" s="327"/>
      <c r="Y2253" s="327"/>
      <c r="Z2253" s="327"/>
      <c r="AA2253" s="327"/>
      <c r="AB2253" s="327"/>
      <c r="AC2253" s="327"/>
      <c r="AD2253" s="327"/>
      <c r="AE2253" s="327"/>
      <c r="AF2253" s="327"/>
      <c r="AG2253" s="327"/>
    </row>
    <row r="2254" spans="2:33">
      <c r="B2254" s="354"/>
      <c r="D2254" s="327"/>
      <c r="E2254" s="327"/>
      <c r="F2254" s="327"/>
      <c r="G2254" s="327"/>
      <c r="H2254" s="327"/>
      <c r="I2254" s="327"/>
      <c r="J2254" s="327"/>
      <c r="K2254" s="327"/>
      <c r="L2254" s="327"/>
      <c r="M2254" s="327"/>
      <c r="N2254" s="327"/>
      <c r="O2254" s="327"/>
      <c r="P2254" s="327"/>
      <c r="Q2254" s="327"/>
      <c r="R2254" s="327"/>
      <c r="S2254" s="327"/>
      <c r="T2254" s="327"/>
      <c r="U2254" s="327"/>
      <c r="V2254" s="327"/>
      <c r="W2254" s="327"/>
      <c r="X2254" s="327"/>
      <c r="Y2254" s="327"/>
      <c r="Z2254" s="327"/>
      <c r="AA2254" s="327"/>
      <c r="AB2254" s="327"/>
      <c r="AC2254" s="327"/>
      <c r="AD2254" s="327"/>
      <c r="AE2254" s="327"/>
      <c r="AF2254" s="327"/>
      <c r="AG2254" s="327"/>
    </row>
    <row r="2255" spans="2:33">
      <c r="B2255" s="354"/>
      <c r="D2255" s="327"/>
      <c r="E2255" s="327"/>
      <c r="F2255" s="327"/>
      <c r="G2255" s="327"/>
      <c r="H2255" s="327"/>
      <c r="I2255" s="327"/>
      <c r="J2255" s="327"/>
      <c r="K2255" s="327"/>
      <c r="L2255" s="327"/>
      <c r="M2255" s="327"/>
      <c r="N2255" s="327"/>
      <c r="O2255" s="327"/>
      <c r="P2255" s="327"/>
      <c r="Q2255" s="327"/>
      <c r="R2255" s="327"/>
      <c r="S2255" s="327"/>
      <c r="T2255" s="327"/>
      <c r="U2255" s="327"/>
      <c r="V2255" s="327"/>
      <c r="W2255" s="327"/>
      <c r="X2255" s="327"/>
      <c r="Y2255" s="327"/>
      <c r="Z2255" s="327"/>
      <c r="AA2255" s="327"/>
      <c r="AB2255" s="327"/>
      <c r="AC2255" s="327"/>
      <c r="AD2255" s="327"/>
      <c r="AE2255" s="327"/>
      <c r="AF2255" s="327"/>
      <c r="AG2255" s="327"/>
    </row>
    <row r="2256" spans="2:33">
      <c r="B2256" s="354"/>
      <c r="D2256" s="327"/>
      <c r="E2256" s="327"/>
      <c r="F2256" s="327"/>
      <c r="G2256" s="327"/>
      <c r="H2256" s="327"/>
      <c r="I2256" s="327"/>
      <c r="J2256" s="327"/>
      <c r="K2256" s="327"/>
      <c r="L2256" s="327"/>
      <c r="M2256" s="327"/>
      <c r="N2256" s="327"/>
      <c r="O2256" s="327"/>
      <c r="P2256" s="327"/>
      <c r="Q2256" s="327"/>
      <c r="R2256" s="327"/>
      <c r="S2256" s="327"/>
      <c r="T2256" s="327"/>
      <c r="U2256" s="327"/>
      <c r="V2256" s="327"/>
      <c r="W2256" s="327"/>
      <c r="X2256" s="327"/>
      <c r="Y2256" s="327"/>
      <c r="Z2256" s="327"/>
      <c r="AA2256" s="327"/>
      <c r="AB2256" s="327"/>
      <c r="AC2256" s="327"/>
      <c r="AD2256" s="327"/>
      <c r="AE2256" s="327"/>
      <c r="AF2256" s="327"/>
      <c r="AG2256" s="327"/>
    </row>
    <row r="2257" spans="2:33">
      <c r="B2257" s="354"/>
      <c r="D2257" s="327"/>
      <c r="E2257" s="327"/>
      <c r="F2257" s="327"/>
      <c r="G2257" s="327"/>
      <c r="H2257" s="327"/>
      <c r="I2257" s="327"/>
      <c r="J2257" s="327"/>
      <c r="K2257" s="327"/>
      <c r="L2257" s="327"/>
      <c r="M2257" s="327"/>
      <c r="N2257" s="327"/>
      <c r="O2257" s="327"/>
      <c r="P2257" s="327"/>
      <c r="Q2257" s="327"/>
      <c r="R2257" s="327"/>
      <c r="S2257" s="327"/>
      <c r="T2257" s="327"/>
      <c r="U2257" s="327"/>
      <c r="V2257" s="327"/>
      <c r="W2257" s="327"/>
      <c r="X2257" s="327"/>
      <c r="Y2257" s="327"/>
      <c r="Z2257" s="327"/>
      <c r="AA2257" s="327"/>
      <c r="AB2257" s="327"/>
      <c r="AC2257" s="327"/>
      <c r="AD2257" s="327"/>
      <c r="AE2257" s="327"/>
      <c r="AF2257" s="327"/>
      <c r="AG2257" s="327"/>
    </row>
    <row r="2258" spans="2:33">
      <c r="B2258" s="354"/>
      <c r="D2258" s="327"/>
      <c r="E2258" s="327"/>
      <c r="F2258" s="327"/>
      <c r="G2258" s="327"/>
      <c r="H2258" s="327"/>
      <c r="I2258" s="327"/>
      <c r="J2258" s="327"/>
      <c r="K2258" s="327"/>
      <c r="L2258" s="327"/>
      <c r="M2258" s="327"/>
      <c r="N2258" s="327"/>
      <c r="O2258" s="327"/>
      <c r="P2258" s="327"/>
      <c r="Q2258" s="327"/>
      <c r="R2258" s="327"/>
      <c r="S2258" s="327"/>
      <c r="T2258" s="327"/>
      <c r="U2258" s="327"/>
      <c r="V2258" s="327"/>
      <c r="W2258" s="327"/>
      <c r="X2258" s="327"/>
      <c r="Y2258" s="327"/>
      <c r="Z2258" s="327"/>
      <c r="AA2258" s="327"/>
      <c r="AB2258" s="327"/>
      <c r="AC2258" s="327"/>
      <c r="AD2258" s="327"/>
      <c r="AE2258" s="327"/>
      <c r="AF2258" s="327"/>
      <c r="AG2258" s="327"/>
    </row>
    <row r="2259" spans="2:33">
      <c r="B2259" s="354"/>
      <c r="D2259" s="327"/>
      <c r="E2259" s="327"/>
      <c r="F2259" s="327"/>
      <c r="G2259" s="327"/>
      <c r="H2259" s="327"/>
      <c r="I2259" s="327"/>
      <c r="J2259" s="327"/>
      <c r="K2259" s="327"/>
      <c r="L2259" s="327"/>
      <c r="M2259" s="327"/>
      <c r="N2259" s="327"/>
      <c r="O2259" s="327"/>
      <c r="P2259" s="327"/>
      <c r="Q2259" s="327"/>
      <c r="R2259" s="327"/>
      <c r="S2259" s="327"/>
      <c r="T2259" s="327"/>
      <c r="U2259" s="327"/>
      <c r="V2259" s="327"/>
      <c r="W2259" s="327"/>
      <c r="X2259" s="327"/>
      <c r="Y2259" s="327"/>
      <c r="Z2259" s="327"/>
      <c r="AA2259" s="327"/>
      <c r="AB2259" s="327"/>
      <c r="AC2259" s="327"/>
      <c r="AD2259" s="327"/>
      <c r="AE2259" s="327"/>
      <c r="AF2259" s="327"/>
      <c r="AG2259" s="327"/>
    </row>
    <row r="2260" spans="2:33">
      <c r="B2260" s="354"/>
      <c r="D2260" s="327"/>
      <c r="E2260" s="327"/>
      <c r="F2260" s="327"/>
      <c r="G2260" s="327"/>
      <c r="H2260" s="327"/>
      <c r="I2260" s="327"/>
      <c r="J2260" s="327"/>
      <c r="K2260" s="327"/>
      <c r="L2260" s="327"/>
      <c r="M2260" s="327"/>
      <c r="N2260" s="327"/>
      <c r="O2260" s="327"/>
      <c r="P2260" s="327"/>
      <c r="Q2260" s="327"/>
      <c r="R2260" s="327"/>
      <c r="S2260" s="327"/>
      <c r="T2260" s="327"/>
      <c r="U2260" s="327"/>
      <c r="V2260" s="327"/>
      <c r="W2260" s="327"/>
      <c r="X2260" s="327"/>
      <c r="Y2260" s="327"/>
      <c r="Z2260" s="327"/>
      <c r="AA2260" s="327"/>
      <c r="AB2260" s="327"/>
      <c r="AC2260" s="327"/>
      <c r="AD2260" s="327"/>
      <c r="AE2260" s="327"/>
      <c r="AF2260" s="327"/>
      <c r="AG2260" s="327"/>
    </row>
    <row r="2261" spans="2:33">
      <c r="B2261" s="354"/>
      <c r="D2261" s="327"/>
      <c r="E2261" s="327"/>
      <c r="F2261" s="327"/>
      <c r="G2261" s="327"/>
      <c r="H2261" s="327"/>
      <c r="I2261" s="327"/>
      <c r="J2261" s="327"/>
      <c r="K2261" s="327"/>
      <c r="L2261" s="327"/>
      <c r="M2261" s="327"/>
      <c r="N2261" s="327"/>
      <c r="O2261" s="327"/>
      <c r="P2261" s="327"/>
      <c r="Q2261" s="327"/>
      <c r="R2261" s="327"/>
      <c r="S2261" s="327"/>
      <c r="T2261" s="327"/>
      <c r="U2261" s="327"/>
      <c r="V2261" s="327"/>
      <c r="W2261" s="327"/>
      <c r="X2261" s="327"/>
      <c r="Y2261" s="327"/>
      <c r="Z2261" s="327"/>
      <c r="AA2261" s="327"/>
      <c r="AB2261" s="327"/>
      <c r="AC2261" s="327"/>
      <c r="AD2261" s="327"/>
      <c r="AE2261" s="327"/>
      <c r="AF2261" s="327"/>
      <c r="AG2261" s="327"/>
    </row>
    <row r="2262" spans="2:33">
      <c r="B2262" s="354"/>
      <c r="D2262" s="327"/>
      <c r="E2262" s="327"/>
      <c r="F2262" s="327"/>
      <c r="G2262" s="327"/>
      <c r="H2262" s="327"/>
      <c r="I2262" s="327"/>
      <c r="J2262" s="327"/>
      <c r="K2262" s="327"/>
      <c r="L2262" s="327"/>
      <c r="M2262" s="327"/>
      <c r="N2262" s="327"/>
      <c r="O2262" s="327"/>
      <c r="P2262" s="327"/>
      <c r="Q2262" s="327"/>
      <c r="R2262" s="327"/>
      <c r="S2262" s="327"/>
      <c r="T2262" s="327"/>
      <c r="U2262" s="327"/>
      <c r="V2262" s="327"/>
      <c r="W2262" s="327"/>
      <c r="X2262" s="327"/>
      <c r="Y2262" s="327"/>
      <c r="Z2262" s="327"/>
      <c r="AA2262" s="327"/>
      <c r="AB2262" s="327"/>
      <c r="AC2262" s="327"/>
      <c r="AD2262" s="327"/>
      <c r="AE2262" s="327"/>
      <c r="AF2262" s="327"/>
      <c r="AG2262" s="327"/>
    </row>
    <row r="2263" spans="2:33">
      <c r="B2263" s="354"/>
      <c r="D2263" s="327"/>
      <c r="E2263" s="327"/>
      <c r="F2263" s="327"/>
      <c r="G2263" s="327"/>
      <c r="H2263" s="327"/>
      <c r="I2263" s="327"/>
      <c r="J2263" s="327"/>
      <c r="K2263" s="327"/>
      <c r="L2263" s="327"/>
      <c r="M2263" s="327"/>
      <c r="N2263" s="327"/>
      <c r="O2263" s="327"/>
      <c r="P2263" s="327"/>
      <c r="Q2263" s="327"/>
      <c r="R2263" s="327"/>
      <c r="S2263" s="327"/>
      <c r="T2263" s="327"/>
      <c r="U2263" s="327"/>
      <c r="V2263" s="327"/>
      <c r="W2263" s="327"/>
      <c r="X2263" s="327"/>
      <c r="Y2263" s="327"/>
      <c r="Z2263" s="327"/>
      <c r="AA2263" s="327"/>
      <c r="AB2263" s="327"/>
      <c r="AC2263" s="327"/>
      <c r="AD2263" s="327"/>
      <c r="AE2263" s="327"/>
      <c r="AF2263" s="327"/>
      <c r="AG2263" s="327"/>
    </row>
    <row r="2264" spans="2:33">
      <c r="B2264" s="354"/>
      <c r="D2264" s="327"/>
      <c r="E2264" s="327"/>
      <c r="F2264" s="327"/>
      <c r="G2264" s="327"/>
      <c r="H2264" s="327"/>
      <c r="I2264" s="327"/>
      <c r="J2264" s="327"/>
      <c r="K2264" s="327"/>
      <c r="L2264" s="327"/>
      <c r="M2264" s="327"/>
      <c r="N2264" s="327"/>
      <c r="O2264" s="327"/>
      <c r="P2264" s="327"/>
      <c r="Q2264" s="327"/>
      <c r="R2264" s="327"/>
      <c r="S2264" s="327"/>
      <c r="T2264" s="327"/>
      <c r="U2264" s="327"/>
      <c r="V2264" s="327"/>
      <c r="W2264" s="327"/>
      <c r="X2264" s="327"/>
      <c r="Y2264" s="327"/>
      <c r="Z2264" s="327"/>
      <c r="AA2264" s="327"/>
      <c r="AB2264" s="327"/>
      <c r="AC2264" s="327"/>
      <c r="AD2264" s="327"/>
      <c r="AE2264" s="327"/>
      <c r="AF2264" s="327"/>
      <c r="AG2264" s="327"/>
    </row>
    <row r="2265" spans="2:33">
      <c r="B2265" s="354"/>
      <c r="D2265" s="327"/>
      <c r="E2265" s="327"/>
      <c r="F2265" s="327"/>
      <c r="G2265" s="327"/>
      <c r="H2265" s="327"/>
      <c r="I2265" s="327"/>
      <c r="J2265" s="327"/>
      <c r="K2265" s="327"/>
      <c r="L2265" s="327"/>
      <c r="M2265" s="327"/>
      <c r="N2265" s="327"/>
      <c r="O2265" s="327"/>
      <c r="P2265" s="327"/>
      <c r="Q2265" s="327"/>
      <c r="R2265" s="327"/>
      <c r="S2265" s="327"/>
      <c r="T2265" s="327"/>
      <c r="U2265" s="327"/>
      <c r="V2265" s="327"/>
      <c r="W2265" s="327"/>
      <c r="X2265" s="327"/>
      <c r="Y2265" s="327"/>
      <c r="Z2265" s="327"/>
      <c r="AA2265" s="327"/>
      <c r="AB2265" s="327"/>
      <c r="AC2265" s="327"/>
      <c r="AD2265" s="327"/>
      <c r="AE2265" s="327"/>
      <c r="AF2265" s="327"/>
      <c r="AG2265" s="327"/>
    </row>
    <row r="2266" spans="2:33">
      <c r="B2266" s="354"/>
      <c r="D2266" s="327"/>
      <c r="E2266" s="327"/>
      <c r="F2266" s="327"/>
      <c r="G2266" s="327"/>
      <c r="H2266" s="327"/>
      <c r="I2266" s="327"/>
      <c r="J2266" s="327"/>
      <c r="K2266" s="327"/>
      <c r="L2266" s="327"/>
      <c r="M2266" s="327"/>
      <c r="N2266" s="327"/>
      <c r="O2266" s="327"/>
      <c r="P2266" s="327"/>
      <c r="Q2266" s="327"/>
      <c r="R2266" s="327"/>
      <c r="S2266" s="327"/>
      <c r="T2266" s="327"/>
      <c r="U2266" s="327"/>
      <c r="V2266" s="327"/>
      <c r="W2266" s="327"/>
      <c r="X2266" s="327"/>
      <c r="Y2266" s="327"/>
      <c r="Z2266" s="327"/>
      <c r="AA2266" s="327"/>
      <c r="AB2266" s="327"/>
      <c r="AC2266" s="327"/>
      <c r="AD2266" s="327"/>
      <c r="AE2266" s="327"/>
      <c r="AF2266" s="327"/>
      <c r="AG2266" s="327"/>
    </row>
    <row r="2267" spans="2:33">
      <c r="B2267" s="354"/>
      <c r="D2267" s="327"/>
      <c r="E2267" s="327"/>
      <c r="F2267" s="327"/>
      <c r="G2267" s="327"/>
      <c r="H2267" s="327"/>
      <c r="I2267" s="327"/>
      <c r="J2267" s="327"/>
      <c r="K2267" s="327"/>
      <c r="L2267" s="327"/>
      <c r="M2267" s="327"/>
      <c r="N2267" s="327"/>
      <c r="O2267" s="327"/>
      <c r="P2267" s="327"/>
      <c r="Q2267" s="327"/>
      <c r="R2267" s="327"/>
      <c r="S2267" s="327"/>
      <c r="T2267" s="327"/>
      <c r="U2267" s="327"/>
      <c r="V2267" s="327"/>
      <c r="W2267" s="327"/>
      <c r="X2267" s="327"/>
      <c r="Y2267" s="327"/>
      <c r="Z2267" s="327"/>
      <c r="AA2267" s="327"/>
      <c r="AB2267" s="327"/>
      <c r="AC2267" s="327"/>
      <c r="AD2267" s="327"/>
      <c r="AE2267" s="327"/>
      <c r="AF2267" s="327"/>
      <c r="AG2267" s="327"/>
    </row>
    <row r="2268" spans="2:33">
      <c r="B2268" s="354"/>
      <c r="D2268" s="327"/>
      <c r="E2268" s="327"/>
      <c r="F2268" s="327"/>
      <c r="G2268" s="327"/>
      <c r="H2268" s="327"/>
      <c r="I2268" s="327"/>
      <c r="J2268" s="327"/>
      <c r="K2268" s="327"/>
      <c r="L2268" s="327"/>
      <c r="M2268" s="327"/>
      <c r="N2268" s="327"/>
      <c r="O2268" s="327"/>
      <c r="P2268" s="327"/>
      <c r="Q2268" s="327"/>
      <c r="R2268" s="327"/>
      <c r="S2268" s="327"/>
      <c r="T2268" s="327"/>
      <c r="U2268" s="327"/>
      <c r="V2268" s="327"/>
      <c r="W2268" s="327"/>
      <c r="X2268" s="327"/>
      <c r="Y2268" s="327"/>
      <c r="Z2268" s="327"/>
      <c r="AA2268" s="327"/>
      <c r="AB2268" s="327"/>
      <c r="AC2268" s="327"/>
      <c r="AD2268" s="327"/>
      <c r="AE2268" s="327"/>
      <c r="AF2268" s="327"/>
      <c r="AG2268" s="327"/>
    </row>
    <row r="2269" spans="2:33">
      <c r="B2269" s="354"/>
      <c r="D2269" s="327"/>
      <c r="E2269" s="327"/>
      <c r="F2269" s="327"/>
      <c r="G2269" s="327"/>
      <c r="H2269" s="327"/>
      <c r="I2269" s="327"/>
      <c r="J2269" s="327"/>
      <c r="K2269" s="327"/>
      <c r="L2269" s="327"/>
      <c r="M2269" s="327"/>
      <c r="N2269" s="327"/>
      <c r="O2269" s="327"/>
      <c r="P2269" s="327"/>
      <c r="Q2269" s="327"/>
      <c r="R2269" s="327"/>
      <c r="S2269" s="327"/>
      <c r="T2269" s="327"/>
      <c r="U2269" s="327"/>
      <c r="V2269" s="327"/>
      <c r="W2269" s="327"/>
      <c r="X2269" s="327"/>
      <c r="Y2269" s="327"/>
      <c r="Z2269" s="327"/>
      <c r="AA2269" s="327"/>
      <c r="AB2269" s="327"/>
      <c r="AC2269" s="327"/>
      <c r="AD2269" s="327"/>
      <c r="AE2269" s="327"/>
      <c r="AF2269" s="327"/>
      <c r="AG2269" s="327"/>
    </row>
    <row r="2270" spans="2:33">
      <c r="B2270" s="354"/>
      <c r="D2270" s="327"/>
      <c r="E2270" s="327"/>
      <c r="F2270" s="327"/>
      <c r="G2270" s="327"/>
      <c r="H2270" s="327"/>
      <c r="I2270" s="327"/>
      <c r="J2270" s="327"/>
      <c r="K2270" s="327"/>
      <c r="L2270" s="327"/>
      <c r="M2270" s="327"/>
      <c r="N2270" s="327"/>
      <c r="O2270" s="327"/>
      <c r="P2270" s="327"/>
      <c r="Q2270" s="327"/>
      <c r="R2270" s="327"/>
      <c r="S2270" s="327"/>
      <c r="T2270" s="327"/>
      <c r="U2270" s="327"/>
      <c r="V2270" s="327"/>
      <c r="W2270" s="327"/>
      <c r="X2270" s="327"/>
      <c r="Y2270" s="327"/>
      <c r="Z2270" s="327"/>
      <c r="AA2270" s="327"/>
      <c r="AB2270" s="327"/>
      <c r="AC2270" s="327"/>
      <c r="AD2270" s="327"/>
      <c r="AE2270" s="327"/>
      <c r="AF2270" s="327"/>
      <c r="AG2270" s="327"/>
    </row>
    <row r="2271" spans="2:33">
      <c r="B2271" s="354"/>
      <c r="D2271" s="327"/>
      <c r="E2271" s="327"/>
      <c r="F2271" s="327"/>
      <c r="G2271" s="327"/>
      <c r="H2271" s="327"/>
      <c r="I2271" s="327"/>
      <c r="J2271" s="327"/>
      <c r="K2271" s="327"/>
      <c r="L2271" s="327"/>
      <c r="M2271" s="327"/>
      <c r="N2271" s="327"/>
      <c r="O2271" s="327"/>
      <c r="P2271" s="327"/>
      <c r="Q2271" s="327"/>
      <c r="R2271" s="327"/>
      <c r="S2271" s="327"/>
      <c r="T2271" s="327"/>
      <c r="U2271" s="327"/>
      <c r="V2271" s="327"/>
      <c r="W2271" s="327"/>
      <c r="X2271" s="327"/>
      <c r="Y2271" s="327"/>
      <c r="Z2271" s="327"/>
      <c r="AA2271" s="327"/>
      <c r="AB2271" s="327"/>
      <c r="AC2271" s="327"/>
      <c r="AD2271" s="327"/>
      <c r="AE2271" s="327"/>
      <c r="AF2271" s="327"/>
      <c r="AG2271" s="327"/>
    </row>
    <row r="2272" spans="2:33">
      <c r="B2272" s="354"/>
      <c r="D2272" s="327"/>
      <c r="E2272" s="327"/>
      <c r="F2272" s="327"/>
      <c r="G2272" s="327"/>
      <c r="H2272" s="327"/>
      <c r="I2272" s="327"/>
      <c r="J2272" s="327"/>
      <c r="K2272" s="327"/>
      <c r="L2272" s="327"/>
      <c r="M2272" s="327"/>
      <c r="N2272" s="327"/>
      <c r="O2272" s="327"/>
      <c r="P2272" s="327"/>
      <c r="Q2272" s="327"/>
      <c r="R2272" s="327"/>
      <c r="S2272" s="327"/>
      <c r="T2272" s="327"/>
      <c r="U2272" s="327"/>
      <c r="V2272" s="327"/>
      <c r="W2272" s="327"/>
      <c r="X2272" s="327"/>
      <c r="Y2272" s="327"/>
      <c r="Z2272" s="327"/>
      <c r="AA2272" s="327"/>
      <c r="AB2272" s="327"/>
      <c r="AC2272" s="327"/>
      <c r="AD2272" s="327"/>
      <c r="AE2272" s="327"/>
      <c r="AF2272" s="327"/>
      <c r="AG2272" s="327"/>
    </row>
    <row r="2273" spans="2:33">
      <c r="B2273" s="354"/>
      <c r="D2273" s="327"/>
      <c r="E2273" s="327"/>
      <c r="F2273" s="327"/>
      <c r="G2273" s="327"/>
      <c r="H2273" s="327"/>
      <c r="I2273" s="327"/>
      <c r="J2273" s="327"/>
      <c r="K2273" s="327"/>
      <c r="L2273" s="327"/>
      <c r="M2273" s="327"/>
      <c r="N2273" s="327"/>
      <c r="O2273" s="327"/>
      <c r="P2273" s="327"/>
      <c r="Q2273" s="327"/>
      <c r="R2273" s="327"/>
      <c r="S2273" s="327"/>
      <c r="T2273" s="327"/>
      <c r="U2273" s="327"/>
      <c r="V2273" s="327"/>
      <c r="W2273" s="327"/>
      <c r="X2273" s="327"/>
      <c r="Y2273" s="327"/>
      <c r="Z2273" s="327"/>
      <c r="AA2273" s="327"/>
      <c r="AB2273" s="327"/>
      <c r="AC2273" s="327"/>
      <c r="AD2273" s="327"/>
      <c r="AE2273" s="327"/>
      <c r="AF2273" s="327"/>
      <c r="AG2273" s="327"/>
    </row>
    <row r="2274" spans="2:33">
      <c r="B2274" s="354"/>
      <c r="D2274" s="327"/>
      <c r="E2274" s="327"/>
      <c r="F2274" s="327"/>
      <c r="G2274" s="327"/>
      <c r="H2274" s="327"/>
      <c r="I2274" s="327"/>
      <c r="J2274" s="327"/>
      <c r="K2274" s="327"/>
      <c r="L2274" s="327"/>
      <c r="M2274" s="327"/>
      <c r="N2274" s="327"/>
      <c r="O2274" s="327"/>
      <c r="P2274" s="327"/>
      <c r="Q2274" s="327"/>
      <c r="R2274" s="327"/>
      <c r="S2274" s="327"/>
      <c r="T2274" s="327"/>
      <c r="U2274" s="327"/>
      <c r="V2274" s="327"/>
      <c r="W2274" s="327"/>
      <c r="X2274" s="327"/>
      <c r="Y2274" s="327"/>
      <c r="Z2274" s="327"/>
      <c r="AA2274" s="327"/>
      <c r="AB2274" s="327"/>
      <c r="AC2274" s="327"/>
      <c r="AD2274" s="327"/>
      <c r="AE2274" s="327"/>
      <c r="AF2274" s="327"/>
      <c r="AG2274" s="327"/>
    </row>
    <row r="2275" spans="2:33">
      <c r="B2275" s="354"/>
      <c r="D2275" s="327"/>
      <c r="E2275" s="327"/>
      <c r="F2275" s="327"/>
      <c r="G2275" s="327"/>
      <c r="H2275" s="327"/>
      <c r="I2275" s="327"/>
      <c r="J2275" s="327"/>
      <c r="K2275" s="327"/>
      <c r="L2275" s="327"/>
      <c r="M2275" s="327"/>
      <c r="N2275" s="327"/>
      <c r="O2275" s="327"/>
      <c r="P2275" s="327"/>
      <c r="Q2275" s="327"/>
      <c r="R2275" s="327"/>
      <c r="S2275" s="327"/>
      <c r="T2275" s="327"/>
      <c r="U2275" s="327"/>
      <c r="V2275" s="327"/>
      <c r="W2275" s="327"/>
      <c r="X2275" s="327"/>
      <c r="Y2275" s="327"/>
      <c r="Z2275" s="327"/>
      <c r="AA2275" s="327"/>
      <c r="AB2275" s="327"/>
      <c r="AC2275" s="327"/>
      <c r="AD2275" s="327"/>
      <c r="AE2275" s="327"/>
      <c r="AF2275" s="327"/>
      <c r="AG2275" s="327"/>
    </row>
    <row r="2276" spans="2:33">
      <c r="B2276" s="354"/>
      <c r="D2276" s="327"/>
      <c r="E2276" s="327"/>
      <c r="F2276" s="327"/>
      <c r="G2276" s="327"/>
      <c r="H2276" s="327"/>
      <c r="I2276" s="327"/>
      <c r="J2276" s="327"/>
      <c r="K2276" s="327"/>
      <c r="L2276" s="327"/>
      <c r="M2276" s="327"/>
      <c r="N2276" s="327"/>
      <c r="O2276" s="327"/>
      <c r="P2276" s="327"/>
      <c r="Q2276" s="327"/>
      <c r="R2276" s="327"/>
      <c r="S2276" s="327"/>
      <c r="T2276" s="327"/>
      <c r="U2276" s="327"/>
      <c r="V2276" s="327"/>
      <c r="W2276" s="327"/>
      <c r="X2276" s="327"/>
      <c r="Y2276" s="327"/>
      <c r="Z2276" s="327"/>
      <c r="AA2276" s="327"/>
      <c r="AB2276" s="327"/>
      <c r="AC2276" s="327"/>
      <c r="AD2276" s="327"/>
      <c r="AE2276" s="327"/>
      <c r="AF2276" s="327"/>
      <c r="AG2276" s="327"/>
    </row>
    <row r="2277" spans="2:33">
      <c r="B2277" s="354"/>
      <c r="D2277" s="327"/>
      <c r="E2277" s="327"/>
      <c r="F2277" s="327"/>
      <c r="G2277" s="327"/>
      <c r="H2277" s="327"/>
      <c r="I2277" s="327"/>
      <c r="J2277" s="327"/>
      <c r="K2277" s="327"/>
      <c r="L2277" s="327"/>
      <c r="M2277" s="327"/>
      <c r="N2277" s="327"/>
      <c r="O2277" s="327"/>
      <c r="P2277" s="327"/>
      <c r="Q2277" s="327"/>
      <c r="R2277" s="327"/>
      <c r="S2277" s="327"/>
      <c r="T2277" s="327"/>
      <c r="U2277" s="327"/>
      <c r="V2277" s="327"/>
      <c r="W2277" s="327"/>
      <c r="X2277" s="327"/>
      <c r="Y2277" s="327"/>
      <c r="Z2277" s="327"/>
      <c r="AA2277" s="327"/>
      <c r="AB2277" s="327"/>
      <c r="AC2277" s="327"/>
      <c r="AD2277" s="327"/>
      <c r="AE2277" s="327"/>
      <c r="AF2277" s="327"/>
      <c r="AG2277" s="327"/>
    </row>
    <row r="2278" spans="2:33">
      <c r="B2278" s="354"/>
      <c r="D2278" s="327"/>
      <c r="E2278" s="327"/>
      <c r="F2278" s="327"/>
      <c r="G2278" s="327"/>
      <c r="H2278" s="327"/>
      <c r="I2278" s="327"/>
      <c r="J2278" s="327"/>
      <c r="K2278" s="327"/>
      <c r="L2278" s="327"/>
      <c r="M2278" s="327"/>
      <c r="N2278" s="327"/>
      <c r="O2278" s="327"/>
      <c r="P2278" s="327"/>
      <c r="Q2278" s="327"/>
      <c r="R2278" s="327"/>
      <c r="S2278" s="327"/>
      <c r="T2278" s="327"/>
      <c r="U2278" s="327"/>
      <c r="V2278" s="327"/>
      <c r="W2278" s="327"/>
      <c r="X2278" s="327"/>
      <c r="Y2278" s="327"/>
      <c r="Z2278" s="327"/>
      <c r="AA2278" s="327"/>
      <c r="AB2278" s="327"/>
      <c r="AC2278" s="327"/>
      <c r="AD2278" s="327"/>
      <c r="AE2278" s="327"/>
      <c r="AF2278" s="327"/>
      <c r="AG2278" s="327"/>
    </row>
    <row r="2279" spans="2:33">
      <c r="B2279" s="354"/>
      <c r="D2279" s="327"/>
      <c r="E2279" s="327"/>
      <c r="F2279" s="327"/>
      <c r="G2279" s="327"/>
      <c r="H2279" s="327"/>
      <c r="I2279" s="327"/>
      <c r="J2279" s="327"/>
      <c r="K2279" s="327"/>
      <c r="L2279" s="327"/>
      <c r="M2279" s="327"/>
      <c r="N2279" s="327"/>
      <c r="O2279" s="327"/>
      <c r="P2279" s="327"/>
      <c r="Q2279" s="327"/>
      <c r="R2279" s="327"/>
      <c r="S2279" s="327"/>
      <c r="T2279" s="327"/>
      <c r="U2279" s="327"/>
      <c r="V2279" s="327"/>
      <c r="W2279" s="327"/>
      <c r="X2279" s="327"/>
      <c r="Y2279" s="327"/>
      <c r="Z2279" s="327"/>
      <c r="AA2279" s="327"/>
      <c r="AB2279" s="327"/>
      <c r="AC2279" s="327"/>
      <c r="AD2279" s="327"/>
      <c r="AE2279" s="327"/>
      <c r="AF2279" s="327"/>
      <c r="AG2279" s="327"/>
    </row>
    <row r="2280" spans="2:33">
      <c r="B2280" s="354"/>
      <c r="D2280" s="327"/>
      <c r="E2280" s="327"/>
      <c r="F2280" s="327"/>
      <c r="G2280" s="327"/>
      <c r="H2280" s="327"/>
      <c r="I2280" s="327"/>
      <c r="J2280" s="327"/>
      <c r="K2280" s="327"/>
      <c r="L2280" s="327"/>
      <c r="M2280" s="327"/>
      <c r="N2280" s="327"/>
      <c r="O2280" s="327"/>
      <c r="P2280" s="327"/>
      <c r="Q2280" s="327"/>
      <c r="R2280" s="327"/>
      <c r="S2280" s="327"/>
      <c r="T2280" s="327"/>
      <c r="U2280" s="327"/>
      <c r="V2280" s="327"/>
      <c r="W2280" s="327"/>
      <c r="X2280" s="327"/>
      <c r="Y2280" s="327"/>
      <c r="Z2280" s="327"/>
      <c r="AA2280" s="327"/>
      <c r="AB2280" s="327"/>
      <c r="AC2280" s="327"/>
      <c r="AD2280" s="327"/>
      <c r="AE2280" s="327"/>
      <c r="AF2280" s="327"/>
      <c r="AG2280" s="327"/>
    </row>
    <row r="2281" spans="2:33">
      <c r="B2281" s="354"/>
      <c r="D2281" s="327"/>
      <c r="E2281" s="327"/>
      <c r="F2281" s="327"/>
      <c r="G2281" s="327"/>
      <c r="H2281" s="327"/>
      <c r="I2281" s="327"/>
      <c r="J2281" s="327"/>
      <c r="K2281" s="327"/>
      <c r="L2281" s="327"/>
      <c r="M2281" s="327"/>
      <c r="N2281" s="327"/>
      <c r="O2281" s="327"/>
      <c r="P2281" s="327"/>
      <c r="Q2281" s="327"/>
      <c r="R2281" s="327"/>
      <c r="S2281" s="327"/>
      <c r="T2281" s="327"/>
      <c r="U2281" s="327"/>
      <c r="V2281" s="327"/>
      <c r="W2281" s="327"/>
      <c r="X2281" s="327"/>
      <c r="Y2281" s="327"/>
      <c r="Z2281" s="327"/>
      <c r="AA2281" s="327"/>
      <c r="AB2281" s="327"/>
      <c r="AC2281" s="327"/>
      <c r="AD2281" s="327"/>
      <c r="AE2281" s="327"/>
      <c r="AF2281" s="327"/>
      <c r="AG2281" s="327"/>
    </row>
    <row r="2282" spans="2:33">
      <c r="B2282" s="354"/>
      <c r="D2282" s="327"/>
      <c r="E2282" s="327"/>
      <c r="F2282" s="327"/>
      <c r="G2282" s="327"/>
      <c r="H2282" s="327"/>
      <c r="I2282" s="327"/>
      <c r="J2282" s="327"/>
      <c r="K2282" s="327"/>
      <c r="L2282" s="327"/>
      <c r="M2282" s="327"/>
      <c r="N2282" s="327"/>
      <c r="O2282" s="327"/>
      <c r="P2282" s="327"/>
      <c r="Q2282" s="327"/>
      <c r="R2282" s="327"/>
      <c r="S2282" s="327"/>
      <c r="T2282" s="327"/>
      <c r="U2282" s="327"/>
      <c r="V2282" s="327"/>
      <c r="W2282" s="327"/>
      <c r="X2282" s="327"/>
      <c r="Y2282" s="327"/>
      <c r="Z2282" s="327"/>
      <c r="AA2282" s="327"/>
      <c r="AB2282" s="327"/>
      <c r="AC2282" s="327"/>
      <c r="AD2282" s="327"/>
      <c r="AE2282" s="327"/>
      <c r="AF2282" s="327"/>
      <c r="AG2282" s="327"/>
    </row>
    <row r="2283" spans="2:33">
      <c r="B2283" s="354"/>
      <c r="D2283" s="327"/>
      <c r="E2283" s="327"/>
      <c r="F2283" s="327"/>
      <c r="G2283" s="327"/>
      <c r="H2283" s="327"/>
      <c r="I2283" s="327"/>
      <c r="J2283" s="327"/>
      <c r="K2283" s="327"/>
      <c r="L2283" s="327"/>
      <c r="M2283" s="327"/>
      <c r="N2283" s="327"/>
      <c r="O2283" s="327"/>
      <c r="P2283" s="327"/>
      <c r="Q2283" s="327"/>
      <c r="R2283" s="327"/>
      <c r="S2283" s="327"/>
      <c r="T2283" s="327"/>
      <c r="U2283" s="327"/>
      <c r="V2283" s="327"/>
      <c r="W2283" s="327"/>
      <c r="X2283" s="327"/>
      <c r="Y2283" s="327"/>
      <c r="Z2283" s="327"/>
      <c r="AA2283" s="327"/>
      <c r="AB2283" s="327"/>
      <c r="AC2283" s="327"/>
      <c r="AD2283" s="327"/>
      <c r="AE2283" s="327"/>
      <c r="AF2283" s="327"/>
      <c r="AG2283" s="327"/>
    </row>
    <row r="2284" spans="2:33">
      <c r="B2284" s="354"/>
      <c r="D2284" s="327"/>
      <c r="E2284" s="327"/>
      <c r="F2284" s="327"/>
      <c r="G2284" s="327"/>
      <c r="H2284" s="327"/>
      <c r="I2284" s="327"/>
      <c r="J2284" s="327"/>
      <c r="K2284" s="327"/>
      <c r="L2284" s="327"/>
      <c r="M2284" s="327"/>
      <c r="N2284" s="327"/>
      <c r="O2284" s="327"/>
      <c r="P2284" s="327"/>
      <c r="Q2284" s="327"/>
      <c r="R2284" s="327"/>
      <c r="S2284" s="327"/>
      <c r="T2284" s="327"/>
      <c r="U2284" s="327"/>
      <c r="V2284" s="327"/>
      <c r="W2284" s="327"/>
      <c r="X2284" s="327"/>
      <c r="Y2284" s="327"/>
      <c r="Z2284" s="327"/>
      <c r="AA2284" s="327"/>
      <c r="AB2284" s="327"/>
      <c r="AC2284" s="327"/>
      <c r="AD2284" s="327"/>
      <c r="AE2284" s="327"/>
      <c r="AF2284" s="327"/>
      <c r="AG2284" s="327"/>
    </row>
    <row r="2285" spans="2:33">
      <c r="B2285" s="354"/>
      <c r="D2285" s="327"/>
      <c r="E2285" s="327"/>
      <c r="F2285" s="327"/>
      <c r="G2285" s="327"/>
      <c r="H2285" s="327"/>
      <c r="I2285" s="327"/>
      <c r="J2285" s="327"/>
      <c r="K2285" s="327"/>
      <c r="L2285" s="327"/>
      <c r="M2285" s="327"/>
      <c r="N2285" s="327"/>
      <c r="O2285" s="327"/>
      <c r="P2285" s="327"/>
      <c r="Q2285" s="327"/>
      <c r="R2285" s="327"/>
      <c r="S2285" s="327"/>
      <c r="T2285" s="327"/>
      <c r="U2285" s="327"/>
      <c r="V2285" s="327"/>
      <c r="W2285" s="327"/>
      <c r="X2285" s="327"/>
      <c r="Y2285" s="327"/>
      <c r="Z2285" s="327"/>
      <c r="AA2285" s="327"/>
      <c r="AB2285" s="327"/>
      <c r="AC2285" s="327"/>
      <c r="AD2285" s="327"/>
      <c r="AE2285" s="327"/>
      <c r="AF2285" s="327"/>
      <c r="AG2285" s="327"/>
    </row>
    <row r="2286" spans="2:33">
      <c r="B2286" s="354"/>
      <c r="D2286" s="327"/>
      <c r="E2286" s="327"/>
      <c r="F2286" s="327"/>
      <c r="G2286" s="327"/>
      <c r="H2286" s="327"/>
      <c r="I2286" s="327"/>
      <c r="J2286" s="327"/>
      <c r="K2286" s="327"/>
      <c r="L2286" s="327"/>
      <c r="M2286" s="327"/>
      <c r="N2286" s="327"/>
      <c r="O2286" s="327"/>
      <c r="P2286" s="327"/>
      <c r="Q2286" s="327"/>
      <c r="R2286" s="327"/>
      <c r="S2286" s="327"/>
      <c r="T2286" s="327"/>
      <c r="U2286" s="327"/>
      <c r="V2286" s="327"/>
      <c r="W2286" s="327"/>
      <c r="X2286" s="327"/>
      <c r="Y2286" s="327"/>
      <c r="Z2286" s="327"/>
      <c r="AA2286" s="327"/>
      <c r="AB2286" s="327"/>
      <c r="AC2286" s="327"/>
      <c r="AD2286" s="327"/>
      <c r="AE2286" s="327"/>
      <c r="AF2286" s="327"/>
      <c r="AG2286" s="327"/>
    </row>
    <row r="2287" spans="2:33">
      <c r="B2287" s="354"/>
      <c r="D2287" s="327"/>
      <c r="E2287" s="327"/>
      <c r="F2287" s="327"/>
      <c r="G2287" s="327"/>
      <c r="H2287" s="327"/>
      <c r="I2287" s="327"/>
      <c r="J2287" s="327"/>
      <c r="K2287" s="327"/>
      <c r="L2287" s="327"/>
      <c r="M2287" s="327"/>
      <c r="N2287" s="327"/>
      <c r="O2287" s="327"/>
      <c r="P2287" s="327"/>
      <c r="Q2287" s="327"/>
      <c r="R2287" s="327"/>
      <c r="S2287" s="327"/>
      <c r="T2287" s="327"/>
      <c r="U2287" s="327"/>
      <c r="V2287" s="327"/>
      <c r="W2287" s="327"/>
      <c r="X2287" s="327"/>
      <c r="Y2287" s="327"/>
      <c r="Z2287" s="327"/>
      <c r="AA2287" s="327"/>
      <c r="AB2287" s="327"/>
      <c r="AC2287" s="327"/>
      <c r="AD2287" s="327"/>
      <c r="AE2287" s="327"/>
      <c r="AF2287" s="327"/>
      <c r="AG2287" s="327"/>
    </row>
    <row r="2288" spans="2:33">
      <c r="B2288" s="354"/>
      <c r="D2288" s="327"/>
      <c r="E2288" s="327"/>
      <c r="F2288" s="327"/>
      <c r="G2288" s="327"/>
      <c r="H2288" s="327"/>
      <c r="I2288" s="327"/>
      <c r="J2288" s="327"/>
      <c r="K2288" s="327"/>
      <c r="L2288" s="327"/>
      <c r="M2288" s="327"/>
      <c r="N2288" s="327"/>
      <c r="O2288" s="327"/>
      <c r="P2288" s="327"/>
      <c r="Q2288" s="327"/>
      <c r="R2288" s="327"/>
      <c r="S2288" s="327"/>
      <c r="T2288" s="327"/>
      <c r="U2288" s="327"/>
      <c r="V2288" s="327"/>
      <c r="W2288" s="327"/>
      <c r="X2288" s="327"/>
      <c r="Y2288" s="327"/>
      <c r="Z2288" s="327"/>
      <c r="AA2288" s="327"/>
      <c r="AB2288" s="327"/>
      <c r="AC2288" s="327"/>
      <c r="AD2288" s="327"/>
      <c r="AE2288" s="327"/>
      <c r="AF2288" s="327"/>
      <c r="AG2288" s="327"/>
    </row>
    <row r="2289" spans="2:33">
      <c r="B2289" s="354"/>
      <c r="D2289" s="327"/>
      <c r="E2289" s="327"/>
      <c r="F2289" s="327"/>
      <c r="G2289" s="327"/>
      <c r="H2289" s="327"/>
      <c r="I2289" s="327"/>
      <c r="J2289" s="327"/>
      <c r="K2289" s="327"/>
      <c r="L2289" s="327"/>
      <c r="M2289" s="327"/>
      <c r="N2289" s="327"/>
      <c r="O2289" s="327"/>
      <c r="P2289" s="327"/>
      <c r="Q2289" s="327"/>
      <c r="R2289" s="327"/>
      <c r="S2289" s="327"/>
      <c r="T2289" s="327"/>
      <c r="U2289" s="327"/>
      <c r="V2289" s="327"/>
      <c r="W2289" s="327"/>
      <c r="X2289" s="327"/>
      <c r="Y2289" s="327"/>
      <c r="Z2289" s="327"/>
      <c r="AA2289" s="327"/>
      <c r="AB2289" s="327"/>
      <c r="AC2289" s="327"/>
      <c r="AD2289" s="327"/>
      <c r="AE2289" s="327"/>
      <c r="AF2289" s="327"/>
      <c r="AG2289" s="327"/>
    </row>
    <row r="2290" spans="2:33">
      <c r="B2290" s="354"/>
      <c r="D2290" s="327"/>
      <c r="E2290" s="327"/>
      <c r="F2290" s="327"/>
      <c r="G2290" s="327"/>
      <c r="H2290" s="327"/>
      <c r="I2290" s="327"/>
      <c r="J2290" s="327"/>
      <c r="K2290" s="327"/>
      <c r="L2290" s="327"/>
      <c r="M2290" s="327"/>
      <c r="N2290" s="327"/>
      <c r="O2290" s="327"/>
      <c r="P2290" s="327"/>
      <c r="Q2290" s="327"/>
      <c r="R2290" s="327"/>
      <c r="S2290" s="327"/>
      <c r="T2290" s="327"/>
      <c r="U2290" s="327"/>
      <c r="V2290" s="327"/>
      <c r="W2290" s="327"/>
      <c r="X2290" s="327"/>
      <c r="Y2290" s="327"/>
      <c r="Z2290" s="327"/>
      <c r="AA2290" s="327"/>
      <c r="AB2290" s="327"/>
      <c r="AC2290" s="327"/>
      <c r="AD2290" s="327"/>
      <c r="AE2290" s="327"/>
      <c r="AF2290" s="327"/>
      <c r="AG2290" s="327"/>
    </row>
    <row r="2291" spans="2:33">
      <c r="B2291" s="354"/>
      <c r="D2291" s="327"/>
      <c r="E2291" s="327"/>
      <c r="F2291" s="327"/>
      <c r="G2291" s="327"/>
      <c r="H2291" s="327"/>
      <c r="I2291" s="327"/>
      <c r="J2291" s="327"/>
      <c r="K2291" s="327"/>
      <c r="L2291" s="327"/>
      <c r="M2291" s="327"/>
      <c r="N2291" s="327"/>
      <c r="O2291" s="327"/>
      <c r="P2291" s="327"/>
      <c r="Q2291" s="327"/>
      <c r="R2291" s="327"/>
      <c r="S2291" s="327"/>
      <c r="T2291" s="327"/>
      <c r="U2291" s="327"/>
      <c r="V2291" s="327"/>
      <c r="W2291" s="327"/>
      <c r="X2291" s="327"/>
      <c r="Y2291" s="327"/>
      <c r="Z2291" s="327"/>
      <c r="AA2291" s="327"/>
      <c r="AB2291" s="327"/>
      <c r="AC2291" s="327"/>
      <c r="AD2291" s="327"/>
      <c r="AE2291" s="327"/>
      <c r="AF2291" s="327"/>
      <c r="AG2291" s="327"/>
    </row>
    <row r="2292" spans="2:33">
      <c r="B2292" s="354"/>
      <c r="D2292" s="327"/>
      <c r="E2292" s="327"/>
      <c r="F2292" s="327"/>
      <c r="G2292" s="327"/>
      <c r="H2292" s="327"/>
      <c r="I2292" s="327"/>
      <c r="J2292" s="327"/>
      <c r="K2292" s="327"/>
      <c r="L2292" s="327"/>
      <c r="M2292" s="327"/>
      <c r="N2292" s="327"/>
      <c r="O2292" s="327"/>
      <c r="P2292" s="327"/>
      <c r="Q2292" s="327"/>
      <c r="R2292" s="327"/>
      <c r="S2292" s="327"/>
      <c r="T2292" s="327"/>
      <c r="U2292" s="327"/>
      <c r="V2292" s="327"/>
      <c r="W2292" s="327"/>
      <c r="X2292" s="327"/>
      <c r="Y2292" s="327"/>
      <c r="Z2292" s="327"/>
      <c r="AA2292" s="327"/>
      <c r="AB2292" s="327"/>
      <c r="AC2292" s="327"/>
      <c r="AD2292" s="327"/>
      <c r="AE2292" s="327"/>
      <c r="AF2292" s="327"/>
      <c r="AG2292" s="327"/>
    </row>
    <row r="2293" spans="2:33">
      <c r="B2293" s="354"/>
      <c r="D2293" s="327"/>
      <c r="E2293" s="327"/>
      <c r="F2293" s="327"/>
      <c r="G2293" s="327"/>
      <c r="H2293" s="327"/>
      <c r="I2293" s="327"/>
      <c r="J2293" s="327"/>
      <c r="K2293" s="327"/>
      <c r="L2293" s="327"/>
      <c r="M2293" s="327"/>
      <c r="N2293" s="327"/>
      <c r="O2293" s="327"/>
      <c r="P2293" s="327"/>
      <c r="Q2293" s="327"/>
      <c r="R2293" s="327"/>
      <c r="S2293" s="327"/>
      <c r="T2293" s="327"/>
      <c r="U2293" s="327"/>
      <c r="V2293" s="327"/>
      <c r="W2293" s="327"/>
      <c r="X2293" s="327"/>
      <c r="Y2293" s="327"/>
      <c r="Z2293" s="327"/>
      <c r="AA2293" s="327"/>
      <c r="AB2293" s="327"/>
      <c r="AC2293" s="327"/>
      <c r="AD2293" s="327"/>
      <c r="AE2293" s="327"/>
      <c r="AF2293" s="327"/>
      <c r="AG2293" s="327"/>
    </row>
    <row r="2294" spans="2:33">
      <c r="B2294" s="354"/>
      <c r="D2294" s="327"/>
      <c r="E2294" s="327"/>
      <c r="F2294" s="327"/>
      <c r="G2294" s="327"/>
      <c r="H2294" s="327"/>
      <c r="I2294" s="327"/>
      <c r="J2294" s="327"/>
      <c r="K2294" s="327"/>
      <c r="L2294" s="327"/>
      <c r="M2294" s="327"/>
      <c r="N2294" s="327"/>
      <c r="O2294" s="327"/>
      <c r="P2294" s="327"/>
      <c r="Q2294" s="327"/>
      <c r="R2294" s="327"/>
      <c r="S2294" s="327"/>
      <c r="T2294" s="327"/>
      <c r="U2294" s="327"/>
      <c r="V2294" s="327"/>
      <c r="W2294" s="327"/>
      <c r="X2294" s="327"/>
      <c r="Y2294" s="327"/>
      <c r="Z2294" s="327"/>
      <c r="AA2294" s="327"/>
      <c r="AB2294" s="327"/>
      <c r="AC2294" s="327"/>
      <c r="AD2294" s="327"/>
      <c r="AE2294" s="327"/>
      <c r="AF2294" s="327"/>
      <c r="AG2294" s="327"/>
    </row>
    <row r="2295" spans="2:33">
      <c r="B2295" s="354"/>
      <c r="D2295" s="327"/>
      <c r="E2295" s="327"/>
      <c r="F2295" s="327"/>
      <c r="G2295" s="327"/>
      <c r="H2295" s="327"/>
      <c r="I2295" s="327"/>
      <c r="J2295" s="327"/>
      <c r="K2295" s="327"/>
      <c r="L2295" s="327"/>
      <c r="M2295" s="327"/>
      <c r="N2295" s="327"/>
      <c r="O2295" s="327"/>
      <c r="P2295" s="327"/>
      <c r="Q2295" s="327"/>
      <c r="R2295" s="327"/>
      <c r="S2295" s="327"/>
      <c r="T2295" s="327"/>
      <c r="U2295" s="327"/>
      <c r="V2295" s="327"/>
      <c r="W2295" s="327"/>
      <c r="X2295" s="327"/>
      <c r="Y2295" s="327"/>
      <c r="Z2295" s="327"/>
      <c r="AA2295" s="327"/>
      <c r="AB2295" s="327"/>
      <c r="AC2295" s="327"/>
      <c r="AD2295" s="327"/>
      <c r="AE2295" s="327"/>
      <c r="AF2295" s="327"/>
      <c r="AG2295" s="327"/>
    </row>
    <row r="2296" spans="2:33">
      <c r="B2296" s="354"/>
      <c r="D2296" s="327"/>
      <c r="E2296" s="327"/>
      <c r="F2296" s="327"/>
      <c r="G2296" s="327"/>
      <c r="H2296" s="327"/>
      <c r="I2296" s="327"/>
      <c r="J2296" s="327"/>
      <c r="K2296" s="327"/>
      <c r="L2296" s="327"/>
      <c r="M2296" s="327"/>
      <c r="N2296" s="327"/>
      <c r="O2296" s="327"/>
      <c r="P2296" s="327"/>
      <c r="Q2296" s="327"/>
      <c r="R2296" s="327"/>
      <c r="S2296" s="327"/>
      <c r="T2296" s="327"/>
      <c r="U2296" s="327"/>
      <c r="V2296" s="327"/>
      <c r="W2296" s="327"/>
      <c r="X2296" s="327"/>
      <c r="Y2296" s="327"/>
      <c r="Z2296" s="327"/>
      <c r="AA2296" s="327"/>
      <c r="AB2296" s="327"/>
      <c r="AC2296" s="327"/>
      <c r="AD2296" s="327"/>
      <c r="AE2296" s="327"/>
      <c r="AF2296" s="327"/>
      <c r="AG2296" s="327"/>
    </row>
    <row r="2297" spans="2:33">
      <c r="B2297" s="354"/>
      <c r="D2297" s="327"/>
      <c r="E2297" s="327"/>
      <c r="F2297" s="327"/>
      <c r="G2297" s="327"/>
      <c r="H2297" s="327"/>
      <c r="I2297" s="327"/>
      <c r="J2297" s="327"/>
      <c r="K2297" s="327"/>
      <c r="L2297" s="327"/>
      <c r="M2297" s="327"/>
      <c r="N2297" s="327"/>
      <c r="O2297" s="327"/>
      <c r="P2297" s="327"/>
      <c r="Q2297" s="327"/>
      <c r="R2297" s="327"/>
      <c r="S2297" s="327"/>
      <c r="T2297" s="327"/>
      <c r="U2297" s="327"/>
      <c r="V2297" s="327"/>
      <c r="W2297" s="327"/>
      <c r="X2297" s="327"/>
      <c r="Y2297" s="327"/>
      <c r="Z2297" s="327"/>
      <c r="AA2297" s="327"/>
      <c r="AB2297" s="327"/>
      <c r="AC2297" s="327"/>
      <c r="AD2297" s="327"/>
      <c r="AE2297" s="327"/>
      <c r="AF2297" s="327"/>
      <c r="AG2297" s="327"/>
    </row>
    <row r="2298" spans="2:33">
      <c r="B2298" s="354"/>
      <c r="D2298" s="327"/>
      <c r="E2298" s="327"/>
      <c r="F2298" s="327"/>
      <c r="G2298" s="327"/>
      <c r="H2298" s="327"/>
      <c r="I2298" s="327"/>
      <c r="J2298" s="327"/>
      <c r="K2298" s="327"/>
      <c r="L2298" s="327"/>
      <c r="M2298" s="327"/>
      <c r="N2298" s="327"/>
      <c r="O2298" s="327"/>
      <c r="P2298" s="327"/>
      <c r="Q2298" s="327"/>
      <c r="R2298" s="327"/>
      <c r="S2298" s="327"/>
      <c r="T2298" s="327"/>
      <c r="U2298" s="327"/>
      <c r="V2298" s="327"/>
      <c r="W2298" s="327"/>
      <c r="X2298" s="327"/>
      <c r="Y2298" s="327"/>
      <c r="Z2298" s="327"/>
      <c r="AA2298" s="327"/>
      <c r="AB2298" s="327"/>
      <c r="AC2298" s="327"/>
      <c r="AD2298" s="327"/>
      <c r="AE2298" s="327"/>
      <c r="AF2298" s="327"/>
      <c r="AG2298" s="327"/>
    </row>
    <row r="2299" spans="2:33">
      <c r="B2299" s="354"/>
      <c r="D2299" s="327"/>
      <c r="E2299" s="327"/>
      <c r="F2299" s="327"/>
      <c r="G2299" s="327"/>
      <c r="H2299" s="327"/>
      <c r="I2299" s="327"/>
      <c r="J2299" s="327"/>
      <c r="K2299" s="327"/>
      <c r="L2299" s="327"/>
      <c r="M2299" s="327"/>
      <c r="N2299" s="327"/>
      <c r="O2299" s="327"/>
      <c r="P2299" s="327"/>
      <c r="Q2299" s="327"/>
      <c r="R2299" s="327"/>
      <c r="S2299" s="327"/>
      <c r="T2299" s="327"/>
      <c r="U2299" s="327"/>
      <c r="V2299" s="327"/>
      <c r="W2299" s="327"/>
      <c r="X2299" s="327"/>
      <c r="Y2299" s="327"/>
      <c r="Z2299" s="327"/>
      <c r="AA2299" s="327"/>
      <c r="AB2299" s="327"/>
      <c r="AC2299" s="327"/>
      <c r="AD2299" s="327"/>
      <c r="AE2299" s="327"/>
      <c r="AF2299" s="327"/>
      <c r="AG2299" s="327"/>
    </row>
    <row r="2300" spans="2:33">
      <c r="B2300" s="354"/>
      <c r="D2300" s="327"/>
      <c r="E2300" s="327"/>
      <c r="F2300" s="327"/>
      <c r="G2300" s="327"/>
      <c r="H2300" s="327"/>
      <c r="I2300" s="327"/>
      <c r="J2300" s="327"/>
      <c r="K2300" s="327"/>
      <c r="L2300" s="327"/>
      <c r="M2300" s="327"/>
      <c r="N2300" s="327"/>
      <c r="O2300" s="327"/>
      <c r="P2300" s="327"/>
      <c r="Q2300" s="327"/>
      <c r="R2300" s="327"/>
      <c r="S2300" s="327"/>
      <c r="T2300" s="327"/>
      <c r="U2300" s="327"/>
      <c r="V2300" s="327"/>
      <c r="W2300" s="327"/>
      <c r="X2300" s="327"/>
      <c r="Y2300" s="327"/>
      <c r="Z2300" s="327"/>
      <c r="AA2300" s="327"/>
      <c r="AB2300" s="327"/>
      <c r="AC2300" s="327"/>
      <c r="AD2300" s="327"/>
      <c r="AE2300" s="327"/>
      <c r="AF2300" s="327"/>
      <c r="AG2300" s="327"/>
    </row>
    <row r="2301" spans="2:33">
      <c r="B2301" s="354"/>
      <c r="D2301" s="327"/>
      <c r="E2301" s="327"/>
      <c r="F2301" s="327"/>
      <c r="G2301" s="327"/>
      <c r="H2301" s="327"/>
      <c r="I2301" s="327"/>
      <c r="J2301" s="327"/>
      <c r="K2301" s="327"/>
      <c r="L2301" s="327"/>
      <c r="M2301" s="327"/>
      <c r="N2301" s="327"/>
      <c r="O2301" s="327"/>
      <c r="P2301" s="327"/>
      <c r="Q2301" s="327"/>
      <c r="R2301" s="327"/>
      <c r="S2301" s="327"/>
      <c r="T2301" s="327"/>
      <c r="U2301" s="327"/>
      <c r="V2301" s="327"/>
      <c r="W2301" s="327"/>
      <c r="X2301" s="327"/>
      <c r="Y2301" s="327"/>
      <c r="Z2301" s="327"/>
      <c r="AA2301" s="327"/>
      <c r="AB2301" s="327"/>
      <c r="AC2301" s="327"/>
      <c r="AD2301" s="327"/>
      <c r="AE2301" s="327"/>
      <c r="AF2301" s="327"/>
      <c r="AG2301" s="327"/>
    </row>
    <row r="2302" spans="2:33">
      <c r="B2302" s="354"/>
      <c r="D2302" s="327"/>
      <c r="E2302" s="327"/>
      <c r="F2302" s="327"/>
      <c r="G2302" s="327"/>
      <c r="H2302" s="327"/>
      <c r="I2302" s="327"/>
      <c r="J2302" s="327"/>
      <c r="K2302" s="327"/>
      <c r="L2302" s="327"/>
      <c r="M2302" s="327"/>
      <c r="N2302" s="327"/>
      <c r="O2302" s="327"/>
      <c r="P2302" s="327"/>
      <c r="Q2302" s="327"/>
      <c r="R2302" s="327"/>
      <c r="S2302" s="327"/>
      <c r="T2302" s="327"/>
      <c r="U2302" s="327"/>
      <c r="V2302" s="327"/>
      <c r="W2302" s="327"/>
      <c r="X2302" s="327"/>
      <c r="Y2302" s="327"/>
      <c r="Z2302" s="327"/>
      <c r="AA2302" s="327"/>
      <c r="AB2302" s="327"/>
      <c r="AC2302" s="327"/>
      <c r="AD2302" s="327"/>
      <c r="AE2302" s="327"/>
      <c r="AF2302" s="327"/>
      <c r="AG2302" s="327"/>
    </row>
    <row r="2303" spans="2:33">
      <c r="B2303" s="354"/>
      <c r="D2303" s="327"/>
      <c r="E2303" s="327"/>
      <c r="F2303" s="327"/>
      <c r="G2303" s="327"/>
      <c r="H2303" s="327"/>
      <c r="I2303" s="327"/>
      <c r="J2303" s="327"/>
      <c r="K2303" s="327"/>
      <c r="L2303" s="327"/>
      <c r="M2303" s="327"/>
      <c r="N2303" s="327"/>
      <c r="O2303" s="327"/>
      <c r="P2303" s="327"/>
      <c r="Q2303" s="327"/>
      <c r="R2303" s="327"/>
      <c r="S2303" s="327"/>
      <c r="T2303" s="327"/>
      <c r="U2303" s="327"/>
      <c r="V2303" s="327"/>
      <c r="W2303" s="327"/>
      <c r="X2303" s="327"/>
      <c r="Y2303" s="327"/>
      <c r="Z2303" s="327"/>
      <c r="AA2303" s="327"/>
      <c r="AB2303" s="327"/>
      <c r="AC2303" s="327"/>
      <c r="AD2303" s="327"/>
      <c r="AE2303" s="327"/>
      <c r="AF2303" s="327"/>
      <c r="AG2303" s="327"/>
    </row>
    <row r="2304" spans="2:33">
      <c r="B2304" s="354"/>
      <c r="D2304" s="327"/>
      <c r="E2304" s="327"/>
      <c r="F2304" s="327"/>
      <c r="G2304" s="327"/>
      <c r="H2304" s="327"/>
      <c r="I2304" s="327"/>
      <c r="J2304" s="327"/>
      <c r="K2304" s="327"/>
      <c r="L2304" s="327"/>
      <c r="M2304" s="327"/>
      <c r="N2304" s="327"/>
      <c r="O2304" s="327"/>
      <c r="P2304" s="327"/>
      <c r="Q2304" s="327"/>
      <c r="R2304" s="327"/>
      <c r="S2304" s="327"/>
      <c r="T2304" s="327"/>
      <c r="U2304" s="327"/>
      <c r="V2304" s="327"/>
      <c r="W2304" s="327"/>
      <c r="X2304" s="327"/>
      <c r="Y2304" s="327"/>
      <c r="Z2304" s="327"/>
      <c r="AA2304" s="327"/>
      <c r="AB2304" s="327"/>
      <c r="AC2304" s="327"/>
      <c r="AD2304" s="327"/>
      <c r="AE2304" s="327"/>
      <c r="AF2304" s="327"/>
      <c r="AG2304" s="327"/>
    </row>
    <row r="2305" spans="2:33">
      <c r="B2305" s="354"/>
      <c r="D2305" s="327"/>
      <c r="E2305" s="327"/>
      <c r="F2305" s="327"/>
      <c r="G2305" s="327"/>
      <c r="H2305" s="327"/>
      <c r="I2305" s="327"/>
      <c r="J2305" s="327"/>
      <c r="K2305" s="327"/>
      <c r="L2305" s="327"/>
      <c r="M2305" s="327"/>
      <c r="N2305" s="327"/>
      <c r="O2305" s="327"/>
      <c r="P2305" s="327"/>
      <c r="Q2305" s="327"/>
      <c r="R2305" s="327"/>
      <c r="S2305" s="327"/>
      <c r="T2305" s="327"/>
      <c r="U2305" s="327"/>
      <c r="V2305" s="327"/>
      <c r="W2305" s="327"/>
      <c r="X2305" s="327"/>
      <c r="Y2305" s="327"/>
      <c r="Z2305" s="327"/>
      <c r="AA2305" s="327"/>
      <c r="AB2305" s="327"/>
      <c r="AC2305" s="327"/>
      <c r="AD2305" s="327"/>
      <c r="AE2305" s="327"/>
      <c r="AF2305" s="327"/>
      <c r="AG2305" s="327"/>
    </row>
    <row r="2306" spans="2:33">
      <c r="B2306" s="354"/>
      <c r="D2306" s="327"/>
      <c r="E2306" s="327"/>
      <c r="F2306" s="327"/>
      <c r="G2306" s="327"/>
      <c r="H2306" s="327"/>
      <c r="I2306" s="327"/>
      <c r="J2306" s="327"/>
      <c r="K2306" s="327"/>
      <c r="L2306" s="327"/>
      <c r="M2306" s="327"/>
      <c r="N2306" s="327"/>
      <c r="O2306" s="327"/>
      <c r="P2306" s="327"/>
      <c r="Q2306" s="327"/>
      <c r="R2306" s="327"/>
      <c r="S2306" s="327"/>
      <c r="T2306" s="327"/>
      <c r="U2306" s="327"/>
      <c r="V2306" s="327"/>
      <c r="W2306" s="327"/>
      <c r="X2306" s="327"/>
      <c r="Y2306" s="327"/>
      <c r="Z2306" s="327"/>
      <c r="AA2306" s="327"/>
      <c r="AB2306" s="327"/>
      <c r="AC2306" s="327"/>
      <c r="AD2306" s="327"/>
      <c r="AE2306" s="327"/>
      <c r="AF2306" s="327"/>
      <c r="AG2306" s="327"/>
    </row>
    <row r="2307" spans="2:33">
      <c r="B2307" s="354"/>
      <c r="D2307" s="327"/>
      <c r="E2307" s="327"/>
      <c r="F2307" s="327"/>
      <c r="G2307" s="327"/>
      <c r="H2307" s="327"/>
      <c r="I2307" s="327"/>
      <c r="J2307" s="327"/>
      <c r="K2307" s="327"/>
      <c r="L2307" s="327"/>
      <c r="M2307" s="327"/>
      <c r="N2307" s="327"/>
      <c r="O2307" s="327"/>
      <c r="P2307" s="327"/>
      <c r="Q2307" s="327"/>
      <c r="R2307" s="327"/>
      <c r="S2307" s="327"/>
      <c r="T2307" s="327"/>
      <c r="U2307" s="327"/>
      <c r="V2307" s="327"/>
      <c r="W2307" s="327"/>
      <c r="X2307" s="327"/>
      <c r="Y2307" s="327"/>
      <c r="Z2307" s="327"/>
      <c r="AA2307" s="327"/>
      <c r="AB2307" s="327"/>
      <c r="AC2307" s="327"/>
      <c r="AD2307" s="327"/>
      <c r="AE2307" s="327"/>
      <c r="AF2307" s="327"/>
      <c r="AG2307" s="327"/>
    </row>
    <row r="2308" spans="2:33">
      <c r="B2308" s="354"/>
      <c r="D2308" s="327"/>
      <c r="E2308" s="327"/>
      <c r="F2308" s="327"/>
      <c r="G2308" s="327"/>
      <c r="H2308" s="327"/>
      <c r="I2308" s="327"/>
      <c r="J2308" s="327"/>
      <c r="K2308" s="327"/>
      <c r="L2308" s="327"/>
      <c r="M2308" s="327"/>
      <c r="N2308" s="327"/>
      <c r="O2308" s="327"/>
      <c r="P2308" s="327"/>
      <c r="Q2308" s="327"/>
      <c r="R2308" s="327"/>
      <c r="S2308" s="327"/>
      <c r="T2308" s="327"/>
      <c r="U2308" s="327"/>
      <c r="V2308" s="327"/>
      <c r="W2308" s="327"/>
      <c r="X2308" s="327"/>
      <c r="Y2308" s="327"/>
      <c r="Z2308" s="327"/>
      <c r="AA2308" s="327"/>
      <c r="AB2308" s="327"/>
      <c r="AC2308" s="327"/>
      <c r="AD2308" s="327"/>
      <c r="AE2308" s="327"/>
      <c r="AF2308" s="327"/>
      <c r="AG2308" s="327"/>
    </row>
    <row r="2309" spans="2:33">
      <c r="B2309" s="354"/>
      <c r="D2309" s="327"/>
      <c r="E2309" s="327"/>
      <c r="F2309" s="327"/>
      <c r="G2309" s="327"/>
      <c r="H2309" s="327"/>
      <c r="I2309" s="327"/>
      <c r="J2309" s="327"/>
      <c r="K2309" s="327"/>
      <c r="L2309" s="327"/>
      <c r="M2309" s="327"/>
      <c r="N2309" s="327"/>
      <c r="O2309" s="327"/>
      <c r="P2309" s="327"/>
      <c r="Q2309" s="327"/>
      <c r="R2309" s="327"/>
      <c r="S2309" s="327"/>
      <c r="T2309" s="327"/>
      <c r="U2309" s="327"/>
      <c r="V2309" s="327"/>
      <c r="W2309" s="327"/>
      <c r="X2309" s="327"/>
      <c r="Y2309" s="327"/>
      <c r="Z2309" s="327"/>
      <c r="AA2309" s="327"/>
      <c r="AB2309" s="327"/>
      <c r="AC2309" s="327"/>
      <c r="AD2309" s="327"/>
      <c r="AE2309" s="327"/>
      <c r="AF2309" s="327"/>
      <c r="AG2309" s="327"/>
    </row>
    <row r="2310" spans="2:33">
      <c r="B2310" s="354"/>
      <c r="D2310" s="327"/>
      <c r="E2310" s="327"/>
      <c r="F2310" s="327"/>
      <c r="G2310" s="327"/>
      <c r="H2310" s="327"/>
      <c r="I2310" s="327"/>
      <c r="J2310" s="327"/>
      <c r="K2310" s="327"/>
      <c r="L2310" s="327"/>
      <c r="M2310" s="327"/>
      <c r="N2310" s="327"/>
      <c r="O2310" s="327"/>
      <c r="P2310" s="327"/>
      <c r="Q2310" s="327"/>
      <c r="R2310" s="327"/>
      <c r="S2310" s="327"/>
      <c r="T2310" s="327"/>
      <c r="U2310" s="327"/>
      <c r="V2310" s="327"/>
      <c r="W2310" s="327"/>
      <c r="X2310" s="327"/>
      <c r="Y2310" s="327"/>
      <c r="Z2310" s="327"/>
      <c r="AA2310" s="327"/>
      <c r="AB2310" s="327"/>
      <c r="AC2310" s="327"/>
      <c r="AD2310" s="327"/>
      <c r="AE2310" s="327"/>
      <c r="AF2310" s="327"/>
      <c r="AG2310" s="327"/>
    </row>
    <row r="2311" spans="2:33">
      <c r="B2311" s="354"/>
      <c r="D2311" s="327"/>
      <c r="E2311" s="327"/>
      <c r="F2311" s="327"/>
      <c r="G2311" s="327"/>
      <c r="H2311" s="327"/>
      <c r="I2311" s="327"/>
      <c r="J2311" s="327"/>
      <c r="K2311" s="327"/>
      <c r="L2311" s="327"/>
      <c r="M2311" s="327"/>
      <c r="N2311" s="327"/>
      <c r="O2311" s="327"/>
      <c r="P2311" s="327"/>
      <c r="Q2311" s="327"/>
      <c r="R2311" s="327"/>
      <c r="S2311" s="327"/>
      <c r="T2311" s="327"/>
      <c r="U2311" s="327"/>
      <c r="V2311" s="327"/>
      <c r="W2311" s="327"/>
      <c r="X2311" s="327"/>
      <c r="Y2311" s="327"/>
      <c r="Z2311" s="327"/>
      <c r="AA2311" s="327"/>
      <c r="AB2311" s="327"/>
      <c r="AC2311" s="327"/>
      <c r="AD2311" s="327"/>
      <c r="AE2311" s="327"/>
      <c r="AF2311" s="327"/>
      <c r="AG2311" s="327"/>
    </row>
    <row r="2312" spans="2:33">
      <c r="B2312" s="354"/>
      <c r="D2312" s="327"/>
      <c r="E2312" s="327"/>
      <c r="F2312" s="327"/>
      <c r="G2312" s="327"/>
      <c r="H2312" s="327"/>
      <c r="I2312" s="327"/>
      <c r="J2312" s="327"/>
      <c r="K2312" s="327"/>
      <c r="L2312" s="327"/>
      <c r="M2312" s="327"/>
      <c r="N2312" s="327"/>
      <c r="O2312" s="327"/>
      <c r="P2312" s="327"/>
      <c r="Q2312" s="327"/>
      <c r="R2312" s="327"/>
      <c r="S2312" s="327"/>
      <c r="T2312" s="327"/>
      <c r="U2312" s="327"/>
      <c r="V2312" s="327"/>
      <c r="W2312" s="327"/>
      <c r="X2312" s="327"/>
      <c r="Y2312" s="327"/>
      <c r="Z2312" s="327"/>
      <c r="AA2312" s="327"/>
      <c r="AB2312" s="327"/>
      <c r="AC2312" s="327"/>
      <c r="AD2312" s="327"/>
      <c r="AE2312" s="327"/>
      <c r="AF2312" s="327"/>
      <c r="AG2312" s="327"/>
    </row>
    <row r="2313" spans="2:33">
      <c r="B2313" s="354"/>
      <c r="D2313" s="327"/>
      <c r="E2313" s="327"/>
      <c r="F2313" s="327"/>
      <c r="G2313" s="327"/>
      <c r="H2313" s="327"/>
      <c r="I2313" s="327"/>
      <c r="J2313" s="327"/>
      <c r="K2313" s="327"/>
      <c r="L2313" s="327"/>
      <c r="M2313" s="327"/>
      <c r="N2313" s="327"/>
      <c r="O2313" s="327"/>
      <c r="P2313" s="327"/>
      <c r="Q2313" s="327"/>
      <c r="R2313" s="327"/>
      <c r="S2313" s="327"/>
      <c r="T2313" s="327"/>
      <c r="U2313" s="327"/>
      <c r="V2313" s="327"/>
      <c r="W2313" s="327"/>
      <c r="X2313" s="327"/>
      <c r="Y2313" s="327"/>
      <c r="Z2313" s="327"/>
      <c r="AA2313" s="327"/>
      <c r="AB2313" s="327"/>
      <c r="AC2313" s="327"/>
      <c r="AD2313" s="327"/>
      <c r="AE2313" s="327"/>
      <c r="AF2313" s="327"/>
      <c r="AG2313" s="327"/>
    </row>
    <row r="2314" spans="2:33">
      <c r="B2314" s="354"/>
      <c r="D2314" s="327"/>
      <c r="E2314" s="327"/>
      <c r="F2314" s="327"/>
      <c r="G2314" s="327"/>
      <c r="H2314" s="327"/>
      <c r="I2314" s="327"/>
      <c r="J2314" s="327"/>
      <c r="K2314" s="327"/>
      <c r="L2314" s="327"/>
      <c r="M2314" s="327"/>
      <c r="N2314" s="327"/>
      <c r="O2314" s="327"/>
      <c r="P2314" s="327"/>
      <c r="Q2314" s="327"/>
      <c r="R2314" s="327"/>
      <c r="S2314" s="327"/>
      <c r="T2314" s="327"/>
      <c r="U2314" s="327"/>
      <c r="V2314" s="327"/>
      <c r="W2314" s="327"/>
      <c r="X2314" s="327"/>
      <c r="Y2314" s="327"/>
      <c r="Z2314" s="327"/>
      <c r="AA2314" s="327"/>
      <c r="AB2314" s="327"/>
      <c r="AC2314" s="327"/>
      <c r="AD2314" s="327"/>
      <c r="AE2314" s="327"/>
      <c r="AF2314" s="327"/>
      <c r="AG2314" s="327"/>
    </row>
    <row r="2315" spans="2:33">
      <c r="B2315" s="354"/>
      <c r="D2315" s="327"/>
      <c r="E2315" s="327"/>
      <c r="F2315" s="327"/>
      <c r="G2315" s="327"/>
      <c r="H2315" s="327"/>
      <c r="I2315" s="327"/>
      <c r="J2315" s="327"/>
      <c r="K2315" s="327"/>
      <c r="L2315" s="327"/>
      <c r="M2315" s="327"/>
      <c r="N2315" s="327"/>
      <c r="O2315" s="327"/>
      <c r="P2315" s="327"/>
      <c r="Q2315" s="327"/>
      <c r="R2315" s="327"/>
      <c r="S2315" s="327"/>
      <c r="T2315" s="327"/>
      <c r="U2315" s="327"/>
      <c r="V2315" s="327"/>
      <c r="W2315" s="327"/>
      <c r="X2315" s="327"/>
      <c r="Y2315" s="327"/>
      <c r="Z2315" s="327"/>
      <c r="AA2315" s="327"/>
      <c r="AB2315" s="327"/>
      <c r="AC2315" s="327"/>
      <c r="AD2315" s="327"/>
      <c r="AE2315" s="327"/>
      <c r="AF2315" s="327"/>
      <c r="AG2315" s="327"/>
    </row>
    <row r="2316" spans="2:33">
      <c r="B2316" s="354"/>
      <c r="D2316" s="327"/>
      <c r="E2316" s="327"/>
      <c r="F2316" s="327"/>
      <c r="G2316" s="327"/>
      <c r="H2316" s="327"/>
      <c r="I2316" s="327"/>
      <c r="J2316" s="327"/>
      <c r="K2316" s="327"/>
      <c r="L2316" s="327"/>
      <c r="M2316" s="327"/>
      <c r="N2316" s="327"/>
      <c r="O2316" s="327"/>
      <c r="P2316" s="327"/>
      <c r="Q2316" s="327"/>
      <c r="R2316" s="327"/>
      <c r="S2316" s="327"/>
      <c r="T2316" s="327"/>
      <c r="U2316" s="327"/>
      <c r="V2316" s="327"/>
      <c r="W2316" s="327"/>
      <c r="X2316" s="327"/>
      <c r="Y2316" s="327"/>
      <c r="Z2316" s="327"/>
      <c r="AA2316" s="327"/>
      <c r="AB2316" s="327"/>
      <c r="AC2316" s="327"/>
      <c r="AD2316" s="327"/>
      <c r="AE2316" s="327"/>
      <c r="AF2316" s="327"/>
      <c r="AG2316" s="327"/>
    </row>
    <row r="2317" spans="2:33">
      <c r="B2317" s="354"/>
      <c r="D2317" s="327"/>
      <c r="E2317" s="327"/>
      <c r="F2317" s="327"/>
      <c r="G2317" s="327"/>
      <c r="H2317" s="327"/>
      <c r="I2317" s="327"/>
      <c r="J2317" s="327"/>
      <c r="K2317" s="327"/>
      <c r="L2317" s="327"/>
      <c r="M2317" s="327"/>
      <c r="N2317" s="327"/>
      <c r="O2317" s="327"/>
      <c r="P2317" s="327"/>
      <c r="Q2317" s="327"/>
      <c r="R2317" s="327"/>
      <c r="S2317" s="327"/>
      <c r="T2317" s="327"/>
      <c r="U2317" s="327"/>
      <c r="V2317" s="327"/>
      <c r="W2317" s="327"/>
      <c r="X2317" s="327"/>
      <c r="Y2317" s="327"/>
      <c r="Z2317" s="327"/>
      <c r="AA2317" s="327"/>
      <c r="AB2317" s="327"/>
      <c r="AC2317" s="327"/>
      <c r="AD2317" s="327"/>
      <c r="AE2317" s="327"/>
      <c r="AF2317" s="327"/>
      <c r="AG2317" s="327"/>
    </row>
    <row r="2318" spans="2:33">
      <c r="B2318" s="354"/>
      <c r="D2318" s="327"/>
      <c r="E2318" s="327"/>
      <c r="F2318" s="327"/>
      <c r="G2318" s="327"/>
      <c r="H2318" s="327"/>
      <c r="I2318" s="327"/>
      <c r="J2318" s="327"/>
      <c r="K2318" s="327"/>
      <c r="L2318" s="327"/>
      <c r="M2318" s="327"/>
      <c r="N2318" s="327"/>
      <c r="O2318" s="327"/>
      <c r="P2318" s="327"/>
      <c r="Q2318" s="327"/>
      <c r="R2318" s="327"/>
      <c r="S2318" s="327"/>
      <c r="T2318" s="327"/>
      <c r="U2318" s="327"/>
      <c r="V2318" s="327"/>
      <c r="W2318" s="327"/>
      <c r="X2318" s="327"/>
      <c r="Y2318" s="327"/>
      <c r="Z2318" s="327"/>
      <c r="AA2318" s="327"/>
      <c r="AB2318" s="327"/>
      <c r="AC2318" s="327"/>
      <c r="AD2318" s="327"/>
      <c r="AE2318" s="327"/>
      <c r="AF2318" s="327"/>
      <c r="AG2318" s="327"/>
    </row>
    <row r="2319" spans="2:33">
      <c r="B2319" s="354"/>
      <c r="D2319" s="327"/>
      <c r="E2319" s="327"/>
      <c r="F2319" s="327"/>
      <c r="G2319" s="327"/>
      <c r="H2319" s="327"/>
      <c r="I2319" s="327"/>
      <c r="J2319" s="327"/>
      <c r="K2319" s="327"/>
      <c r="L2319" s="327"/>
      <c r="M2319" s="327"/>
      <c r="N2319" s="327"/>
      <c r="O2319" s="327"/>
      <c r="P2319" s="327"/>
      <c r="Q2319" s="327"/>
      <c r="R2319" s="327"/>
      <c r="S2319" s="327"/>
      <c r="T2319" s="327"/>
      <c r="U2319" s="327"/>
      <c r="V2319" s="327"/>
      <c r="W2319" s="327"/>
      <c r="X2319" s="327"/>
      <c r="Y2319" s="327"/>
      <c r="Z2319" s="327"/>
      <c r="AA2319" s="327"/>
      <c r="AB2319" s="327"/>
      <c r="AC2319" s="327"/>
      <c r="AD2319" s="327"/>
      <c r="AE2319" s="327"/>
      <c r="AF2319" s="327"/>
      <c r="AG2319" s="327"/>
    </row>
    <row r="2320" spans="2:33">
      <c r="B2320" s="354"/>
      <c r="D2320" s="327"/>
      <c r="E2320" s="327"/>
      <c r="F2320" s="327"/>
      <c r="G2320" s="327"/>
      <c r="H2320" s="327"/>
      <c r="I2320" s="327"/>
      <c r="J2320" s="327"/>
      <c r="K2320" s="327"/>
      <c r="L2320" s="327"/>
      <c r="M2320" s="327"/>
      <c r="N2320" s="327"/>
      <c r="O2320" s="327"/>
      <c r="P2320" s="327"/>
      <c r="Q2320" s="327"/>
      <c r="R2320" s="327"/>
      <c r="S2320" s="327"/>
      <c r="T2320" s="327"/>
      <c r="U2320" s="327"/>
      <c r="V2320" s="327"/>
      <c r="W2320" s="327"/>
      <c r="X2320" s="327"/>
      <c r="Y2320" s="327"/>
      <c r="Z2320" s="327"/>
      <c r="AA2320" s="327"/>
      <c r="AB2320" s="327"/>
      <c r="AC2320" s="327"/>
      <c r="AD2320" s="327"/>
      <c r="AE2320" s="327"/>
      <c r="AF2320" s="327"/>
      <c r="AG2320" s="327"/>
    </row>
    <row r="2321" spans="2:33">
      <c r="B2321" s="354"/>
      <c r="D2321" s="327"/>
      <c r="E2321" s="327"/>
      <c r="F2321" s="327"/>
      <c r="G2321" s="327"/>
      <c r="H2321" s="327"/>
      <c r="I2321" s="327"/>
      <c r="J2321" s="327"/>
      <c r="K2321" s="327"/>
      <c r="L2321" s="327"/>
      <c r="M2321" s="327"/>
      <c r="N2321" s="327"/>
      <c r="O2321" s="327"/>
      <c r="P2321" s="327"/>
      <c r="Q2321" s="327"/>
      <c r="R2321" s="327"/>
      <c r="S2321" s="327"/>
      <c r="T2321" s="327"/>
      <c r="U2321" s="327"/>
      <c r="V2321" s="327"/>
      <c r="W2321" s="327"/>
      <c r="X2321" s="327"/>
      <c r="Y2321" s="327"/>
      <c r="Z2321" s="327"/>
      <c r="AA2321" s="327"/>
      <c r="AB2321" s="327"/>
      <c r="AC2321" s="327"/>
      <c r="AD2321" s="327"/>
      <c r="AE2321" s="327"/>
      <c r="AF2321" s="327"/>
      <c r="AG2321" s="327"/>
    </row>
    <row r="2322" spans="2:33">
      <c r="B2322" s="354"/>
      <c r="D2322" s="327"/>
      <c r="E2322" s="327"/>
      <c r="F2322" s="327"/>
      <c r="G2322" s="327"/>
      <c r="H2322" s="327"/>
      <c r="I2322" s="327"/>
      <c r="J2322" s="327"/>
      <c r="K2322" s="327"/>
      <c r="L2322" s="327"/>
      <c r="M2322" s="327"/>
      <c r="N2322" s="327"/>
      <c r="O2322" s="327"/>
      <c r="P2322" s="327"/>
      <c r="Q2322" s="327"/>
      <c r="R2322" s="327"/>
      <c r="S2322" s="327"/>
      <c r="T2322" s="327"/>
      <c r="U2322" s="327"/>
      <c r="V2322" s="327"/>
      <c r="W2322" s="327"/>
      <c r="X2322" s="327"/>
      <c r="Y2322" s="327"/>
      <c r="Z2322" s="327"/>
      <c r="AA2322" s="327"/>
      <c r="AB2322" s="327"/>
      <c r="AC2322" s="327"/>
      <c r="AD2322" s="327"/>
      <c r="AE2322" s="327"/>
      <c r="AF2322" s="327"/>
      <c r="AG2322" s="327"/>
    </row>
    <row r="2323" spans="2:33">
      <c r="B2323" s="354"/>
      <c r="D2323" s="327"/>
      <c r="E2323" s="327"/>
      <c r="F2323" s="327"/>
      <c r="G2323" s="327"/>
      <c r="H2323" s="327"/>
      <c r="I2323" s="327"/>
      <c r="J2323" s="327"/>
      <c r="K2323" s="327"/>
      <c r="L2323" s="327"/>
      <c r="M2323" s="327"/>
      <c r="N2323" s="327"/>
      <c r="O2323" s="327"/>
      <c r="P2323" s="327"/>
      <c r="Q2323" s="327"/>
      <c r="R2323" s="327"/>
      <c r="S2323" s="327"/>
      <c r="T2323" s="327"/>
      <c r="U2323" s="327"/>
      <c r="V2323" s="327"/>
      <c r="W2323" s="327"/>
      <c r="X2323" s="327"/>
      <c r="Y2323" s="327"/>
      <c r="Z2323" s="327"/>
      <c r="AA2323" s="327"/>
      <c r="AB2323" s="327"/>
      <c r="AC2323" s="327"/>
      <c r="AD2323" s="327"/>
      <c r="AE2323" s="327"/>
      <c r="AF2323" s="327"/>
      <c r="AG2323" s="327"/>
    </row>
    <row r="2324" spans="2:33">
      <c r="B2324" s="354"/>
      <c r="D2324" s="327"/>
      <c r="E2324" s="327"/>
      <c r="F2324" s="327"/>
      <c r="G2324" s="327"/>
      <c r="H2324" s="327"/>
      <c r="I2324" s="327"/>
      <c r="J2324" s="327"/>
      <c r="K2324" s="327"/>
      <c r="L2324" s="327"/>
      <c r="M2324" s="327"/>
      <c r="N2324" s="327"/>
      <c r="O2324" s="327"/>
      <c r="P2324" s="327"/>
      <c r="Q2324" s="327"/>
      <c r="R2324" s="327"/>
      <c r="S2324" s="327"/>
      <c r="T2324" s="327"/>
      <c r="U2324" s="327"/>
      <c r="V2324" s="327"/>
      <c r="W2324" s="327"/>
      <c r="X2324" s="327"/>
      <c r="Y2324" s="327"/>
      <c r="Z2324" s="327"/>
      <c r="AA2324" s="327"/>
      <c r="AB2324" s="327"/>
      <c r="AC2324" s="327"/>
      <c r="AD2324" s="327"/>
      <c r="AE2324" s="327"/>
      <c r="AF2324" s="327"/>
      <c r="AG2324" s="327"/>
    </row>
    <row r="2325" spans="2:33">
      <c r="B2325" s="354"/>
      <c r="D2325" s="327"/>
      <c r="E2325" s="327"/>
      <c r="F2325" s="327"/>
      <c r="G2325" s="327"/>
      <c r="H2325" s="327"/>
      <c r="I2325" s="327"/>
      <c r="J2325" s="327"/>
      <c r="K2325" s="327"/>
      <c r="L2325" s="327"/>
      <c r="M2325" s="327"/>
      <c r="N2325" s="327"/>
      <c r="O2325" s="327"/>
      <c r="P2325" s="327"/>
      <c r="Q2325" s="327"/>
      <c r="R2325" s="327"/>
      <c r="S2325" s="327"/>
      <c r="T2325" s="327"/>
      <c r="U2325" s="327"/>
      <c r="V2325" s="327"/>
      <c r="W2325" s="327"/>
      <c r="X2325" s="327"/>
      <c r="Y2325" s="327"/>
      <c r="Z2325" s="327"/>
      <c r="AA2325" s="327"/>
      <c r="AB2325" s="327"/>
      <c r="AC2325" s="327"/>
      <c r="AD2325" s="327"/>
      <c r="AE2325" s="327"/>
      <c r="AF2325" s="327"/>
      <c r="AG2325" s="327"/>
    </row>
    <row r="2326" spans="2:33">
      <c r="B2326" s="354"/>
      <c r="D2326" s="327"/>
      <c r="E2326" s="327"/>
      <c r="F2326" s="327"/>
      <c r="G2326" s="327"/>
      <c r="H2326" s="327"/>
      <c r="I2326" s="327"/>
      <c r="J2326" s="327"/>
      <c r="K2326" s="327"/>
      <c r="L2326" s="327"/>
      <c r="M2326" s="327"/>
      <c r="N2326" s="327"/>
      <c r="O2326" s="327"/>
      <c r="P2326" s="327"/>
      <c r="Q2326" s="327"/>
      <c r="R2326" s="327"/>
      <c r="S2326" s="327"/>
      <c r="T2326" s="327"/>
      <c r="U2326" s="327"/>
      <c r="V2326" s="327"/>
      <c r="W2326" s="327"/>
      <c r="X2326" s="327"/>
      <c r="Y2326" s="327"/>
      <c r="Z2326" s="327"/>
      <c r="AA2326" s="327"/>
      <c r="AB2326" s="327"/>
      <c r="AC2326" s="327"/>
      <c r="AD2326" s="327"/>
      <c r="AE2326" s="327"/>
      <c r="AF2326" s="327"/>
      <c r="AG2326" s="327"/>
    </row>
    <row r="2327" spans="2:33">
      <c r="B2327" s="354"/>
      <c r="D2327" s="327"/>
      <c r="E2327" s="327"/>
      <c r="F2327" s="327"/>
      <c r="G2327" s="327"/>
      <c r="H2327" s="327"/>
      <c r="I2327" s="327"/>
      <c r="J2327" s="327"/>
      <c r="K2327" s="327"/>
      <c r="L2327" s="327"/>
      <c r="M2327" s="327"/>
      <c r="N2327" s="327"/>
      <c r="O2327" s="327"/>
      <c r="P2327" s="327"/>
      <c r="Q2327" s="327"/>
      <c r="R2327" s="327"/>
      <c r="S2327" s="327"/>
      <c r="T2327" s="327"/>
      <c r="U2327" s="327"/>
      <c r="V2327" s="327"/>
      <c r="W2327" s="327"/>
      <c r="X2327" s="327"/>
      <c r="Y2327" s="327"/>
      <c r="Z2327" s="327"/>
      <c r="AA2327" s="327"/>
      <c r="AB2327" s="327"/>
      <c r="AC2327" s="327"/>
      <c r="AD2327" s="327"/>
      <c r="AE2327" s="327"/>
      <c r="AF2327" s="327"/>
      <c r="AG2327" s="327"/>
    </row>
    <row r="2328" spans="2:33">
      <c r="B2328" s="354"/>
      <c r="D2328" s="327"/>
      <c r="E2328" s="327"/>
      <c r="F2328" s="327"/>
      <c r="G2328" s="327"/>
      <c r="H2328" s="327"/>
      <c r="I2328" s="327"/>
      <c r="J2328" s="327"/>
      <c r="K2328" s="327"/>
      <c r="L2328" s="327"/>
      <c r="M2328" s="327"/>
      <c r="N2328" s="327"/>
      <c r="O2328" s="327"/>
      <c r="P2328" s="327"/>
      <c r="Q2328" s="327"/>
      <c r="R2328" s="327"/>
      <c r="S2328" s="327"/>
      <c r="T2328" s="327"/>
      <c r="U2328" s="327"/>
      <c r="V2328" s="327"/>
      <c r="W2328" s="327"/>
      <c r="X2328" s="327"/>
      <c r="Y2328" s="327"/>
      <c r="Z2328" s="327"/>
      <c r="AA2328" s="327"/>
      <c r="AB2328" s="327"/>
      <c r="AC2328" s="327"/>
      <c r="AD2328" s="327"/>
      <c r="AE2328" s="327"/>
      <c r="AF2328" s="327"/>
      <c r="AG2328" s="327"/>
    </row>
    <row r="2329" spans="2:33">
      <c r="B2329" s="354"/>
      <c r="D2329" s="327"/>
      <c r="E2329" s="327"/>
      <c r="F2329" s="327"/>
      <c r="G2329" s="327"/>
      <c r="H2329" s="327"/>
      <c r="I2329" s="327"/>
      <c r="J2329" s="327"/>
      <c r="K2329" s="327"/>
      <c r="L2329" s="327"/>
      <c r="M2329" s="327"/>
      <c r="N2329" s="327"/>
      <c r="O2329" s="327"/>
      <c r="P2329" s="327"/>
      <c r="Q2329" s="327"/>
      <c r="R2329" s="327"/>
      <c r="S2329" s="327"/>
      <c r="T2329" s="327"/>
      <c r="U2329" s="327"/>
      <c r="V2329" s="327"/>
      <c r="W2329" s="327"/>
      <c r="X2329" s="327"/>
      <c r="Y2329" s="327"/>
      <c r="Z2329" s="327"/>
      <c r="AA2329" s="327"/>
      <c r="AB2329" s="327"/>
      <c r="AC2329" s="327"/>
      <c r="AD2329" s="327"/>
      <c r="AE2329" s="327"/>
      <c r="AF2329" s="327"/>
      <c r="AG2329" s="327"/>
    </row>
    <row r="2330" spans="2:33">
      <c r="B2330" s="354"/>
      <c r="D2330" s="327"/>
      <c r="E2330" s="327"/>
      <c r="F2330" s="327"/>
      <c r="G2330" s="327"/>
      <c r="H2330" s="327"/>
      <c r="I2330" s="327"/>
      <c r="J2330" s="327"/>
      <c r="K2330" s="327"/>
      <c r="L2330" s="327"/>
      <c r="M2330" s="327"/>
      <c r="N2330" s="327"/>
      <c r="O2330" s="327"/>
      <c r="P2330" s="327"/>
      <c r="Q2330" s="327"/>
      <c r="R2330" s="327"/>
      <c r="S2330" s="327"/>
      <c r="T2330" s="327"/>
      <c r="U2330" s="327"/>
      <c r="V2330" s="327"/>
      <c r="W2330" s="327"/>
      <c r="X2330" s="327"/>
      <c r="Y2330" s="327"/>
      <c r="Z2330" s="327"/>
      <c r="AA2330" s="327"/>
      <c r="AB2330" s="327"/>
      <c r="AC2330" s="327"/>
      <c r="AD2330" s="327"/>
      <c r="AE2330" s="327"/>
      <c r="AF2330" s="327"/>
      <c r="AG2330" s="327"/>
    </row>
    <row r="2331" spans="2:33">
      <c r="B2331" s="354"/>
      <c r="D2331" s="327"/>
      <c r="E2331" s="327"/>
      <c r="F2331" s="327"/>
      <c r="G2331" s="327"/>
      <c r="H2331" s="327"/>
      <c r="I2331" s="327"/>
      <c r="J2331" s="327"/>
      <c r="K2331" s="327"/>
      <c r="L2331" s="327"/>
      <c r="M2331" s="327"/>
      <c r="N2331" s="327"/>
      <c r="O2331" s="327"/>
      <c r="P2331" s="327"/>
      <c r="Q2331" s="327"/>
      <c r="R2331" s="327"/>
      <c r="S2331" s="327"/>
      <c r="T2331" s="327"/>
      <c r="U2331" s="327"/>
      <c r="V2331" s="327"/>
      <c r="W2331" s="327"/>
      <c r="X2331" s="327"/>
      <c r="Y2331" s="327"/>
      <c r="Z2331" s="327"/>
      <c r="AA2331" s="327"/>
      <c r="AB2331" s="327"/>
      <c r="AC2331" s="327"/>
      <c r="AD2331" s="327"/>
      <c r="AE2331" s="327"/>
      <c r="AF2331" s="327"/>
      <c r="AG2331" s="327"/>
    </row>
    <row r="2332" spans="2:33">
      <c r="B2332" s="354"/>
      <c r="D2332" s="327"/>
      <c r="E2332" s="327"/>
      <c r="F2332" s="327"/>
      <c r="G2332" s="327"/>
      <c r="H2332" s="327"/>
      <c r="I2332" s="327"/>
      <c r="J2332" s="327"/>
      <c r="K2332" s="327"/>
      <c r="L2332" s="327"/>
      <c r="M2332" s="327"/>
      <c r="N2332" s="327"/>
      <c r="O2332" s="327"/>
      <c r="P2332" s="327"/>
      <c r="Q2332" s="327"/>
      <c r="R2332" s="327"/>
      <c r="S2332" s="327"/>
      <c r="T2332" s="327"/>
      <c r="U2332" s="327"/>
      <c r="V2332" s="327"/>
      <c r="W2332" s="327"/>
      <c r="X2332" s="327"/>
      <c r="Y2332" s="327"/>
      <c r="Z2332" s="327"/>
      <c r="AA2332" s="327"/>
      <c r="AB2332" s="327"/>
      <c r="AC2332" s="327"/>
      <c r="AD2332" s="327"/>
      <c r="AE2332" s="327"/>
      <c r="AF2332" s="327"/>
      <c r="AG2332" s="327"/>
    </row>
    <row r="2333" spans="2:33">
      <c r="B2333" s="354"/>
      <c r="D2333" s="327"/>
      <c r="E2333" s="327"/>
      <c r="F2333" s="327"/>
      <c r="G2333" s="327"/>
      <c r="H2333" s="327"/>
      <c r="I2333" s="327"/>
      <c r="J2333" s="327"/>
      <c r="K2333" s="327"/>
      <c r="L2333" s="327"/>
      <c r="M2333" s="327"/>
      <c r="N2333" s="327"/>
      <c r="O2333" s="327"/>
      <c r="P2333" s="327"/>
      <c r="Q2333" s="327"/>
      <c r="R2333" s="327"/>
      <c r="S2333" s="327"/>
      <c r="T2333" s="327"/>
      <c r="U2333" s="327"/>
      <c r="V2333" s="327"/>
      <c r="W2333" s="327"/>
      <c r="X2333" s="327"/>
      <c r="Y2333" s="327"/>
      <c r="Z2333" s="327"/>
      <c r="AA2333" s="327"/>
      <c r="AB2333" s="327"/>
      <c r="AC2333" s="327"/>
      <c r="AD2333" s="327"/>
      <c r="AE2333" s="327"/>
      <c r="AF2333" s="327"/>
      <c r="AG2333" s="327"/>
    </row>
    <row r="2334" spans="2:33">
      <c r="B2334" s="354"/>
      <c r="D2334" s="327"/>
      <c r="E2334" s="327"/>
      <c r="F2334" s="327"/>
      <c r="G2334" s="327"/>
      <c r="H2334" s="327"/>
      <c r="I2334" s="327"/>
      <c r="J2334" s="327"/>
      <c r="K2334" s="327"/>
      <c r="L2334" s="327"/>
      <c r="M2334" s="327"/>
      <c r="N2334" s="327"/>
      <c r="O2334" s="327"/>
      <c r="P2334" s="327"/>
      <c r="Q2334" s="327"/>
      <c r="R2334" s="327"/>
      <c r="S2334" s="327"/>
      <c r="T2334" s="327"/>
      <c r="U2334" s="327"/>
      <c r="V2334" s="327"/>
      <c r="W2334" s="327"/>
      <c r="X2334" s="327"/>
      <c r="Y2334" s="327"/>
      <c r="Z2334" s="327"/>
      <c r="AA2334" s="327"/>
      <c r="AB2334" s="327"/>
      <c r="AC2334" s="327"/>
      <c r="AD2334" s="327"/>
      <c r="AE2334" s="327"/>
      <c r="AF2334" s="327"/>
      <c r="AG2334" s="327"/>
    </row>
    <row r="2335" spans="2:33">
      <c r="B2335" s="354"/>
      <c r="D2335" s="327"/>
      <c r="E2335" s="327"/>
      <c r="F2335" s="327"/>
      <c r="G2335" s="327"/>
      <c r="H2335" s="327"/>
      <c r="I2335" s="327"/>
      <c r="J2335" s="327"/>
      <c r="K2335" s="327"/>
      <c r="L2335" s="327"/>
      <c r="M2335" s="327"/>
      <c r="N2335" s="327"/>
      <c r="O2335" s="327"/>
      <c r="P2335" s="327"/>
      <c r="Q2335" s="327"/>
      <c r="R2335" s="327"/>
      <c r="S2335" s="327"/>
      <c r="T2335" s="327"/>
      <c r="U2335" s="327"/>
      <c r="V2335" s="327"/>
      <c r="W2335" s="327"/>
      <c r="X2335" s="327"/>
      <c r="Y2335" s="327"/>
      <c r="Z2335" s="327"/>
      <c r="AA2335" s="327"/>
      <c r="AB2335" s="327"/>
      <c r="AC2335" s="327"/>
      <c r="AD2335" s="327"/>
      <c r="AE2335" s="327"/>
      <c r="AF2335" s="327"/>
      <c r="AG2335" s="327"/>
    </row>
    <row r="2336" spans="2:33">
      <c r="B2336" s="354"/>
      <c r="D2336" s="327"/>
      <c r="E2336" s="327"/>
      <c r="F2336" s="327"/>
      <c r="G2336" s="327"/>
      <c r="H2336" s="327"/>
      <c r="I2336" s="327"/>
      <c r="J2336" s="327"/>
      <c r="K2336" s="327"/>
      <c r="L2336" s="327"/>
      <c r="M2336" s="327"/>
      <c r="N2336" s="327"/>
      <c r="O2336" s="327"/>
      <c r="P2336" s="327"/>
      <c r="Q2336" s="327"/>
      <c r="R2336" s="327"/>
      <c r="S2336" s="327"/>
      <c r="T2336" s="327"/>
      <c r="U2336" s="327"/>
      <c r="V2336" s="327"/>
      <c r="W2336" s="327"/>
      <c r="X2336" s="327"/>
      <c r="Y2336" s="327"/>
      <c r="Z2336" s="327"/>
      <c r="AA2336" s="327"/>
      <c r="AB2336" s="327"/>
      <c r="AC2336" s="327"/>
      <c r="AD2336" s="327"/>
      <c r="AE2336" s="327"/>
      <c r="AF2336" s="327"/>
      <c r="AG2336" s="327"/>
    </row>
    <row r="2337" spans="2:33">
      <c r="B2337" s="354"/>
      <c r="D2337" s="327"/>
      <c r="E2337" s="327"/>
      <c r="F2337" s="327"/>
      <c r="G2337" s="327"/>
      <c r="H2337" s="327"/>
      <c r="I2337" s="327"/>
      <c r="J2337" s="327"/>
      <c r="K2337" s="327"/>
      <c r="L2337" s="327"/>
      <c r="M2337" s="327"/>
      <c r="N2337" s="327"/>
      <c r="O2337" s="327"/>
      <c r="P2337" s="327"/>
      <c r="Q2337" s="327"/>
      <c r="R2337" s="327"/>
      <c r="S2337" s="327"/>
      <c r="T2337" s="327"/>
      <c r="U2337" s="327"/>
      <c r="V2337" s="327"/>
      <c r="W2337" s="327"/>
      <c r="X2337" s="327"/>
      <c r="Y2337" s="327"/>
      <c r="Z2337" s="327"/>
      <c r="AA2337" s="327"/>
      <c r="AB2337" s="327"/>
      <c r="AC2337" s="327"/>
      <c r="AD2337" s="327"/>
      <c r="AE2337" s="327"/>
      <c r="AF2337" s="327"/>
      <c r="AG2337" s="327"/>
    </row>
    <row r="2338" spans="2:33">
      <c r="B2338" s="354"/>
      <c r="D2338" s="327"/>
      <c r="E2338" s="327"/>
      <c r="F2338" s="327"/>
      <c r="G2338" s="327"/>
      <c r="H2338" s="327"/>
      <c r="I2338" s="327"/>
      <c r="J2338" s="327"/>
      <c r="K2338" s="327"/>
      <c r="L2338" s="327"/>
      <c r="M2338" s="327"/>
      <c r="N2338" s="327"/>
      <c r="O2338" s="327"/>
      <c r="P2338" s="327"/>
      <c r="Q2338" s="327"/>
      <c r="R2338" s="327"/>
      <c r="S2338" s="327"/>
      <c r="T2338" s="327"/>
      <c r="U2338" s="327"/>
      <c r="V2338" s="327"/>
      <c r="W2338" s="327"/>
      <c r="X2338" s="327"/>
      <c r="Y2338" s="327"/>
      <c r="Z2338" s="327"/>
      <c r="AA2338" s="327"/>
      <c r="AB2338" s="327"/>
      <c r="AC2338" s="327"/>
      <c r="AD2338" s="327"/>
      <c r="AE2338" s="327"/>
      <c r="AF2338" s="327"/>
      <c r="AG2338" s="327"/>
    </row>
    <row r="2339" spans="2:33">
      <c r="B2339" s="354"/>
      <c r="D2339" s="327"/>
      <c r="E2339" s="327"/>
      <c r="F2339" s="327"/>
      <c r="G2339" s="327"/>
      <c r="H2339" s="327"/>
      <c r="I2339" s="327"/>
      <c r="J2339" s="327"/>
      <c r="K2339" s="327"/>
      <c r="L2339" s="327"/>
      <c r="M2339" s="327"/>
      <c r="N2339" s="327"/>
      <c r="O2339" s="327"/>
      <c r="P2339" s="327"/>
      <c r="Q2339" s="327"/>
      <c r="R2339" s="327"/>
      <c r="S2339" s="327"/>
      <c r="T2339" s="327"/>
      <c r="U2339" s="327"/>
      <c r="V2339" s="327"/>
      <c r="W2339" s="327"/>
      <c r="X2339" s="327"/>
      <c r="Y2339" s="327"/>
      <c r="Z2339" s="327"/>
      <c r="AA2339" s="327"/>
      <c r="AB2339" s="327"/>
      <c r="AC2339" s="327"/>
      <c r="AD2339" s="327"/>
      <c r="AE2339" s="327"/>
      <c r="AF2339" s="327"/>
      <c r="AG2339" s="327"/>
    </row>
    <row r="2340" spans="2:33">
      <c r="B2340" s="354"/>
      <c r="D2340" s="327"/>
      <c r="E2340" s="327"/>
      <c r="F2340" s="327"/>
      <c r="G2340" s="327"/>
      <c r="H2340" s="327"/>
      <c r="I2340" s="327"/>
      <c r="J2340" s="327"/>
      <c r="K2340" s="327"/>
      <c r="L2340" s="327"/>
      <c r="M2340" s="327"/>
      <c r="N2340" s="327"/>
      <c r="O2340" s="327"/>
      <c r="P2340" s="327"/>
      <c r="Q2340" s="327"/>
      <c r="R2340" s="327"/>
      <c r="S2340" s="327"/>
      <c r="T2340" s="327"/>
      <c r="U2340" s="327"/>
      <c r="V2340" s="327"/>
      <c r="W2340" s="327"/>
      <c r="X2340" s="327"/>
      <c r="Y2340" s="327"/>
      <c r="Z2340" s="327"/>
      <c r="AA2340" s="327"/>
      <c r="AB2340" s="327"/>
      <c r="AC2340" s="327"/>
      <c r="AD2340" s="327"/>
      <c r="AE2340" s="327"/>
      <c r="AF2340" s="327"/>
      <c r="AG2340" s="327"/>
    </row>
    <row r="2341" spans="2:33">
      <c r="B2341" s="354"/>
      <c r="D2341" s="327"/>
      <c r="E2341" s="327"/>
      <c r="F2341" s="327"/>
      <c r="G2341" s="327"/>
      <c r="H2341" s="327"/>
      <c r="I2341" s="327"/>
      <c r="J2341" s="327"/>
      <c r="K2341" s="327"/>
      <c r="L2341" s="327"/>
      <c r="M2341" s="327"/>
      <c r="N2341" s="327"/>
      <c r="O2341" s="327"/>
      <c r="P2341" s="327"/>
      <c r="Q2341" s="327"/>
      <c r="R2341" s="327"/>
      <c r="S2341" s="327"/>
      <c r="T2341" s="327"/>
      <c r="U2341" s="327"/>
      <c r="V2341" s="327"/>
      <c r="W2341" s="327"/>
      <c r="X2341" s="327"/>
      <c r="Y2341" s="327"/>
      <c r="Z2341" s="327"/>
      <c r="AA2341" s="327"/>
      <c r="AB2341" s="327"/>
      <c r="AC2341" s="327"/>
      <c r="AD2341" s="327"/>
      <c r="AE2341" s="327"/>
      <c r="AF2341" s="327"/>
      <c r="AG2341" s="327"/>
    </row>
    <row r="2342" spans="2:33">
      <c r="B2342" s="354"/>
      <c r="D2342" s="327"/>
      <c r="E2342" s="327"/>
      <c r="F2342" s="327"/>
      <c r="G2342" s="327"/>
      <c r="H2342" s="327"/>
      <c r="I2342" s="327"/>
      <c r="J2342" s="327"/>
      <c r="K2342" s="327"/>
      <c r="L2342" s="327"/>
      <c r="M2342" s="327"/>
      <c r="N2342" s="327"/>
      <c r="O2342" s="327"/>
      <c r="P2342" s="327"/>
      <c r="Q2342" s="327"/>
      <c r="R2342" s="327"/>
      <c r="S2342" s="327"/>
      <c r="T2342" s="327"/>
      <c r="U2342" s="327"/>
      <c r="V2342" s="327"/>
      <c r="W2342" s="327"/>
      <c r="X2342" s="327"/>
      <c r="Y2342" s="327"/>
      <c r="Z2342" s="327"/>
      <c r="AA2342" s="327"/>
      <c r="AB2342" s="327"/>
      <c r="AC2342" s="327"/>
      <c r="AD2342" s="327"/>
      <c r="AE2342" s="327"/>
      <c r="AF2342" s="327"/>
      <c r="AG2342" s="327"/>
    </row>
    <row r="2343" spans="2:33">
      <c r="B2343" s="354"/>
      <c r="D2343" s="327"/>
      <c r="E2343" s="327"/>
      <c r="F2343" s="327"/>
      <c r="G2343" s="327"/>
      <c r="H2343" s="327"/>
      <c r="I2343" s="327"/>
      <c r="J2343" s="327"/>
      <c r="K2343" s="327"/>
      <c r="L2343" s="327"/>
      <c r="M2343" s="327"/>
      <c r="N2343" s="327"/>
      <c r="O2343" s="327"/>
      <c r="P2343" s="327"/>
      <c r="Q2343" s="327"/>
      <c r="R2343" s="327"/>
      <c r="S2343" s="327"/>
      <c r="T2343" s="327"/>
      <c r="U2343" s="327"/>
      <c r="V2343" s="327"/>
      <c r="W2343" s="327"/>
      <c r="X2343" s="327"/>
      <c r="Y2343" s="327"/>
      <c r="Z2343" s="327"/>
      <c r="AA2343" s="327"/>
      <c r="AB2343" s="327"/>
      <c r="AC2343" s="327"/>
      <c r="AD2343" s="327"/>
      <c r="AE2343" s="327"/>
      <c r="AF2343" s="327"/>
      <c r="AG2343" s="327"/>
    </row>
    <row r="2344" spans="2:33">
      <c r="B2344" s="354"/>
      <c r="D2344" s="327"/>
      <c r="E2344" s="327"/>
      <c r="F2344" s="327"/>
      <c r="G2344" s="327"/>
      <c r="H2344" s="327"/>
      <c r="I2344" s="327"/>
      <c r="J2344" s="327"/>
      <c r="K2344" s="327"/>
      <c r="L2344" s="327"/>
      <c r="M2344" s="327"/>
      <c r="N2344" s="327"/>
      <c r="O2344" s="327"/>
      <c r="P2344" s="327"/>
      <c r="Q2344" s="327"/>
      <c r="R2344" s="327"/>
      <c r="S2344" s="327"/>
      <c r="T2344" s="327"/>
      <c r="U2344" s="327"/>
      <c r="V2344" s="327"/>
      <c r="W2344" s="327"/>
      <c r="X2344" s="327"/>
      <c r="Y2344" s="327"/>
      <c r="Z2344" s="327"/>
      <c r="AA2344" s="327"/>
      <c r="AB2344" s="327"/>
      <c r="AC2344" s="327"/>
      <c r="AD2344" s="327"/>
      <c r="AE2344" s="327"/>
      <c r="AF2344" s="327"/>
      <c r="AG2344" s="327"/>
    </row>
    <row r="2345" spans="2:33">
      <c r="B2345" s="354"/>
      <c r="D2345" s="327"/>
      <c r="E2345" s="327"/>
      <c r="F2345" s="327"/>
      <c r="G2345" s="327"/>
      <c r="H2345" s="327"/>
      <c r="I2345" s="327"/>
      <c r="J2345" s="327"/>
      <c r="K2345" s="327"/>
      <c r="L2345" s="327"/>
      <c r="M2345" s="327"/>
      <c r="N2345" s="327"/>
      <c r="O2345" s="327"/>
      <c r="P2345" s="327"/>
      <c r="Q2345" s="327"/>
      <c r="R2345" s="327"/>
      <c r="S2345" s="327"/>
      <c r="T2345" s="327"/>
      <c r="U2345" s="327"/>
      <c r="V2345" s="327"/>
      <c r="W2345" s="327"/>
      <c r="X2345" s="327"/>
      <c r="Y2345" s="327"/>
      <c r="Z2345" s="327"/>
      <c r="AA2345" s="327"/>
      <c r="AB2345" s="327"/>
      <c r="AC2345" s="327"/>
      <c r="AD2345" s="327"/>
      <c r="AE2345" s="327"/>
      <c r="AF2345" s="327"/>
      <c r="AG2345" s="327"/>
    </row>
    <row r="2346" spans="2:33">
      <c r="B2346" s="354"/>
      <c r="D2346" s="327"/>
      <c r="E2346" s="327"/>
      <c r="F2346" s="327"/>
      <c r="G2346" s="327"/>
      <c r="H2346" s="327"/>
      <c r="I2346" s="327"/>
      <c r="J2346" s="327"/>
      <c r="K2346" s="327"/>
      <c r="L2346" s="327"/>
      <c r="M2346" s="327"/>
      <c r="N2346" s="327"/>
      <c r="O2346" s="327"/>
      <c r="P2346" s="327"/>
      <c r="Q2346" s="327"/>
      <c r="R2346" s="327"/>
      <c r="S2346" s="327"/>
      <c r="T2346" s="327"/>
      <c r="U2346" s="327"/>
      <c r="V2346" s="327"/>
      <c r="W2346" s="327"/>
      <c r="X2346" s="327"/>
      <c r="Y2346" s="327"/>
      <c r="Z2346" s="327"/>
      <c r="AA2346" s="327"/>
      <c r="AB2346" s="327"/>
      <c r="AC2346" s="327"/>
      <c r="AD2346" s="327"/>
      <c r="AE2346" s="327"/>
      <c r="AF2346" s="327"/>
      <c r="AG2346" s="327"/>
    </row>
    <row r="2347" spans="2:33">
      <c r="B2347" s="354"/>
      <c r="D2347" s="327"/>
      <c r="E2347" s="327"/>
      <c r="F2347" s="327"/>
      <c r="G2347" s="327"/>
      <c r="H2347" s="327"/>
      <c r="I2347" s="327"/>
      <c r="J2347" s="327"/>
      <c r="K2347" s="327"/>
      <c r="L2347" s="327"/>
      <c r="M2347" s="327"/>
      <c r="N2347" s="327"/>
      <c r="O2347" s="327"/>
      <c r="P2347" s="327"/>
      <c r="Q2347" s="327"/>
      <c r="R2347" s="327"/>
      <c r="S2347" s="327"/>
      <c r="T2347" s="327"/>
      <c r="U2347" s="327"/>
      <c r="V2347" s="327"/>
      <c r="W2347" s="327"/>
      <c r="X2347" s="327"/>
      <c r="Y2347" s="327"/>
      <c r="Z2347" s="327"/>
      <c r="AA2347" s="327"/>
      <c r="AB2347" s="327"/>
      <c r="AC2347" s="327"/>
      <c r="AD2347" s="327"/>
      <c r="AE2347" s="327"/>
      <c r="AF2347" s="327"/>
      <c r="AG2347" s="327"/>
    </row>
    <row r="2348" spans="2:33">
      <c r="B2348" s="354"/>
      <c r="D2348" s="327"/>
      <c r="E2348" s="327"/>
      <c r="F2348" s="327"/>
      <c r="G2348" s="327"/>
      <c r="H2348" s="327"/>
      <c r="I2348" s="327"/>
      <c r="J2348" s="327"/>
      <c r="K2348" s="327"/>
      <c r="L2348" s="327"/>
      <c r="M2348" s="327"/>
      <c r="N2348" s="327"/>
      <c r="O2348" s="327"/>
      <c r="P2348" s="327"/>
      <c r="Q2348" s="327"/>
      <c r="R2348" s="327"/>
      <c r="S2348" s="327"/>
      <c r="T2348" s="327"/>
      <c r="U2348" s="327"/>
      <c r="V2348" s="327"/>
      <c r="W2348" s="327"/>
      <c r="X2348" s="327"/>
      <c r="Y2348" s="327"/>
      <c r="Z2348" s="327"/>
      <c r="AA2348" s="327"/>
      <c r="AB2348" s="327"/>
      <c r="AC2348" s="327"/>
      <c r="AD2348" s="327"/>
      <c r="AE2348" s="327"/>
      <c r="AF2348" s="327"/>
      <c r="AG2348" s="327"/>
    </row>
    <row r="2349" spans="2:33">
      <c r="B2349" s="354"/>
      <c r="D2349" s="327"/>
      <c r="E2349" s="327"/>
      <c r="F2349" s="327"/>
      <c r="G2349" s="327"/>
      <c r="H2349" s="327"/>
      <c r="I2349" s="327"/>
      <c r="J2349" s="327"/>
      <c r="K2349" s="327"/>
      <c r="L2349" s="327"/>
      <c r="M2349" s="327"/>
      <c r="N2349" s="327"/>
      <c r="O2349" s="327"/>
      <c r="P2349" s="327"/>
      <c r="Q2349" s="327"/>
      <c r="R2349" s="327"/>
      <c r="S2349" s="327"/>
      <c r="T2349" s="327"/>
      <c r="U2349" s="327"/>
      <c r="V2349" s="327"/>
      <c r="W2349" s="327"/>
      <c r="X2349" s="327"/>
      <c r="Y2349" s="327"/>
      <c r="Z2349" s="327"/>
      <c r="AA2349" s="327"/>
      <c r="AB2349" s="327"/>
      <c r="AC2349" s="327"/>
      <c r="AD2349" s="327"/>
      <c r="AE2349" s="327"/>
      <c r="AF2349" s="327"/>
      <c r="AG2349" s="327"/>
    </row>
    <row r="2350" spans="2:33">
      <c r="B2350" s="354"/>
      <c r="D2350" s="327"/>
      <c r="E2350" s="327"/>
      <c r="F2350" s="327"/>
      <c r="G2350" s="327"/>
      <c r="H2350" s="327"/>
      <c r="I2350" s="327"/>
      <c r="J2350" s="327"/>
      <c r="K2350" s="327"/>
      <c r="L2350" s="327"/>
      <c r="M2350" s="327"/>
      <c r="N2350" s="327"/>
      <c r="O2350" s="327"/>
      <c r="P2350" s="327"/>
      <c r="Q2350" s="327"/>
      <c r="R2350" s="327"/>
      <c r="S2350" s="327"/>
      <c r="T2350" s="327"/>
      <c r="U2350" s="327"/>
      <c r="V2350" s="327"/>
      <c r="W2350" s="327"/>
      <c r="X2350" s="327"/>
      <c r="Y2350" s="327"/>
      <c r="Z2350" s="327"/>
      <c r="AA2350" s="327"/>
      <c r="AB2350" s="327"/>
      <c r="AC2350" s="327"/>
      <c r="AD2350" s="327"/>
      <c r="AE2350" s="327"/>
      <c r="AF2350" s="327"/>
      <c r="AG2350" s="327"/>
    </row>
    <row r="2351" spans="2:33">
      <c r="B2351" s="354"/>
      <c r="D2351" s="327"/>
      <c r="E2351" s="327"/>
      <c r="F2351" s="327"/>
      <c r="G2351" s="327"/>
      <c r="H2351" s="327"/>
      <c r="I2351" s="327"/>
      <c r="J2351" s="327"/>
      <c r="K2351" s="327"/>
      <c r="L2351" s="327"/>
      <c r="M2351" s="327"/>
      <c r="N2351" s="327"/>
      <c r="O2351" s="327"/>
      <c r="P2351" s="327"/>
      <c r="Q2351" s="327"/>
      <c r="R2351" s="327"/>
      <c r="S2351" s="327"/>
      <c r="T2351" s="327"/>
      <c r="U2351" s="327"/>
      <c r="V2351" s="327"/>
      <c r="W2351" s="327"/>
      <c r="X2351" s="327"/>
      <c r="Y2351" s="327"/>
      <c r="Z2351" s="327"/>
      <c r="AA2351" s="327"/>
      <c r="AB2351" s="327"/>
      <c r="AC2351" s="327"/>
      <c r="AD2351" s="327"/>
      <c r="AE2351" s="327"/>
      <c r="AF2351" s="327"/>
      <c r="AG2351" s="327"/>
    </row>
    <row r="2352" spans="2:33">
      <c r="B2352" s="354"/>
      <c r="D2352" s="327"/>
      <c r="E2352" s="327"/>
      <c r="F2352" s="327"/>
      <c r="G2352" s="327"/>
      <c r="H2352" s="327"/>
      <c r="I2352" s="327"/>
      <c r="J2352" s="327"/>
      <c r="K2352" s="327"/>
      <c r="L2352" s="327"/>
      <c r="M2352" s="327"/>
      <c r="N2352" s="327"/>
      <c r="O2352" s="327"/>
      <c r="P2352" s="327"/>
      <c r="Q2352" s="327"/>
      <c r="R2352" s="327"/>
      <c r="S2352" s="327"/>
      <c r="T2352" s="327"/>
      <c r="U2352" s="327"/>
      <c r="V2352" s="327"/>
      <c r="W2352" s="327"/>
      <c r="X2352" s="327"/>
      <c r="Y2352" s="327"/>
      <c r="Z2352" s="327"/>
      <c r="AA2352" s="327"/>
      <c r="AB2352" s="327"/>
      <c r="AC2352" s="327"/>
      <c r="AD2352" s="327"/>
      <c r="AE2352" s="327"/>
      <c r="AF2352" s="327"/>
      <c r="AG2352" s="327"/>
    </row>
    <row r="2353" spans="2:33">
      <c r="B2353" s="354"/>
      <c r="D2353" s="327"/>
      <c r="E2353" s="327"/>
      <c r="F2353" s="327"/>
      <c r="G2353" s="327"/>
      <c r="H2353" s="327"/>
      <c r="I2353" s="327"/>
      <c r="J2353" s="327"/>
      <c r="K2353" s="327"/>
      <c r="L2353" s="327"/>
      <c r="M2353" s="327"/>
      <c r="N2353" s="327"/>
      <c r="O2353" s="327"/>
      <c r="P2353" s="327"/>
      <c r="Q2353" s="327"/>
      <c r="R2353" s="327"/>
      <c r="S2353" s="327"/>
      <c r="T2353" s="327"/>
      <c r="U2353" s="327"/>
      <c r="V2353" s="327"/>
      <c r="W2353" s="327"/>
      <c r="X2353" s="327"/>
      <c r="Y2353" s="327"/>
      <c r="Z2353" s="327"/>
      <c r="AA2353" s="327"/>
      <c r="AB2353" s="327"/>
      <c r="AC2353" s="327"/>
      <c r="AD2353" s="327"/>
      <c r="AE2353" s="327"/>
      <c r="AF2353" s="327"/>
      <c r="AG2353" s="327"/>
    </row>
    <row r="2354" spans="2:33">
      <c r="B2354" s="354"/>
      <c r="D2354" s="327"/>
      <c r="E2354" s="327"/>
      <c r="F2354" s="327"/>
      <c r="G2354" s="327"/>
      <c r="H2354" s="327"/>
      <c r="I2354" s="327"/>
      <c r="J2354" s="327"/>
      <c r="K2354" s="327"/>
      <c r="L2354" s="327"/>
      <c r="M2354" s="327"/>
      <c r="N2354" s="327"/>
      <c r="O2354" s="327"/>
      <c r="P2354" s="327"/>
      <c r="Q2354" s="327"/>
      <c r="R2354" s="327"/>
      <c r="S2354" s="327"/>
      <c r="T2354" s="327"/>
      <c r="U2354" s="327"/>
      <c r="V2354" s="327"/>
      <c r="W2354" s="327"/>
      <c r="X2354" s="327"/>
      <c r="Y2354" s="327"/>
      <c r="Z2354" s="327"/>
      <c r="AA2354" s="327"/>
      <c r="AB2354" s="327"/>
      <c r="AC2354" s="327"/>
      <c r="AD2354" s="327"/>
      <c r="AE2354" s="327"/>
      <c r="AF2354" s="327"/>
      <c r="AG2354" s="327"/>
    </row>
    <row r="2355" spans="2:33">
      <c r="B2355" s="354"/>
      <c r="D2355" s="327"/>
      <c r="E2355" s="327"/>
      <c r="F2355" s="327"/>
      <c r="G2355" s="327"/>
      <c r="H2355" s="327"/>
      <c r="I2355" s="327"/>
      <c r="J2355" s="327"/>
      <c r="K2355" s="327"/>
      <c r="L2355" s="327"/>
      <c r="M2355" s="327"/>
      <c r="N2355" s="327"/>
      <c r="O2355" s="327"/>
      <c r="P2355" s="327"/>
      <c r="Q2355" s="327"/>
      <c r="R2355" s="327"/>
      <c r="S2355" s="327"/>
      <c r="T2355" s="327"/>
      <c r="U2355" s="327"/>
      <c r="V2355" s="327"/>
      <c r="W2355" s="327"/>
      <c r="X2355" s="327"/>
      <c r="Y2355" s="327"/>
      <c r="Z2355" s="327"/>
      <c r="AA2355" s="327"/>
      <c r="AB2355" s="327"/>
      <c r="AC2355" s="327"/>
      <c r="AD2355" s="327"/>
      <c r="AE2355" s="327"/>
      <c r="AF2355" s="327"/>
      <c r="AG2355" s="327"/>
    </row>
    <row r="2356" spans="2:33">
      <c r="B2356" s="354"/>
      <c r="D2356" s="327"/>
      <c r="E2356" s="327"/>
      <c r="F2356" s="327"/>
      <c r="G2356" s="327"/>
      <c r="H2356" s="327"/>
      <c r="I2356" s="327"/>
      <c r="J2356" s="327"/>
      <c r="K2356" s="327"/>
      <c r="L2356" s="327"/>
      <c r="M2356" s="327"/>
      <c r="N2356" s="327"/>
      <c r="O2356" s="327"/>
      <c r="P2356" s="327"/>
      <c r="Q2356" s="327"/>
      <c r="R2356" s="327"/>
      <c r="S2356" s="327"/>
      <c r="T2356" s="327"/>
      <c r="U2356" s="327"/>
      <c r="V2356" s="327"/>
      <c r="W2356" s="327"/>
      <c r="X2356" s="327"/>
      <c r="Y2356" s="327"/>
      <c r="Z2356" s="327"/>
      <c r="AA2356" s="327"/>
      <c r="AB2356" s="327"/>
      <c r="AC2356" s="327"/>
      <c r="AD2356" s="327"/>
      <c r="AE2356" s="327"/>
      <c r="AF2356" s="327"/>
      <c r="AG2356" s="327"/>
    </row>
    <row r="2357" spans="2:33">
      <c r="B2357" s="354"/>
      <c r="D2357" s="327"/>
      <c r="E2357" s="327"/>
      <c r="F2357" s="327"/>
      <c r="G2357" s="327"/>
      <c r="H2357" s="327"/>
      <c r="I2357" s="327"/>
      <c r="J2357" s="327"/>
      <c r="K2357" s="327"/>
      <c r="L2357" s="327"/>
      <c r="M2357" s="327"/>
      <c r="N2357" s="327"/>
      <c r="O2357" s="327"/>
      <c r="P2357" s="327"/>
      <c r="Q2357" s="327"/>
      <c r="R2357" s="327"/>
      <c r="S2357" s="327"/>
      <c r="T2357" s="327"/>
      <c r="U2357" s="327"/>
      <c r="V2357" s="327"/>
      <c r="W2357" s="327"/>
      <c r="X2357" s="327"/>
      <c r="Y2357" s="327"/>
      <c r="Z2357" s="327"/>
      <c r="AA2357" s="327"/>
      <c r="AB2357" s="327"/>
      <c r="AC2357" s="327"/>
      <c r="AD2357" s="327"/>
      <c r="AE2357" s="327"/>
      <c r="AF2357" s="327"/>
      <c r="AG2357" s="327"/>
    </row>
    <row r="2358" spans="2:33">
      <c r="B2358" s="354"/>
      <c r="D2358" s="327"/>
      <c r="E2358" s="327"/>
      <c r="F2358" s="327"/>
      <c r="G2358" s="327"/>
      <c r="H2358" s="327"/>
      <c r="I2358" s="327"/>
      <c r="J2358" s="327"/>
      <c r="K2358" s="327"/>
      <c r="L2358" s="327"/>
      <c r="M2358" s="327"/>
      <c r="N2358" s="327"/>
      <c r="O2358" s="327"/>
      <c r="P2358" s="327"/>
      <c r="Q2358" s="327"/>
      <c r="R2358" s="327"/>
      <c r="S2358" s="327"/>
      <c r="T2358" s="327"/>
      <c r="U2358" s="327"/>
      <c r="V2358" s="327"/>
      <c r="W2358" s="327"/>
      <c r="X2358" s="327"/>
      <c r="Y2358" s="327"/>
      <c r="Z2358" s="327"/>
      <c r="AA2358" s="327"/>
      <c r="AB2358" s="327"/>
      <c r="AC2358" s="327"/>
      <c r="AD2358" s="327"/>
      <c r="AE2358" s="327"/>
      <c r="AF2358" s="327"/>
      <c r="AG2358" s="327"/>
    </row>
    <row r="2359" spans="2:33">
      <c r="B2359" s="354"/>
      <c r="D2359" s="327"/>
      <c r="E2359" s="327"/>
      <c r="F2359" s="327"/>
      <c r="G2359" s="327"/>
      <c r="H2359" s="327"/>
      <c r="I2359" s="327"/>
      <c r="J2359" s="327"/>
      <c r="K2359" s="327"/>
      <c r="L2359" s="327"/>
      <c r="M2359" s="327"/>
      <c r="N2359" s="327"/>
      <c r="O2359" s="327"/>
      <c r="P2359" s="327"/>
      <c r="Q2359" s="327"/>
      <c r="R2359" s="327"/>
      <c r="S2359" s="327"/>
      <c r="T2359" s="327"/>
      <c r="U2359" s="327"/>
      <c r="V2359" s="327"/>
      <c r="W2359" s="327"/>
      <c r="X2359" s="327"/>
      <c r="Y2359" s="327"/>
      <c r="Z2359" s="327"/>
      <c r="AA2359" s="327"/>
      <c r="AB2359" s="327"/>
      <c r="AC2359" s="327"/>
      <c r="AD2359" s="327"/>
      <c r="AE2359" s="327"/>
      <c r="AF2359" s="327"/>
      <c r="AG2359" s="327"/>
    </row>
    <row r="2360" spans="2:33">
      <c r="B2360" s="354"/>
      <c r="D2360" s="327"/>
      <c r="E2360" s="327"/>
      <c r="F2360" s="327"/>
      <c r="G2360" s="327"/>
      <c r="H2360" s="327"/>
      <c r="I2360" s="327"/>
      <c r="J2360" s="327"/>
      <c r="K2360" s="327"/>
      <c r="L2360" s="327"/>
      <c r="M2360" s="327"/>
      <c r="N2360" s="327"/>
      <c r="O2360" s="327"/>
      <c r="P2360" s="327"/>
      <c r="Q2360" s="327"/>
      <c r="R2360" s="327"/>
      <c r="S2360" s="327"/>
      <c r="T2360" s="327"/>
      <c r="U2360" s="327"/>
      <c r="V2360" s="327"/>
      <c r="W2360" s="327"/>
      <c r="X2360" s="327"/>
      <c r="Y2360" s="327"/>
      <c r="Z2360" s="327"/>
      <c r="AA2360" s="327"/>
      <c r="AB2360" s="327"/>
      <c r="AC2360" s="327"/>
      <c r="AD2360" s="327"/>
      <c r="AE2360" s="327"/>
      <c r="AF2360" s="327"/>
      <c r="AG2360" s="327"/>
    </row>
    <row r="2361" spans="2:33">
      <c r="B2361" s="354"/>
      <c r="D2361" s="327"/>
      <c r="E2361" s="327"/>
      <c r="F2361" s="327"/>
      <c r="G2361" s="327"/>
      <c r="H2361" s="327"/>
      <c r="I2361" s="327"/>
      <c r="J2361" s="327"/>
      <c r="K2361" s="327"/>
      <c r="L2361" s="327"/>
      <c r="M2361" s="327"/>
      <c r="N2361" s="327"/>
      <c r="O2361" s="327"/>
      <c r="P2361" s="327"/>
      <c r="Q2361" s="327"/>
      <c r="R2361" s="327"/>
      <c r="S2361" s="327"/>
      <c r="T2361" s="327"/>
      <c r="U2361" s="327"/>
      <c r="V2361" s="327"/>
      <c r="W2361" s="327"/>
      <c r="X2361" s="327"/>
      <c r="Y2361" s="327"/>
      <c r="Z2361" s="327"/>
      <c r="AA2361" s="327"/>
      <c r="AB2361" s="327"/>
      <c r="AC2361" s="327"/>
      <c r="AD2361" s="327"/>
      <c r="AE2361" s="327"/>
      <c r="AF2361" s="327"/>
      <c r="AG2361" s="327"/>
    </row>
    <row r="2362" spans="2:33">
      <c r="B2362" s="354"/>
      <c r="D2362" s="327"/>
      <c r="E2362" s="327"/>
      <c r="F2362" s="327"/>
      <c r="G2362" s="327"/>
      <c r="H2362" s="327"/>
      <c r="I2362" s="327"/>
      <c r="J2362" s="327"/>
      <c r="K2362" s="327"/>
      <c r="L2362" s="327"/>
      <c r="M2362" s="327"/>
      <c r="N2362" s="327"/>
      <c r="O2362" s="327"/>
      <c r="P2362" s="327"/>
      <c r="Q2362" s="327"/>
      <c r="R2362" s="327"/>
      <c r="S2362" s="327"/>
      <c r="T2362" s="327"/>
      <c r="U2362" s="327"/>
      <c r="V2362" s="327"/>
      <c r="W2362" s="327"/>
      <c r="X2362" s="327"/>
      <c r="Y2362" s="327"/>
      <c r="Z2362" s="327"/>
      <c r="AA2362" s="327"/>
      <c r="AB2362" s="327"/>
      <c r="AC2362" s="327"/>
      <c r="AD2362" s="327"/>
      <c r="AE2362" s="327"/>
      <c r="AF2362" s="327"/>
      <c r="AG2362" s="327"/>
    </row>
    <row r="2363" spans="2:33">
      <c r="B2363" s="354"/>
      <c r="D2363" s="327"/>
      <c r="E2363" s="327"/>
      <c r="F2363" s="327"/>
      <c r="G2363" s="327"/>
      <c r="H2363" s="327"/>
      <c r="I2363" s="327"/>
      <c r="J2363" s="327"/>
      <c r="K2363" s="327"/>
      <c r="L2363" s="327"/>
      <c r="M2363" s="327"/>
      <c r="N2363" s="327"/>
      <c r="O2363" s="327"/>
      <c r="P2363" s="327"/>
      <c r="Q2363" s="327"/>
      <c r="R2363" s="327"/>
      <c r="S2363" s="327"/>
      <c r="T2363" s="327"/>
      <c r="U2363" s="327"/>
      <c r="V2363" s="327"/>
      <c r="W2363" s="327"/>
      <c r="X2363" s="327"/>
      <c r="Y2363" s="327"/>
      <c r="Z2363" s="327"/>
      <c r="AA2363" s="327"/>
      <c r="AB2363" s="327"/>
      <c r="AC2363" s="327"/>
      <c r="AD2363" s="327"/>
      <c r="AE2363" s="327"/>
      <c r="AF2363" s="327"/>
      <c r="AG2363" s="327"/>
    </row>
    <row r="2364" spans="2:33">
      <c r="B2364" s="354"/>
      <c r="D2364" s="327"/>
      <c r="E2364" s="327"/>
      <c r="F2364" s="327"/>
      <c r="G2364" s="327"/>
      <c r="H2364" s="327"/>
      <c r="I2364" s="327"/>
      <c r="J2364" s="327"/>
      <c r="K2364" s="327"/>
      <c r="L2364" s="327"/>
      <c r="M2364" s="327"/>
      <c r="N2364" s="327"/>
      <c r="O2364" s="327"/>
      <c r="P2364" s="327"/>
      <c r="Q2364" s="327"/>
      <c r="R2364" s="327"/>
      <c r="S2364" s="327"/>
      <c r="T2364" s="327"/>
      <c r="U2364" s="327"/>
      <c r="V2364" s="327"/>
      <c r="W2364" s="327"/>
      <c r="X2364" s="327"/>
      <c r="Y2364" s="327"/>
      <c r="Z2364" s="327"/>
      <c r="AA2364" s="327"/>
      <c r="AB2364" s="327"/>
      <c r="AC2364" s="327"/>
      <c r="AD2364" s="327"/>
      <c r="AE2364" s="327"/>
      <c r="AF2364" s="327"/>
      <c r="AG2364" s="327"/>
    </row>
    <row r="2365" spans="2:33">
      <c r="B2365" s="354"/>
      <c r="D2365" s="327"/>
      <c r="E2365" s="327"/>
      <c r="F2365" s="327"/>
      <c r="G2365" s="327"/>
      <c r="H2365" s="327"/>
      <c r="I2365" s="327"/>
      <c r="J2365" s="327"/>
      <c r="K2365" s="327"/>
      <c r="L2365" s="327"/>
      <c r="M2365" s="327"/>
      <c r="N2365" s="327"/>
      <c r="O2365" s="327"/>
      <c r="P2365" s="327"/>
      <c r="Q2365" s="327"/>
      <c r="R2365" s="327"/>
      <c r="S2365" s="327"/>
      <c r="T2365" s="327"/>
      <c r="U2365" s="327"/>
      <c r="V2365" s="327"/>
      <c r="W2365" s="327"/>
      <c r="X2365" s="327"/>
      <c r="Y2365" s="327"/>
      <c r="Z2365" s="327"/>
      <c r="AA2365" s="327"/>
      <c r="AB2365" s="327"/>
      <c r="AC2365" s="327"/>
      <c r="AD2365" s="327"/>
      <c r="AE2365" s="327"/>
      <c r="AF2365" s="327"/>
      <c r="AG2365" s="327"/>
    </row>
    <row r="2366" spans="2:33">
      <c r="B2366" s="354"/>
      <c r="D2366" s="327"/>
      <c r="E2366" s="327"/>
      <c r="F2366" s="327"/>
      <c r="G2366" s="327"/>
      <c r="H2366" s="327"/>
      <c r="I2366" s="327"/>
      <c r="J2366" s="327"/>
      <c r="K2366" s="327"/>
      <c r="L2366" s="327"/>
      <c r="M2366" s="327"/>
      <c r="N2366" s="327"/>
      <c r="O2366" s="327"/>
      <c r="P2366" s="327"/>
      <c r="Q2366" s="327"/>
      <c r="R2366" s="327"/>
      <c r="S2366" s="327"/>
      <c r="T2366" s="327"/>
      <c r="U2366" s="327"/>
      <c r="V2366" s="327"/>
      <c r="W2366" s="327"/>
      <c r="X2366" s="327"/>
      <c r="Y2366" s="327"/>
      <c r="Z2366" s="327"/>
      <c r="AA2366" s="327"/>
      <c r="AB2366" s="327"/>
      <c r="AC2366" s="327"/>
      <c r="AD2366" s="327"/>
      <c r="AE2366" s="327"/>
      <c r="AF2366" s="327"/>
      <c r="AG2366" s="327"/>
    </row>
    <row r="2367" spans="2:33">
      <c r="B2367" s="354"/>
      <c r="D2367" s="327"/>
      <c r="E2367" s="327"/>
      <c r="F2367" s="327"/>
      <c r="G2367" s="327"/>
      <c r="H2367" s="327"/>
      <c r="I2367" s="327"/>
      <c r="J2367" s="327"/>
      <c r="K2367" s="327"/>
      <c r="L2367" s="327"/>
      <c r="M2367" s="327"/>
      <c r="N2367" s="327"/>
      <c r="O2367" s="327"/>
      <c r="P2367" s="327"/>
      <c r="Q2367" s="327"/>
      <c r="R2367" s="327"/>
      <c r="S2367" s="327"/>
      <c r="T2367" s="327"/>
      <c r="U2367" s="327"/>
      <c r="V2367" s="327"/>
      <c r="W2367" s="327"/>
      <c r="X2367" s="327"/>
      <c r="Y2367" s="327"/>
      <c r="Z2367" s="327"/>
      <c r="AA2367" s="327"/>
      <c r="AB2367" s="327"/>
      <c r="AC2367" s="327"/>
      <c r="AD2367" s="327"/>
      <c r="AE2367" s="327"/>
      <c r="AF2367" s="327"/>
      <c r="AG2367" s="327"/>
    </row>
    <row r="2368" spans="2:33">
      <c r="B2368" s="354"/>
      <c r="D2368" s="327"/>
      <c r="E2368" s="327"/>
      <c r="F2368" s="327"/>
      <c r="G2368" s="327"/>
      <c r="H2368" s="327"/>
      <c r="I2368" s="327"/>
      <c r="J2368" s="327"/>
      <c r="K2368" s="327"/>
      <c r="L2368" s="327"/>
      <c r="M2368" s="327"/>
      <c r="N2368" s="327"/>
      <c r="O2368" s="327"/>
      <c r="P2368" s="327"/>
      <c r="Q2368" s="327"/>
      <c r="R2368" s="327"/>
      <c r="S2368" s="327"/>
      <c r="T2368" s="327"/>
      <c r="U2368" s="327"/>
      <c r="V2368" s="327"/>
      <c r="W2368" s="327"/>
      <c r="X2368" s="327"/>
      <c r="Y2368" s="327"/>
      <c r="Z2368" s="327"/>
      <c r="AA2368" s="327"/>
      <c r="AB2368" s="327"/>
      <c r="AC2368" s="327"/>
      <c r="AD2368" s="327"/>
      <c r="AE2368" s="327"/>
      <c r="AF2368" s="327"/>
      <c r="AG2368" s="327"/>
    </row>
    <row r="2369" spans="2:33">
      <c r="B2369" s="354"/>
      <c r="D2369" s="327"/>
      <c r="E2369" s="327"/>
      <c r="F2369" s="327"/>
      <c r="G2369" s="327"/>
      <c r="H2369" s="327"/>
      <c r="I2369" s="327"/>
      <c r="J2369" s="327"/>
      <c r="K2369" s="327"/>
      <c r="L2369" s="327"/>
      <c r="M2369" s="327"/>
      <c r="N2369" s="327"/>
      <c r="O2369" s="327"/>
      <c r="P2369" s="327"/>
      <c r="Q2369" s="327"/>
      <c r="R2369" s="327"/>
      <c r="S2369" s="327"/>
      <c r="T2369" s="327"/>
      <c r="U2369" s="327"/>
      <c r="V2369" s="327"/>
      <c r="W2369" s="327"/>
      <c r="X2369" s="327"/>
      <c r="Y2369" s="327"/>
      <c r="Z2369" s="327"/>
      <c r="AA2369" s="327"/>
      <c r="AB2369" s="327"/>
      <c r="AC2369" s="327"/>
      <c r="AD2369" s="327"/>
      <c r="AE2369" s="327"/>
      <c r="AF2369" s="327"/>
      <c r="AG2369" s="327"/>
    </row>
    <row r="2370" spans="2:33">
      <c r="B2370" s="354"/>
      <c r="D2370" s="327"/>
      <c r="E2370" s="327"/>
      <c r="F2370" s="327"/>
      <c r="G2370" s="327"/>
      <c r="H2370" s="327"/>
      <c r="I2370" s="327"/>
      <c r="J2370" s="327"/>
      <c r="K2370" s="327"/>
      <c r="L2370" s="327"/>
      <c r="M2370" s="327"/>
      <c r="N2370" s="327"/>
      <c r="O2370" s="327"/>
      <c r="P2370" s="327"/>
      <c r="Q2370" s="327"/>
      <c r="R2370" s="327"/>
      <c r="S2370" s="327"/>
      <c r="T2370" s="327"/>
      <c r="U2370" s="327"/>
      <c r="V2370" s="327"/>
      <c r="W2370" s="327"/>
      <c r="X2370" s="327"/>
      <c r="Y2370" s="327"/>
      <c r="Z2370" s="327"/>
      <c r="AA2370" s="327"/>
      <c r="AB2370" s="327"/>
      <c r="AC2370" s="327"/>
      <c r="AD2370" s="327"/>
      <c r="AE2370" s="327"/>
      <c r="AF2370" s="327"/>
      <c r="AG2370" s="327"/>
    </row>
    <row r="2371" spans="2:33">
      <c r="B2371" s="354"/>
      <c r="D2371" s="327"/>
      <c r="E2371" s="327"/>
      <c r="F2371" s="327"/>
      <c r="G2371" s="327"/>
      <c r="H2371" s="327"/>
      <c r="I2371" s="327"/>
      <c r="J2371" s="327"/>
      <c r="K2371" s="327"/>
      <c r="L2371" s="327"/>
      <c r="M2371" s="327"/>
      <c r="N2371" s="327"/>
      <c r="O2371" s="327"/>
      <c r="P2371" s="327"/>
      <c r="Q2371" s="327"/>
      <c r="R2371" s="327"/>
      <c r="S2371" s="327"/>
      <c r="T2371" s="327"/>
      <c r="U2371" s="327"/>
      <c r="V2371" s="327"/>
      <c r="W2371" s="327"/>
      <c r="X2371" s="327"/>
      <c r="Y2371" s="327"/>
      <c r="Z2371" s="327"/>
      <c r="AA2371" s="327"/>
      <c r="AB2371" s="327"/>
      <c r="AC2371" s="327"/>
      <c r="AD2371" s="327"/>
      <c r="AE2371" s="327"/>
      <c r="AF2371" s="327"/>
      <c r="AG2371" s="327"/>
    </row>
    <row r="2372" spans="2:33">
      <c r="B2372" s="354"/>
      <c r="D2372" s="327"/>
      <c r="E2372" s="327"/>
      <c r="F2372" s="327"/>
      <c r="G2372" s="327"/>
      <c r="H2372" s="327"/>
      <c r="I2372" s="327"/>
      <c r="J2372" s="327"/>
      <c r="K2372" s="327"/>
      <c r="L2372" s="327"/>
      <c r="M2372" s="327"/>
      <c r="N2372" s="327"/>
      <c r="O2372" s="327"/>
      <c r="P2372" s="327"/>
      <c r="Q2372" s="327"/>
      <c r="R2372" s="327"/>
      <c r="S2372" s="327"/>
      <c r="T2372" s="327"/>
      <c r="U2372" s="327"/>
      <c r="V2372" s="327"/>
      <c r="W2372" s="327"/>
      <c r="X2372" s="327"/>
      <c r="Y2372" s="327"/>
      <c r="Z2372" s="327"/>
      <c r="AA2372" s="327"/>
      <c r="AB2372" s="327"/>
      <c r="AC2372" s="327"/>
      <c r="AD2372" s="327"/>
      <c r="AE2372" s="327"/>
      <c r="AF2372" s="327"/>
      <c r="AG2372" s="327"/>
    </row>
    <row r="2373" spans="2:33">
      <c r="B2373" s="354"/>
      <c r="D2373" s="327"/>
      <c r="E2373" s="327"/>
      <c r="F2373" s="327"/>
      <c r="G2373" s="327"/>
      <c r="H2373" s="327"/>
      <c r="I2373" s="327"/>
      <c r="J2373" s="327"/>
      <c r="K2373" s="327"/>
      <c r="L2373" s="327"/>
      <c r="M2373" s="327"/>
      <c r="N2373" s="327"/>
      <c r="O2373" s="327"/>
      <c r="P2373" s="327"/>
      <c r="Q2373" s="327"/>
      <c r="R2373" s="327"/>
      <c r="S2373" s="327"/>
      <c r="T2373" s="327"/>
      <c r="U2373" s="327"/>
      <c r="V2373" s="327"/>
      <c r="W2373" s="327"/>
      <c r="X2373" s="327"/>
      <c r="Y2373" s="327"/>
      <c r="Z2373" s="327"/>
      <c r="AA2373" s="327"/>
      <c r="AB2373" s="327"/>
      <c r="AC2373" s="327"/>
      <c r="AD2373" s="327"/>
      <c r="AE2373" s="327"/>
      <c r="AF2373" s="327"/>
      <c r="AG2373" s="327"/>
    </row>
    <row r="2374" spans="2:33">
      <c r="B2374" s="354"/>
      <c r="D2374" s="327"/>
      <c r="E2374" s="327"/>
      <c r="F2374" s="327"/>
      <c r="G2374" s="327"/>
      <c r="H2374" s="327"/>
      <c r="I2374" s="327"/>
      <c r="J2374" s="327"/>
      <c r="K2374" s="327"/>
      <c r="L2374" s="327"/>
      <c r="M2374" s="327"/>
      <c r="N2374" s="327"/>
      <c r="O2374" s="327"/>
      <c r="P2374" s="327"/>
      <c r="Q2374" s="327"/>
      <c r="R2374" s="327"/>
      <c r="S2374" s="327"/>
      <c r="T2374" s="327"/>
      <c r="U2374" s="327"/>
      <c r="V2374" s="327"/>
      <c r="W2374" s="327"/>
      <c r="X2374" s="327"/>
      <c r="Y2374" s="327"/>
      <c r="Z2374" s="327"/>
      <c r="AA2374" s="327"/>
      <c r="AB2374" s="327"/>
      <c r="AC2374" s="327"/>
      <c r="AD2374" s="327"/>
      <c r="AE2374" s="327"/>
      <c r="AF2374" s="327"/>
      <c r="AG2374" s="327"/>
    </row>
    <row r="2375" spans="2:33">
      <c r="B2375" s="354"/>
      <c r="D2375" s="327"/>
      <c r="E2375" s="327"/>
      <c r="F2375" s="327"/>
      <c r="G2375" s="327"/>
      <c r="H2375" s="327"/>
      <c r="I2375" s="327"/>
      <c r="J2375" s="327"/>
      <c r="K2375" s="327"/>
      <c r="L2375" s="327"/>
      <c r="M2375" s="327"/>
      <c r="N2375" s="327"/>
      <c r="O2375" s="327"/>
      <c r="P2375" s="327"/>
      <c r="Q2375" s="327"/>
      <c r="R2375" s="327"/>
      <c r="S2375" s="327"/>
      <c r="T2375" s="327"/>
      <c r="U2375" s="327"/>
      <c r="V2375" s="327"/>
      <c r="W2375" s="327"/>
      <c r="X2375" s="327"/>
      <c r="Y2375" s="327"/>
      <c r="Z2375" s="327"/>
      <c r="AA2375" s="327"/>
      <c r="AB2375" s="327"/>
      <c r="AC2375" s="327"/>
      <c r="AD2375" s="327"/>
      <c r="AE2375" s="327"/>
      <c r="AF2375" s="327"/>
      <c r="AG2375" s="327"/>
    </row>
    <row r="2376" spans="2:33">
      <c r="B2376" s="354"/>
      <c r="D2376" s="327"/>
      <c r="E2376" s="327"/>
      <c r="F2376" s="327"/>
      <c r="G2376" s="327"/>
      <c r="H2376" s="327"/>
      <c r="I2376" s="327"/>
      <c r="J2376" s="327"/>
      <c r="K2376" s="327"/>
      <c r="L2376" s="327"/>
      <c r="M2376" s="327"/>
      <c r="N2376" s="327"/>
      <c r="O2376" s="327"/>
      <c r="P2376" s="327"/>
      <c r="Q2376" s="327"/>
      <c r="R2376" s="327"/>
      <c r="S2376" s="327"/>
      <c r="T2376" s="327"/>
      <c r="U2376" s="327"/>
      <c r="V2376" s="327"/>
      <c r="W2376" s="327"/>
      <c r="X2376" s="327"/>
      <c r="Y2376" s="327"/>
      <c r="Z2376" s="327"/>
      <c r="AA2376" s="327"/>
      <c r="AB2376" s="327"/>
      <c r="AC2376" s="327"/>
      <c r="AD2376" s="327"/>
      <c r="AE2376" s="327"/>
      <c r="AF2376" s="327"/>
      <c r="AG2376" s="327"/>
    </row>
    <row r="2377" spans="2:33">
      <c r="B2377" s="354"/>
      <c r="D2377" s="327"/>
      <c r="E2377" s="327"/>
      <c r="F2377" s="327"/>
      <c r="G2377" s="327"/>
      <c r="H2377" s="327"/>
      <c r="I2377" s="327"/>
      <c r="J2377" s="327"/>
      <c r="K2377" s="327"/>
      <c r="L2377" s="327"/>
      <c r="M2377" s="327"/>
      <c r="N2377" s="327"/>
      <c r="O2377" s="327"/>
      <c r="P2377" s="327"/>
      <c r="Q2377" s="327"/>
      <c r="R2377" s="327"/>
      <c r="S2377" s="327"/>
      <c r="T2377" s="327"/>
      <c r="U2377" s="327"/>
      <c r="V2377" s="327"/>
      <c r="W2377" s="327"/>
      <c r="X2377" s="327"/>
      <c r="Y2377" s="327"/>
      <c r="Z2377" s="327"/>
      <c r="AA2377" s="327"/>
      <c r="AB2377" s="327"/>
      <c r="AC2377" s="327"/>
      <c r="AD2377" s="327"/>
      <c r="AE2377" s="327"/>
      <c r="AF2377" s="327"/>
      <c r="AG2377" s="327"/>
    </row>
    <row r="2378" spans="2:33">
      <c r="B2378" s="354"/>
      <c r="D2378" s="327"/>
      <c r="E2378" s="327"/>
      <c r="F2378" s="327"/>
      <c r="G2378" s="327"/>
      <c r="H2378" s="327"/>
      <c r="I2378" s="327"/>
      <c r="J2378" s="327"/>
      <c r="K2378" s="327"/>
      <c r="L2378" s="327"/>
      <c r="M2378" s="327"/>
      <c r="N2378" s="327"/>
      <c r="O2378" s="327"/>
      <c r="P2378" s="327"/>
      <c r="Q2378" s="327"/>
      <c r="R2378" s="327"/>
      <c r="S2378" s="327"/>
      <c r="T2378" s="327"/>
      <c r="U2378" s="327"/>
      <c r="V2378" s="327"/>
      <c r="W2378" s="327"/>
      <c r="X2378" s="327"/>
      <c r="Y2378" s="327"/>
      <c r="Z2378" s="327"/>
      <c r="AA2378" s="327"/>
      <c r="AB2378" s="327"/>
      <c r="AC2378" s="327"/>
      <c r="AD2378" s="327"/>
      <c r="AE2378" s="327"/>
      <c r="AF2378" s="327"/>
      <c r="AG2378" s="327"/>
    </row>
    <row r="2379" spans="2:33">
      <c r="B2379" s="354"/>
      <c r="D2379" s="327"/>
      <c r="E2379" s="327"/>
      <c r="F2379" s="327"/>
      <c r="G2379" s="327"/>
      <c r="H2379" s="327"/>
      <c r="I2379" s="327"/>
      <c r="J2379" s="327"/>
      <c r="K2379" s="327"/>
      <c r="L2379" s="327"/>
      <c r="M2379" s="327"/>
      <c r="N2379" s="327"/>
      <c r="O2379" s="327"/>
      <c r="P2379" s="327"/>
      <c r="Q2379" s="327"/>
      <c r="R2379" s="327"/>
      <c r="S2379" s="327"/>
      <c r="T2379" s="327"/>
      <c r="U2379" s="327"/>
      <c r="V2379" s="327"/>
      <c r="W2379" s="327"/>
      <c r="X2379" s="327"/>
      <c r="Y2379" s="327"/>
      <c r="Z2379" s="327"/>
      <c r="AA2379" s="327"/>
      <c r="AB2379" s="327"/>
      <c r="AC2379" s="327"/>
      <c r="AD2379" s="327"/>
      <c r="AE2379" s="327"/>
      <c r="AF2379" s="327"/>
      <c r="AG2379" s="327"/>
    </row>
    <row r="2380" spans="2:33">
      <c r="B2380" s="354"/>
      <c r="D2380" s="327"/>
      <c r="E2380" s="327"/>
      <c r="F2380" s="327"/>
      <c r="G2380" s="327"/>
      <c r="H2380" s="327"/>
      <c r="I2380" s="327"/>
      <c r="J2380" s="327"/>
      <c r="K2380" s="327"/>
      <c r="L2380" s="327"/>
      <c r="M2380" s="327"/>
      <c r="N2380" s="327"/>
      <c r="O2380" s="327"/>
      <c r="P2380" s="327"/>
      <c r="Q2380" s="327"/>
      <c r="R2380" s="327"/>
      <c r="S2380" s="327"/>
      <c r="T2380" s="327"/>
      <c r="U2380" s="327"/>
      <c r="V2380" s="327"/>
      <c r="W2380" s="327"/>
      <c r="X2380" s="327"/>
      <c r="Y2380" s="327"/>
      <c r="Z2380" s="327"/>
      <c r="AA2380" s="327"/>
      <c r="AB2380" s="327"/>
      <c r="AC2380" s="327"/>
      <c r="AD2380" s="327"/>
      <c r="AE2380" s="327"/>
      <c r="AF2380" s="327"/>
      <c r="AG2380" s="327"/>
    </row>
    <row r="2381" spans="2:33">
      <c r="B2381" s="354"/>
      <c r="D2381" s="327"/>
      <c r="E2381" s="327"/>
      <c r="F2381" s="327"/>
      <c r="G2381" s="327"/>
      <c r="H2381" s="327"/>
      <c r="I2381" s="327"/>
      <c r="J2381" s="327"/>
      <c r="K2381" s="327"/>
      <c r="L2381" s="327"/>
      <c r="M2381" s="327"/>
      <c r="N2381" s="327"/>
      <c r="O2381" s="327"/>
      <c r="P2381" s="327"/>
      <c r="Q2381" s="327"/>
      <c r="R2381" s="327"/>
      <c r="S2381" s="327"/>
      <c r="T2381" s="327"/>
      <c r="U2381" s="327"/>
      <c r="V2381" s="327"/>
      <c r="W2381" s="327"/>
      <c r="X2381" s="327"/>
      <c r="Y2381" s="327"/>
      <c r="Z2381" s="327"/>
      <c r="AA2381" s="327"/>
      <c r="AB2381" s="327"/>
      <c r="AC2381" s="327"/>
      <c r="AD2381" s="327"/>
      <c r="AE2381" s="327"/>
      <c r="AF2381" s="327"/>
      <c r="AG2381" s="327"/>
    </row>
    <row r="2382" spans="2:33">
      <c r="B2382" s="354"/>
      <c r="D2382" s="327"/>
      <c r="E2382" s="327"/>
      <c r="F2382" s="327"/>
      <c r="G2382" s="327"/>
      <c r="H2382" s="327"/>
      <c r="I2382" s="327"/>
      <c r="J2382" s="327"/>
      <c r="K2382" s="327"/>
      <c r="L2382" s="327"/>
      <c r="M2382" s="327"/>
      <c r="N2382" s="327"/>
      <c r="O2382" s="327"/>
      <c r="P2382" s="327"/>
      <c r="Q2382" s="327"/>
      <c r="R2382" s="327"/>
      <c r="S2382" s="327"/>
      <c r="T2382" s="327"/>
      <c r="U2382" s="327"/>
      <c r="V2382" s="327"/>
      <c r="W2382" s="327"/>
      <c r="X2382" s="327"/>
      <c r="Y2382" s="327"/>
      <c r="Z2382" s="327"/>
      <c r="AA2382" s="327"/>
      <c r="AB2382" s="327"/>
      <c r="AC2382" s="327"/>
      <c r="AD2382" s="327"/>
      <c r="AE2382" s="327"/>
      <c r="AF2382" s="327"/>
      <c r="AG2382" s="327"/>
    </row>
    <row r="2383" spans="2:33">
      <c r="B2383" s="354"/>
      <c r="D2383" s="327"/>
      <c r="E2383" s="327"/>
      <c r="F2383" s="327"/>
      <c r="G2383" s="327"/>
      <c r="H2383" s="327"/>
      <c r="I2383" s="327"/>
      <c r="J2383" s="327"/>
      <c r="K2383" s="327"/>
      <c r="L2383" s="327"/>
      <c r="M2383" s="327"/>
      <c r="N2383" s="327"/>
      <c r="O2383" s="327"/>
      <c r="P2383" s="327"/>
      <c r="Q2383" s="327"/>
      <c r="R2383" s="327"/>
      <c r="S2383" s="327"/>
      <c r="T2383" s="327"/>
      <c r="U2383" s="327"/>
      <c r="V2383" s="327"/>
      <c r="W2383" s="327"/>
      <c r="X2383" s="327"/>
      <c r="Y2383" s="327"/>
      <c r="Z2383" s="327"/>
      <c r="AA2383" s="327"/>
      <c r="AB2383" s="327"/>
      <c r="AC2383" s="327"/>
      <c r="AD2383" s="327"/>
      <c r="AE2383" s="327"/>
      <c r="AF2383" s="327"/>
      <c r="AG2383" s="327"/>
    </row>
    <row r="2384" spans="2:33">
      <c r="B2384" s="354"/>
      <c r="D2384" s="327"/>
      <c r="E2384" s="327"/>
      <c r="F2384" s="327"/>
      <c r="G2384" s="327"/>
      <c r="H2384" s="327"/>
      <c r="I2384" s="327"/>
      <c r="J2384" s="327"/>
      <c r="K2384" s="327"/>
      <c r="L2384" s="327"/>
      <c r="M2384" s="327"/>
      <c r="N2384" s="327"/>
      <c r="O2384" s="327"/>
      <c r="P2384" s="327"/>
      <c r="Q2384" s="327"/>
      <c r="R2384" s="327"/>
      <c r="S2384" s="327"/>
      <c r="T2384" s="327"/>
      <c r="U2384" s="327"/>
      <c r="V2384" s="327"/>
      <c r="W2384" s="327"/>
      <c r="X2384" s="327"/>
      <c r="Y2384" s="327"/>
      <c r="Z2384" s="327"/>
      <c r="AA2384" s="327"/>
      <c r="AB2384" s="327"/>
      <c r="AC2384" s="327"/>
      <c r="AD2384" s="327"/>
      <c r="AE2384" s="327"/>
      <c r="AF2384" s="327"/>
      <c r="AG2384" s="327"/>
    </row>
    <row r="2385" spans="2:33">
      <c r="B2385" s="354"/>
      <c r="D2385" s="327"/>
      <c r="E2385" s="327"/>
      <c r="F2385" s="327"/>
      <c r="G2385" s="327"/>
      <c r="H2385" s="327"/>
      <c r="I2385" s="327"/>
      <c r="J2385" s="327"/>
      <c r="K2385" s="327"/>
      <c r="L2385" s="327"/>
      <c r="M2385" s="327"/>
      <c r="N2385" s="327"/>
      <c r="O2385" s="327"/>
      <c r="P2385" s="327"/>
      <c r="Q2385" s="327"/>
      <c r="R2385" s="327"/>
      <c r="S2385" s="327"/>
      <c r="T2385" s="327"/>
      <c r="U2385" s="327"/>
      <c r="V2385" s="327"/>
      <c r="W2385" s="327"/>
      <c r="X2385" s="327"/>
      <c r="Y2385" s="327"/>
      <c r="Z2385" s="327"/>
      <c r="AA2385" s="327"/>
      <c r="AB2385" s="327"/>
      <c r="AC2385" s="327"/>
      <c r="AD2385" s="327"/>
      <c r="AE2385" s="327"/>
      <c r="AF2385" s="327"/>
      <c r="AG2385" s="327"/>
    </row>
    <row r="2386" spans="2:33">
      <c r="B2386" s="354"/>
      <c r="D2386" s="327"/>
      <c r="E2386" s="327"/>
      <c r="F2386" s="327"/>
      <c r="G2386" s="327"/>
      <c r="H2386" s="327"/>
      <c r="I2386" s="327"/>
      <c r="J2386" s="327"/>
      <c r="K2386" s="327"/>
      <c r="L2386" s="327"/>
      <c r="M2386" s="327"/>
      <c r="N2386" s="327"/>
      <c r="O2386" s="327"/>
      <c r="P2386" s="327"/>
      <c r="Q2386" s="327"/>
      <c r="R2386" s="327"/>
      <c r="S2386" s="327"/>
      <c r="T2386" s="327"/>
      <c r="U2386" s="327"/>
      <c r="V2386" s="327"/>
      <c r="W2386" s="327"/>
      <c r="X2386" s="327"/>
      <c r="Y2386" s="327"/>
      <c r="Z2386" s="327"/>
      <c r="AA2386" s="327"/>
      <c r="AB2386" s="327"/>
      <c r="AC2386" s="327"/>
      <c r="AD2386" s="327"/>
      <c r="AE2386" s="327"/>
      <c r="AF2386" s="327"/>
      <c r="AG2386" s="327"/>
    </row>
    <row r="2387" spans="2:33">
      <c r="B2387" s="354"/>
      <c r="D2387" s="327"/>
      <c r="E2387" s="327"/>
      <c r="F2387" s="327"/>
      <c r="G2387" s="327"/>
      <c r="H2387" s="327"/>
      <c r="I2387" s="327"/>
      <c r="J2387" s="327"/>
      <c r="K2387" s="327"/>
      <c r="L2387" s="327"/>
      <c r="M2387" s="327"/>
      <c r="N2387" s="327"/>
      <c r="O2387" s="327"/>
      <c r="P2387" s="327"/>
      <c r="Q2387" s="327"/>
      <c r="R2387" s="327"/>
      <c r="S2387" s="327"/>
      <c r="T2387" s="327"/>
      <c r="U2387" s="327"/>
      <c r="V2387" s="327"/>
      <c r="W2387" s="327"/>
      <c r="X2387" s="327"/>
      <c r="Y2387" s="327"/>
      <c r="Z2387" s="327"/>
      <c r="AA2387" s="327"/>
      <c r="AB2387" s="327"/>
      <c r="AC2387" s="327"/>
      <c r="AD2387" s="327"/>
      <c r="AE2387" s="327"/>
      <c r="AF2387" s="327"/>
      <c r="AG2387" s="327"/>
    </row>
    <row r="2388" spans="2:33">
      <c r="B2388" s="354"/>
      <c r="D2388" s="327"/>
      <c r="E2388" s="327"/>
      <c r="F2388" s="327"/>
      <c r="G2388" s="327"/>
      <c r="H2388" s="327"/>
      <c r="I2388" s="327"/>
      <c r="J2388" s="327"/>
      <c r="K2388" s="327"/>
      <c r="L2388" s="327"/>
      <c r="M2388" s="327"/>
      <c r="N2388" s="327"/>
      <c r="O2388" s="327"/>
      <c r="P2388" s="327"/>
      <c r="Q2388" s="327"/>
      <c r="R2388" s="327"/>
      <c r="S2388" s="327"/>
      <c r="T2388" s="327"/>
      <c r="U2388" s="327"/>
      <c r="V2388" s="327"/>
      <c r="W2388" s="327"/>
      <c r="X2388" s="327"/>
      <c r="Y2388" s="327"/>
      <c r="Z2388" s="327"/>
      <c r="AA2388" s="327"/>
      <c r="AB2388" s="327"/>
      <c r="AC2388" s="327"/>
      <c r="AD2388" s="327"/>
      <c r="AE2388" s="327"/>
      <c r="AF2388" s="327"/>
      <c r="AG2388" s="327"/>
    </row>
    <row r="2389" spans="2:33">
      <c r="B2389" s="354"/>
      <c r="D2389" s="327"/>
      <c r="E2389" s="327"/>
      <c r="F2389" s="327"/>
      <c r="G2389" s="327"/>
      <c r="H2389" s="327"/>
      <c r="I2389" s="327"/>
      <c r="J2389" s="327"/>
      <c r="K2389" s="327"/>
      <c r="L2389" s="327"/>
      <c r="M2389" s="327"/>
      <c r="N2389" s="327"/>
      <c r="O2389" s="327"/>
      <c r="P2389" s="327"/>
      <c r="Q2389" s="327"/>
      <c r="R2389" s="327"/>
      <c r="S2389" s="327"/>
      <c r="T2389" s="327"/>
      <c r="U2389" s="327"/>
      <c r="V2389" s="327"/>
      <c r="W2389" s="327"/>
      <c r="X2389" s="327"/>
      <c r="Y2389" s="327"/>
      <c r="Z2389" s="327"/>
      <c r="AA2389" s="327"/>
      <c r="AB2389" s="327"/>
      <c r="AC2389" s="327"/>
      <c r="AD2389" s="327"/>
      <c r="AE2389" s="327"/>
      <c r="AF2389" s="327"/>
      <c r="AG2389" s="327"/>
    </row>
    <row r="2390" spans="2:33">
      <c r="B2390" s="354"/>
      <c r="D2390" s="327"/>
      <c r="E2390" s="327"/>
      <c r="F2390" s="327"/>
      <c r="G2390" s="327"/>
      <c r="H2390" s="327"/>
      <c r="I2390" s="327"/>
      <c r="J2390" s="327"/>
      <c r="K2390" s="327"/>
      <c r="L2390" s="327"/>
      <c r="M2390" s="327"/>
      <c r="N2390" s="327"/>
      <c r="O2390" s="327"/>
      <c r="P2390" s="327"/>
      <c r="Q2390" s="327"/>
      <c r="R2390" s="327"/>
      <c r="S2390" s="327"/>
      <c r="T2390" s="327"/>
      <c r="U2390" s="327"/>
      <c r="V2390" s="327"/>
      <c r="W2390" s="327"/>
      <c r="X2390" s="327"/>
      <c r="Y2390" s="327"/>
      <c r="Z2390" s="327"/>
      <c r="AA2390" s="327"/>
      <c r="AB2390" s="327"/>
      <c r="AC2390" s="327"/>
      <c r="AD2390" s="327"/>
      <c r="AE2390" s="327"/>
      <c r="AF2390" s="327"/>
      <c r="AG2390" s="327"/>
    </row>
    <row r="2391" spans="2:33">
      <c r="B2391" s="354"/>
      <c r="D2391" s="327"/>
      <c r="E2391" s="327"/>
      <c r="F2391" s="327"/>
      <c r="G2391" s="327"/>
      <c r="H2391" s="327"/>
      <c r="I2391" s="327"/>
      <c r="J2391" s="327"/>
      <c r="K2391" s="327"/>
      <c r="L2391" s="327"/>
      <c r="M2391" s="327"/>
      <c r="N2391" s="327"/>
      <c r="O2391" s="327"/>
      <c r="P2391" s="327"/>
      <c r="Q2391" s="327"/>
      <c r="R2391" s="327"/>
      <c r="S2391" s="327"/>
      <c r="T2391" s="327"/>
      <c r="U2391" s="327"/>
      <c r="V2391" s="327"/>
      <c r="W2391" s="327"/>
      <c r="X2391" s="327"/>
      <c r="Y2391" s="327"/>
      <c r="Z2391" s="327"/>
      <c r="AA2391" s="327"/>
      <c r="AB2391" s="327"/>
      <c r="AC2391" s="327"/>
      <c r="AD2391" s="327"/>
      <c r="AE2391" s="327"/>
      <c r="AF2391" s="327"/>
      <c r="AG2391" s="327"/>
    </row>
    <row r="2392" spans="2:33">
      <c r="B2392" s="354"/>
      <c r="D2392" s="327"/>
      <c r="E2392" s="327"/>
      <c r="F2392" s="327"/>
      <c r="G2392" s="327"/>
      <c r="H2392" s="327"/>
      <c r="I2392" s="327"/>
      <c r="J2392" s="327"/>
      <c r="K2392" s="327"/>
      <c r="L2392" s="327"/>
      <c r="M2392" s="327"/>
      <c r="N2392" s="327"/>
      <c r="O2392" s="327"/>
      <c r="P2392" s="327"/>
      <c r="Q2392" s="327"/>
      <c r="R2392" s="327"/>
      <c r="S2392" s="327"/>
      <c r="T2392" s="327"/>
      <c r="U2392" s="327"/>
      <c r="V2392" s="327"/>
      <c r="W2392" s="327"/>
      <c r="X2392" s="327"/>
      <c r="Y2392" s="327"/>
      <c r="Z2392" s="327"/>
      <c r="AA2392" s="327"/>
      <c r="AB2392" s="327"/>
      <c r="AC2392" s="327"/>
      <c r="AD2392" s="327"/>
      <c r="AE2392" s="327"/>
      <c r="AF2392" s="327"/>
      <c r="AG2392" s="327"/>
    </row>
    <row r="2393" spans="2:33">
      <c r="B2393" s="354"/>
      <c r="D2393" s="327"/>
      <c r="E2393" s="327"/>
      <c r="F2393" s="327"/>
      <c r="G2393" s="327"/>
      <c r="H2393" s="327"/>
      <c r="I2393" s="327"/>
      <c r="J2393" s="327"/>
      <c r="K2393" s="327"/>
      <c r="L2393" s="327"/>
      <c r="M2393" s="327"/>
      <c r="N2393" s="327"/>
      <c r="O2393" s="327"/>
      <c r="P2393" s="327"/>
      <c r="Q2393" s="327"/>
      <c r="R2393" s="327"/>
      <c r="S2393" s="327"/>
      <c r="T2393" s="327"/>
      <c r="U2393" s="327"/>
      <c r="V2393" s="327"/>
      <c r="W2393" s="327"/>
      <c r="X2393" s="327"/>
      <c r="Y2393" s="327"/>
      <c r="Z2393" s="327"/>
      <c r="AA2393" s="327"/>
      <c r="AB2393" s="327"/>
      <c r="AC2393" s="327"/>
      <c r="AD2393" s="327"/>
      <c r="AE2393" s="327"/>
      <c r="AF2393" s="327"/>
      <c r="AG2393" s="327"/>
    </row>
    <row r="2394" spans="2:33">
      <c r="B2394" s="354"/>
      <c r="D2394" s="327"/>
      <c r="E2394" s="327"/>
      <c r="F2394" s="327"/>
      <c r="G2394" s="327"/>
      <c r="H2394" s="327"/>
      <c r="I2394" s="327"/>
      <c r="J2394" s="327"/>
      <c r="K2394" s="327"/>
      <c r="L2394" s="327"/>
      <c r="M2394" s="327"/>
      <c r="N2394" s="327"/>
      <c r="O2394" s="327"/>
      <c r="P2394" s="327"/>
      <c r="Q2394" s="327"/>
      <c r="R2394" s="327"/>
      <c r="S2394" s="327"/>
      <c r="T2394" s="327"/>
      <c r="U2394" s="327"/>
      <c r="V2394" s="327"/>
      <c r="W2394" s="327"/>
      <c r="X2394" s="327"/>
      <c r="Y2394" s="327"/>
      <c r="Z2394" s="327"/>
      <c r="AA2394" s="327"/>
      <c r="AB2394" s="327"/>
      <c r="AC2394" s="327"/>
      <c r="AD2394" s="327"/>
      <c r="AE2394" s="327"/>
      <c r="AF2394" s="327"/>
      <c r="AG2394" s="327"/>
    </row>
    <row r="2395" spans="2:33">
      <c r="B2395" s="354"/>
      <c r="D2395" s="327"/>
      <c r="E2395" s="327"/>
      <c r="F2395" s="327"/>
      <c r="G2395" s="327"/>
      <c r="H2395" s="327"/>
      <c r="I2395" s="327"/>
      <c r="J2395" s="327"/>
      <c r="K2395" s="327"/>
      <c r="L2395" s="327"/>
      <c r="M2395" s="327"/>
      <c r="N2395" s="327"/>
      <c r="O2395" s="327"/>
      <c r="P2395" s="327"/>
      <c r="Q2395" s="327"/>
      <c r="R2395" s="327"/>
      <c r="S2395" s="327"/>
      <c r="T2395" s="327"/>
      <c r="U2395" s="327"/>
      <c r="V2395" s="327"/>
      <c r="W2395" s="327"/>
      <c r="X2395" s="327"/>
      <c r="Y2395" s="327"/>
      <c r="Z2395" s="327"/>
      <c r="AA2395" s="327"/>
      <c r="AB2395" s="327"/>
      <c r="AC2395" s="327"/>
      <c r="AD2395" s="327"/>
      <c r="AE2395" s="327"/>
      <c r="AF2395" s="327"/>
      <c r="AG2395" s="327"/>
    </row>
    <row r="2396" spans="2:33">
      <c r="B2396" s="354"/>
      <c r="D2396" s="327"/>
      <c r="E2396" s="327"/>
      <c r="F2396" s="327"/>
      <c r="G2396" s="327"/>
      <c r="H2396" s="327"/>
      <c r="I2396" s="327"/>
      <c r="J2396" s="327"/>
      <c r="K2396" s="327"/>
      <c r="L2396" s="327"/>
      <c r="M2396" s="327"/>
      <c r="N2396" s="327"/>
      <c r="O2396" s="327"/>
      <c r="P2396" s="327"/>
      <c r="Q2396" s="327"/>
      <c r="R2396" s="327"/>
      <c r="S2396" s="327"/>
      <c r="T2396" s="327"/>
      <c r="U2396" s="327"/>
      <c r="V2396" s="327"/>
      <c r="W2396" s="327"/>
      <c r="X2396" s="327"/>
      <c r="Y2396" s="327"/>
      <c r="Z2396" s="327"/>
      <c r="AA2396" s="327"/>
      <c r="AB2396" s="327"/>
      <c r="AC2396" s="327"/>
      <c r="AD2396" s="327"/>
      <c r="AE2396" s="327"/>
      <c r="AF2396" s="327"/>
      <c r="AG2396" s="327"/>
    </row>
    <row r="2397" spans="2:33">
      <c r="B2397" s="354"/>
      <c r="D2397" s="327"/>
      <c r="E2397" s="327"/>
      <c r="F2397" s="327"/>
      <c r="G2397" s="327"/>
      <c r="H2397" s="327"/>
      <c r="I2397" s="327"/>
      <c r="J2397" s="327"/>
      <c r="K2397" s="327"/>
      <c r="L2397" s="327"/>
      <c r="M2397" s="327"/>
      <c r="N2397" s="327"/>
      <c r="O2397" s="327"/>
      <c r="P2397" s="327"/>
      <c r="Q2397" s="327"/>
      <c r="R2397" s="327"/>
      <c r="S2397" s="327"/>
      <c r="T2397" s="327"/>
      <c r="U2397" s="327"/>
      <c r="V2397" s="327"/>
      <c r="W2397" s="327"/>
      <c r="X2397" s="327"/>
      <c r="Y2397" s="327"/>
      <c r="Z2397" s="327"/>
      <c r="AA2397" s="327"/>
      <c r="AB2397" s="327"/>
      <c r="AC2397" s="327"/>
      <c r="AD2397" s="327"/>
      <c r="AE2397" s="327"/>
      <c r="AF2397" s="327"/>
      <c r="AG2397" s="327"/>
    </row>
    <row r="2398" spans="2:33">
      <c r="B2398" s="354"/>
      <c r="D2398" s="327"/>
      <c r="E2398" s="327"/>
      <c r="F2398" s="327"/>
      <c r="G2398" s="327"/>
      <c r="H2398" s="327"/>
      <c r="I2398" s="327"/>
      <c r="J2398" s="327"/>
      <c r="K2398" s="327"/>
      <c r="L2398" s="327"/>
      <c r="M2398" s="327"/>
      <c r="N2398" s="327"/>
      <c r="O2398" s="327"/>
      <c r="P2398" s="327"/>
      <c r="Q2398" s="327"/>
      <c r="R2398" s="327"/>
      <c r="S2398" s="327"/>
      <c r="T2398" s="327"/>
      <c r="U2398" s="327"/>
      <c r="V2398" s="327"/>
      <c r="W2398" s="327"/>
      <c r="X2398" s="327"/>
      <c r="Y2398" s="327"/>
      <c r="Z2398" s="327"/>
      <c r="AA2398" s="327"/>
      <c r="AB2398" s="327"/>
      <c r="AC2398" s="327"/>
      <c r="AD2398" s="327"/>
      <c r="AE2398" s="327"/>
      <c r="AF2398" s="327"/>
      <c r="AG2398" s="327"/>
    </row>
    <row r="2399" spans="2:33">
      <c r="B2399" s="354"/>
      <c r="D2399" s="327"/>
      <c r="E2399" s="327"/>
      <c r="F2399" s="327"/>
      <c r="G2399" s="327"/>
      <c r="H2399" s="327"/>
      <c r="I2399" s="327"/>
      <c r="J2399" s="327"/>
      <c r="K2399" s="327"/>
      <c r="L2399" s="327"/>
      <c r="M2399" s="327"/>
      <c r="N2399" s="327"/>
      <c r="O2399" s="327"/>
      <c r="P2399" s="327"/>
      <c r="Q2399" s="327"/>
      <c r="R2399" s="327"/>
      <c r="S2399" s="327"/>
      <c r="T2399" s="327"/>
      <c r="U2399" s="327"/>
      <c r="V2399" s="327"/>
      <c r="W2399" s="327"/>
      <c r="X2399" s="327"/>
      <c r="Y2399" s="327"/>
      <c r="Z2399" s="327"/>
      <c r="AA2399" s="327"/>
      <c r="AB2399" s="327"/>
      <c r="AC2399" s="327"/>
      <c r="AD2399" s="327"/>
      <c r="AE2399" s="327"/>
      <c r="AF2399" s="327"/>
      <c r="AG2399" s="327"/>
    </row>
    <row r="2400" spans="2:33">
      <c r="B2400" s="354"/>
      <c r="D2400" s="327"/>
      <c r="E2400" s="327"/>
      <c r="F2400" s="327"/>
      <c r="G2400" s="327"/>
      <c r="H2400" s="327"/>
      <c r="I2400" s="327"/>
      <c r="J2400" s="327"/>
      <c r="K2400" s="327"/>
      <c r="L2400" s="327"/>
      <c r="M2400" s="327"/>
      <c r="N2400" s="327"/>
      <c r="O2400" s="327"/>
      <c r="P2400" s="327"/>
      <c r="Q2400" s="327"/>
      <c r="R2400" s="327"/>
      <c r="S2400" s="327"/>
      <c r="T2400" s="327"/>
      <c r="U2400" s="327"/>
      <c r="V2400" s="327"/>
      <c r="W2400" s="327"/>
      <c r="X2400" s="327"/>
      <c r="Y2400" s="327"/>
      <c r="Z2400" s="327"/>
      <c r="AA2400" s="327"/>
      <c r="AB2400" s="327"/>
      <c r="AC2400" s="327"/>
      <c r="AD2400" s="327"/>
      <c r="AE2400" s="327"/>
      <c r="AF2400" s="327"/>
      <c r="AG2400" s="327"/>
    </row>
    <row r="2401" spans="2:33">
      <c r="B2401" s="354"/>
      <c r="D2401" s="327"/>
      <c r="E2401" s="327"/>
      <c r="F2401" s="327"/>
      <c r="G2401" s="327"/>
      <c r="H2401" s="327"/>
      <c r="I2401" s="327"/>
      <c r="J2401" s="327"/>
      <c r="K2401" s="327"/>
      <c r="L2401" s="327"/>
      <c r="M2401" s="327"/>
      <c r="N2401" s="327"/>
      <c r="O2401" s="327"/>
      <c r="P2401" s="327"/>
      <c r="Q2401" s="327"/>
      <c r="R2401" s="327"/>
      <c r="S2401" s="327"/>
      <c r="T2401" s="327"/>
      <c r="U2401" s="327"/>
      <c r="V2401" s="327"/>
      <c r="W2401" s="327"/>
      <c r="X2401" s="327"/>
      <c r="Y2401" s="327"/>
      <c r="Z2401" s="327"/>
      <c r="AA2401" s="327"/>
      <c r="AB2401" s="327"/>
      <c r="AC2401" s="327"/>
      <c r="AD2401" s="327"/>
      <c r="AE2401" s="327"/>
      <c r="AF2401" s="327"/>
      <c r="AG2401" s="327"/>
    </row>
    <row r="2402" spans="2:33">
      <c r="B2402" s="354"/>
      <c r="D2402" s="327"/>
      <c r="E2402" s="327"/>
      <c r="F2402" s="327"/>
      <c r="G2402" s="327"/>
      <c r="H2402" s="327"/>
      <c r="I2402" s="327"/>
      <c r="J2402" s="327"/>
      <c r="K2402" s="327"/>
      <c r="L2402" s="327"/>
      <c r="M2402" s="327"/>
      <c r="N2402" s="327"/>
      <c r="O2402" s="327"/>
      <c r="P2402" s="327"/>
      <c r="Q2402" s="327"/>
      <c r="R2402" s="327"/>
      <c r="S2402" s="327"/>
      <c r="T2402" s="327"/>
      <c r="U2402" s="327"/>
      <c r="V2402" s="327"/>
      <c r="W2402" s="327"/>
      <c r="X2402" s="327"/>
      <c r="Y2402" s="327"/>
      <c r="Z2402" s="327"/>
      <c r="AA2402" s="327"/>
      <c r="AB2402" s="327"/>
      <c r="AC2402" s="327"/>
      <c r="AD2402" s="327"/>
      <c r="AE2402" s="327"/>
      <c r="AF2402" s="327"/>
      <c r="AG2402" s="327"/>
    </row>
    <row r="2403" spans="2:33">
      <c r="B2403" s="354"/>
      <c r="D2403" s="327"/>
      <c r="E2403" s="327"/>
      <c r="F2403" s="327"/>
      <c r="G2403" s="327"/>
      <c r="H2403" s="327"/>
      <c r="I2403" s="327"/>
      <c r="J2403" s="327"/>
      <c r="K2403" s="327"/>
      <c r="L2403" s="327"/>
      <c r="M2403" s="327"/>
      <c r="N2403" s="327"/>
      <c r="O2403" s="327"/>
      <c r="P2403" s="327"/>
      <c r="Q2403" s="327"/>
      <c r="R2403" s="327"/>
      <c r="S2403" s="327"/>
      <c r="T2403" s="327"/>
      <c r="U2403" s="327"/>
      <c r="V2403" s="327"/>
      <c r="W2403" s="327"/>
      <c r="X2403" s="327"/>
      <c r="Y2403" s="327"/>
      <c r="Z2403" s="327"/>
      <c r="AA2403" s="327"/>
      <c r="AB2403" s="327"/>
      <c r="AC2403" s="327"/>
      <c r="AD2403" s="327"/>
      <c r="AE2403" s="327"/>
      <c r="AF2403" s="327"/>
      <c r="AG2403" s="327"/>
    </row>
    <row r="2404" spans="2:33">
      <c r="B2404" s="354"/>
      <c r="D2404" s="327"/>
      <c r="E2404" s="327"/>
      <c r="F2404" s="327"/>
      <c r="G2404" s="327"/>
      <c r="H2404" s="327"/>
      <c r="I2404" s="327"/>
      <c r="J2404" s="327"/>
      <c r="K2404" s="327"/>
      <c r="L2404" s="327"/>
      <c r="M2404" s="327"/>
      <c r="N2404" s="327"/>
      <c r="O2404" s="327"/>
      <c r="P2404" s="327"/>
      <c r="Q2404" s="327"/>
      <c r="R2404" s="327"/>
      <c r="S2404" s="327"/>
      <c r="T2404" s="327"/>
      <c r="U2404" s="327"/>
      <c r="V2404" s="327"/>
      <c r="W2404" s="327"/>
      <c r="X2404" s="327"/>
      <c r="Y2404" s="327"/>
      <c r="Z2404" s="327"/>
      <c r="AA2404" s="327"/>
      <c r="AB2404" s="327"/>
      <c r="AC2404" s="327"/>
      <c r="AD2404" s="327"/>
      <c r="AE2404" s="327"/>
      <c r="AF2404" s="327"/>
      <c r="AG2404" s="327"/>
    </row>
    <row r="2405" spans="2:33">
      <c r="B2405" s="354"/>
      <c r="D2405" s="327"/>
      <c r="E2405" s="327"/>
      <c r="F2405" s="327"/>
      <c r="G2405" s="327"/>
      <c r="H2405" s="327"/>
      <c r="I2405" s="327"/>
      <c r="J2405" s="327"/>
      <c r="K2405" s="327"/>
      <c r="L2405" s="327"/>
      <c r="M2405" s="327"/>
      <c r="N2405" s="327"/>
      <c r="O2405" s="327"/>
      <c r="P2405" s="327"/>
      <c r="Q2405" s="327"/>
      <c r="R2405" s="327"/>
      <c r="S2405" s="327"/>
      <c r="T2405" s="327"/>
      <c r="U2405" s="327"/>
      <c r="V2405" s="327"/>
      <c r="W2405" s="327"/>
      <c r="X2405" s="327"/>
      <c r="Y2405" s="327"/>
      <c r="Z2405" s="327"/>
      <c r="AA2405" s="327"/>
      <c r="AB2405" s="327"/>
      <c r="AC2405" s="327"/>
      <c r="AD2405" s="327"/>
      <c r="AE2405" s="327"/>
      <c r="AF2405" s="327"/>
      <c r="AG2405" s="327"/>
    </row>
    <row r="2406" spans="2:33">
      <c r="B2406" s="354"/>
      <c r="D2406" s="327"/>
      <c r="E2406" s="327"/>
      <c r="F2406" s="327"/>
      <c r="G2406" s="327"/>
      <c r="H2406" s="327"/>
      <c r="I2406" s="327"/>
      <c r="J2406" s="327"/>
      <c r="K2406" s="327"/>
      <c r="L2406" s="327"/>
      <c r="M2406" s="327"/>
      <c r="N2406" s="327"/>
      <c r="O2406" s="327"/>
      <c r="P2406" s="327"/>
      <c r="Q2406" s="327"/>
      <c r="R2406" s="327"/>
      <c r="S2406" s="327"/>
      <c r="T2406" s="327"/>
      <c r="U2406" s="327"/>
      <c r="V2406" s="327"/>
      <c r="W2406" s="327"/>
      <c r="X2406" s="327"/>
      <c r="Y2406" s="327"/>
      <c r="Z2406" s="327"/>
      <c r="AA2406" s="327"/>
      <c r="AB2406" s="327"/>
      <c r="AC2406" s="327"/>
      <c r="AD2406" s="327"/>
      <c r="AE2406" s="327"/>
      <c r="AF2406" s="327"/>
      <c r="AG2406" s="327"/>
    </row>
    <row r="2407" spans="2:33">
      <c r="B2407" s="354"/>
      <c r="D2407" s="327"/>
      <c r="E2407" s="327"/>
      <c r="F2407" s="327"/>
      <c r="G2407" s="327"/>
      <c r="H2407" s="327"/>
      <c r="I2407" s="327"/>
      <c r="J2407" s="327"/>
      <c r="K2407" s="327"/>
      <c r="L2407" s="327"/>
      <c r="M2407" s="327"/>
      <c r="N2407" s="327"/>
      <c r="O2407" s="327"/>
      <c r="P2407" s="327"/>
      <c r="Q2407" s="327"/>
      <c r="R2407" s="327"/>
      <c r="S2407" s="327"/>
      <c r="T2407" s="327"/>
      <c r="U2407" s="327"/>
      <c r="V2407" s="327"/>
      <c r="W2407" s="327"/>
      <c r="X2407" s="327"/>
      <c r="Y2407" s="327"/>
      <c r="Z2407" s="327"/>
      <c r="AA2407" s="327"/>
      <c r="AB2407" s="327"/>
      <c r="AC2407" s="327"/>
      <c r="AD2407" s="327"/>
      <c r="AE2407" s="327"/>
      <c r="AF2407" s="327"/>
      <c r="AG2407" s="327"/>
    </row>
    <row r="2408" spans="2:33">
      <c r="B2408" s="354"/>
      <c r="D2408" s="327"/>
      <c r="E2408" s="327"/>
      <c r="F2408" s="327"/>
      <c r="G2408" s="327"/>
      <c r="H2408" s="327"/>
      <c r="I2408" s="327"/>
      <c r="J2408" s="327"/>
      <c r="K2408" s="327"/>
      <c r="L2408" s="327"/>
      <c r="M2408" s="327"/>
      <c r="N2408" s="327"/>
      <c r="O2408" s="327"/>
      <c r="P2408" s="327"/>
      <c r="Q2408" s="327"/>
      <c r="R2408" s="327"/>
      <c r="S2408" s="327"/>
      <c r="T2408" s="327"/>
      <c r="U2408" s="327"/>
      <c r="V2408" s="327"/>
      <c r="W2408" s="327"/>
      <c r="X2408" s="327"/>
      <c r="Y2408" s="327"/>
      <c r="Z2408" s="327"/>
      <c r="AA2408" s="327"/>
      <c r="AB2408" s="327"/>
      <c r="AC2408" s="327"/>
      <c r="AD2408" s="327"/>
      <c r="AE2408" s="327"/>
      <c r="AF2408" s="327"/>
      <c r="AG2408" s="327"/>
    </row>
    <row r="2409" spans="2:33">
      <c r="B2409" s="354"/>
      <c r="D2409" s="327"/>
      <c r="E2409" s="327"/>
      <c r="F2409" s="327"/>
      <c r="G2409" s="327"/>
      <c r="H2409" s="327"/>
      <c r="I2409" s="327"/>
      <c r="J2409" s="327"/>
      <c r="K2409" s="327"/>
      <c r="L2409" s="327"/>
      <c r="M2409" s="327"/>
      <c r="N2409" s="327"/>
      <c r="O2409" s="327"/>
      <c r="P2409" s="327"/>
      <c r="Q2409" s="327"/>
      <c r="R2409" s="327"/>
      <c r="S2409" s="327"/>
      <c r="T2409" s="327"/>
      <c r="U2409" s="327"/>
      <c r="V2409" s="327"/>
      <c r="W2409" s="327"/>
      <c r="X2409" s="327"/>
      <c r="Y2409" s="327"/>
      <c r="Z2409" s="327"/>
      <c r="AA2409" s="327"/>
      <c r="AB2409" s="327"/>
      <c r="AC2409" s="327"/>
      <c r="AD2409" s="327"/>
      <c r="AE2409" s="327"/>
      <c r="AF2409" s="327"/>
      <c r="AG2409" s="327"/>
    </row>
    <row r="2410" spans="2:33">
      <c r="B2410" s="354"/>
      <c r="D2410" s="327"/>
      <c r="E2410" s="327"/>
      <c r="F2410" s="327"/>
      <c r="G2410" s="327"/>
      <c r="H2410" s="327"/>
      <c r="I2410" s="327"/>
      <c r="J2410" s="327"/>
      <c r="K2410" s="327"/>
      <c r="L2410" s="327"/>
      <c r="M2410" s="327"/>
      <c r="N2410" s="327"/>
      <c r="O2410" s="327"/>
      <c r="P2410" s="327"/>
      <c r="Q2410" s="327"/>
      <c r="R2410" s="327"/>
      <c r="S2410" s="327"/>
      <c r="T2410" s="327"/>
      <c r="U2410" s="327"/>
      <c r="V2410" s="327"/>
      <c r="W2410" s="327"/>
      <c r="X2410" s="327"/>
      <c r="Y2410" s="327"/>
      <c r="Z2410" s="327"/>
      <c r="AA2410" s="327"/>
      <c r="AB2410" s="327"/>
      <c r="AC2410" s="327"/>
      <c r="AD2410" s="327"/>
      <c r="AE2410" s="327"/>
      <c r="AF2410" s="327"/>
      <c r="AG2410" s="327"/>
    </row>
    <row r="2411" spans="2:33">
      <c r="B2411" s="354"/>
      <c r="D2411" s="327"/>
      <c r="E2411" s="327"/>
      <c r="F2411" s="327"/>
      <c r="G2411" s="327"/>
      <c r="H2411" s="327"/>
      <c r="I2411" s="327"/>
      <c r="J2411" s="327"/>
      <c r="K2411" s="327"/>
      <c r="L2411" s="327"/>
      <c r="M2411" s="327"/>
      <c r="N2411" s="327"/>
      <c r="O2411" s="327"/>
      <c r="P2411" s="327"/>
      <c r="Q2411" s="327"/>
      <c r="R2411" s="327"/>
      <c r="S2411" s="327"/>
      <c r="T2411" s="327"/>
      <c r="U2411" s="327"/>
      <c r="V2411" s="327"/>
      <c r="W2411" s="327"/>
      <c r="X2411" s="327"/>
      <c r="Y2411" s="327"/>
      <c r="Z2411" s="327"/>
      <c r="AA2411" s="327"/>
      <c r="AB2411" s="327"/>
      <c r="AC2411" s="327"/>
      <c r="AD2411" s="327"/>
      <c r="AE2411" s="327"/>
      <c r="AF2411" s="327"/>
      <c r="AG2411" s="327"/>
    </row>
    <row r="2412" spans="2:33">
      <c r="B2412" s="354"/>
      <c r="D2412" s="327"/>
      <c r="E2412" s="327"/>
      <c r="F2412" s="327"/>
      <c r="G2412" s="327"/>
      <c r="H2412" s="327"/>
      <c r="I2412" s="327"/>
      <c r="J2412" s="327"/>
      <c r="K2412" s="327"/>
      <c r="L2412" s="327"/>
      <c r="M2412" s="327"/>
      <c r="N2412" s="327"/>
      <c r="O2412" s="327"/>
      <c r="P2412" s="327"/>
      <c r="Q2412" s="327"/>
      <c r="R2412" s="327"/>
      <c r="S2412" s="327"/>
      <c r="T2412" s="327"/>
      <c r="U2412" s="327"/>
      <c r="V2412" s="327"/>
      <c r="W2412" s="327"/>
      <c r="X2412" s="327"/>
      <c r="Y2412" s="327"/>
      <c r="Z2412" s="327"/>
      <c r="AA2412" s="327"/>
      <c r="AB2412" s="327"/>
      <c r="AC2412" s="327"/>
      <c r="AD2412" s="327"/>
      <c r="AE2412" s="327"/>
      <c r="AF2412" s="327"/>
      <c r="AG2412" s="327"/>
    </row>
    <row r="2413" spans="2:33">
      <c r="B2413" s="354"/>
      <c r="D2413" s="327"/>
      <c r="E2413" s="327"/>
      <c r="F2413" s="327"/>
      <c r="G2413" s="327"/>
      <c r="H2413" s="327"/>
      <c r="I2413" s="327"/>
      <c r="J2413" s="327"/>
      <c r="K2413" s="327"/>
      <c r="L2413" s="327"/>
      <c r="M2413" s="327"/>
      <c r="N2413" s="327"/>
      <c r="O2413" s="327"/>
      <c r="P2413" s="327"/>
      <c r="Q2413" s="327"/>
      <c r="R2413" s="327"/>
      <c r="S2413" s="327"/>
      <c r="T2413" s="327"/>
      <c r="U2413" s="327"/>
      <c r="V2413" s="327"/>
      <c r="W2413" s="327"/>
      <c r="X2413" s="327"/>
      <c r="Y2413" s="327"/>
      <c r="Z2413" s="327"/>
      <c r="AA2413" s="327"/>
      <c r="AB2413" s="327"/>
      <c r="AC2413" s="327"/>
      <c r="AD2413" s="327"/>
      <c r="AE2413" s="327"/>
      <c r="AF2413" s="327"/>
      <c r="AG2413" s="327"/>
    </row>
    <row r="2414" spans="2:33">
      <c r="B2414" s="354"/>
      <c r="D2414" s="327"/>
      <c r="E2414" s="327"/>
      <c r="F2414" s="327"/>
      <c r="G2414" s="327"/>
      <c r="H2414" s="327"/>
      <c r="I2414" s="327"/>
      <c r="J2414" s="327"/>
      <c r="K2414" s="327"/>
      <c r="L2414" s="327"/>
      <c r="M2414" s="327"/>
      <c r="N2414" s="327"/>
      <c r="O2414" s="327"/>
      <c r="P2414" s="327"/>
      <c r="Q2414" s="327"/>
      <c r="R2414" s="327"/>
      <c r="S2414" s="327"/>
      <c r="T2414" s="327"/>
      <c r="U2414" s="327"/>
      <c r="V2414" s="327"/>
      <c r="W2414" s="327"/>
      <c r="X2414" s="327"/>
      <c r="Y2414" s="327"/>
      <c r="Z2414" s="327"/>
      <c r="AA2414" s="327"/>
      <c r="AB2414" s="327"/>
      <c r="AC2414" s="327"/>
      <c r="AD2414" s="327"/>
      <c r="AE2414" s="327"/>
      <c r="AF2414" s="327"/>
      <c r="AG2414" s="327"/>
    </row>
    <row r="2415" spans="2:33">
      <c r="B2415" s="354"/>
      <c r="D2415" s="327"/>
      <c r="E2415" s="327"/>
      <c r="F2415" s="327"/>
      <c r="G2415" s="327"/>
      <c r="H2415" s="327"/>
      <c r="I2415" s="327"/>
      <c r="J2415" s="327"/>
      <c r="K2415" s="327"/>
      <c r="L2415" s="327"/>
      <c r="M2415" s="327"/>
      <c r="N2415" s="327"/>
      <c r="O2415" s="327"/>
      <c r="P2415" s="327"/>
      <c r="Q2415" s="327"/>
      <c r="R2415" s="327"/>
      <c r="S2415" s="327"/>
      <c r="T2415" s="327"/>
      <c r="U2415" s="327"/>
      <c r="V2415" s="327"/>
      <c r="W2415" s="327"/>
      <c r="X2415" s="327"/>
      <c r="Y2415" s="327"/>
      <c r="Z2415" s="327"/>
      <c r="AA2415" s="327"/>
      <c r="AB2415" s="327"/>
      <c r="AC2415" s="327"/>
      <c r="AD2415" s="327"/>
      <c r="AE2415" s="327"/>
      <c r="AF2415" s="327"/>
      <c r="AG2415" s="327"/>
    </row>
    <row r="2416" spans="2:33">
      <c r="B2416" s="354"/>
      <c r="D2416" s="327"/>
      <c r="E2416" s="327"/>
      <c r="F2416" s="327"/>
      <c r="G2416" s="327"/>
      <c r="H2416" s="327"/>
      <c r="I2416" s="327"/>
      <c r="J2416" s="327"/>
      <c r="K2416" s="327"/>
      <c r="L2416" s="327"/>
      <c r="M2416" s="327"/>
      <c r="N2416" s="327"/>
      <c r="O2416" s="327"/>
      <c r="P2416" s="327"/>
      <c r="Q2416" s="327"/>
      <c r="R2416" s="327"/>
      <c r="S2416" s="327"/>
      <c r="T2416" s="327"/>
      <c r="U2416" s="327"/>
      <c r="V2416" s="327"/>
      <c r="W2416" s="327"/>
      <c r="X2416" s="327"/>
      <c r="Y2416" s="327"/>
      <c r="Z2416" s="327"/>
      <c r="AA2416" s="327"/>
      <c r="AB2416" s="327"/>
      <c r="AC2416" s="327"/>
      <c r="AD2416" s="327"/>
      <c r="AE2416" s="327"/>
      <c r="AF2416" s="327"/>
      <c r="AG2416" s="327"/>
    </row>
    <row r="2417" spans="2:33">
      <c r="B2417" s="354"/>
      <c r="D2417" s="327"/>
      <c r="E2417" s="327"/>
      <c r="F2417" s="327"/>
      <c r="G2417" s="327"/>
      <c r="H2417" s="327"/>
      <c r="I2417" s="327"/>
      <c r="J2417" s="327"/>
      <c r="K2417" s="327"/>
      <c r="L2417" s="327"/>
      <c r="M2417" s="327"/>
      <c r="N2417" s="327"/>
      <c r="O2417" s="327"/>
      <c r="P2417" s="327"/>
      <c r="Q2417" s="327"/>
      <c r="R2417" s="327"/>
      <c r="S2417" s="327"/>
      <c r="T2417" s="327"/>
      <c r="U2417" s="327"/>
      <c r="V2417" s="327"/>
      <c r="W2417" s="327"/>
      <c r="X2417" s="327"/>
      <c r="Y2417" s="327"/>
      <c r="Z2417" s="327"/>
      <c r="AA2417" s="327"/>
      <c r="AB2417" s="327"/>
      <c r="AC2417" s="327"/>
      <c r="AD2417" s="327"/>
      <c r="AE2417" s="327"/>
      <c r="AF2417" s="327"/>
      <c r="AG2417" s="327"/>
    </row>
    <row r="2418" spans="2:33">
      <c r="B2418" s="354"/>
      <c r="D2418" s="327"/>
      <c r="E2418" s="327"/>
      <c r="F2418" s="327"/>
      <c r="G2418" s="327"/>
      <c r="H2418" s="327"/>
      <c r="I2418" s="327"/>
      <c r="J2418" s="327"/>
      <c r="K2418" s="327"/>
      <c r="L2418" s="327"/>
      <c r="M2418" s="327"/>
      <c r="N2418" s="327"/>
      <c r="O2418" s="327"/>
      <c r="P2418" s="327"/>
      <c r="Q2418" s="327"/>
      <c r="R2418" s="327"/>
      <c r="S2418" s="327"/>
      <c r="T2418" s="327"/>
      <c r="U2418" s="327"/>
      <c r="V2418" s="327"/>
      <c r="W2418" s="327"/>
      <c r="X2418" s="327"/>
      <c r="Y2418" s="327"/>
      <c r="Z2418" s="327"/>
      <c r="AA2418" s="327"/>
      <c r="AB2418" s="327"/>
      <c r="AC2418" s="327"/>
      <c r="AD2418" s="327"/>
      <c r="AE2418" s="327"/>
      <c r="AF2418" s="327"/>
      <c r="AG2418" s="327"/>
    </row>
    <row r="2419" spans="2:33">
      <c r="B2419" s="354"/>
      <c r="D2419" s="327"/>
      <c r="E2419" s="327"/>
      <c r="F2419" s="327"/>
      <c r="G2419" s="327"/>
      <c r="H2419" s="327"/>
      <c r="I2419" s="327"/>
      <c r="J2419" s="327"/>
      <c r="K2419" s="327"/>
      <c r="L2419" s="327"/>
      <c r="M2419" s="327"/>
      <c r="N2419" s="327"/>
      <c r="O2419" s="327"/>
      <c r="P2419" s="327"/>
      <c r="Q2419" s="327"/>
      <c r="R2419" s="327"/>
      <c r="S2419" s="327"/>
      <c r="T2419" s="327"/>
      <c r="U2419" s="327"/>
      <c r="V2419" s="327"/>
      <c r="W2419" s="327"/>
      <c r="X2419" s="327"/>
      <c r="Y2419" s="327"/>
      <c r="Z2419" s="327"/>
      <c r="AA2419" s="327"/>
      <c r="AB2419" s="327"/>
      <c r="AC2419" s="327"/>
      <c r="AD2419" s="327"/>
      <c r="AE2419" s="327"/>
      <c r="AF2419" s="327"/>
      <c r="AG2419" s="327"/>
    </row>
    <row r="2420" spans="2:33">
      <c r="B2420" s="354"/>
      <c r="D2420" s="327"/>
      <c r="E2420" s="327"/>
      <c r="F2420" s="327"/>
      <c r="G2420" s="327"/>
      <c r="H2420" s="327"/>
      <c r="I2420" s="327"/>
      <c r="J2420" s="327"/>
      <c r="K2420" s="327"/>
      <c r="L2420" s="327"/>
      <c r="M2420" s="327"/>
      <c r="N2420" s="327"/>
      <c r="O2420" s="327"/>
      <c r="P2420" s="327"/>
      <c r="Q2420" s="327"/>
      <c r="R2420" s="327"/>
      <c r="S2420" s="327"/>
      <c r="T2420" s="327"/>
      <c r="U2420" s="327"/>
      <c r="V2420" s="327"/>
      <c r="W2420" s="327"/>
      <c r="X2420" s="327"/>
      <c r="Y2420" s="327"/>
      <c r="Z2420" s="327"/>
      <c r="AA2420" s="327"/>
      <c r="AB2420" s="327"/>
      <c r="AC2420" s="327"/>
      <c r="AD2420" s="327"/>
      <c r="AE2420" s="327"/>
      <c r="AF2420" s="327"/>
      <c r="AG2420" s="327"/>
    </row>
    <row r="2421" spans="2:33">
      <c r="B2421" s="354"/>
      <c r="D2421" s="327"/>
      <c r="E2421" s="327"/>
      <c r="F2421" s="327"/>
      <c r="G2421" s="327"/>
      <c r="H2421" s="327"/>
      <c r="I2421" s="327"/>
      <c r="J2421" s="327"/>
      <c r="K2421" s="327"/>
      <c r="L2421" s="327"/>
      <c r="M2421" s="327"/>
      <c r="N2421" s="327"/>
      <c r="O2421" s="327"/>
      <c r="P2421" s="327"/>
      <c r="Q2421" s="327"/>
      <c r="R2421" s="327"/>
      <c r="S2421" s="327"/>
      <c r="T2421" s="327"/>
      <c r="U2421" s="327"/>
      <c r="V2421" s="327"/>
      <c r="W2421" s="327"/>
      <c r="X2421" s="327"/>
      <c r="Y2421" s="327"/>
      <c r="Z2421" s="327"/>
      <c r="AA2421" s="327"/>
      <c r="AB2421" s="327"/>
      <c r="AC2421" s="327"/>
      <c r="AD2421" s="327"/>
      <c r="AE2421" s="327"/>
      <c r="AF2421" s="327"/>
      <c r="AG2421" s="327"/>
    </row>
    <row r="2422" spans="2:33">
      <c r="B2422" s="354"/>
      <c r="D2422" s="327"/>
      <c r="E2422" s="327"/>
      <c r="F2422" s="327"/>
      <c r="G2422" s="327"/>
      <c r="H2422" s="327"/>
      <c r="I2422" s="327"/>
      <c r="J2422" s="327"/>
      <c r="K2422" s="327"/>
      <c r="L2422" s="327"/>
      <c r="M2422" s="327"/>
      <c r="N2422" s="327"/>
      <c r="O2422" s="327"/>
      <c r="P2422" s="327"/>
      <c r="Q2422" s="327"/>
      <c r="R2422" s="327"/>
      <c r="S2422" s="327"/>
      <c r="T2422" s="327"/>
      <c r="U2422" s="327"/>
      <c r="V2422" s="327"/>
      <c r="W2422" s="327"/>
      <c r="X2422" s="327"/>
      <c r="Y2422" s="327"/>
      <c r="Z2422" s="327"/>
      <c r="AA2422" s="327"/>
      <c r="AB2422" s="327"/>
      <c r="AC2422" s="327"/>
      <c r="AD2422" s="327"/>
      <c r="AE2422" s="327"/>
      <c r="AF2422" s="327"/>
      <c r="AG2422" s="327"/>
    </row>
    <row r="2423" spans="2:33">
      <c r="B2423" s="354"/>
      <c r="D2423" s="327"/>
      <c r="E2423" s="327"/>
      <c r="F2423" s="327"/>
      <c r="G2423" s="327"/>
      <c r="H2423" s="327"/>
      <c r="I2423" s="327"/>
      <c r="J2423" s="327"/>
      <c r="K2423" s="327"/>
      <c r="L2423" s="327"/>
      <c r="M2423" s="327"/>
      <c r="N2423" s="327"/>
      <c r="O2423" s="327"/>
      <c r="P2423" s="327"/>
      <c r="Q2423" s="327"/>
      <c r="R2423" s="327"/>
      <c r="S2423" s="327"/>
      <c r="T2423" s="327"/>
      <c r="U2423" s="327"/>
      <c r="V2423" s="327"/>
      <c r="W2423" s="327"/>
      <c r="X2423" s="327"/>
      <c r="Y2423" s="327"/>
      <c r="Z2423" s="327"/>
      <c r="AA2423" s="327"/>
      <c r="AB2423" s="327"/>
      <c r="AC2423" s="327"/>
      <c r="AD2423" s="327"/>
      <c r="AE2423" s="327"/>
      <c r="AF2423" s="327"/>
      <c r="AG2423" s="327"/>
    </row>
    <row r="2424" spans="2:33">
      <c r="B2424" s="354"/>
      <c r="D2424" s="327"/>
      <c r="E2424" s="327"/>
      <c r="F2424" s="327"/>
      <c r="G2424" s="327"/>
      <c r="H2424" s="327"/>
      <c r="I2424" s="327"/>
      <c r="J2424" s="327"/>
      <c r="K2424" s="327"/>
      <c r="L2424" s="327"/>
      <c r="M2424" s="327"/>
      <c r="N2424" s="327"/>
      <c r="O2424" s="327"/>
      <c r="P2424" s="327"/>
      <c r="Q2424" s="327"/>
      <c r="R2424" s="327"/>
      <c r="S2424" s="327"/>
      <c r="T2424" s="327"/>
      <c r="U2424" s="327"/>
      <c r="V2424" s="327"/>
      <c r="W2424" s="327"/>
      <c r="X2424" s="327"/>
      <c r="Y2424" s="327"/>
      <c r="Z2424" s="327"/>
      <c r="AA2424" s="327"/>
      <c r="AB2424" s="327"/>
      <c r="AC2424" s="327"/>
      <c r="AD2424" s="327"/>
      <c r="AE2424" s="327"/>
      <c r="AF2424" s="327"/>
      <c r="AG2424" s="327"/>
    </row>
    <row r="2425" spans="2:33">
      <c r="B2425" s="354"/>
      <c r="D2425" s="327"/>
      <c r="E2425" s="327"/>
      <c r="F2425" s="327"/>
      <c r="G2425" s="327"/>
      <c r="H2425" s="327"/>
      <c r="I2425" s="327"/>
      <c r="J2425" s="327"/>
      <c r="K2425" s="327"/>
      <c r="L2425" s="327"/>
      <c r="M2425" s="327"/>
      <c r="N2425" s="327"/>
      <c r="O2425" s="327"/>
      <c r="P2425" s="327"/>
      <c r="Q2425" s="327"/>
      <c r="R2425" s="327"/>
      <c r="S2425" s="327"/>
      <c r="T2425" s="327"/>
      <c r="U2425" s="327"/>
      <c r="V2425" s="327"/>
      <c r="W2425" s="327"/>
      <c r="X2425" s="327"/>
      <c r="Y2425" s="327"/>
      <c r="Z2425" s="327"/>
      <c r="AA2425" s="327"/>
      <c r="AB2425" s="327"/>
      <c r="AC2425" s="327"/>
      <c r="AD2425" s="327"/>
      <c r="AE2425" s="327"/>
      <c r="AF2425" s="327"/>
      <c r="AG2425" s="327"/>
    </row>
    <row r="2426" spans="2:33">
      <c r="B2426" s="354"/>
      <c r="D2426" s="327"/>
      <c r="E2426" s="327"/>
      <c r="F2426" s="327"/>
      <c r="G2426" s="327"/>
      <c r="H2426" s="327"/>
      <c r="I2426" s="327"/>
      <c r="J2426" s="327"/>
      <c r="K2426" s="327"/>
      <c r="L2426" s="327"/>
      <c r="M2426" s="327"/>
      <c r="N2426" s="327"/>
      <c r="O2426" s="327"/>
      <c r="P2426" s="327"/>
      <c r="Q2426" s="327"/>
      <c r="R2426" s="327"/>
      <c r="S2426" s="327"/>
      <c r="T2426" s="327"/>
      <c r="U2426" s="327"/>
      <c r="V2426" s="327"/>
      <c r="W2426" s="327"/>
      <c r="X2426" s="327"/>
      <c r="Y2426" s="327"/>
      <c r="Z2426" s="327"/>
      <c r="AA2426" s="327"/>
      <c r="AB2426" s="327"/>
      <c r="AC2426" s="327"/>
      <c r="AD2426" s="327"/>
      <c r="AE2426" s="327"/>
      <c r="AF2426" s="327"/>
      <c r="AG2426" s="327"/>
    </row>
    <row r="2427" spans="2:33">
      <c r="B2427" s="354"/>
      <c r="D2427" s="327"/>
      <c r="E2427" s="327"/>
      <c r="F2427" s="327"/>
      <c r="G2427" s="327"/>
      <c r="H2427" s="327"/>
      <c r="I2427" s="327"/>
      <c r="J2427" s="327"/>
      <c r="K2427" s="327"/>
      <c r="L2427" s="327"/>
      <c r="M2427" s="327"/>
      <c r="N2427" s="327"/>
      <c r="O2427" s="327"/>
      <c r="P2427" s="327"/>
      <c r="Q2427" s="327"/>
      <c r="R2427" s="327"/>
      <c r="S2427" s="327"/>
      <c r="T2427" s="327"/>
      <c r="U2427" s="327"/>
      <c r="V2427" s="327"/>
      <c r="W2427" s="327"/>
      <c r="X2427" s="327"/>
      <c r="Y2427" s="327"/>
      <c r="Z2427" s="327"/>
      <c r="AA2427" s="327"/>
      <c r="AB2427" s="327"/>
      <c r="AC2427" s="327"/>
      <c r="AD2427" s="327"/>
      <c r="AE2427" s="327"/>
      <c r="AF2427" s="327"/>
      <c r="AG2427" s="327"/>
    </row>
    <row r="2428" spans="2:33">
      <c r="B2428" s="354"/>
      <c r="D2428" s="327"/>
      <c r="E2428" s="327"/>
      <c r="F2428" s="327"/>
      <c r="G2428" s="327"/>
      <c r="H2428" s="327"/>
      <c r="I2428" s="327"/>
      <c r="J2428" s="327"/>
      <c r="K2428" s="327"/>
      <c r="L2428" s="327"/>
      <c r="M2428" s="327"/>
      <c r="N2428" s="327"/>
      <c r="O2428" s="327"/>
      <c r="P2428" s="327"/>
      <c r="Q2428" s="327"/>
      <c r="R2428" s="327"/>
      <c r="S2428" s="327"/>
      <c r="T2428" s="327"/>
      <c r="U2428" s="327"/>
      <c r="V2428" s="327"/>
      <c r="W2428" s="327"/>
      <c r="X2428" s="327"/>
      <c r="Y2428" s="327"/>
      <c r="Z2428" s="327"/>
      <c r="AA2428" s="327"/>
      <c r="AB2428" s="327"/>
      <c r="AC2428" s="327"/>
      <c r="AD2428" s="327"/>
      <c r="AE2428" s="327"/>
      <c r="AF2428" s="327"/>
      <c r="AG2428" s="327"/>
    </row>
    <row r="2429" spans="2:33">
      <c r="B2429" s="354"/>
      <c r="D2429" s="327"/>
      <c r="E2429" s="327"/>
      <c r="F2429" s="327"/>
      <c r="G2429" s="327"/>
      <c r="H2429" s="327"/>
      <c r="I2429" s="327"/>
      <c r="J2429" s="327"/>
      <c r="K2429" s="327"/>
      <c r="L2429" s="327"/>
      <c r="M2429" s="327"/>
      <c r="N2429" s="327"/>
      <c r="O2429" s="327"/>
      <c r="P2429" s="327"/>
      <c r="Q2429" s="327"/>
      <c r="R2429" s="327"/>
      <c r="S2429" s="327"/>
      <c r="T2429" s="327"/>
      <c r="U2429" s="327"/>
      <c r="V2429" s="327"/>
      <c r="W2429" s="327"/>
      <c r="X2429" s="327"/>
      <c r="Y2429" s="327"/>
      <c r="Z2429" s="327"/>
      <c r="AA2429" s="327"/>
      <c r="AB2429" s="327"/>
      <c r="AC2429" s="327"/>
      <c r="AD2429" s="327"/>
      <c r="AE2429" s="327"/>
      <c r="AF2429" s="327"/>
      <c r="AG2429" s="327"/>
    </row>
    <row r="2430" spans="2:33">
      <c r="B2430" s="354"/>
      <c r="D2430" s="327"/>
      <c r="E2430" s="327"/>
      <c r="F2430" s="327"/>
      <c r="G2430" s="327"/>
      <c r="H2430" s="327"/>
      <c r="I2430" s="327"/>
      <c r="J2430" s="327"/>
      <c r="K2430" s="327"/>
      <c r="L2430" s="327"/>
      <c r="M2430" s="327"/>
      <c r="N2430" s="327"/>
      <c r="O2430" s="327"/>
      <c r="P2430" s="327"/>
      <c r="Q2430" s="327"/>
      <c r="R2430" s="327"/>
      <c r="S2430" s="327"/>
      <c r="T2430" s="327"/>
      <c r="U2430" s="327"/>
      <c r="V2430" s="327"/>
      <c r="W2430" s="327"/>
      <c r="X2430" s="327"/>
      <c r="Y2430" s="327"/>
      <c r="Z2430" s="327"/>
      <c r="AA2430" s="327"/>
      <c r="AB2430" s="327"/>
      <c r="AC2430" s="327"/>
      <c r="AD2430" s="327"/>
      <c r="AE2430" s="327"/>
      <c r="AF2430" s="327"/>
      <c r="AG2430" s="327"/>
    </row>
    <row r="2431" spans="2:33">
      <c r="B2431" s="354"/>
      <c r="D2431" s="327"/>
      <c r="E2431" s="327"/>
      <c r="F2431" s="327"/>
      <c r="G2431" s="327"/>
      <c r="H2431" s="327"/>
      <c r="I2431" s="327"/>
      <c r="J2431" s="327"/>
      <c r="K2431" s="327"/>
      <c r="L2431" s="327"/>
      <c r="M2431" s="327"/>
      <c r="N2431" s="327"/>
      <c r="O2431" s="327"/>
      <c r="P2431" s="327"/>
      <c r="Q2431" s="327"/>
      <c r="R2431" s="327"/>
      <c r="S2431" s="327"/>
      <c r="T2431" s="327"/>
      <c r="U2431" s="327"/>
      <c r="V2431" s="327"/>
      <c r="W2431" s="327"/>
      <c r="X2431" s="327"/>
      <c r="Y2431" s="327"/>
      <c r="Z2431" s="327"/>
      <c r="AA2431" s="327"/>
      <c r="AB2431" s="327"/>
      <c r="AC2431" s="327"/>
      <c r="AD2431" s="327"/>
      <c r="AE2431" s="327"/>
      <c r="AF2431" s="327"/>
      <c r="AG2431" s="327"/>
    </row>
    <row r="2432" spans="2:33">
      <c r="B2432" s="354"/>
      <c r="D2432" s="327"/>
      <c r="E2432" s="327"/>
      <c r="F2432" s="327"/>
      <c r="G2432" s="327"/>
      <c r="H2432" s="327"/>
      <c r="I2432" s="327"/>
      <c r="J2432" s="327"/>
      <c r="K2432" s="327"/>
      <c r="L2432" s="327"/>
      <c r="M2432" s="327"/>
      <c r="N2432" s="327"/>
      <c r="O2432" s="327"/>
      <c r="P2432" s="327"/>
      <c r="Q2432" s="327"/>
      <c r="R2432" s="327"/>
      <c r="S2432" s="327"/>
      <c r="T2432" s="327"/>
      <c r="U2432" s="327"/>
      <c r="V2432" s="327"/>
      <c r="W2432" s="327"/>
      <c r="X2432" s="327"/>
      <c r="Y2432" s="327"/>
      <c r="Z2432" s="327"/>
      <c r="AA2432" s="327"/>
      <c r="AB2432" s="327"/>
      <c r="AC2432" s="327"/>
      <c r="AD2432" s="327"/>
      <c r="AE2432" s="327"/>
      <c r="AF2432" s="327"/>
      <c r="AG2432" s="327"/>
    </row>
    <row r="2433" spans="2:33">
      <c r="B2433" s="354"/>
      <c r="D2433" s="327"/>
      <c r="E2433" s="327"/>
      <c r="F2433" s="327"/>
      <c r="G2433" s="327"/>
      <c r="H2433" s="327"/>
      <c r="I2433" s="327"/>
      <c r="J2433" s="327"/>
      <c r="K2433" s="327"/>
      <c r="L2433" s="327"/>
      <c r="M2433" s="327"/>
      <c r="N2433" s="327"/>
      <c r="O2433" s="327"/>
      <c r="P2433" s="327"/>
      <c r="Q2433" s="327"/>
      <c r="R2433" s="327"/>
      <c r="S2433" s="327"/>
      <c r="T2433" s="327"/>
      <c r="U2433" s="327"/>
      <c r="V2433" s="327"/>
      <c r="W2433" s="327"/>
      <c r="X2433" s="327"/>
      <c r="Y2433" s="327"/>
      <c r="Z2433" s="327"/>
      <c r="AA2433" s="327"/>
      <c r="AB2433" s="327"/>
      <c r="AC2433" s="327"/>
      <c r="AD2433" s="327"/>
      <c r="AE2433" s="327"/>
      <c r="AF2433" s="327"/>
      <c r="AG2433" s="327"/>
    </row>
    <row r="2434" spans="2:33">
      <c r="B2434" s="354"/>
      <c r="D2434" s="327"/>
      <c r="E2434" s="327"/>
      <c r="F2434" s="327"/>
      <c r="G2434" s="327"/>
      <c r="H2434" s="327"/>
      <c r="I2434" s="327"/>
      <c r="J2434" s="327"/>
      <c r="K2434" s="327"/>
      <c r="L2434" s="327"/>
      <c r="M2434" s="327"/>
      <c r="N2434" s="327"/>
      <c r="O2434" s="327"/>
      <c r="P2434" s="327"/>
      <c r="Q2434" s="327"/>
      <c r="R2434" s="327"/>
      <c r="S2434" s="327"/>
      <c r="T2434" s="327"/>
      <c r="U2434" s="327"/>
      <c r="V2434" s="327"/>
      <c r="W2434" s="327"/>
      <c r="X2434" s="327"/>
      <c r="Y2434" s="327"/>
      <c r="Z2434" s="327"/>
      <c r="AA2434" s="327"/>
      <c r="AB2434" s="327"/>
      <c r="AC2434" s="327"/>
      <c r="AD2434" s="327"/>
      <c r="AE2434" s="327"/>
      <c r="AF2434" s="327"/>
      <c r="AG2434" s="327"/>
    </row>
    <row r="2435" spans="2:33">
      <c r="B2435" s="354"/>
      <c r="D2435" s="327"/>
      <c r="E2435" s="327"/>
      <c r="F2435" s="327"/>
      <c r="G2435" s="327"/>
      <c r="H2435" s="327"/>
      <c r="I2435" s="327"/>
      <c r="J2435" s="327"/>
      <c r="K2435" s="327"/>
      <c r="L2435" s="327"/>
      <c r="M2435" s="327"/>
      <c r="N2435" s="327"/>
      <c r="O2435" s="327"/>
      <c r="P2435" s="327"/>
      <c r="Q2435" s="327"/>
      <c r="R2435" s="327"/>
      <c r="S2435" s="327"/>
      <c r="T2435" s="327"/>
      <c r="U2435" s="327"/>
      <c r="V2435" s="327"/>
      <c r="W2435" s="327"/>
      <c r="X2435" s="327"/>
      <c r="Y2435" s="327"/>
      <c r="Z2435" s="327"/>
      <c r="AA2435" s="327"/>
      <c r="AB2435" s="327"/>
      <c r="AC2435" s="327"/>
      <c r="AD2435" s="327"/>
      <c r="AE2435" s="327"/>
      <c r="AF2435" s="327"/>
      <c r="AG2435" s="327"/>
    </row>
    <row r="2436" spans="2:33">
      <c r="B2436" s="354"/>
      <c r="D2436" s="327"/>
      <c r="E2436" s="327"/>
      <c r="F2436" s="327"/>
      <c r="G2436" s="327"/>
      <c r="H2436" s="327"/>
      <c r="I2436" s="327"/>
      <c r="J2436" s="327"/>
      <c r="K2436" s="327"/>
      <c r="L2436" s="327"/>
      <c r="M2436" s="327"/>
      <c r="N2436" s="327"/>
      <c r="O2436" s="327"/>
      <c r="P2436" s="327"/>
      <c r="Q2436" s="327"/>
      <c r="R2436" s="327"/>
      <c r="S2436" s="327"/>
      <c r="T2436" s="327"/>
      <c r="U2436" s="327"/>
      <c r="V2436" s="327"/>
      <c r="W2436" s="327"/>
      <c r="X2436" s="327"/>
      <c r="Y2436" s="327"/>
      <c r="Z2436" s="327"/>
      <c r="AA2436" s="327"/>
      <c r="AB2436" s="327"/>
      <c r="AC2436" s="327"/>
      <c r="AD2436" s="327"/>
      <c r="AE2436" s="327"/>
      <c r="AF2436" s="327"/>
      <c r="AG2436" s="327"/>
    </row>
    <row r="2437" spans="2:33">
      <c r="B2437" s="354"/>
      <c r="D2437" s="327"/>
      <c r="E2437" s="327"/>
      <c r="F2437" s="327"/>
      <c r="G2437" s="327"/>
      <c r="H2437" s="327"/>
      <c r="I2437" s="327"/>
      <c r="J2437" s="327"/>
      <c r="K2437" s="327"/>
      <c r="L2437" s="327"/>
      <c r="M2437" s="327"/>
      <c r="N2437" s="327"/>
      <c r="O2437" s="327"/>
      <c r="P2437" s="327"/>
      <c r="Q2437" s="327"/>
      <c r="R2437" s="327"/>
      <c r="S2437" s="327"/>
      <c r="T2437" s="327"/>
      <c r="U2437" s="327"/>
      <c r="V2437" s="327"/>
      <c r="W2437" s="327"/>
      <c r="X2437" s="327"/>
      <c r="Y2437" s="327"/>
      <c r="Z2437" s="327"/>
      <c r="AA2437" s="327"/>
      <c r="AB2437" s="327"/>
      <c r="AC2437" s="327"/>
      <c r="AD2437" s="327"/>
      <c r="AE2437" s="327"/>
      <c r="AF2437" s="327"/>
      <c r="AG2437" s="327"/>
    </row>
    <row r="2438" spans="2:33">
      <c r="B2438" s="354"/>
      <c r="D2438" s="327"/>
      <c r="E2438" s="327"/>
      <c r="F2438" s="327"/>
      <c r="G2438" s="327"/>
      <c r="H2438" s="327"/>
      <c r="I2438" s="327"/>
      <c r="J2438" s="327"/>
      <c r="K2438" s="327"/>
      <c r="L2438" s="327"/>
      <c r="M2438" s="327"/>
      <c r="N2438" s="327"/>
      <c r="O2438" s="327"/>
      <c r="P2438" s="327"/>
      <c r="Q2438" s="327"/>
      <c r="R2438" s="327"/>
      <c r="S2438" s="327"/>
      <c r="T2438" s="327"/>
      <c r="U2438" s="327"/>
      <c r="V2438" s="327"/>
      <c r="W2438" s="327"/>
      <c r="X2438" s="327"/>
      <c r="Y2438" s="327"/>
      <c r="Z2438" s="327"/>
      <c r="AA2438" s="327"/>
      <c r="AB2438" s="327"/>
      <c r="AC2438" s="327"/>
      <c r="AD2438" s="327"/>
      <c r="AE2438" s="327"/>
      <c r="AF2438" s="327"/>
      <c r="AG2438" s="327"/>
    </row>
    <row r="2439" spans="2:33">
      <c r="B2439" s="354"/>
      <c r="D2439" s="327"/>
      <c r="E2439" s="327"/>
      <c r="F2439" s="327"/>
      <c r="G2439" s="327"/>
      <c r="H2439" s="327"/>
      <c r="I2439" s="327"/>
      <c r="J2439" s="327"/>
      <c r="K2439" s="327"/>
      <c r="L2439" s="327"/>
      <c r="M2439" s="327"/>
      <c r="N2439" s="327"/>
      <c r="O2439" s="327"/>
      <c r="P2439" s="327"/>
      <c r="Q2439" s="327"/>
      <c r="R2439" s="327"/>
      <c r="S2439" s="327"/>
      <c r="T2439" s="327"/>
      <c r="U2439" s="327"/>
      <c r="V2439" s="327"/>
      <c r="W2439" s="327"/>
      <c r="X2439" s="327"/>
      <c r="Y2439" s="327"/>
      <c r="Z2439" s="327"/>
      <c r="AA2439" s="327"/>
      <c r="AB2439" s="327"/>
      <c r="AC2439" s="327"/>
      <c r="AD2439" s="327"/>
      <c r="AE2439" s="327"/>
      <c r="AF2439" s="327"/>
      <c r="AG2439" s="327"/>
    </row>
    <row r="2440" spans="2:33">
      <c r="B2440" s="354"/>
      <c r="D2440" s="327"/>
      <c r="E2440" s="327"/>
      <c r="F2440" s="327"/>
      <c r="G2440" s="327"/>
      <c r="H2440" s="327"/>
      <c r="I2440" s="327"/>
      <c r="J2440" s="327"/>
      <c r="K2440" s="327"/>
      <c r="L2440" s="327"/>
      <c r="M2440" s="327"/>
      <c r="N2440" s="327"/>
      <c r="O2440" s="327"/>
      <c r="P2440" s="327"/>
      <c r="Q2440" s="327"/>
      <c r="R2440" s="327"/>
      <c r="S2440" s="327"/>
      <c r="T2440" s="327"/>
      <c r="U2440" s="327"/>
      <c r="V2440" s="327"/>
      <c r="W2440" s="327"/>
      <c r="X2440" s="327"/>
      <c r="Y2440" s="327"/>
      <c r="Z2440" s="327"/>
      <c r="AA2440" s="327"/>
      <c r="AB2440" s="327"/>
      <c r="AC2440" s="327"/>
      <c r="AD2440" s="327"/>
      <c r="AE2440" s="327"/>
      <c r="AF2440" s="327"/>
      <c r="AG2440" s="327"/>
    </row>
    <row r="2441" spans="2:33">
      <c r="B2441" s="354"/>
      <c r="D2441" s="327"/>
      <c r="E2441" s="327"/>
      <c r="F2441" s="327"/>
      <c r="G2441" s="327"/>
      <c r="H2441" s="327"/>
      <c r="I2441" s="327"/>
      <c r="J2441" s="327"/>
      <c r="K2441" s="327"/>
      <c r="L2441" s="327"/>
      <c r="M2441" s="327"/>
      <c r="N2441" s="327"/>
      <c r="O2441" s="327"/>
      <c r="P2441" s="327"/>
      <c r="Q2441" s="327"/>
      <c r="R2441" s="327"/>
      <c r="S2441" s="327"/>
      <c r="T2441" s="327"/>
      <c r="U2441" s="327"/>
      <c r="V2441" s="327"/>
      <c r="W2441" s="327"/>
      <c r="X2441" s="327"/>
      <c r="Y2441" s="327"/>
      <c r="Z2441" s="327"/>
      <c r="AA2441" s="327"/>
      <c r="AB2441" s="327"/>
      <c r="AC2441" s="327"/>
      <c r="AD2441" s="327"/>
      <c r="AE2441" s="327"/>
      <c r="AF2441" s="327"/>
      <c r="AG2441" s="327"/>
    </row>
    <row r="2442" spans="2:33">
      <c r="B2442" s="354"/>
      <c r="D2442" s="327"/>
      <c r="E2442" s="327"/>
      <c r="F2442" s="327"/>
      <c r="G2442" s="327"/>
      <c r="H2442" s="327"/>
      <c r="I2442" s="327"/>
      <c r="J2442" s="327"/>
      <c r="K2442" s="327"/>
      <c r="L2442" s="327"/>
      <c r="M2442" s="327"/>
      <c r="N2442" s="327"/>
      <c r="O2442" s="327"/>
      <c r="P2442" s="327"/>
      <c r="Q2442" s="327"/>
      <c r="R2442" s="327"/>
      <c r="S2442" s="327"/>
      <c r="T2442" s="327"/>
      <c r="U2442" s="327"/>
      <c r="V2442" s="327"/>
      <c r="W2442" s="327"/>
      <c r="X2442" s="327"/>
      <c r="Y2442" s="327"/>
      <c r="Z2442" s="327"/>
      <c r="AA2442" s="327"/>
      <c r="AB2442" s="327"/>
      <c r="AC2442" s="327"/>
      <c r="AD2442" s="327"/>
      <c r="AE2442" s="327"/>
      <c r="AF2442" s="327"/>
      <c r="AG2442" s="327"/>
    </row>
    <row r="2443" spans="2:33">
      <c r="B2443" s="354"/>
      <c r="D2443" s="327"/>
      <c r="E2443" s="327"/>
      <c r="F2443" s="327"/>
      <c r="G2443" s="327"/>
      <c r="H2443" s="327"/>
      <c r="I2443" s="327"/>
      <c r="J2443" s="327"/>
      <c r="K2443" s="327"/>
      <c r="L2443" s="327"/>
      <c r="M2443" s="327"/>
      <c r="N2443" s="327"/>
      <c r="O2443" s="327"/>
      <c r="P2443" s="327"/>
      <c r="Q2443" s="327"/>
      <c r="R2443" s="327"/>
      <c r="S2443" s="327"/>
      <c r="T2443" s="327"/>
      <c r="U2443" s="327"/>
      <c r="V2443" s="327"/>
      <c r="W2443" s="327"/>
      <c r="X2443" s="327"/>
      <c r="Y2443" s="327"/>
      <c r="Z2443" s="327"/>
      <c r="AA2443" s="327"/>
      <c r="AB2443" s="327"/>
      <c r="AC2443" s="327"/>
      <c r="AD2443" s="327"/>
      <c r="AE2443" s="327"/>
      <c r="AF2443" s="327"/>
      <c r="AG2443" s="327"/>
    </row>
    <row r="2444" spans="2:33">
      <c r="B2444" s="354"/>
      <c r="D2444" s="327"/>
      <c r="E2444" s="327"/>
      <c r="F2444" s="327"/>
      <c r="G2444" s="327"/>
      <c r="H2444" s="327"/>
      <c r="I2444" s="327"/>
      <c r="J2444" s="327"/>
      <c r="K2444" s="327"/>
      <c r="L2444" s="327"/>
      <c r="M2444" s="327"/>
      <c r="N2444" s="327"/>
      <c r="O2444" s="327"/>
      <c r="P2444" s="327"/>
      <c r="Q2444" s="327"/>
      <c r="R2444" s="327"/>
      <c r="S2444" s="327"/>
      <c r="T2444" s="327"/>
      <c r="U2444" s="327"/>
      <c r="V2444" s="327"/>
      <c r="W2444" s="327"/>
      <c r="X2444" s="327"/>
      <c r="Y2444" s="327"/>
      <c r="Z2444" s="327"/>
      <c r="AA2444" s="327"/>
      <c r="AB2444" s="327"/>
      <c r="AC2444" s="327"/>
      <c r="AD2444" s="327"/>
      <c r="AE2444" s="327"/>
      <c r="AF2444" s="327"/>
      <c r="AG2444" s="327"/>
    </row>
    <row r="2445" spans="2:33">
      <c r="B2445" s="354"/>
      <c r="D2445" s="327"/>
      <c r="E2445" s="327"/>
      <c r="F2445" s="327"/>
      <c r="G2445" s="327"/>
      <c r="H2445" s="327"/>
      <c r="I2445" s="327"/>
      <c r="J2445" s="327"/>
      <c r="K2445" s="327"/>
      <c r="L2445" s="327"/>
      <c r="M2445" s="327"/>
      <c r="N2445" s="327"/>
      <c r="O2445" s="327"/>
      <c r="P2445" s="327"/>
      <c r="Q2445" s="327"/>
      <c r="R2445" s="327"/>
      <c r="S2445" s="327"/>
      <c r="T2445" s="327"/>
      <c r="U2445" s="327"/>
      <c r="V2445" s="327"/>
      <c r="W2445" s="327"/>
      <c r="X2445" s="327"/>
      <c r="Y2445" s="327"/>
      <c r="Z2445" s="327"/>
      <c r="AA2445" s="327"/>
      <c r="AB2445" s="327"/>
      <c r="AC2445" s="327"/>
      <c r="AD2445" s="327"/>
      <c r="AE2445" s="327"/>
      <c r="AF2445" s="327"/>
      <c r="AG2445" s="327"/>
    </row>
    <row r="2446" spans="2:33">
      <c r="B2446" s="354"/>
      <c r="D2446" s="327"/>
      <c r="E2446" s="327"/>
      <c r="F2446" s="327"/>
      <c r="G2446" s="327"/>
      <c r="H2446" s="327"/>
      <c r="I2446" s="327"/>
      <c r="J2446" s="327"/>
      <c r="K2446" s="327"/>
      <c r="L2446" s="327"/>
      <c r="M2446" s="327"/>
      <c r="N2446" s="327"/>
      <c r="O2446" s="327"/>
      <c r="P2446" s="327"/>
      <c r="Q2446" s="327"/>
      <c r="R2446" s="327"/>
      <c r="S2446" s="327"/>
      <c r="T2446" s="327"/>
      <c r="U2446" s="327"/>
      <c r="V2446" s="327"/>
      <c r="W2446" s="327"/>
      <c r="X2446" s="327"/>
      <c r="Y2446" s="327"/>
      <c r="Z2446" s="327"/>
      <c r="AA2446" s="327"/>
      <c r="AB2446" s="327"/>
      <c r="AC2446" s="327"/>
      <c r="AD2446" s="327"/>
      <c r="AE2446" s="327"/>
      <c r="AF2446" s="327"/>
      <c r="AG2446" s="327"/>
    </row>
    <row r="2447" spans="2:33">
      <c r="B2447" s="354"/>
      <c r="D2447" s="327"/>
      <c r="E2447" s="327"/>
      <c r="F2447" s="327"/>
      <c r="G2447" s="327"/>
      <c r="H2447" s="327"/>
      <c r="I2447" s="327"/>
      <c r="J2447" s="327"/>
      <c r="K2447" s="327"/>
      <c r="L2447" s="327"/>
      <c r="M2447" s="327"/>
      <c r="N2447" s="327"/>
      <c r="O2447" s="327"/>
      <c r="P2447" s="327"/>
      <c r="Q2447" s="327"/>
      <c r="R2447" s="327"/>
      <c r="S2447" s="327"/>
      <c r="T2447" s="327"/>
      <c r="U2447" s="327"/>
      <c r="V2447" s="327"/>
      <c r="W2447" s="327"/>
      <c r="X2447" s="327"/>
      <c r="Y2447" s="327"/>
      <c r="Z2447" s="327"/>
      <c r="AA2447" s="327"/>
      <c r="AB2447" s="327"/>
      <c r="AC2447" s="327"/>
      <c r="AD2447" s="327"/>
      <c r="AE2447" s="327"/>
      <c r="AF2447" s="327"/>
      <c r="AG2447" s="327"/>
    </row>
    <row r="2448" spans="2:33">
      <c r="B2448" s="354"/>
      <c r="D2448" s="327"/>
      <c r="E2448" s="327"/>
      <c r="F2448" s="327"/>
      <c r="G2448" s="327"/>
      <c r="H2448" s="327"/>
      <c r="I2448" s="327"/>
      <c r="J2448" s="327"/>
      <c r="K2448" s="327"/>
      <c r="L2448" s="327"/>
      <c r="M2448" s="327"/>
      <c r="N2448" s="327"/>
      <c r="O2448" s="327"/>
      <c r="P2448" s="327"/>
      <c r="Q2448" s="327"/>
      <c r="R2448" s="327"/>
      <c r="S2448" s="327"/>
      <c r="T2448" s="327"/>
      <c r="U2448" s="327"/>
      <c r="V2448" s="327"/>
      <c r="W2448" s="327"/>
      <c r="X2448" s="327"/>
      <c r="Y2448" s="327"/>
      <c r="Z2448" s="327"/>
      <c r="AA2448" s="327"/>
      <c r="AB2448" s="327"/>
      <c r="AC2448" s="327"/>
      <c r="AD2448" s="327"/>
      <c r="AE2448" s="327"/>
      <c r="AF2448" s="327"/>
      <c r="AG2448" s="327"/>
    </row>
    <row r="2449" spans="2:33">
      <c r="B2449" s="354"/>
      <c r="D2449" s="327"/>
      <c r="E2449" s="327"/>
      <c r="F2449" s="327"/>
      <c r="G2449" s="327"/>
      <c r="H2449" s="327"/>
      <c r="I2449" s="327"/>
      <c r="J2449" s="327"/>
      <c r="K2449" s="327"/>
      <c r="L2449" s="327"/>
      <c r="M2449" s="327"/>
      <c r="N2449" s="327"/>
      <c r="O2449" s="327"/>
      <c r="P2449" s="327"/>
      <c r="Q2449" s="327"/>
      <c r="R2449" s="327"/>
      <c r="S2449" s="327"/>
      <c r="T2449" s="327"/>
      <c r="U2449" s="327"/>
      <c r="V2449" s="327"/>
      <c r="W2449" s="327"/>
      <c r="X2449" s="327"/>
      <c r="Y2449" s="327"/>
      <c r="Z2449" s="327"/>
      <c r="AA2449" s="327"/>
      <c r="AB2449" s="327"/>
      <c r="AC2449" s="327"/>
      <c r="AD2449" s="327"/>
      <c r="AE2449" s="327"/>
      <c r="AF2449" s="327"/>
      <c r="AG2449" s="327"/>
    </row>
    <row r="2450" spans="2:33">
      <c r="B2450" s="354"/>
      <c r="D2450" s="327"/>
      <c r="E2450" s="327"/>
      <c r="F2450" s="327"/>
      <c r="G2450" s="327"/>
      <c r="H2450" s="327"/>
      <c r="I2450" s="327"/>
      <c r="J2450" s="327"/>
      <c r="K2450" s="327"/>
      <c r="L2450" s="327"/>
      <c r="M2450" s="327"/>
      <c r="N2450" s="327"/>
      <c r="O2450" s="327"/>
      <c r="P2450" s="327"/>
      <c r="Q2450" s="327"/>
      <c r="R2450" s="327"/>
      <c r="S2450" s="327"/>
      <c r="T2450" s="327"/>
      <c r="U2450" s="327"/>
      <c r="V2450" s="327"/>
      <c r="W2450" s="327"/>
      <c r="X2450" s="327"/>
      <c r="Y2450" s="327"/>
      <c r="Z2450" s="327"/>
      <c r="AA2450" s="327"/>
      <c r="AB2450" s="327"/>
      <c r="AC2450" s="327"/>
      <c r="AD2450" s="327"/>
      <c r="AE2450" s="327"/>
      <c r="AF2450" s="327"/>
      <c r="AG2450" s="327"/>
    </row>
    <row r="2451" spans="2:33">
      <c r="B2451" s="354"/>
      <c r="D2451" s="327"/>
      <c r="E2451" s="327"/>
      <c r="F2451" s="327"/>
      <c r="G2451" s="327"/>
      <c r="H2451" s="327"/>
      <c r="I2451" s="327"/>
      <c r="J2451" s="327"/>
      <c r="K2451" s="327"/>
      <c r="L2451" s="327"/>
      <c r="M2451" s="327"/>
      <c r="N2451" s="327"/>
      <c r="O2451" s="327"/>
      <c r="P2451" s="327"/>
      <c r="Q2451" s="327"/>
      <c r="R2451" s="327"/>
      <c r="S2451" s="327"/>
      <c r="T2451" s="327"/>
      <c r="U2451" s="327"/>
      <c r="V2451" s="327"/>
      <c r="W2451" s="327"/>
      <c r="X2451" s="327"/>
      <c r="Y2451" s="327"/>
      <c r="Z2451" s="327"/>
      <c r="AA2451" s="327"/>
      <c r="AB2451" s="327"/>
      <c r="AC2451" s="327"/>
      <c r="AD2451" s="327"/>
      <c r="AE2451" s="327"/>
      <c r="AF2451" s="327"/>
      <c r="AG2451" s="327"/>
    </row>
    <row r="2452" spans="2:33">
      <c r="B2452" s="354"/>
      <c r="D2452" s="327"/>
      <c r="E2452" s="327"/>
      <c r="F2452" s="327"/>
      <c r="G2452" s="327"/>
      <c r="H2452" s="327"/>
      <c r="I2452" s="327"/>
      <c r="J2452" s="327"/>
      <c r="K2452" s="327"/>
      <c r="L2452" s="327"/>
      <c r="M2452" s="327"/>
      <c r="N2452" s="327"/>
      <c r="O2452" s="327"/>
      <c r="P2452" s="327"/>
      <c r="Q2452" s="327"/>
      <c r="R2452" s="327"/>
      <c r="S2452" s="327"/>
      <c r="T2452" s="327"/>
      <c r="U2452" s="327"/>
      <c r="V2452" s="327"/>
      <c r="W2452" s="327"/>
      <c r="X2452" s="327"/>
      <c r="Y2452" s="327"/>
      <c r="Z2452" s="327"/>
      <c r="AA2452" s="327"/>
      <c r="AB2452" s="327"/>
      <c r="AC2452" s="327"/>
      <c r="AD2452" s="327"/>
      <c r="AE2452" s="327"/>
      <c r="AF2452" s="327"/>
      <c r="AG2452" s="327"/>
    </row>
    <row r="2453" spans="2:33">
      <c r="B2453" s="354"/>
      <c r="D2453" s="327"/>
      <c r="E2453" s="327"/>
      <c r="F2453" s="327"/>
      <c r="G2453" s="327"/>
      <c r="H2453" s="327"/>
      <c r="I2453" s="327"/>
      <c r="J2453" s="327"/>
      <c r="K2453" s="327"/>
      <c r="L2453" s="327"/>
      <c r="M2453" s="327"/>
      <c r="N2453" s="327"/>
      <c r="O2453" s="327"/>
      <c r="P2453" s="327"/>
      <c r="Q2453" s="327"/>
      <c r="R2453" s="327"/>
      <c r="S2453" s="327"/>
      <c r="T2453" s="327"/>
      <c r="U2453" s="327"/>
      <c r="V2453" s="327"/>
      <c r="W2453" s="327"/>
      <c r="X2453" s="327"/>
      <c r="Y2453" s="327"/>
      <c r="Z2453" s="327"/>
      <c r="AA2453" s="327"/>
      <c r="AB2453" s="327"/>
      <c r="AC2453" s="327"/>
      <c r="AD2453" s="327"/>
      <c r="AE2453" s="327"/>
      <c r="AF2453" s="327"/>
      <c r="AG2453" s="327"/>
    </row>
    <row r="2454" spans="2:33">
      <c r="B2454" s="354"/>
      <c r="D2454" s="327"/>
      <c r="E2454" s="327"/>
      <c r="F2454" s="327"/>
      <c r="G2454" s="327"/>
      <c r="H2454" s="327"/>
      <c r="I2454" s="327"/>
      <c r="J2454" s="327"/>
      <c r="K2454" s="327"/>
      <c r="L2454" s="327"/>
      <c r="M2454" s="327"/>
      <c r="N2454" s="327"/>
      <c r="O2454" s="327"/>
      <c r="P2454" s="327"/>
      <c r="Q2454" s="327"/>
      <c r="R2454" s="327"/>
      <c r="S2454" s="327"/>
      <c r="T2454" s="327"/>
      <c r="U2454" s="327"/>
      <c r="V2454" s="327"/>
      <c r="W2454" s="327"/>
      <c r="X2454" s="327"/>
      <c r="Y2454" s="327"/>
      <c r="Z2454" s="327"/>
      <c r="AA2454" s="327"/>
      <c r="AB2454" s="327"/>
      <c r="AC2454" s="327"/>
      <c r="AD2454" s="327"/>
      <c r="AE2454" s="327"/>
      <c r="AF2454" s="327"/>
      <c r="AG2454" s="327"/>
    </row>
    <row r="2455" spans="2:33">
      <c r="B2455" s="354"/>
      <c r="D2455" s="327"/>
      <c r="E2455" s="327"/>
      <c r="F2455" s="327"/>
      <c r="G2455" s="327"/>
      <c r="H2455" s="327"/>
      <c r="I2455" s="327"/>
      <c r="J2455" s="327"/>
      <c r="K2455" s="327"/>
      <c r="L2455" s="327"/>
      <c r="M2455" s="327"/>
      <c r="N2455" s="327"/>
      <c r="O2455" s="327"/>
      <c r="P2455" s="327"/>
      <c r="Q2455" s="327"/>
      <c r="R2455" s="327"/>
      <c r="S2455" s="327"/>
      <c r="T2455" s="327"/>
      <c r="U2455" s="327"/>
      <c r="V2455" s="327"/>
      <c r="W2455" s="327"/>
      <c r="X2455" s="327"/>
      <c r="Y2455" s="327"/>
      <c r="Z2455" s="327"/>
      <c r="AA2455" s="327"/>
      <c r="AB2455" s="327"/>
      <c r="AC2455" s="327"/>
      <c r="AD2455" s="327"/>
      <c r="AE2455" s="327"/>
      <c r="AF2455" s="327"/>
      <c r="AG2455" s="327"/>
    </row>
    <row r="2456" spans="2:33">
      <c r="B2456" s="354"/>
      <c r="D2456" s="327"/>
      <c r="E2456" s="327"/>
      <c r="F2456" s="327"/>
      <c r="G2456" s="327"/>
      <c r="H2456" s="327"/>
      <c r="I2456" s="327"/>
      <c r="J2456" s="327"/>
      <c r="K2456" s="327"/>
      <c r="L2456" s="327"/>
      <c r="M2456" s="327"/>
      <c r="N2456" s="327"/>
      <c r="O2456" s="327"/>
      <c r="P2456" s="327"/>
      <c r="Q2456" s="327"/>
      <c r="R2456" s="327"/>
      <c r="S2456" s="327"/>
      <c r="T2456" s="327"/>
      <c r="U2456" s="327"/>
      <c r="V2456" s="327"/>
      <c r="W2456" s="327"/>
      <c r="X2456" s="327"/>
      <c r="Y2456" s="327"/>
      <c r="Z2456" s="327"/>
      <c r="AA2456" s="327"/>
      <c r="AB2456" s="327"/>
      <c r="AC2456" s="327"/>
      <c r="AD2456" s="327"/>
      <c r="AE2456" s="327"/>
      <c r="AF2456" s="327"/>
      <c r="AG2456" s="327"/>
    </row>
    <row r="2457" spans="2:33">
      <c r="B2457" s="354"/>
      <c r="D2457" s="327"/>
      <c r="E2457" s="327"/>
      <c r="F2457" s="327"/>
      <c r="G2457" s="327"/>
      <c r="H2457" s="327"/>
      <c r="I2457" s="327"/>
      <c r="J2457" s="327"/>
      <c r="K2457" s="327"/>
      <c r="L2457" s="327"/>
      <c r="M2457" s="327"/>
      <c r="N2457" s="327"/>
      <c r="O2457" s="327"/>
      <c r="P2457" s="327"/>
      <c r="Q2457" s="327"/>
      <c r="R2457" s="327"/>
      <c r="S2457" s="327"/>
      <c r="T2457" s="327"/>
      <c r="U2457" s="327"/>
      <c r="V2457" s="327"/>
      <c r="W2457" s="327"/>
      <c r="X2457" s="327"/>
      <c r="Y2457" s="327"/>
      <c r="Z2457" s="327"/>
      <c r="AA2457" s="327"/>
      <c r="AB2457" s="327"/>
      <c r="AC2457" s="327"/>
      <c r="AD2457" s="327"/>
      <c r="AE2457" s="327"/>
      <c r="AF2457" s="327"/>
      <c r="AG2457" s="327"/>
    </row>
    <row r="2458" spans="2:33">
      <c r="B2458" s="354"/>
      <c r="D2458" s="327"/>
      <c r="E2458" s="327"/>
      <c r="F2458" s="327"/>
      <c r="G2458" s="327"/>
      <c r="H2458" s="327"/>
      <c r="I2458" s="327"/>
      <c r="J2458" s="327"/>
      <c r="K2458" s="327"/>
      <c r="L2458" s="327"/>
      <c r="M2458" s="327"/>
      <c r="N2458" s="327"/>
      <c r="O2458" s="327"/>
      <c r="P2458" s="327"/>
      <c r="Q2458" s="327"/>
      <c r="R2458" s="327"/>
      <c r="S2458" s="327"/>
      <c r="T2458" s="327"/>
      <c r="U2458" s="327"/>
      <c r="V2458" s="327"/>
      <c r="W2458" s="327"/>
      <c r="X2458" s="327"/>
      <c r="Y2458" s="327"/>
      <c r="Z2458" s="327"/>
      <c r="AA2458" s="327"/>
      <c r="AB2458" s="327"/>
      <c r="AC2458" s="327"/>
      <c r="AD2458" s="327"/>
      <c r="AE2458" s="327"/>
      <c r="AF2458" s="327"/>
      <c r="AG2458" s="327"/>
    </row>
    <row r="2459" spans="2:33">
      <c r="B2459" s="354"/>
      <c r="D2459" s="327"/>
      <c r="E2459" s="327"/>
      <c r="F2459" s="327"/>
      <c r="G2459" s="327"/>
      <c r="H2459" s="327"/>
      <c r="I2459" s="327"/>
      <c r="J2459" s="327"/>
      <c r="K2459" s="327"/>
      <c r="L2459" s="327"/>
      <c r="M2459" s="327"/>
      <c r="N2459" s="327"/>
      <c r="O2459" s="327"/>
      <c r="P2459" s="327"/>
      <c r="Q2459" s="327"/>
      <c r="R2459" s="327"/>
      <c r="S2459" s="327"/>
      <c r="T2459" s="327"/>
      <c r="U2459" s="327"/>
      <c r="V2459" s="327"/>
      <c r="W2459" s="327"/>
      <c r="X2459" s="327"/>
      <c r="Y2459" s="327"/>
      <c r="Z2459" s="327"/>
      <c r="AA2459" s="327"/>
      <c r="AB2459" s="327"/>
      <c r="AC2459" s="327"/>
      <c r="AD2459" s="327"/>
      <c r="AE2459" s="327"/>
      <c r="AF2459" s="327"/>
      <c r="AG2459" s="327"/>
    </row>
    <row r="2460" spans="2:33">
      <c r="B2460" s="354"/>
      <c r="D2460" s="327"/>
      <c r="E2460" s="327"/>
      <c r="F2460" s="327"/>
      <c r="G2460" s="327"/>
      <c r="H2460" s="327"/>
      <c r="I2460" s="327"/>
      <c r="J2460" s="327"/>
      <c r="K2460" s="327"/>
      <c r="L2460" s="327"/>
      <c r="M2460" s="327"/>
      <c r="N2460" s="327"/>
      <c r="O2460" s="327"/>
      <c r="P2460" s="327"/>
      <c r="Q2460" s="327"/>
      <c r="R2460" s="327"/>
      <c r="S2460" s="327"/>
      <c r="T2460" s="327"/>
      <c r="U2460" s="327"/>
      <c r="V2460" s="327"/>
      <c r="W2460" s="327"/>
      <c r="X2460" s="327"/>
      <c r="Y2460" s="327"/>
      <c r="Z2460" s="327"/>
      <c r="AA2460" s="327"/>
      <c r="AB2460" s="327"/>
      <c r="AC2460" s="327"/>
      <c r="AD2460" s="327"/>
      <c r="AE2460" s="327"/>
      <c r="AF2460" s="327"/>
      <c r="AG2460" s="327"/>
    </row>
    <row r="2461" spans="2:33">
      <c r="B2461" s="354"/>
      <c r="D2461" s="327"/>
      <c r="E2461" s="327"/>
      <c r="F2461" s="327"/>
      <c r="G2461" s="327"/>
      <c r="H2461" s="327"/>
      <c r="I2461" s="327"/>
      <c r="J2461" s="327"/>
      <c r="K2461" s="327"/>
      <c r="L2461" s="327"/>
      <c r="M2461" s="327"/>
      <c r="N2461" s="327"/>
      <c r="O2461" s="327"/>
      <c r="P2461" s="327"/>
      <c r="Q2461" s="327"/>
      <c r="R2461" s="327"/>
      <c r="S2461" s="327"/>
      <c r="T2461" s="327"/>
      <c r="U2461" s="327"/>
      <c r="V2461" s="327"/>
      <c r="W2461" s="327"/>
      <c r="X2461" s="327"/>
      <c r="Y2461" s="327"/>
      <c r="Z2461" s="327"/>
      <c r="AA2461" s="327"/>
      <c r="AB2461" s="327"/>
      <c r="AC2461" s="327"/>
      <c r="AD2461" s="327"/>
      <c r="AE2461" s="327"/>
      <c r="AF2461" s="327"/>
      <c r="AG2461" s="327"/>
    </row>
    <row r="2462" spans="2:33">
      <c r="B2462" s="354"/>
      <c r="D2462" s="327"/>
      <c r="E2462" s="327"/>
      <c r="F2462" s="327"/>
      <c r="G2462" s="327"/>
      <c r="H2462" s="327"/>
      <c r="I2462" s="327"/>
      <c r="J2462" s="327"/>
      <c r="K2462" s="327"/>
      <c r="L2462" s="327"/>
      <c r="M2462" s="327"/>
      <c r="N2462" s="327"/>
      <c r="O2462" s="327"/>
      <c r="P2462" s="327"/>
      <c r="Q2462" s="327"/>
      <c r="R2462" s="327"/>
      <c r="S2462" s="327"/>
      <c r="T2462" s="327"/>
      <c r="U2462" s="327"/>
      <c r="V2462" s="327"/>
      <c r="W2462" s="327"/>
      <c r="X2462" s="327"/>
      <c r="Y2462" s="327"/>
      <c r="Z2462" s="327"/>
      <c r="AA2462" s="327"/>
      <c r="AB2462" s="327"/>
      <c r="AC2462" s="327"/>
      <c r="AD2462" s="327"/>
      <c r="AE2462" s="327"/>
      <c r="AF2462" s="327"/>
      <c r="AG2462" s="327"/>
    </row>
    <row r="2463" spans="2:33">
      <c r="B2463" s="354"/>
      <c r="D2463" s="327"/>
      <c r="E2463" s="327"/>
      <c r="F2463" s="327"/>
      <c r="G2463" s="327"/>
      <c r="H2463" s="327"/>
      <c r="I2463" s="327"/>
      <c r="J2463" s="327"/>
      <c r="K2463" s="327"/>
      <c r="L2463" s="327"/>
      <c r="M2463" s="327"/>
      <c r="N2463" s="327"/>
      <c r="O2463" s="327"/>
      <c r="P2463" s="327"/>
      <c r="Q2463" s="327"/>
      <c r="R2463" s="327"/>
      <c r="S2463" s="327"/>
      <c r="T2463" s="327"/>
      <c r="U2463" s="327"/>
      <c r="V2463" s="327"/>
      <c r="W2463" s="327"/>
      <c r="X2463" s="327"/>
      <c r="Y2463" s="327"/>
      <c r="Z2463" s="327"/>
      <c r="AA2463" s="327"/>
      <c r="AB2463" s="327"/>
      <c r="AC2463" s="327"/>
      <c r="AD2463" s="327"/>
      <c r="AE2463" s="327"/>
      <c r="AF2463" s="327"/>
      <c r="AG2463" s="327"/>
    </row>
    <row r="2464" spans="2:33">
      <c r="B2464" s="354"/>
      <c r="D2464" s="327"/>
      <c r="E2464" s="327"/>
      <c r="F2464" s="327"/>
      <c r="G2464" s="327"/>
      <c r="H2464" s="327"/>
      <c r="I2464" s="327"/>
      <c r="J2464" s="327"/>
      <c r="K2464" s="327"/>
      <c r="L2464" s="327"/>
      <c r="M2464" s="327"/>
      <c r="N2464" s="327"/>
      <c r="O2464" s="327"/>
      <c r="P2464" s="327"/>
      <c r="Q2464" s="327"/>
      <c r="R2464" s="327"/>
      <c r="S2464" s="327"/>
      <c r="T2464" s="327"/>
      <c r="U2464" s="327"/>
      <c r="V2464" s="327"/>
      <c r="W2464" s="327"/>
      <c r="X2464" s="327"/>
      <c r="Y2464" s="327"/>
      <c r="Z2464" s="327"/>
      <c r="AA2464" s="327"/>
      <c r="AB2464" s="327"/>
      <c r="AC2464" s="327"/>
      <c r="AD2464" s="327"/>
      <c r="AE2464" s="327"/>
      <c r="AF2464" s="327"/>
      <c r="AG2464" s="327"/>
    </row>
    <row r="2465" spans="2:33">
      <c r="B2465" s="354"/>
      <c r="D2465" s="327"/>
      <c r="E2465" s="327"/>
      <c r="F2465" s="327"/>
      <c r="G2465" s="327"/>
      <c r="H2465" s="327"/>
      <c r="I2465" s="327"/>
      <c r="J2465" s="327"/>
      <c r="K2465" s="327"/>
      <c r="L2465" s="327"/>
      <c r="M2465" s="327"/>
      <c r="N2465" s="327"/>
      <c r="O2465" s="327"/>
      <c r="P2465" s="327"/>
      <c r="Q2465" s="327"/>
      <c r="R2465" s="327"/>
      <c r="S2465" s="327"/>
      <c r="T2465" s="327"/>
      <c r="U2465" s="327"/>
      <c r="V2465" s="327"/>
      <c r="W2465" s="327"/>
      <c r="X2465" s="327"/>
      <c r="Y2465" s="327"/>
      <c r="Z2465" s="327"/>
      <c r="AA2465" s="327"/>
      <c r="AB2465" s="327"/>
      <c r="AC2465" s="327"/>
      <c r="AD2465" s="327"/>
      <c r="AE2465" s="327"/>
      <c r="AF2465" s="327"/>
      <c r="AG2465" s="327"/>
    </row>
    <row r="2466" spans="2:33">
      <c r="B2466" s="354"/>
      <c r="D2466" s="327"/>
      <c r="E2466" s="327"/>
      <c r="F2466" s="327"/>
      <c r="G2466" s="327"/>
      <c r="H2466" s="327"/>
      <c r="I2466" s="327"/>
      <c r="J2466" s="327"/>
      <c r="K2466" s="327"/>
      <c r="L2466" s="327"/>
      <c r="M2466" s="327"/>
      <c r="N2466" s="327"/>
      <c r="O2466" s="327"/>
      <c r="P2466" s="327"/>
      <c r="Q2466" s="327"/>
      <c r="R2466" s="327"/>
      <c r="S2466" s="327"/>
      <c r="T2466" s="327"/>
      <c r="U2466" s="327"/>
      <c r="V2466" s="327"/>
      <c r="W2466" s="327"/>
      <c r="X2466" s="327"/>
      <c r="Y2466" s="327"/>
      <c r="Z2466" s="327"/>
      <c r="AA2466" s="327"/>
      <c r="AB2466" s="327"/>
      <c r="AC2466" s="327"/>
      <c r="AD2466" s="327"/>
      <c r="AE2466" s="327"/>
      <c r="AF2466" s="327"/>
      <c r="AG2466" s="327"/>
    </row>
    <row r="2467" spans="2:33">
      <c r="B2467" s="354"/>
      <c r="D2467" s="327"/>
      <c r="E2467" s="327"/>
      <c r="F2467" s="327"/>
      <c r="G2467" s="327"/>
      <c r="H2467" s="327"/>
      <c r="I2467" s="327"/>
      <c r="J2467" s="327"/>
      <c r="K2467" s="327"/>
      <c r="L2467" s="327"/>
      <c r="M2467" s="327"/>
      <c r="N2467" s="327"/>
      <c r="O2467" s="327"/>
      <c r="P2467" s="327"/>
      <c r="Q2467" s="327"/>
      <c r="R2467" s="327"/>
      <c r="S2467" s="327"/>
      <c r="T2467" s="327"/>
      <c r="U2467" s="327"/>
      <c r="V2467" s="327"/>
      <c r="W2467" s="327"/>
      <c r="X2467" s="327"/>
      <c r="Y2467" s="327"/>
      <c r="Z2467" s="327"/>
      <c r="AA2467" s="327"/>
      <c r="AB2467" s="327"/>
      <c r="AC2467" s="327"/>
      <c r="AD2467" s="327"/>
      <c r="AE2467" s="327"/>
      <c r="AF2467" s="327"/>
      <c r="AG2467" s="327"/>
    </row>
    <row r="2468" spans="2:33">
      <c r="B2468" s="354"/>
      <c r="D2468" s="327"/>
      <c r="E2468" s="327"/>
      <c r="F2468" s="327"/>
      <c r="G2468" s="327"/>
      <c r="H2468" s="327"/>
      <c r="I2468" s="327"/>
      <c r="J2468" s="327"/>
      <c r="K2468" s="327"/>
      <c r="L2468" s="327"/>
      <c r="M2468" s="327"/>
      <c r="N2468" s="327"/>
      <c r="O2468" s="327"/>
      <c r="P2468" s="327"/>
      <c r="Q2468" s="327"/>
      <c r="R2468" s="327"/>
      <c r="S2468" s="327"/>
      <c r="T2468" s="327"/>
      <c r="U2468" s="327"/>
      <c r="V2468" s="327"/>
      <c r="W2468" s="327"/>
      <c r="X2468" s="327"/>
      <c r="Y2468" s="327"/>
      <c r="Z2468" s="327"/>
      <c r="AA2468" s="327"/>
      <c r="AB2468" s="327"/>
      <c r="AC2468" s="327"/>
      <c r="AD2468" s="327"/>
      <c r="AE2468" s="327"/>
      <c r="AF2468" s="327"/>
      <c r="AG2468" s="327"/>
    </row>
    <row r="2469" spans="2:33">
      <c r="B2469" s="354"/>
      <c r="D2469" s="327"/>
      <c r="E2469" s="327"/>
      <c r="F2469" s="327"/>
      <c r="G2469" s="327"/>
      <c r="H2469" s="327"/>
      <c r="I2469" s="327"/>
      <c r="J2469" s="327"/>
      <c r="K2469" s="327"/>
      <c r="L2469" s="327"/>
      <c r="M2469" s="327"/>
      <c r="N2469" s="327"/>
      <c r="O2469" s="327"/>
      <c r="P2469" s="327"/>
      <c r="Q2469" s="327"/>
      <c r="R2469" s="327"/>
      <c r="S2469" s="327"/>
      <c r="T2469" s="327"/>
      <c r="U2469" s="327"/>
      <c r="V2469" s="327"/>
      <c r="W2469" s="327"/>
      <c r="X2469" s="327"/>
      <c r="Y2469" s="327"/>
      <c r="Z2469" s="327"/>
      <c r="AA2469" s="327"/>
      <c r="AB2469" s="327"/>
      <c r="AC2469" s="327"/>
      <c r="AD2469" s="327"/>
      <c r="AE2469" s="327"/>
      <c r="AF2469" s="327"/>
      <c r="AG2469" s="327"/>
    </row>
    <row r="2470" spans="2:33">
      <c r="B2470" s="354"/>
      <c r="D2470" s="327"/>
      <c r="E2470" s="327"/>
      <c r="F2470" s="327"/>
      <c r="G2470" s="327"/>
      <c r="H2470" s="327"/>
      <c r="I2470" s="327"/>
      <c r="J2470" s="327"/>
      <c r="K2470" s="327"/>
      <c r="L2470" s="327"/>
      <c r="M2470" s="327"/>
      <c r="N2470" s="327"/>
      <c r="O2470" s="327"/>
      <c r="P2470" s="327"/>
      <c r="Q2470" s="327"/>
      <c r="R2470" s="327"/>
      <c r="S2470" s="327"/>
      <c r="T2470" s="327"/>
      <c r="U2470" s="327"/>
      <c r="V2470" s="327"/>
      <c r="W2470" s="327"/>
      <c r="X2470" s="327"/>
      <c r="Y2470" s="327"/>
      <c r="Z2470" s="327"/>
      <c r="AA2470" s="327"/>
      <c r="AB2470" s="327"/>
      <c r="AC2470" s="327"/>
      <c r="AD2470" s="327"/>
      <c r="AE2470" s="327"/>
      <c r="AF2470" s="327"/>
      <c r="AG2470" s="327"/>
    </row>
    <row r="2471" spans="2:33">
      <c r="B2471" s="354"/>
      <c r="D2471" s="327"/>
      <c r="E2471" s="327"/>
      <c r="F2471" s="327"/>
      <c r="G2471" s="327"/>
      <c r="H2471" s="327"/>
      <c r="I2471" s="327"/>
      <c r="J2471" s="327"/>
      <c r="K2471" s="327"/>
      <c r="L2471" s="327"/>
      <c r="M2471" s="327"/>
      <c r="N2471" s="327"/>
      <c r="O2471" s="327"/>
      <c r="P2471" s="327"/>
      <c r="Q2471" s="327"/>
      <c r="R2471" s="327"/>
      <c r="S2471" s="327"/>
      <c r="T2471" s="327"/>
      <c r="U2471" s="327"/>
      <c r="V2471" s="327"/>
      <c r="W2471" s="327"/>
      <c r="X2471" s="327"/>
      <c r="Y2471" s="327"/>
      <c r="Z2471" s="327"/>
      <c r="AA2471" s="327"/>
      <c r="AB2471" s="327"/>
      <c r="AC2471" s="327"/>
      <c r="AD2471" s="327"/>
      <c r="AE2471" s="327"/>
      <c r="AF2471" s="327"/>
      <c r="AG2471" s="327"/>
    </row>
    <row r="2472" spans="2:33">
      <c r="B2472" s="354"/>
      <c r="D2472" s="327"/>
      <c r="E2472" s="327"/>
      <c r="F2472" s="327"/>
      <c r="G2472" s="327"/>
      <c r="H2472" s="327"/>
      <c r="I2472" s="327"/>
      <c r="J2472" s="327"/>
      <c r="K2472" s="327"/>
      <c r="L2472" s="327"/>
      <c r="M2472" s="327"/>
      <c r="N2472" s="327"/>
      <c r="O2472" s="327"/>
      <c r="P2472" s="327"/>
      <c r="Q2472" s="327"/>
      <c r="R2472" s="327"/>
      <c r="S2472" s="327"/>
      <c r="T2472" s="327"/>
      <c r="U2472" s="327"/>
      <c r="V2472" s="327"/>
      <c r="W2472" s="327"/>
      <c r="X2472" s="327"/>
      <c r="Y2472" s="327"/>
      <c r="Z2472" s="327"/>
      <c r="AA2472" s="327"/>
      <c r="AB2472" s="327"/>
      <c r="AC2472" s="327"/>
      <c r="AD2472" s="327"/>
      <c r="AE2472" s="327"/>
      <c r="AF2472" s="327"/>
      <c r="AG2472" s="327"/>
    </row>
    <row r="2473" spans="2:33">
      <c r="B2473" s="354"/>
      <c r="D2473" s="327"/>
      <c r="E2473" s="327"/>
      <c r="F2473" s="327"/>
      <c r="G2473" s="327"/>
      <c r="H2473" s="327"/>
      <c r="I2473" s="327"/>
      <c r="J2473" s="327"/>
      <c r="K2473" s="327"/>
      <c r="L2473" s="327"/>
      <c r="M2473" s="327"/>
      <c r="N2473" s="327"/>
      <c r="O2473" s="327"/>
      <c r="P2473" s="327"/>
      <c r="Q2473" s="327"/>
      <c r="R2473" s="327"/>
      <c r="S2473" s="327"/>
      <c r="T2473" s="327"/>
      <c r="U2473" s="327"/>
      <c r="V2473" s="327"/>
      <c r="W2473" s="327"/>
      <c r="X2473" s="327"/>
      <c r="Y2473" s="327"/>
      <c r="Z2473" s="327"/>
      <c r="AA2473" s="327"/>
      <c r="AB2473" s="327"/>
      <c r="AC2473" s="327"/>
      <c r="AD2473" s="327"/>
      <c r="AE2473" s="327"/>
      <c r="AF2473" s="327"/>
      <c r="AG2473" s="327"/>
    </row>
    <row r="2474" spans="2:33">
      <c r="B2474" s="354"/>
      <c r="D2474" s="327"/>
      <c r="E2474" s="327"/>
      <c r="F2474" s="327"/>
      <c r="G2474" s="327"/>
      <c r="H2474" s="327"/>
      <c r="I2474" s="327"/>
      <c r="J2474" s="327"/>
      <c r="K2474" s="327"/>
      <c r="L2474" s="327"/>
      <c r="M2474" s="327"/>
      <c r="N2474" s="327"/>
      <c r="O2474" s="327"/>
      <c r="P2474" s="327"/>
      <c r="Q2474" s="327"/>
      <c r="R2474" s="327"/>
      <c r="S2474" s="327"/>
      <c r="T2474" s="327"/>
      <c r="U2474" s="327"/>
      <c r="V2474" s="327"/>
      <c r="W2474" s="327"/>
      <c r="X2474" s="327"/>
      <c r="Y2474" s="327"/>
      <c r="Z2474" s="327"/>
      <c r="AA2474" s="327"/>
      <c r="AB2474" s="327"/>
      <c r="AC2474" s="327"/>
      <c r="AD2474" s="327"/>
      <c r="AE2474" s="327"/>
      <c r="AF2474" s="327"/>
      <c r="AG2474" s="327"/>
    </row>
    <row r="2475" spans="2:33">
      <c r="B2475" s="354"/>
      <c r="D2475" s="327"/>
      <c r="E2475" s="327"/>
      <c r="F2475" s="327"/>
      <c r="G2475" s="327"/>
      <c r="H2475" s="327"/>
      <c r="I2475" s="327"/>
      <c r="J2475" s="327"/>
      <c r="K2475" s="327"/>
      <c r="L2475" s="327"/>
      <c r="M2475" s="327"/>
      <c r="N2475" s="327"/>
      <c r="O2475" s="327"/>
      <c r="P2475" s="327"/>
      <c r="Q2475" s="327"/>
      <c r="R2475" s="327"/>
      <c r="S2475" s="327"/>
      <c r="T2475" s="327"/>
      <c r="U2475" s="327"/>
      <c r="V2475" s="327"/>
      <c r="W2475" s="327"/>
      <c r="X2475" s="327"/>
      <c r="Y2475" s="327"/>
      <c r="Z2475" s="327"/>
      <c r="AA2475" s="327"/>
      <c r="AB2475" s="327"/>
      <c r="AC2475" s="327"/>
      <c r="AD2475" s="327"/>
      <c r="AE2475" s="327"/>
      <c r="AF2475" s="327"/>
      <c r="AG2475" s="327"/>
    </row>
    <row r="2476" spans="2:33">
      <c r="B2476" s="354"/>
      <c r="D2476" s="327"/>
      <c r="E2476" s="327"/>
      <c r="F2476" s="327"/>
      <c r="G2476" s="327"/>
      <c r="H2476" s="327"/>
      <c r="I2476" s="327"/>
      <c r="J2476" s="327"/>
      <c r="K2476" s="327"/>
      <c r="L2476" s="327"/>
      <c r="M2476" s="327"/>
      <c r="N2476" s="327"/>
      <c r="O2476" s="327"/>
      <c r="P2476" s="327"/>
      <c r="Q2476" s="327"/>
      <c r="R2476" s="327"/>
      <c r="S2476" s="327"/>
      <c r="T2476" s="327"/>
      <c r="U2476" s="327"/>
      <c r="V2476" s="327"/>
      <c r="W2476" s="327"/>
      <c r="X2476" s="327"/>
      <c r="Y2476" s="327"/>
      <c r="Z2476" s="327"/>
      <c r="AA2476" s="327"/>
      <c r="AB2476" s="327"/>
      <c r="AC2476" s="327"/>
      <c r="AD2476" s="327"/>
      <c r="AE2476" s="327"/>
      <c r="AF2476" s="327"/>
      <c r="AG2476" s="327"/>
    </row>
    <row r="2477" spans="2:33">
      <c r="B2477" s="354"/>
      <c r="D2477" s="327"/>
      <c r="E2477" s="327"/>
      <c r="F2477" s="327"/>
      <c r="G2477" s="327"/>
      <c r="H2477" s="327"/>
      <c r="I2477" s="327"/>
      <c r="J2477" s="327"/>
      <c r="K2477" s="327"/>
      <c r="L2477" s="327"/>
      <c r="M2477" s="327"/>
      <c r="N2477" s="327"/>
      <c r="O2477" s="327"/>
      <c r="P2477" s="327"/>
      <c r="Q2477" s="327"/>
      <c r="R2477" s="327"/>
      <c r="S2477" s="327"/>
      <c r="T2477" s="327"/>
      <c r="U2477" s="327"/>
      <c r="V2477" s="327"/>
      <c r="W2477" s="327"/>
      <c r="X2477" s="327"/>
      <c r="Y2477" s="327"/>
      <c r="Z2477" s="327"/>
      <c r="AA2477" s="327"/>
      <c r="AB2477" s="327"/>
      <c r="AC2477" s="327"/>
      <c r="AD2477" s="327"/>
      <c r="AE2477" s="327"/>
      <c r="AF2477" s="327"/>
      <c r="AG2477" s="327"/>
    </row>
    <row r="2478" spans="2:33">
      <c r="B2478" s="354"/>
      <c r="D2478" s="327"/>
      <c r="E2478" s="327"/>
      <c r="F2478" s="327"/>
      <c r="G2478" s="327"/>
      <c r="H2478" s="327"/>
      <c r="I2478" s="327"/>
      <c r="J2478" s="327"/>
      <c r="K2478" s="327"/>
      <c r="L2478" s="327"/>
      <c r="M2478" s="327"/>
      <c r="N2478" s="327"/>
      <c r="O2478" s="327"/>
      <c r="P2478" s="327"/>
      <c r="Q2478" s="327"/>
      <c r="R2478" s="327"/>
      <c r="S2478" s="327"/>
      <c r="T2478" s="327"/>
      <c r="U2478" s="327"/>
      <c r="V2478" s="327"/>
      <c r="W2478" s="327"/>
      <c r="X2478" s="327"/>
      <c r="Y2478" s="327"/>
      <c r="Z2478" s="327"/>
      <c r="AA2478" s="327"/>
      <c r="AB2478" s="327"/>
      <c r="AC2478" s="327"/>
      <c r="AD2478" s="327"/>
      <c r="AE2478" s="327"/>
      <c r="AF2478" s="327"/>
      <c r="AG2478" s="327"/>
    </row>
    <row r="2479" spans="2:33">
      <c r="B2479" s="354"/>
      <c r="D2479" s="327"/>
      <c r="E2479" s="327"/>
      <c r="F2479" s="327"/>
      <c r="G2479" s="327"/>
      <c r="H2479" s="327"/>
      <c r="I2479" s="327"/>
      <c r="J2479" s="327"/>
      <c r="K2479" s="327"/>
      <c r="L2479" s="327"/>
      <c r="M2479" s="327"/>
      <c r="N2479" s="327"/>
      <c r="O2479" s="327"/>
      <c r="P2479" s="327"/>
      <c r="Q2479" s="327"/>
      <c r="R2479" s="327"/>
      <c r="S2479" s="327"/>
      <c r="T2479" s="327"/>
      <c r="U2479" s="327"/>
      <c r="V2479" s="327"/>
      <c r="W2479" s="327"/>
      <c r="X2479" s="327"/>
      <c r="Y2479" s="327"/>
      <c r="Z2479" s="327"/>
      <c r="AA2479" s="327"/>
      <c r="AB2479" s="327"/>
      <c r="AC2479" s="327"/>
      <c r="AD2479" s="327"/>
      <c r="AE2479" s="327"/>
      <c r="AF2479" s="327"/>
      <c r="AG2479" s="327"/>
    </row>
    <row r="2480" spans="2:33">
      <c r="B2480" s="354"/>
      <c r="D2480" s="327"/>
      <c r="E2480" s="327"/>
      <c r="F2480" s="327"/>
      <c r="G2480" s="327"/>
      <c r="H2480" s="327"/>
      <c r="I2480" s="327"/>
      <c r="J2480" s="327"/>
      <c r="K2480" s="327"/>
      <c r="L2480" s="327"/>
      <c r="M2480" s="327"/>
      <c r="N2480" s="327"/>
      <c r="O2480" s="327"/>
      <c r="P2480" s="327"/>
      <c r="Q2480" s="327"/>
      <c r="R2480" s="327"/>
      <c r="S2480" s="327"/>
      <c r="T2480" s="327"/>
      <c r="U2480" s="327"/>
      <c r="V2480" s="327"/>
      <c r="W2480" s="327"/>
      <c r="X2480" s="327"/>
      <c r="Y2480" s="327"/>
      <c r="Z2480" s="327"/>
      <c r="AA2480" s="327"/>
      <c r="AB2480" s="327"/>
      <c r="AC2480" s="327"/>
      <c r="AD2480" s="327"/>
      <c r="AE2480" s="327"/>
      <c r="AF2480" s="327"/>
      <c r="AG2480" s="327"/>
    </row>
    <row r="2481" spans="2:33">
      <c r="B2481" s="354"/>
      <c r="D2481" s="327"/>
      <c r="E2481" s="327"/>
      <c r="F2481" s="327"/>
      <c r="G2481" s="327"/>
      <c r="H2481" s="327"/>
      <c r="I2481" s="327"/>
      <c r="J2481" s="327"/>
      <c r="K2481" s="327"/>
      <c r="L2481" s="327"/>
      <c r="M2481" s="327"/>
      <c r="N2481" s="327"/>
      <c r="O2481" s="327"/>
      <c r="P2481" s="327"/>
      <c r="Q2481" s="327"/>
      <c r="R2481" s="327"/>
      <c r="S2481" s="327"/>
      <c r="T2481" s="327"/>
      <c r="U2481" s="327"/>
      <c r="V2481" s="327"/>
      <c r="W2481" s="327"/>
      <c r="X2481" s="327"/>
      <c r="Y2481" s="327"/>
      <c r="Z2481" s="327"/>
      <c r="AA2481" s="327"/>
      <c r="AB2481" s="327"/>
      <c r="AC2481" s="327"/>
      <c r="AD2481" s="327"/>
      <c r="AE2481" s="327"/>
      <c r="AF2481" s="327"/>
      <c r="AG2481" s="327"/>
    </row>
    <row r="2482" spans="2:33">
      <c r="B2482" s="354"/>
      <c r="D2482" s="327"/>
      <c r="E2482" s="327"/>
      <c r="F2482" s="327"/>
      <c r="G2482" s="327"/>
      <c r="H2482" s="327"/>
      <c r="I2482" s="327"/>
      <c r="J2482" s="327"/>
      <c r="K2482" s="327"/>
      <c r="L2482" s="327"/>
      <c r="M2482" s="327"/>
      <c r="N2482" s="327"/>
      <c r="O2482" s="327"/>
      <c r="P2482" s="327"/>
      <c r="Q2482" s="327"/>
      <c r="R2482" s="327"/>
      <c r="S2482" s="327"/>
      <c r="T2482" s="327"/>
      <c r="U2482" s="327"/>
      <c r="V2482" s="327"/>
      <c r="W2482" s="327"/>
      <c r="X2482" s="327"/>
      <c r="Y2482" s="327"/>
      <c r="Z2482" s="327"/>
      <c r="AA2482" s="327"/>
      <c r="AB2482" s="327"/>
      <c r="AC2482" s="327"/>
      <c r="AD2482" s="327"/>
      <c r="AE2482" s="327"/>
      <c r="AF2482" s="327"/>
      <c r="AG2482" s="327"/>
    </row>
    <row r="2483" spans="2:33">
      <c r="B2483" s="354"/>
      <c r="D2483" s="327"/>
      <c r="E2483" s="327"/>
      <c r="F2483" s="327"/>
      <c r="G2483" s="327"/>
      <c r="H2483" s="327"/>
      <c r="I2483" s="327"/>
      <c r="J2483" s="327"/>
      <c r="K2483" s="327"/>
      <c r="L2483" s="327"/>
      <c r="M2483" s="327"/>
      <c r="N2483" s="327"/>
      <c r="O2483" s="327"/>
      <c r="P2483" s="327"/>
      <c r="Q2483" s="327"/>
      <c r="R2483" s="327"/>
      <c r="S2483" s="327"/>
      <c r="T2483" s="327"/>
      <c r="U2483" s="327"/>
      <c r="V2483" s="327"/>
      <c r="W2483" s="327"/>
      <c r="X2483" s="327"/>
      <c r="Y2483" s="327"/>
      <c r="Z2483" s="327"/>
      <c r="AA2483" s="327"/>
      <c r="AB2483" s="327"/>
      <c r="AC2483" s="327"/>
      <c r="AD2483" s="327"/>
      <c r="AE2483" s="327"/>
      <c r="AF2483" s="327"/>
      <c r="AG2483" s="327"/>
    </row>
    <row r="2484" spans="2:33">
      <c r="B2484" s="354"/>
      <c r="D2484" s="327"/>
      <c r="E2484" s="327"/>
      <c r="F2484" s="327"/>
      <c r="G2484" s="327"/>
      <c r="H2484" s="327"/>
      <c r="I2484" s="327"/>
      <c r="J2484" s="327"/>
      <c r="K2484" s="327"/>
      <c r="L2484" s="327"/>
      <c r="M2484" s="327"/>
      <c r="N2484" s="327"/>
      <c r="O2484" s="327"/>
      <c r="P2484" s="327"/>
      <c r="Q2484" s="327"/>
      <c r="R2484" s="327"/>
      <c r="S2484" s="327"/>
      <c r="T2484" s="327"/>
      <c r="U2484" s="327"/>
      <c r="V2484" s="327"/>
      <c r="W2484" s="327"/>
      <c r="X2484" s="327"/>
      <c r="Y2484" s="327"/>
      <c r="Z2484" s="327"/>
      <c r="AA2484" s="327"/>
      <c r="AB2484" s="327"/>
      <c r="AC2484" s="327"/>
      <c r="AD2484" s="327"/>
      <c r="AE2484" s="327"/>
      <c r="AF2484" s="327"/>
      <c r="AG2484" s="327"/>
    </row>
    <row r="2485" spans="2:33">
      <c r="B2485" s="354"/>
      <c r="D2485" s="327"/>
      <c r="E2485" s="327"/>
      <c r="F2485" s="327"/>
      <c r="G2485" s="327"/>
      <c r="H2485" s="327"/>
      <c r="I2485" s="327"/>
      <c r="J2485" s="327"/>
      <c r="K2485" s="327"/>
      <c r="L2485" s="327"/>
      <c r="M2485" s="327"/>
      <c r="N2485" s="327"/>
      <c r="O2485" s="327"/>
      <c r="P2485" s="327"/>
      <c r="Q2485" s="327"/>
      <c r="R2485" s="327"/>
      <c r="S2485" s="327"/>
      <c r="T2485" s="327"/>
      <c r="U2485" s="327"/>
      <c r="V2485" s="327"/>
      <c r="W2485" s="327"/>
      <c r="X2485" s="327"/>
      <c r="Y2485" s="327"/>
      <c r="Z2485" s="327"/>
      <c r="AA2485" s="327"/>
      <c r="AB2485" s="327"/>
      <c r="AC2485" s="327"/>
      <c r="AD2485" s="327"/>
      <c r="AE2485" s="327"/>
      <c r="AF2485" s="327"/>
      <c r="AG2485" s="327"/>
    </row>
    <row r="2486" spans="2:33">
      <c r="B2486" s="354"/>
      <c r="D2486" s="327"/>
      <c r="E2486" s="327"/>
      <c r="F2486" s="327"/>
      <c r="G2486" s="327"/>
      <c r="H2486" s="327"/>
      <c r="I2486" s="327"/>
      <c r="J2486" s="327"/>
      <c r="K2486" s="327"/>
      <c r="L2486" s="327"/>
      <c r="M2486" s="327"/>
      <c r="N2486" s="327"/>
      <c r="O2486" s="327"/>
      <c r="P2486" s="327"/>
      <c r="Q2486" s="327"/>
      <c r="R2486" s="327"/>
      <c r="S2486" s="327"/>
      <c r="T2486" s="327"/>
      <c r="U2486" s="327"/>
      <c r="V2486" s="327"/>
      <c r="W2486" s="327"/>
      <c r="X2486" s="327"/>
      <c r="Y2486" s="327"/>
      <c r="Z2486" s="327"/>
      <c r="AA2486" s="327"/>
      <c r="AB2486" s="327"/>
      <c r="AC2486" s="327"/>
      <c r="AD2486" s="327"/>
      <c r="AE2486" s="327"/>
      <c r="AF2486" s="327"/>
      <c r="AG2486" s="327"/>
    </row>
    <row r="2487" spans="2:33">
      <c r="B2487" s="354"/>
      <c r="D2487" s="327"/>
      <c r="E2487" s="327"/>
      <c r="F2487" s="327"/>
      <c r="G2487" s="327"/>
      <c r="H2487" s="327"/>
      <c r="I2487" s="327"/>
      <c r="J2487" s="327"/>
      <c r="K2487" s="327"/>
      <c r="L2487" s="327"/>
      <c r="M2487" s="327"/>
      <c r="N2487" s="327"/>
      <c r="O2487" s="327"/>
      <c r="P2487" s="327"/>
      <c r="Q2487" s="327"/>
      <c r="R2487" s="327"/>
      <c r="S2487" s="327"/>
      <c r="T2487" s="327"/>
      <c r="U2487" s="327"/>
      <c r="V2487" s="327"/>
      <c r="W2487" s="327"/>
      <c r="X2487" s="327"/>
      <c r="Y2487" s="327"/>
      <c r="Z2487" s="327"/>
      <c r="AA2487" s="327"/>
      <c r="AB2487" s="327"/>
      <c r="AC2487" s="327"/>
      <c r="AD2487" s="327"/>
      <c r="AE2487" s="327"/>
      <c r="AF2487" s="327"/>
      <c r="AG2487" s="327"/>
    </row>
    <row r="2488" spans="2:33">
      <c r="B2488" s="354"/>
      <c r="D2488" s="327"/>
      <c r="E2488" s="327"/>
      <c r="F2488" s="327"/>
      <c r="G2488" s="327"/>
      <c r="H2488" s="327"/>
      <c r="I2488" s="327"/>
      <c r="J2488" s="327"/>
      <c r="K2488" s="327"/>
      <c r="L2488" s="327"/>
      <c r="M2488" s="327"/>
      <c r="N2488" s="327"/>
      <c r="O2488" s="327"/>
      <c r="P2488" s="327"/>
      <c r="Q2488" s="327"/>
      <c r="R2488" s="327"/>
      <c r="S2488" s="327"/>
      <c r="T2488" s="327"/>
      <c r="U2488" s="327"/>
      <c r="V2488" s="327"/>
      <c r="W2488" s="327"/>
      <c r="X2488" s="327"/>
      <c r="Y2488" s="327"/>
      <c r="Z2488" s="327"/>
      <c r="AA2488" s="327"/>
      <c r="AB2488" s="327"/>
      <c r="AC2488" s="327"/>
      <c r="AD2488" s="327"/>
      <c r="AE2488" s="327"/>
      <c r="AF2488" s="327"/>
      <c r="AG2488" s="327"/>
    </row>
    <row r="2489" spans="2:33">
      <c r="B2489" s="354"/>
      <c r="D2489" s="327"/>
      <c r="E2489" s="327"/>
      <c r="F2489" s="327"/>
      <c r="G2489" s="327"/>
      <c r="H2489" s="327"/>
      <c r="I2489" s="327"/>
      <c r="J2489" s="327"/>
      <c r="K2489" s="327"/>
      <c r="L2489" s="327"/>
      <c r="M2489" s="327"/>
      <c r="N2489" s="327"/>
      <c r="O2489" s="327"/>
      <c r="P2489" s="327"/>
      <c r="Q2489" s="327"/>
      <c r="R2489" s="327"/>
      <c r="S2489" s="327"/>
      <c r="T2489" s="327"/>
      <c r="U2489" s="327"/>
      <c r="V2489" s="327"/>
      <c r="W2489" s="327"/>
      <c r="X2489" s="327"/>
      <c r="Y2489" s="327"/>
      <c r="Z2489" s="327"/>
      <c r="AA2489" s="327"/>
      <c r="AB2489" s="327"/>
      <c r="AC2489" s="327"/>
      <c r="AD2489" s="327"/>
      <c r="AE2489" s="327"/>
      <c r="AF2489" s="327"/>
      <c r="AG2489" s="327"/>
    </row>
    <row r="2490" spans="2:33">
      <c r="B2490" s="354"/>
      <c r="D2490" s="327"/>
      <c r="E2490" s="327"/>
      <c r="F2490" s="327"/>
      <c r="G2490" s="327"/>
      <c r="H2490" s="327"/>
      <c r="I2490" s="327"/>
      <c r="J2490" s="327"/>
      <c r="K2490" s="327"/>
      <c r="L2490" s="327"/>
      <c r="M2490" s="327"/>
      <c r="N2490" s="327"/>
      <c r="O2490" s="327"/>
      <c r="P2490" s="327"/>
      <c r="Q2490" s="327"/>
      <c r="R2490" s="327"/>
      <c r="S2490" s="327"/>
      <c r="T2490" s="327"/>
      <c r="U2490" s="327"/>
      <c r="V2490" s="327"/>
      <c r="W2490" s="327"/>
      <c r="X2490" s="327"/>
      <c r="Y2490" s="327"/>
      <c r="Z2490" s="327"/>
      <c r="AA2490" s="327"/>
      <c r="AB2490" s="327"/>
      <c r="AC2490" s="327"/>
      <c r="AD2490" s="327"/>
      <c r="AE2490" s="327"/>
      <c r="AF2490" s="327"/>
      <c r="AG2490" s="327"/>
    </row>
    <row r="2491" spans="2:33">
      <c r="B2491" s="354"/>
      <c r="D2491" s="327"/>
      <c r="E2491" s="327"/>
      <c r="F2491" s="327"/>
      <c r="G2491" s="327"/>
      <c r="H2491" s="327"/>
      <c r="I2491" s="327"/>
      <c r="J2491" s="327"/>
      <c r="K2491" s="327"/>
      <c r="L2491" s="327"/>
      <c r="M2491" s="327"/>
      <c r="N2491" s="327"/>
      <c r="O2491" s="327"/>
      <c r="P2491" s="327"/>
      <c r="Q2491" s="327"/>
      <c r="R2491" s="327"/>
      <c r="S2491" s="327"/>
      <c r="T2491" s="327"/>
      <c r="U2491" s="327"/>
      <c r="V2491" s="327"/>
      <c r="W2491" s="327"/>
      <c r="X2491" s="327"/>
      <c r="Y2491" s="327"/>
      <c r="Z2491" s="327"/>
      <c r="AA2491" s="327"/>
      <c r="AB2491" s="327"/>
      <c r="AC2491" s="327"/>
      <c r="AD2491" s="327"/>
      <c r="AE2491" s="327"/>
      <c r="AF2491" s="327"/>
      <c r="AG2491" s="327"/>
    </row>
    <row r="2492" spans="2:33">
      <c r="B2492" s="354"/>
      <c r="D2492" s="327"/>
      <c r="E2492" s="327"/>
      <c r="F2492" s="327"/>
      <c r="G2492" s="327"/>
      <c r="H2492" s="327"/>
      <c r="I2492" s="327"/>
      <c r="J2492" s="327"/>
      <c r="K2492" s="327"/>
      <c r="L2492" s="327"/>
      <c r="M2492" s="327"/>
      <c r="N2492" s="327"/>
      <c r="O2492" s="327"/>
      <c r="P2492" s="327"/>
      <c r="Q2492" s="327"/>
      <c r="R2492" s="327"/>
      <c r="S2492" s="327"/>
      <c r="T2492" s="327"/>
      <c r="U2492" s="327"/>
      <c r="V2492" s="327"/>
      <c r="W2492" s="327"/>
      <c r="X2492" s="327"/>
      <c r="Y2492" s="327"/>
      <c r="Z2492" s="327"/>
      <c r="AA2492" s="327"/>
      <c r="AB2492" s="327"/>
      <c r="AC2492" s="327"/>
      <c r="AD2492" s="327"/>
      <c r="AE2492" s="327"/>
      <c r="AF2492" s="327"/>
      <c r="AG2492" s="327"/>
    </row>
    <row r="2493" spans="2:33">
      <c r="B2493" s="354"/>
      <c r="D2493" s="327"/>
      <c r="E2493" s="327"/>
      <c r="F2493" s="327"/>
      <c r="G2493" s="327"/>
      <c r="H2493" s="327"/>
      <c r="I2493" s="327"/>
      <c r="J2493" s="327"/>
      <c r="K2493" s="327"/>
      <c r="L2493" s="327"/>
      <c r="M2493" s="327"/>
      <c r="N2493" s="327"/>
      <c r="O2493" s="327"/>
      <c r="P2493" s="327"/>
      <c r="Q2493" s="327"/>
      <c r="R2493" s="327"/>
      <c r="S2493" s="327"/>
      <c r="T2493" s="327"/>
      <c r="U2493" s="327"/>
      <c r="V2493" s="327"/>
      <c r="W2493" s="327"/>
      <c r="X2493" s="327"/>
      <c r="Y2493" s="327"/>
      <c r="Z2493" s="327"/>
      <c r="AA2493" s="327"/>
      <c r="AB2493" s="327"/>
      <c r="AC2493" s="327"/>
      <c r="AD2493" s="327"/>
      <c r="AE2493" s="327"/>
      <c r="AF2493" s="327"/>
      <c r="AG2493" s="327"/>
    </row>
    <row r="2494" spans="2:33">
      <c r="B2494" s="354"/>
      <c r="D2494" s="327"/>
      <c r="E2494" s="327"/>
      <c r="F2494" s="327"/>
      <c r="G2494" s="327"/>
      <c r="H2494" s="327"/>
      <c r="I2494" s="327"/>
      <c r="J2494" s="327"/>
      <c r="K2494" s="327"/>
      <c r="L2494" s="327"/>
      <c r="M2494" s="327"/>
      <c r="N2494" s="327"/>
      <c r="O2494" s="327"/>
      <c r="P2494" s="327"/>
      <c r="Q2494" s="327"/>
      <c r="R2494" s="327"/>
      <c r="S2494" s="327"/>
      <c r="T2494" s="327"/>
      <c r="U2494" s="327"/>
      <c r="V2494" s="327"/>
      <c r="W2494" s="327"/>
      <c r="X2494" s="327"/>
      <c r="Y2494" s="327"/>
      <c r="Z2494" s="327"/>
      <c r="AA2494" s="327"/>
      <c r="AB2494" s="327"/>
      <c r="AC2494" s="327"/>
      <c r="AD2494" s="327"/>
      <c r="AE2494" s="327"/>
      <c r="AF2494" s="327"/>
      <c r="AG2494" s="327"/>
    </row>
    <row r="2495" spans="2:33">
      <c r="B2495" s="354"/>
      <c r="D2495" s="327"/>
      <c r="E2495" s="327"/>
      <c r="F2495" s="327"/>
      <c r="G2495" s="327"/>
      <c r="H2495" s="327"/>
      <c r="I2495" s="327"/>
      <c r="J2495" s="327"/>
      <c r="K2495" s="327"/>
      <c r="L2495" s="327"/>
      <c r="M2495" s="327"/>
      <c r="N2495" s="327"/>
      <c r="O2495" s="327"/>
      <c r="P2495" s="327"/>
      <c r="Q2495" s="327"/>
      <c r="R2495" s="327"/>
      <c r="S2495" s="327"/>
      <c r="T2495" s="327"/>
      <c r="U2495" s="327"/>
      <c r="V2495" s="327"/>
      <c r="W2495" s="327"/>
      <c r="X2495" s="327"/>
      <c r="Y2495" s="327"/>
      <c r="Z2495" s="327"/>
      <c r="AA2495" s="327"/>
      <c r="AB2495" s="327"/>
      <c r="AC2495" s="327"/>
      <c r="AD2495" s="327"/>
      <c r="AE2495" s="327"/>
      <c r="AF2495" s="327"/>
      <c r="AG2495" s="327"/>
    </row>
    <row r="2496" spans="2:33">
      <c r="B2496" s="354"/>
      <c r="D2496" s="327"/>
      <c r="E2496" s="327"/>
      <c r="F2496" s="327"/>
      <c r="G2496" s="327"/>
      <c r="H2496" s="327"/>
      <c r="I2496" s="327"/>
      <c r="J2496" s="327"/>
      <c r="K2496" s="327"/>
      <c r="L2496" s="327"/>
      <c r="M2496" s="327"/>
      <c r="N2496" s="327"/>
      <c r="O2496" s="327"/>
      <c r="P2496" s="327"/>
      <c r="Q2496" s="327"/>
      <c r="R2496" s="327"/>
      <c r="S2496" s="327"/>
      <c r="T2496" s="327"/>
      <c r="U2496" s="327"/>
      <c r="V2496" s="327"/>
      <c r="W2496" s="327"/>
      <c r="X2496" s="327"/>
      <c r="Y2496" s="327"/>
      <c r="Z2496" s="327"/>
      <c r="AA2496" s="327"/>
      <c r="AB2496" s="327"/>
      <c r="AC2496" s="327"/>
      <c r="AD2496" s="327"/>
      <c r="AE2496" s="327"/>
      <c r="AF2496" s="327"/>
      <c r="AG2496" s="327"/>
    </row>
    <row r="2497" spans="2:33">
      <c r="B2497" s="354"/>
      <c r="D2497" s="327"/>
      <c r="E2497" s="327"/>
      <c r="F2497" s="327"/>
      <c r="G2497" s="327"/>
      <c r="H2497" s="327"/>
      <c r="I2497" s="327"/>
      <c r="J2497" s="327"/>
      <c r="K2497" s="327"/>
      <c r="L2497" s="327"/>
      <c r="M2497" s="327"/>
      <c r="N2497" s="327"/>
      <c r="O2497" s="327"/>
      <c r="P2497" s="327"/>
      <c r="Q2497" s="327"/>
      <c r="R2497" s="327"/>
      <c r="S2497" s="327"/>
      <c r="T2497" s="327"/>
      <c r="U2497" s="327"/>
      <c r="V2497" s="327"/>
      <c r="W2497" s="327"/>
      <c r="X2497" s="327"/>
      <c r="Y2497" s="327"/>
      <c r="Z2497" s="327"/>
      <c r="AA2497" s="327"/>
      <c r="AB2497" s="327"/>
      <c r="AC2497" s="327"/>
      <c r="AD2497" s="327"/>
      <c r="AE2497" s="327"/>
      <c r="AF2497" s="327"/>
      <c r="AG2497" s="327"/>
    </row>
    <row r="2498" spans="2:33">
      <c r="B2498" s="354"/>
      <c r="D2498" s="327"/>
      <c r="E2498" s="327"/>
      <c r="F2498" s="327"/>
      <c r="G2498" s="327"/>
      <c r="H2498" s="327"/>
      <c r="I2498" s="327"/>
      <c r="J2498" s="327"/>
      <c r="K2498" s="327"/>
      <c r="L2498" s="327"/>
      <c r="M2498" s="327"/>
      <c r="N2498" s="327"/>
      <c r="O2498" s="327"/>
      <c r="P2498" s="327"/>
      <c r="Q2498" s="327"/>
      <c r="R2498" s="327"/>
      <c r="S2498" s="327"/>
      <c r="T2498" s="327"/>
      <c r="U2498" s="327"/>
      <c r="V2498" s="327"/>
      <c r="W2498" s="327"/>
      <c r="X2498" s="327"/>
      <c r="Y2498" s="327"/>
      <c r="Z2498" s="327"/>
      <c r="AA2498" s="327"/>
      <c r="AB2498" s="327"/>
      <c r="AC2498" s="327"/>
      <c r="AD2498" s="327"/>
      <c r="AE2498" s="327"/>
      <c r="AF2498" s="327"/>
      <c r="AG2498" s="327"/>
    </row>
    <row r="2499" spans="2:33">
      <c r="B2499" s="354"/>
      <c r="D2499" s="327"/>
      <c r="E2499" s="327"/>
      <c r="F2499" s="327"/>
      <c r="G2499" s="327"/>
      <c r="H2499" s="327"/>
      <c r="I2499" s="327"/>
      <c r="J2499" s="327"/>
      <c r="K2499" s="327"/>
      <c r="L2499" s="327"/>
      <c r="M2499" s="327"/>
      <c r="N2499" s="327"/>
      <c r="O2499" s="327"/>
      <c r="P2499" s="327"/>
      <c r="Q2499" s="327"/>
      <c r="R2499" s="327"/>
      <c r="S2499" s="327"/>
      <c r="T2499" s="327"/>
      <c r="U2499" s="327"/>
      <c r="V2499" s="327"/>
      <c r="W2499" s="327"/>
      <c r="X2499" s="327"/>
      <c r="Y2499" s="327"/>
      <c r="Z2499" s="327"/>
      <c r="AA2499" s="327"/>
      <c r="AB2499" s="327"/>
      <c r="AC2499" s="327"/>
      <c r="AD2499" s="327"/>
      <c r="AE2499" s="327"/>
      <c r="AF2499" s="327"/>
      <c r="AG2499" s="327"/>
    </row>
    <row r="2500" spans="2:33">
      <c r="B2500" s="354"/>
      <c r="D2500" s="327"/>
      <c r="E2500" s="327"/>
      <c r="F2500" s="327"/>
      <c r="G2500" s="327"/>
      <c r="H2500" s="327"/>
      <c r="I2500" s="327"/>
      <c r="J2500" s="327"/>
      <c r="K2500" s="327"/>
      <c r="L2500" s="327"/>
      <c r="M2500" s="327"/>
      <c r="N2500" s="327"/>
      <c r="O2500" s="327"/>
      <c r="P2500" s="327"/>
      <c r="Q2500" s="327"/>
      <c r="R2500" s="327"/>
      <c r="S2500" s="327"/>
      <c r="T2500" s="327"/>
      <c r="U2500" s="327"/>
      <c r="V2500" s="327"/>
      <c r="W2500" s="327"/>
      <c r="X2500" s="327"/>
      <c r="Y2500" s="327"/>
      <c r="Z2500" s="327"/>
      <c r="AA2500" s="327"/>
      <c r="AB2500" s="327"/>
      <c r="AC2500" s="327"/>
      <c r="AD2500" s="327"/>
      <c r="AE2500" s="327"/>
      <c r="AF2500" s="327"/>
      <c r="AG2500" s="327"/>
    </row>
    <row r="2501" spans="2:33">
      <c r="B2501" s="354"/>
      <c r="D2501" s="327"/>
      <c r="E2501" s="327"/>
      <c r="F2501" s="327"/>
      <c r="G2501" s="327"/>
      <c r="H2501" s="327"/>
      <c r="I2501" s="327"/>
      <c r="J2501" s="327"/>
      <c r="K2501" s="327"/>
      <c r="L2501" s="327"/>
      <c r="M2501" s="327"/>
      <c r="N2501" s="327"/>
      <c r="O2501" s="327"/>
      <c r="P2501" s="327"/>
      <c r="Q2501" s="327"/>
      <c r="R2501" s="327"/>
      <c r="S2501" s="327"/>
      <c r="T2501" s="327"/>
      <c r="U2501" s="327"/>
      <c r="V2501" s="327"/>
      <c r="W2501" s="327"/>
      <c r="X2501" s="327"/>
      <c r="Y2501" s="327"/>
      <c r="Z2501" s="327"/>
      <c r="AA2501" s="327"/>
      <c r="AB2501" s="327"/>
      <c r="AC2501" s="327"/>
      <c r="AD2501" s="327"/>
      <c r="AE2501" s="327"/>
      <c r="AF2501" s="327"/>
      <c r="AG2501" s="327"/>
    </row>
    <row r="2502" spans="2:33">
      <c r="B2502" s="354"/>
      <c r="D2502" s="327"/>
      <c r="E2502" s="327"/>
      <c r="F2502" s="327"/>
      <c r="G2502" s="327"/>
      <c r="H2502" s="327"/>
      <c r="I2502" s="327"/>
      <c r="J2502" s="327"/>
      <c r="K2502" s="327"/>
      <c r="L2502" s="327"/>
      <c r="M2502" s="327"/>
      <c r="N2502" s="327"/>
      <c r="O2502" s="327"/>
      <c r="P2502" s="327"/>
      <c r="Q2502" s="327"/>
      <c r="R2502" s="327"/>
      <c r="S2502" s="327"/>
      <c r="T2502" s="327"/>
      <c r="U2502" s="327"/>
      <c r="V2502" s="327"/>
      <c r="W2502" s="327"/>
      <c r="X2502" s="327"/>
      <c r="Y2502" s="327"/>
      <c r="Z2502" s="327"/>
      <c r="AA2502" s="327"/>
      <c r="AB2502" s="327"/>
      <c r="AC2502" s="327"/>
      <c r="AD2502" s="327"/>
      <c r="AE2502" s="327"/>
      <c r="AF2502" s="327"/>
      <c r="AG2502" s="327"/>
    </row>
    <row r="2503" spans="2:33">
      <c r="B2503" s="354"/>
      <c r="D2503" s="327"/>
      <c r="E2503" s="327"/>
      <c r="F2503" s="327"/>
      <c r="G2503" s="327"/>
      <c r="H2503" s="327"/>
      <c r="I2503" s="327"/>
      <c r="J2503" s="327"/>
      <c r="K2503" s="327"/>
      <c r="L2503" s="327"/>
      <c r="M2503" s="327"/>
      <c r="N2503" s="327"/>
      <c r="O2503" s="327"/>
      <c r="P2503" s="327"/>
      <c r="Q2503" s="327"/>
      <c r="R2503" s="327"/>
      <c r="S2503" s="327"/>
      <c r="T2503" s="327"/>
      <c r="U2503" s="327"/>
      <c r="V2503" s="327"/>
      <c r="W2503" s="327"/>
      <c r="X2503" s="327"/>
      <c r="Y2503" s="327"/>
      <c r="Z2503" s="327"/>
      <c r="AA2503" s="327"/>
      <c r="AB2503" s="327"/>
      <c r="AC2503" s="327"/>
      <c r="AD2503" s="327"/>
      <c r="AE2503" s="327"/>
      <c r="AF2503" s="327"/>
      <c r="AG2503" s="327"/>
    </row>
    <row r="2504" spans="2:33">
      <c r="B2504" s="354"/>
      <c r="D2504" s="327"/>
      <c r="E2504" s="327"/>
      <c r="F2504" s="327"/>
      <c r="G2504" s="327"/>
      <c r="H2504" s="327"/>
      <c r="I2504" s="327"/>
      <c r="J2504" s="327"/>
      <c r="K2504" s="327"/>
      <c r="L2504" s="327"/>
      <c r="M2504" s="327"/>
      <c r="N2504" s="327"/>
      <c r="O2504" s="327"/>
      <c r="P2504" s="327"/>
      <c r="Q2504" s="327"/>
      <c r="R2504" s="327"/>
      <c r="S2504" s="327"/>
      <c r="T2504" s="327"/>
      <c r="U2504" s="327"/>
      <c r="V2504" s="327"/>
      <c r="W2504" s="327"/>
      <c r="X2504" s="327"/>
      <c r="Y2504" s="327"/>
      <c r="Z2504" s="327"/>
      <c r="AA2504" s="327"/>
      <c r="AB2504" s="327"/>
      <c r="AC2504" s="327"/>
      <c r="AD2504" s="327"/>
      <c r="AE2504" s="327"/>
      <c r="AF2504" s="327"/>
      <c r="AG2504" s="327"/>
    </row>
    <row r="2505" spans="2:33">
      <c r="B2505" s="354"/>
      <c r="D2505" s="327"/>
      <c r="E2505" s="327"/>
      <c r="F2505" s="327"/>
      <c r="G2505" s="327"/>
      <c r="H2505" s="327"/>
      <c r="I2505" s="327"/>
      <c r="J2505" s="327"/>
      <c r="K2505" s="327"/>
      <c r="L2505" s="327"/>
      <c r="M2505" s="327"/>
      <c r="N2505" s="327"/>
      <c r="O2505" s="327"/>
      <c r="P2505" s="327"/>
      <c r="Q2505" s="327"/>
      <c r="R2505" s="327"/>
      <c r="S2505" s="327"/>
      <c r="T2505" s="327"/>
      <c r="U2505" s="327"/>
      <c r="V2505" s="327"/>
      <c r="W2505" s="327"/>
      <c r="X2505" s="327"/>
      <c r="Y2505" s="327"/>
      <c r="Z2505" s="327"/>
      <c r="AA2505" s="327"/>
      <c r="AB2505" s="327"/>
      <c r="AC2505" s="327"/>
      <c r="AD2505" s="327"/>
      <c r="AE2505" s="327"/>
      <c r="AF2505" s="327"/>
      <c r="AG2505" s="327"/>
    </row>
    <row r="2506" spans="2:33">
      <c r="B2506" s="354"/>
      <c r="D2506" s="327"/>
      <c r="E2506" s="327"/>
      <c r="F2506" s="327"/>
      <c r="G2506" s="327"/>
      <c r="H2506" s="327"/>
      <c r="I2506" s="327"/>
      <c r="J2506" s="327"/>
      <c r="K2506" s="327"/>
      <c r="L2506" s="327"/>
      <c r="M2506" s="327"/>
      <c r="N2506" s="327"/>
      <c r="O2506" s="327"/>
      <c r="P2506" s="327"/>
      <c r="Q2506" s="327"/>
      <c r="R2506" s="327"/>
      <c r="S2506" s="327"/>
      <c r="T2506" s="327"/>
      <c r="U2506" s="327"/>
      <c r="V2506" s="327"/>
      <c r="W2506" s="327"/>
      <c r="X2506" s="327"/>
      <c r="Y2506" s="327"/>
      <c r="Z2506" s="327"/>
      <c r="AA2506" s="327"/>
      <c r="AB2506" s="327"/>
      <c r="AC2506" s="327"/>
      <c r="AD2506" s="327"/>
      <c r="AE2506" s="327"/>
      <c r="AF2506" s="327"/>
      <c r="AG2506" s="327"/>
    </row>
    <row r="2507" spans="2:33">
      <c r="B2507" s="354"/>
      <c r="D2507" s="327"/>
      <c r="E2507" s="327"/>
      <c r="F2507" s="327"/>
      <c r="G2507" s="327"/>
      <c r="H2507" s="327"/>
      <c r="I2507" s="327"/>
      <c r="J2507" s="327"/>
      <c r="K2507" s="327"/>
      <c r="L2507" s="327"/>
      <c r="M2507" s="327"/>
      <c r="N2507" s="327"/>
      <c r="O2507" s="327"/>
      <c r="P2507" s="327"/>
      <c r="Q2507" s="327"/>
      <c r="R2507" s="327"/>
      <c r="S2507" s="327"/>
      <c r="T2507" s="327"/>
      <c r="U2507" s="327"/>
      <c r="V2507" s="327"/>
      <c r="W2507" s="327"/>
      <c r="X2507" s="327"/>
      <c r="Y2507" s="327"/>
      <c r="Z2507" s="327"/>
      <c r="AA2507" s="327"/>
      <c r="AB2507" s="327"/>
      <c r="AC2507" s="327"/>
      <c r="AD2507" s="327"/>
      <c r="AE2507" s="327"/>
      <c r="AF2507" s="327"/>
      <c r="AG2507" s="327"/>
    </row>
    <row r="2508" spans="2:33">
      <c r="B2508" s="354"/>
      <c r="D2508" s="327"/>
      <c r="E2508" s="327"/>
      <c r="F2508" s="327"/>
      <c r="G2508" s="327"/>
      <c r="H2508" s="327"/>
      <c r="I2508" s="327"/>
      <c r="J2508" s="327"/>
      <c r="K2508" s="327"/>
      <c r="L2508" s="327"/>
      <c r="M2508" s="327"/>
      <c r="N2508" s="327"/>
      <c r="O2508" s="327"/>
      <c r="P2508" s="327"/>
      <c r="Q2508" s="327"/>
      <c r="R2508" s="327"/>
      <c r="S2508" s="327"/>
      <c r="T2508" s="327"/>
      <c r="U2508" s="327"/>
      <c r="V2508" s="327"/>
      <c r="W2508" s="327"/>
      <c r="X2508" s="327"/>
      <c r="Y2508" s="327"/>
      <c r="Z2508" s="327"/>
      <c r="AA2508" s="327"/>
      <c r="AB2508" s="327"/>
      <c r="AC2508" s="327"/>
      <c r="AD2508" s="327"/>
      <c r="AE2508" s="327"/>
      <c r="AF2508" s="327"/>
      <c r="AG2508" s="327"/>
    </row>
    <row r="2509" spans="2:33">
      <c r="B2509" s="354"/>
      <c r="D2509" s="327"/>
      <c r="E2509" s="327"/>
      <c r="F2509" s="327"/>
      <c r="G2509" s="327"/>
      <c r="H2509" s="327"/>
      <c r="I2509" s="327"/>
      <c r="J2509" s="327"/>
      <c r="K2509" s="327"/>
      <c r="L2509" s="327"/>
      <c r="M2509" s="327"/>
      <c r="N2509" s="327"/>
      <c r="O2509" s="327"/>
      <c r="P2509" s="327"/>
      <c r="Q2509" s="327"/>
      <c r="R2509" s="327"/>
      <c r="S2509" s="327"/>
      <c r="T2509" s="327"/>
      <c r="U2509" s="327"/>
      <c r="V2509" s="327"/>
      <c r="W2509" s="327"/>
      <c r="X2509" s="327"/>
      <c r="Y2509" s="327"/>
      <c r="Z2509" s="327"/>
      <c r="AA2509" s="327"/>
      <c r="AB2509" s="327"/>
      <c r="AC2509" s="327"/>
      <c r="AD2509" s="327"/>
      <c r="AE2509" s="327"/>
      <c r="AF2509" s="327"/>
      <c r="AG2509" s="327"/>
    </row>
    <row r="2510" spans="2:33">
      <c r="B2510" s="354"/>
      <c r="D2510" s="327"/>
      <c r="E2510" s="327"/>
      <c r="F2510" s="327"/>
      <c r="G2510" s="327"/>
      <c r="H2510" s="327"/>
      <c r="I2510" s="327"/>
      <c r="J2510" s="327"/>
      <c r="K2510" s="327"/>
      <c r="L2510" s="327"/>
      <c r="M2510" s="327"/>
      <c r="N2510" s="327"/>
      <c r="O2510" s="327"/>
      <c r="P2510" s="327"/>
      <c r="Q2510" s="327"/>
      <c r="R2510" s="327"/>
      <c r="S2510" s="327"/>
      <c r="T2510" s="327"/>
      <c r="U2510" s="327"/>
      <c r="V2510" s="327"/>
      <c r="W2510" s="327"/>
      <c r="X2510" s="327"/>
      <c r="Y2510" s="327"/>
      <c r="Z2510" s="327"/>
      <c r="AA2510" s="327"/>
      <c r="AB2510" s="327"/>
      <c r="AC2510" s="327"/>
      <c r="AD2510" s="327"/>
      <c r="AE2510" s="327"/>
      <c r="AF2510" s="327"/>
      <c r="AG2510" s="327"/>
    </row>
    <row r="2511" spans="2:33">
      <c r="B2511" s="354"/>
      <c r="D2511" s="327"/>
      <c r="E2511" s="327"/>
      <c r="F2511" s="327"/>
      <c r="G2511" s="327"/>
      <c r="H2511" s="327"/>
      <c r="I2511" s="327"/>
      <c r="J2511" s="327"/>
      <c r="K2511" s="327"/>
      <c r="L2511" s="327"/>
      <c r="M2511" s="327"/>
      <c r="N2511" s="327"/>
      <c r="O2511" s="327"/>
      <c r="P2511" s="327"/>
      <c r="Q2511" s="327"/>
      <c r="R2511" s="327"/>
      <c r="S2511" s="327"/>
      <c r="T2511" s="327"/>
      <c r="U2511" s="327"/>
      <c r="V2511" s="327"/>
      <c r="W2511" s="327"/>
      <c r="X2511" s="327"/>
      <c r="Y2511" s="327"/>
      <c r="Z2511" s="327"/>
      <c r="AA2511" s="327"/>
      <c r="AB2511" s="327"/>
      <c r="AC2511" s="327"/>
      <c r="AD2511" s="327"/>
      <c r="AE2511" s="327"/>
      <c r="AF2511" s="327"/>
      <c r="AG2511" s="327"/>
    </row>
    <row r="2512" spans="2:33">
      <c r="B2512" s="354"/>
      <c r="D2512" s="327"/>
      <c r="E2512" s="327"/>
      <c r="F2512" s="327"/>
      <c r="G2512" s="327"/>
      <c r="H2512" s="327"/>
      <c r="I2512" s="327"/>
      <c r="J2512" s="327"/>
      <c r="K2512" s="327"/>
      <c r="L2512" s="327"/>
      <c r="M2512" s="327"/>
      <c r="N2512" s="327"/>
      <c r="O2512" s="327"/>
      <c r="P2512" s="327"/>
      <c r="Q2512" s="327"/>
      <c r="R2512" s="327"/>
      <c r="S2512" s="327"/>
      <c r="T2512" s="327"/>
      <c r="U2512" s="327"/>
      <c r="V2512" s="327"/>
      <c r="W2512" s="327"/>
      <c r="X2512" s="327"/>
      <c r="Y2512" s="327"/>
      <c r="Z2512" s="327"/>
      <c r="AA2512" s="327"/>
      <c r="AB2512" s="327"/>
      <c r="AC2512" s="327"/>
      <c r="AD2512" s="327"/>
      <c r="AE2512" s="327"/>
      <c r="AF2512" s="327"/>
      <c r="AG2512" s="327"/>
    </row>
    <row r="2513" spans="2:33">
      <c r="B2513" s="354"/>
      <c r="D2513" s="327"/>
      <c r="E2513" s="327"/>
      <c r="F2513" s="327"/>
      <c r="G2513" s="327"/>
      <c r="H2513" s="327"/>
      <c r="I2513" s="327"/>
      <c r="J2513" s="327"/>
      <c r="K2513" s="327"/>
      <c r="L2513" s="327"/>
      <c r="M2513" s="327"/>
      <c r="N2513" s="327"/>
      <c r="O2513" s="327"/>
      <c r="P2513" s="327"/>
      <c r="Q2513" s="327"/>
      <c r="R2513" s="327"/>
      <c r="S2513" s="327"/>
      <c r="T2513" s="327"/>
      <c r="U2513" s="327"/>
      <c r="V2513" s="327"/>
      <c r="W2513" s="327"/>
      <c r="X2513" s="327"/>
      <c r="Y2513" s="327"/>
      <c r="Z2513" s="327"/>
      <c r="AA2513" s="327"/>
      <c r="AB2513" s="327"/>
      <c r="AC2513" s="327"/>
      <c r="AD2513" s="327"/>
      <c r="AE2513" s="327"/>
      <c r="AF2513" s="327"/>
      <c r="AG2513" s="327"/>
    </row>
    <row r="2514" spans="2:33">
      <c r="B2514" s="354"/>
      <c r="D2514" s="327"/>
      <c r="E2514" s="327"/>
      <c r="F2514" s="327"/>
      <c r="G2514" s="327"/>
      <c r="H2514" s="327"/>
      <c r="I2514" s="327"/>
      <c r="J2514" s="327"/>
      <c r="K2514" s="327"/>
      <c r="L2514" s="327"/>
      <c r="M2514" s="327"/>
      <c r="N2514" s="327"/>
      <c r="O2514" s="327"/>
      <c r="P2514" s="327"/>
      <c r="Q2514" s="327"/>
      <c r="R2514" s="327"/>
      <c r="S2514" s="327"/>
      <c r="T2514" s="327"/>
      <c r="U2514" s="327"/>
      <c r="V2514" s="327"/>
      <c r="W2514" s="327"/>
      <c r="X2514" s="327"/>
      <c r="Y2514" s="327"/>
      <c r="Z2514" s="327"/>
      <c r="AA2514" s="327"/>
      <c r="AB2514" s="327"/>
      <c r="AC2514" s="327"/>
      <c r="AD2514" s="327"/>
      <c r="AE2514" s="327"/>
      <c r="AF2514" s="327"/>
      <c r="AG2514" s="327"/>
    </row>
    <row r="2515" spans="2:33">
      <c r="B2515" s="354"/>
      <c r="D2515" s="327"/>
      <c r="E2515" s="327"/>
      <c r="F2515" s="327"/>
      <c r="G2515" s="327"/>
      <c r="H2515" s="327"/>
      <c r="I2515" s="327"/>
      <c r="J2515" s="327"/>
      <c r="K2515" s="327"/>
      <c r="L2515" s="327"/>
      <c r="M2515" s="327"/>
      <c r="N2515" s="327"/>
      <c r="O2515" s="327"/>
      <c r="P2515" s="327"/>
      <c r="Q2515" s="327"/>
      <c r="R2515" s="327"/>
      <c r="S2515" s="327"/>
      <c r="T2515" s="327"/>
      <c r="U2515" s="327"/>
      <c r="V2515" s="327"/>
      <c r="W2515" s="327"/>
      <c r="X2515" s="327"/>
      <c r="Y2515" s="327"/>
      <c r="Z2515" s="327"/>
      <c r="AA2515" s="327"/>
      <c r="AB2515" s="327"/>
      <c r="AC2515" s="327"/>
      <c r="AD2515" s="327"/>
      <c r="AE2515" s="327"/>
      <c r="AF2515" s="327"/>
      <c r="AG2515" s="327"/>
    </row>
    <row r="2516" spans="2:33">
      <c r="B2516" s="354"/>
      <c r="D2516" s="327"/>
      <c r="E2516" s="327"/>
      <c r="F2516" s="327"/>
      <c r="G2516" s="327"/>
      <c r="H2516" s="327"/>
      <c r="I2516" s="327"/>
      <c r="J2516" s="327"/>
      <c r="K2516" s="327"/>
      <c r="L2516" s="327"/>
      <c r="M2516" s="327"/>
      <c r="N2516" s="327"/>
      <c r="O2516" s="327"/>
      <c r="P2516" s="327"/>
      <c r="Q2516" s="327"/>
      <c r="R2516" s="327"/>
      <c r="S2516" s="327"/>
      <c r="T2516" s="327"/>
      <c r="U2516" s="327"/>
      <c r="V2516" s="327"/>
      <c r="W2516" s="327"/>
      <c r="X2516" s="327"/>
      <c r="Y2516" s="327"/>
      <c r="Z2516" s="327"/>
      <c r="AA2516" s="327"/>
      <c r="AB2516" s="327"/>
      <c r="AC2516" s="327"/>
      <c r="AD2516" s="327"/>
      <c r="AE2516" s="327"/>
      <c r="AF2516" s="327"/>
      <c r="AG2516" s="327"/>
    </row>
    <row r="2517" spans="2:33">
      <c r="B2517" s="354"/>
      <c r="D2517" s="327"/>
      <c r="E2517" s="327"/>
      <c r="F2517" s="327"/>
      <c r="G2517" s="327"/>
      <c r="H2517" s="327"/>
      <c r="I2517" s="327"/>
      <c r="J2517" s="327"/>
      <c r="K2517" s="327"/>
      <c r="L2517" s="327"/>
      <c r="M2517" s="327"/>
      <c r="N2517" s="327"/>
      <c r="O2517" s="327"/>
      <c r="P2517" s="327"/>
      <c r="Q2517" s="327"/>
      <c r="R2517" s="327"/>
      <c r="S2517" s="327"/>
      <c r="T2517" s="327"/>
      <c r="U2517" s="327"/>
      <c r="V2517" s="327"/>
      <c r="W2517" s="327"/>
      <c r="X2517" s="327"/>
      <c r="Y2517" s="327"/>
      <c r="Z2517" s="327"/>
      <c r="AA2517" s="327"/>
      <c r="AB2517" s="327"/>
      <c r="AC2517" s="327"/>
      <c r="AD2517" s="327"/>
      <c r="AE2517" s="327"/>
      <c r="AF2517" s="327"/>
      <c r="AG2517" s="327"/>
    </row>
    <row r="2518" spans="2:33">
      <c r="B2518" s="354"/>
      <c r="D2518" s="327"/>
      <c r="E2518" s="327"/>
      <c r="F2518" s="327"/>
      <c r="G2518" s="327"/>
      <c r="H2518" s="327"/>
      <c r="I2518" s="327"/>
      <c r="J2518" s="327"/>
      <c r="K2518" s="327"/>
      <c r="L2518" s="327"/>
      <c r="M2518" s="327"/>
      <c r="N2518" s="327"/>
      <c r="O2518" s="327"/>
      <c r="P2518" s="327"/>
      <c r="Q2518" s="327"/>
      <c r="R2518" s="327"/>
      <c r="S2518" s="327"/>
      <c r="T2518" s="327"/>
      <c r="U2518" s="327"/>
      <c r="V2518" s="327"/>
      <c r="W2518" s="327"/>
      <c r="X2518" s="327"/>
      <c r="Y2518" s="327"/>
      <c r="Z2518" s="327"/>
      <c r="AA2518" s="327"/>
      <c r="AB2518" s="327"/>
      <c r="AC2518" s="327"/>
      <c r="AD2518" s="327"/>
      <c r="AE2518" s="327"/>
      <c r="AF2518" s="327"/>
      <c r="AG2518" s="327"/>
    </row>
    <row r="2519" spans="2:33">
      <c r="B2519" s="354"/>
      <c r="D2519" s="327"/>
      <c r="E2519" s="327"/>
      <c r="F2519" s="327"/>
      <c r="G2519" s="327"/>
      <c r="H2519" s="327"/>
      <c r="I2519" s="327"/>
      <c r="J2519" s="327"/>
      <c r="K2519" s="327"/>
      <c r="L2519" s="327"/>
      <c r="M2519" s="327"/>
      <c r="N2519" s="327"/>
      <c r="O2519" s="327"/>
      <c r="P2519" s="327"/>
      <c r="Q2519" s="327"/>
      <c r="R2519" s="327"/>
      <c r="S2519" s="327"/>
      <c r="T2519" s="327"/>
      <c r="U2519" s="327"/>
      <c r="V2519" s="327"/>
      <c r="W2519" s="327"/>
      <c r="X2519" s="327"/>
      <c r="Y2519" s="327"/>
      <c r="Z2519" s="327"/>
      <c r="AA2519" s="327"/>
      <c r="AB2519" s="327"/>
      <c r="AC2519" s="327"/>
      <c r="AD2519" s="327"/>
      <c r="AE2519" s="327"/>
      <c r="AF2519" s="327"/>
      <c r="AG2519" s="327"/>
    </row>
    <row r="2520" spans="2:33">
      <c r="B2520" s="354"/>
      <c r="D2520" s="327"/>
      <c r="E2520" s="327"/>
      <c r="F2520" s="327"/>
      <c r="G2520" s="327"/>
      <c r="H2520" s="327"/>
      <c r="I2520" s="327"/>
      <c r="J2520" s="327"/>
      <c r="K2520" s="327"/>
      <c r="L2520" s="327"/>
      <c r="M2520" s="327"/>
      <c r="N2520" s="327"/>
      <c r="O2520" s="327"/>
      <c r="P2520" s="327"/>
      <c r="Q2520" s="327"/>
      <c r="R2520" s="327"/>
      <c r="S2520" s="327"/>
      <c r="T2520" s="327"/>
      <c r="U2520" s="327"/>
      <c r="V2520" s="327"/>
      <c r="W2520" s="327"/>
      <c r="X2520" s="327"/>
      <c r="Y2520" s="327"/>
      <c r="Z2520" s="327"/>
      <c r="AA2520" s="327"/>
      <c r="AB2520" s="327"/>
      <c r="AC2520" s="327"/>
      <c r="AD2520" s="327"/>
      <c r="AE2520" s="327"/>
      <c r="AF2520" s="327"/>
      <c r="AG2520" s="327"/>
    </row>
    <row r="2521" spans="2:33">
      <c r="B2521" s="354"/>
      <c r="D2521" s="327"/>
      <c r="E2521" s="327"/>
      <c r="F2521" s="327"/>
      <c r="G2521" s="327"/>
      <c r="H2521" s="327"/>
      <c r="I2521" s="327"/>
      <c r="J2521" s="327"/>
      <c r="K2521" s="327"/>
      <c r="L2521" s="327"/>
      <c r="M2521" s="327"/>
      <c r="N2521" s="327"/>
      <c r="O2521" s="327"/>
      <c r="P2521" s="327"/>
      <c r="Q2521" s="327"/>
      <c r="R2521" s="327"/>
      <c r="S2521" s="327"/>
      <c r="T2521" s="327"/>
      <c r="U2521" s="327"/>
      <c r="V2521" s="327"/>
      <c r="W2521" s="327"/>
      <c r="X2521" s="327"/>
      <c r="Y2521" s="327"/>
      <c r="Z2521" s="327"/>
      <c r="AA2521" s="327"/>
      <c r="AB2521" s="327"/>
      <c r="AC2521" s="327"/>
      <c r="AD2521" s="327"/>
      <c r="AE2521" s="327"/>
      <c r="AF2521" s="327"/>
      <c r="AG2521" s="327"/>
    </row>
    <row r="2522" spans="2:33">
      <c r="B2522" s="354"/>
      <c r="D2522" s="327"/>
      <c r="E2522" s="327"/>
      <c r="F2522" s="327"/>
      <c r="G2522" s="327"/>
      <c r="H2522" s="327"/>
      <c r="I2522" s="327"/>
      <c r="J2522" s="327"/>
      <c r="K2522" s="327"/>
      <c r="L2522" s="327"/>
      <c r="M2522" s="327"/>
      <c r="N2522" s="327"/>
      <c r="O2522" s="327"/>
      <c r="P2522" s="327"/>
      <c r="Q2522" s="327"/>
      <c r="R2522" s="327"/>
      <c r="S2522" s="327"/>
      <c r="T2522" s="327"/>
      <c r="U2522" s="327"/>
      <c r="V2522" s="327"/>
      <c r="W2522" s="327"/>
      <c r="X2522" s="327"/>
      <c r="Y2522" s="327"/>
      <c r="Z2522" s="327"/>
      <c r="AA2522" s="327"/>
      <c r="AB2522" s="327"/>
      <c r="AC2522" s="327"/>
      <c r="AD2522" s="327"/>
      <c r="AE2522" s="327"/>
      <c r="AF2522" s="327"/>
      <c r="AG2522" s="327"/>
    </row>
    <row r="2523" spans="2:33">
      <c r="B2523" s="354"/>
      <c r="D2523" s="327"/>
      <c r="E2523" s="327"/>
      <c r="F2523" s="327"/>
      <c r="G2523" s="327"/>
      <c r="H2523" s="327"/>
      <c r="I2523" s="327"/>
      <c r="J2523" s="327"/>
      <c r="K2523" s="327"/>
      <c r="L2523" s="327"/>
      <c r="M2523" s="327"/>
      <c r="N2523" s="327"/>
      <c r="O2523" s="327"/>
      <c r="P2523" s="327"/>
      <c r="Q2523" s="327"/>
      <c r="R2523" s="327"/>
      <c r="S2523" s="327"/>
      <c r="T2523" s="327"/>
      <c r="U2523" s="327"/>
      <c r="V2523" s="327"/>
      <c r="W2523" s="327"/>
      <c r="X2523" s="327"/>
      <c r="Y2523" s="327"/>
      <c r="Z2523" s="327"/>
      <c r="AA2523" s="327"/>
      <c r="AB2523" s="327"/>
      <c r="AC2523" s="327"/>
      <c r="AD2523" s="327"/>
      <c r="AE2523" s="327"/>
      <c r="AF2523" s="327"/>
      <c r="AG2523" s="327"/>
    </row>
    <row r="2524" spans="2:33">
      <c r="B2524" s="354"/>
      <c r="D2524" s="327"/>
      <c r="E2524" s="327"/>
      <c r="F2524" s="327"/>
      <c r="G2524" s="327"/>
      <c r="H2524" s="327"/>
      <c r="I2524" s="327"/>
      <c r="J2524" s="327"/>
      <c r="K2524" s="327"/>
      <c r="L2524" s="327"/>
      <c r="M2524" s="327"/>
      <c r="N2524" s="327"/>
      <c r="O2524" s="327"/>
      <c r="P2524" s="327"/>
      <c r="Q2524" s="327"/>
      <c r="R2524" s="327"/>
      <c r="S2524" s="327"/>
      <c r="T2524" s="327"/>
      <c r="U2524" s="327"/>
      <c r="V2524" s="327"/>
      <c r="W2524" s="327"/>
      <c r="X2524" s="327"/>
      <c r="Y2524" s="327"/>
      <c r="Z2524" s="327"/>
      <c r="AA2524" s="327"/>
      <c r="AB2524" s="327"/>
      <c r="AC2524" s="327"/>
      <c r="AD2524" s="327"/>
      <c r="AE2524" s="327"/>
      <c r="AF2524" s="327"/>
      <c r="AG2524" s="327"/>
    </row>
    <row r="2525" spans="2:33">
      <c r="B2525" s="354"/>
      <c r="D2525" s="327"/>
      <c r="E2525" s="327"/>
      <c r="F2525" s="327"/>
      <c r="G2525" s="327"/>
      <c r="H2525" s="327"/>
      <c r="I2525" s="327"/>
      <c r="J2525" s="327"/>
      <c r="K2525" s="327"/>
      <c r="L2525" s="327"/>
      <c r="M2525" s="327"/>
      <c r="N2525" s="327"/>
      <c r="O2525" s="327"/>
      <c r="P2525" s="327"/>
      <c r="Q2525" s="327"/>
      <c r="R2525" s="327"/>
      <c r="S2525" s="327"/>
      <c r="T2525" s="327"/>
      <c r="U2525" s="327"/>
      <c r="V2525" s="327"/>
      <c r="W2525" s="327"/>
      <c r="X2525" s="327"/>
      <c r="Y2525" s="327"/>
      <c r="Z2525" s="327"/>
      <c r="AA2525" s="327"/>
      <c r="AB2525" s="327"/>
      <c r="AC2525" s="327"/>
      <c r="AD2525" s="327"/>
      <c r="AE2525" s="327"/>
      <c r="AF2525" s="327"/>
      <c r="AG2525" s="327"/>
    </row>
    <row r="2526" spans="2:33">
      <c r="B2526" s="354"/>
      <c r="D2526" s="327"/>
      <c r="E2526" s="327"/>
      <c r="F2526" s="327"/>
      <c r="G2526" s="327"/>
      <c r="H2526" s="327"/>
      <c r="I2526" s="327"/>
      <c r="J2526" s="327"/>
      <c r="K2526" s="327"/>
      <c r="L2526" s="327"/>
      <c r="M2526" s="327"/>
      <c r="N2526" s="327"/>
      <c r="O2526" s="327"/>
      <c r="P2526" s="327"/>
      <c r="Q2526" s="327"/>
      <c r="R2526" s="327"/>
      <c r="S2526" s="327"/>
      <c r="T2526" s="327"/>
      <c r="U2526" s="327"/>
      <c r="V2526" s="327"/>
      <c r="W2526" s="327"/>
      <c r="X2526" s="327"/>
      <c r="Y2526" s="327"/>
      <c r="Z2526" s="327"/>
      <c r="AA2526" s="327"/>
      <c r="AB2526" s="327"/>
      <c r="AC2526" s="327"/>
      <c r="AD2526" s="327"/>
      <c r="AE2526" s="327"/>
      <c r="AF2526" s="327"/>
      <c r="AG2526" s="327"/>
    </row>
    <row r="2527" spans="2:33">
      <c r="B2527" s="354"/>
      <c r="D2527" s="327"/>
      <c r="E2527" s="327"/>
      <c r="F2527" s="327"/>
      <c r="G2527" s="327"/>
      <c r="H2527" s="327"/>
      <c r="I2527" s="327"/>
      <c r="J2527" s="327"/>
      <c r="K2527" s="327"/>
      <c r="L2527" s="327"/>
      <c r="M2527" s="327"/>
      <c r="N2527" s="327"/>
      <c r="O2527" s="327"/>
      <c r="P2527" s="327"/>
      <c r="Q2527" s="327"/>
      <c r="R2527" s="327"/>
      <c r="S2527" s="327"/>
      <c r="T2527" s="327"/>
      <c r="U2527" s="327"/>
      <c r="V2527" s="327"/>
      <c r="W2527" s="327"/>
      <c r="X2527" s="327"/>
      <c r="Y2527" s="327"/>
      <c r="Z2527" s="327"/>
      <c r="AA2527" s="327"/>
      <c r="AB2527" s="327"/>
      <c r="AC2527" s="327"/>
      <c r="AD2527" s="327"/>
      <c r="AE2527" s="327"/>
      <c r="AF2527" s="327"/>
      <c r="AG2527" s="327"/>
    </row>
    <row r="2528" spans="2:33">
      <c r="B2528" s="354"/>
      <c r="D2528" s="327"/>
      <c r="E2528" s="327"/>
      <c r="F2528" s="327"/>
      <c r="G2528" s="327"/>
      <c r="H2528" s="327"/>
      <c r="I2528" s="327"/>
      <c r="J2528" s="327"/>
      <c r="K2528" s="327"/>
      <c r="L2528" s="327"/>
      <c r="M2528" s="327"/>
      <c r="N2528" s="327"/>
      <c r="O2528" s="327"/>
      <c r="P2528" s="327"/>
      <c r="Q2528" s="327"/>
      <c r="R2528" s="327"/>
      <c r="S2528" s="327"/>
      <c r="T2528" s="327"/>
      <c r="U2528" s="327"/>
      <c r="V2528" s="327"/>
      <c r="W2528" s="327"/>
      <c r="X2528" s="327"/>
      <c r="Y2528" s="327"/>
      <c r="Z2528" s="327"/>
      <c r="AA2528" s="327"/>
      <c r="AB2528" s="327"/>
      <c r="AC2528" s="327"/>
      <c r="AD2528" s="327"/>
      <c r="AE2528" s="327"/>
      <c r="AF2528" s="327"/>
      <c r="AG2528" s="327"/>
    </row>
    <row r="2529" spans="2:33">
      <c r="B2529" s="354"/>
      <c r="D2529" s="327"/>
      <c r="E2529" s="327"/>
      <c r="F2529" s="327"/>
      <c r="G2529" s="327"/>
      <c r="H2529" s="327"/>
      <c r="I2529" s="327"/>
      <c r="J2529" s="327"/>
      <c r="K2529" s="327"/>
      <c r="L2529" s="327"/>
      <c r="M2529" s="327"/>
      <c r="N2529" s="327"/>
      <c r="O2529" s="327"/>
      <c r="P2529" s="327"/>
      <c r="Q2529" s="327"/>
      <c r="R2529" s="327"/>
      <c r="S2529" s="327"/>
      <c r="T2529" s="327"/>
      <c r="U2529" s="327"/>
      <c r="V2529" s="327"/>
      <c r="W2529" s="327"/>
      <c r="X2529" s="327"/>
      <c r="Y2529" s="327"/>
      <c r="Z2529" s="327"/>
      <c r="AA2529" s="327"/>
      <c r="AB2529" s="327"/>
      <c r="AC2529" s="327"/>
      <c r="AD2529" s="327"/>
      <c r="AE2529" s="327"/>
      <c r="AF2529" s="327"/>
      <c r="AG2529" s="327"/>
    </row>
    <row r="2530" spans="2:33">
      <c r="B2530" s="354"/>
      <c r="D2530" s="327"/>
      <c r="E2530" s="327"/>
      <c r="F2530" s="327"/>
      <c r="G2530" s="327"/>
      <c r="H2530" s="327"/>
      <c r="I2530" s="327"/>
      <c r="J2530" s="327"/>
      <c r="K2530" s="327"/>
      <c r="L2530" s="327"/>
      <c r="M2530" s="327"/>
      <c r="N2530" s="327"/>
      <c r="O2530" s="327"/>
      <c r="P2530" s="327"/>
      <c r="Q2530" s="327"/>
      <c r="R2530" s="327"/>
      <c r="S2530" s="327"/>
      <c r="T2530" s="327"/>
      <c r="U2530" s="327"/>
      <c r="V2530" s="327"/>
      <c r="W2530" s="327"/>
      <c r="X2530" s="327"/>
      <c r="Y2530" s="327"/>
      <c r="Z2530" s="327"/>
      <c r="AA2530" s="327"/>
      <c r="AB2530" s="327"/>
      <c r="AC2530" s="327"/>
      <c r="AD2530" s="327"/>
      <c r="AE2530" s="327"/>
      <c r="AF2530" s="327"/>
      <c r="AG2530" s="327"/>
    </row>
    <row r="2531" spans="2:33">
      <c r="B2531" s="354"/>
      <c r="D2531" s="327"/>
      <c r="E2531" s="327"/>
      <c r="F2531" s="327"/>
      <c r="G2531" s="327"/>
      <c r="H2531" s="327"/>
      <c r="I2531" s="327"/>
      <c r="J2531" s="327"/>
      <c r="K2531" s="327"/>
      <c r="L2531" s="327"/>
      <c r="M2531" s="327"/>
      <c r="N2531" s="327"/>
      <c r="O2531" s="327"/>
      <c r="P2531" s="327"/>
      <c r="Q2531" s="327"/>
      <c r="R2531" s="327"/>
      <c r="S2531" s="327"/>
      <c r="T2531" s="327"/>
      <c r="U2531" s="327"/>
      <c r="V2531" s="327"/>
      <c r="W2531" s="327"/>
      <c r="X2531" s="327"/>
      <c r="Y2531" s="327"/>
      <c r="Z2531" s="327"/>
      <c r="AA2531" s="327"/>
      <c r="AB2531" s="327"/>
      <c r="AC2531" s="327"/>
      <c r="AD2531" s="327"/>
      <c r="AE2531" s="327"/>
      <c r="AF2531" s="327"/>
      <c r="AG2531" s="327"/>
    </row>
    <row r="2532" spans="2:33">
      <c r="B2532" s="354"/>
      <c r="D2532" s="327"/>
      <c r="E2532" s="327"/>
      <c r="F2532" s="327"/>
      <c r="G2532" s="327"/>
      <c r="H2532" s="327"/>
      <c r="I2532" s="327"/>
      <c r="J2532" s="327"/>
      <c r="K2532" s="327"/>
      <c r="L2532" s="327"/>
      <c r="M2532" s="327"/>
      <c r="N2532" s="327"/>
      <c r="O2532" s="327"/>
      <c r="P2532" s="327"/>
      <c r="Q2532" s="327"/>
      <c r="R2532" s="327"/>
      <c r="S2532" s="327"/>
      <c r="T2532" s="327"/>
      <c r="U2532" s="327"/>
      <c r="V2532" s="327"/>
      <c r="W2532" s="327"/>
      <c r="X2532" s="327"/>
      <c r="Y2532" s="327"/>
      <c r="Z2532" s="327"/>
      <c r="AA2532" s="327"/>
      <c r="AB2532" s="327"/>
      <c r="AC2532" s="327"/>
      <c r="AD2532" s="327"/>
      <c r="AE2532" s="327"/>
      <c r="AF2532" s="327"/>
      <c r="AG2532" s="327"/>
    </row>
    <row r="2533" spans="2:33">
      <c r="B2533" s="354"/>
      <c r="D2533" s="327"/>
      <c r="E2533" s="327"/>
      <c r="F2533" s="327"/>
      <c r="G2533" s="327"/>
      <c r="H2533" s="327"/>
      <c r="I2533" s="327"/>
      <c r="J2533" s="327"/>
      <c r="K2533" s="327"/>
      <c r="L2533" s="327"/>
      <c r="M2533" s="327"/>
      <c r="N2533" s="327"/>
      <c r="O2533" s="327"/>
      <c r="P2533" s="327"/>
      <c r="Q2533" s="327"/>
      <c r="R2533" s="327"/>
      <c r="S2533" s="327"/>
      <c r="T2533" s="327"/>
      <c r="U2533" s="327"/>
      <c r="V2533" s="327"/>
      <c r="W2533" s="327"/>
      <c r="X2533" s="327"/>
      <c r="Y2533" s="327"/>
      <c r="Z2533" s="327"/>
      <c r="AA2533" s="327"/>
      <c r="AB2533" s="327"/>
      <c r="AC2533" s="327"/>
      <c r="AD2533" s="327"/>
      <c r="AE2533" s="327"/>
      <c r="AF2533" s="327"/>
      <c r="AG2533" s="327"/>
    </row>
    <row r="2534" spans="2:33">
      <c r="B2534" s="354"/>
      <c r="D2534" s="327"/>
      <c r="E2534" s="327"/>
      <c r="F2534" s="327"/>
      <c r="G2534" s="327"/>
      <c r="H2534" s="327"/>
      <c r="I2534" s="327"/>
      <c r="J2534" s="327"/>
      <c r="K2534" s="327"/>
      <c r="L2534" s="327"/>
      <c r="M2534" s="327"/>
      <c r="N2534" s="327"/>
      <c r="O2534" s="327"/>
      <c r="P2534" s="327"/>
      <c r="Q2534" s="327"/>
      <c r="R2534" s="327"/>
      <c r="S2534" s="327"/>
      <c r="T2534" s="327"/>
      <c r="U2534" s="327"/>
      <c r="V2534" s="327"/>
      <c r="W2534" s="327"/>
      <c r="X2534" s="327"/>
      <c r="Y2534" s="327"/>
      <c r="Z2534" s="327"/>
      <c r="AA2534" s="327"/>
      <c r="AB2534" s="327"/>
      <c r="AC2534" s="327"/>
      <c r="AD2534" s="327"/>
      <c r="AE2534" s="327"/>
      <c r="AF2534" s="327"/>
      <c r="AG2534" s="327"/>
    </row>
    <row r="2535" spans="2:33">
      <c r="B2535" s="354"/>
      <c r="D2535" s="327"/>
      <c r="E2535" s="327"/>
      <c r="F2535" s="327"/>
      <c r="G2535" s="327"/>
      <c r="H2535" s="327"/>
      <c r="I2535" s="327"/>
      <c r="J2535" s="327"/>
      <c r="K2535" s="327"/>
      <c r="L2535" s="327"/>
      <c r="M2535" s="327"/>
      <c r="N2535" s="327"/>
      <c r="O2535" s="327"/>
      <c r="P2535" s="327"/>
      <c r="Q2535" s="327"/>
      <c r="R2535" s="327"/>
      <c r="S2535" s="327"/>
      <c r="T2535" s="327"/>
      <c r="U2535" s="327"/>
      <c r="V2535" s="327"/>
      <c r="W2535" s="327"/>
      <c r="X2535" s="327"/>
      <c r="Y2535" s="327"/>
      <c r="Z2535" s="327"/>
      <c r="AA2535" s="327"/>
      <c r="AB2535" s="327"/>
      <c r="AC2535" s="327"/>
      <c r="AD2535" s="327"/>
      <c r="AE2535" s="327"/>
      <c r="AF2535" s="327"/>
      <c r="AG2535" s="327"/>
    </row>
    <row r="2536" spans="2:33">
      <c r="B2536" s="354"/>
      <c r="D2536" s="327"/>
      <c r="E2536" s="327"/>
      <c r="F2536" s="327"/>
      <c r="G2536" s="327"/>
      <c r="H2536" s="327"/>
      <c r="I2536" s="327"/>
      <c r="J2536" s="327"/>
      <c r="K2536" s="327"/>
      <c r="L2536" s="327"/>
      <c r="M2536" s="327"/>
      <c r="N2536" s="327"/>
      <c r="O2536" s="327"/>
      <c r="P2536" s="327"/>
      <c r="Q2536" s="327"/>
      <c r="R2536" s="327"/>
      <c r="S2536" s="327"/>
      <c r="T2536" s="327"/>
      <c r="U2536" s="327"/>
      <c r="V2536" s="327"/>
      <c r="W2536" s="327"/>
      <c r="X2536" s="327"/>
      <c r="Y2536" s="327"/>
      <c r="Z2536" s="327"/>
      <c r="AA2536" s="327"/>
      <c r="AB2536" s="327"/>
      <c r="AC2536" s="327"/>
      <c r="AD2536" s="327"/>
      <c r="AE2536" s="327"/>
      <c r="AF2536" s="327"/>
      <c r="AG2536" s="327"/>
    </row>
    <row r="2537" spans="2:33">
      <c r="B2537" s="354"/>
      <c r="D2537" s="327"/>
      <c r="E2537" s="327"/>
      <c r="F2537" s="327"/>
      <c r="G2537" s="327"/>
      <c r="H2537" s="327"/>
      <c r="I2537" s="327"/>
      <c r="J2537" s="327"/>
      <c r="K2537" s="327"/>
      <c r="L2537" s="327"/>
      <c r="M2537" s="327"/>
      <c r="N2537" s="327"/>
      <c r="O2537" s="327"/>
      <c r="P2537" s="327"/>
      <c r="Q2537" s="327"/>
      <c r="R2537" s="327"/>
      <c r="S2537" s="327"/>
      <c r="T2537" s="327"/>
      <c r="U2537" s="327"/>
      <c r="V2537" s="327"/>
      <c r="W2537" s="327"/>
      <c r="X2537" s="327"/>
      <c r="Y2537" s="327"/>
      <c r="Z2537" s="327"/>
      <c r="AA2537" s="327"/>
      <c r="AB2537" s="327"/>
      <c r="AC2537" s="327"/>
      <c r="AD2537" s="327"/>
      <c r="AE2537" s="327"/>
      <c r="AF2537" s="327"/>
      <c r="AG2537" s="327"/>
    </row>
    <row r="2538" spans="2:33">
      <c r="B2538" s="354"/>
      <c r="D2538" s="327"/>
      <c r="E2538" s="327"/>
      <c r="F2538" s="327"/>
      <c r="G2538" s="327"/>
      <c r="H2538" s="327"/>
      <c r="I2538" s="327"/>
      <c r="J2538" s="327"/>
      <c r="K2538" s="327"/>
      <c r="L2538" s="327"/>
      <c r="M2538" s="327"/>
      <c r="N2538" s="327"/>
      <c r="O2538" s="327"/>
      <c r="P2538" s="327"/>
      <c r="Q2538" s="327"/>
      <c r="R2538" s="327"/>
      <c r="S2538" s="327"/>
      <c r="T2538" s="327"/>
      <c r="U2538" s="327"/>
      <c r="V2538" s="327"/>
      <c r="W2538" s="327"/>
      <c r="X2538" s="327"/>
      <c r="Y2538" s="327"/>
      <c r="Z2538" s="327"/>
      <c r="AA2538" s="327"/>
      <c r="AB2538" s="327"/>
      <c r="AC2538" s="327"/>
      <c r="AD2538" s="327"/>
      <c r="AE2538" s="327"/>
      <c r="AF2538" s="327"/>
      <c r="AG2538" s="327"/>
    </row>
    <row r="2539" spans="2:33">
      <c r="B2539" s="354"/>
      <c r="D2539" s="327"/>
      <c r="E2539" s="327"/>
      <c r="F2539" s="327"/>
      <c r="G2539" s="327"/>
      <c r="H2539" s="327"/>
      <c r="I2539" s="327"/>
      <c r="J2539" s="327"/>
      <c r="K2539" s="327"/>
      <c r="L2539" s="327"/>
      <c r="M2539" s="327"/>
      <c r="N2539" s="327"/>
      <c r="O2539" s="327"/>
      <c r="P2539" s="327"/>
      <c r="Q2539" s="327"/>
      <c r="R2539" s="327"/>
      <c r="S2539" s="327"/>
      <c r="T2539" s="327"/>
      <c r="U2539" s="327"/>
      <c r="V2539" s="327"/>
      <c r="W2539" s="327"/>
      <c r="X2539" s="327"/>
      <c r="Y2539" s="327"/>
      <c r="Z2539" s="327"/>
      <c r="AA2539" s="327"/>
      <c r="AB2539" s="327"/>
      <c r="AC2539" s="327"/>
      <c r="AD2539" s="327"/>
      <c r="AE2539" s="327"/>
      <c r="AF2539" s="327"/>
      <c r="AG2539" s="327"/>
    </row>
    <row r="2540" spans="2:33">
      <c r="B2540" s="354"/>
      <c r="D2540" s="327"/>
      <c r="E2540" s="327"/>
      <c r="F2540" s="327"/>
      <c r="G2540" s="327"/>
      <c r="H2540" s="327"/>
      <c r="I2540" s="327"/>
      <c r="J2540" s="327"/>
      <c r="K2540" s="327"/>
      <c r="L2540" s="327"/>
      <c r="M2540" s="327"/>
      <c r="N2540" s="327"/>
      <c r="O2540" s="327"/>
      <c r="P2540" s="327"/>
      <c r="Q2540" s="327"/>
      <c r="R2540" s="327"/>
      <c r="S2540" s="327"/>
      <c r="T2540" s="327"/>
      <c r="U2540" s="327"/>
      <c r="V2540" s="327"/>
      <c r="W2540" s="327"/>
      <c r="X2540" s="327"/>
      <c r="Y2540" s="327"/>
      <c r="Z2540" s="327"/>
      <c r="AA2540" s="327"/>
      <c r="AB2540" s="327"/>
      <c r="AC2540" s="327"/>
      <c r="AD2540" s="327"/>
      <c r="AE2540" s="327"/>
      <c r="AF2540" s="327"/>
      <c r="AG2540" s="327"/>
    </row>
    <row r="2541" spans="2:33">
      <c r="B2541" s="354"/>
      <c r="D2541" s="327"/>
      <c r="E2541" s="327"/>
      <c r="F2541" s="327"/>
      <c r="G2541" s="327"/>
      <c r="H2541" s="327"/>
      <c r="I2541" s="327"/>
      <c r="J2541" s="327"/>
      <c r="K2541" s="327"/>
      <c r="L2541" s="327"/>
      <c r="M2541" s="327"/>
      <c r="N2541" s="327"/>
      <c r="O2541" s="327"/>
      <c r="P2541" s="327"/>
      <c r="Q2541" s="327"/>
      <c r="R2541" s="327"/>
      <c r="S2541" s="327"/>
      <c r="T2541" s="327"/>
      <c r="U2541" s="327"/>
      <c r="V2541" s="327"/>
      <c r="W2541" s="327"/>
      <c r="X2541" s="327"/>
      <c r="Y2541" s="327"/>
      <c r="Z2541" s="327"/>
      <c r="AA2541" s="327"/>
      <c r="AB2541" s="327"/>
      <c r="AC2541" s="327"/>
      <c r="AD2541" s="327"/>
      <c r="AE2541" s="327"/>
      <c r="AF2541" s="327"/>
      <c r="AG2541" s="327"/>
    </row>
    <row r="2542" spans="2:33">
      <c r="B2542" s="354"/>
      <c r="D2542" s="327"/>
      <c r="E2542" s="327"/>
      <c r="F2542" s="327"/>
      <c r="G2542" s="327"/>
      <c r="H2542" s="327"/>
      <c r="I2542" s="327"/>
      <c r="J2542" s="327"/>
      <c r="K2542" s="327"/>
      <c r="L2542" s="327"/>
      <c r="M2542" s="327"/>
      <c r="N2542" s="327"/>
      <c r="O2542" s="327"/>
      <c r="P2542" s="327"/>
      <c r="Q2542" s="327"/>
      <c r="R2542" s="327"/>
      <c r="S2542" s="327"/>
      <c r="T2542" s="327"/>
      <c r="U2542" s="327"/>
      <c r="V2542" s="327"/>
      <c r="W2542" s="327"/>
      <c r="X2542" s="327"/>
      <c r="Y2542" s="327"/>
      <c r="Z2542" s="327"/>
      <c r="AA2542" s="327"/>
      <c r="AB2542" s="327"/>
      <c r="AC2542" s="327"/>
      <c r="AD2542" s="327"/>
      <c r="AE2542" s="327"/>
      <c r="AF2542" s="327"/>
      <c r="AG2542" s="327"/>
    </row>
    <row r="2543" spans="2:33">
      <c r="B2543" s="354"/>
      <c r="D2543" s="327"/>
      <c r="E2543" s="327"/>
      <c r="F2543" s="327"/>
      <c r="G2543" s="327"/>
      <c r="H2543" s="327"/>
      <c r="I2543" s="327"/>
      <c r="J2543" s="327"/>
      <c r="K2543" s="327"/>
      <c r="L2543" s="327"/>
      <c r="M2543" s="327"/>
      <c r="N2543" s="327"/>
      <c r="O2543" s="327"/>
      <c r="P2543" s="327"/>
      <c r="Q2543" s="327"/>
      <c r="R2543" s="327"/>
      <c r="S2543" s="327"/>
      <c r="T2543" s="327"/>
      <c r="U2543" s="327"/>
      <c r="V2543" s="327"/>
      <c r="W2543" s="327"/>
      <c r="X2543" s="327"/>
      <c r="Y2543" s="327"/>
      <c r="Z2543" s="327"/>
      <c r="AA2543" s="327"/>
      <c r="AB2543" s="327"/>
      <c r="AC2543" s="327"/>
      <c r="AD2543" s="327"/>
      <c r="AE2543" s="327"/>
      <c r="AF2543" s="327"/>
      <c r="AG2543" s="327"/>
    </row>
    <row r="2544" spans="2:33">
      <c r="B2544" s="354"/>
      <c r="D2544" s="327"/>
      <c r="E2544" s="327"/>
      <c r="F2544" s="327"/>
      <c r="G2544" s="327"/>
      <c r="H2544" s="327"/>
      <c r="I2544" s="327"/>
      <c r="J2544" s="327"/>
      <c r="K2544" s="327"/>
      <c r="L2544" s="327"/>
      <c r="M2544" s="327"/>
      <c r="N2544" s="327"/>
      <c r="O2544" s="327"/>
      <c r="P2544" s="327"/>
      <c r="Q2544" s="327"/>
      <c r="R2544" s="327"/>
      <c r="S2544" s="327"/>
      <c r="T2544" s="327"/>
      <c r="U2544" s="327"/>
      <c r="V2544" s="327"/>
      <c r="W2544" s="327"/>
      <c r="X2544" s="327"/>
      <c r="Y2544" s="327"/>
      <c r="Z2544" s="327"/>
      <c r="AA2544" s="327"/>
      <c r="AB2544" s="327"/>
      <c r="AC2544" s="327"/>
      <c r="AD2544" s="327"/>
      <c r="AE2544" s="327"/>
      <c r="AF2544" s="327"/>
      <c r="AG2544" s="327"/>
    </row>
    <row r="2545" spans="2:33">
      <c r="B2545" s="354"/>
      <c r="D2545" s="327"/>
      <c r="E2545" s="327"/>
      <c r="F2545" s="327"/>
      <c r="G2545" s="327"/>
      <c r="H2545" s="327"/>
      <c r="I2545" s="327"/>
      <c r="J2545" s="327"/>
      <c r="K2545" s="327"/>
      <c r="L2545" s="327"/>
      <c r="M2545" s="327"/>
      <c r="N2545" s="327"/>
      <c r="O2545" s="327"/>
      <c r="P2545" s="327"/>
      <c r="Q2545" s="327"/>
      <c r="R2545" s="327"/>
      <c r="S2545" s="327"/>
      <c r="T2545" s="327"/>
      <c r="U2545" s="327"/>
      <c r="V2545" s="327"/>
      <c r="W2545" s="327"/>
      <c r="X2545" s="327"/>
      <c r="Y2545" s="327"/>
      <c r="Z2545" s="327"/>
      <c r="AA2545" s="327"/>
      <c r="AB2545" s="327"/>
      <c r="AC2545" s="327"/>
      <c r="AD2545" s="327"/>
      <c r="AE2545" s="327"/>
      <c r="AF2545" s="327"/>
      <c r="AG2545" s="327"/>
    </row>
    <row r="2546" spans="2:33">
      <c r="B2546" s="354"/>
      <c r="D2546" s="327"/>
      <c r="E2546" s="327"/>
      <c r="F2546" s="327"/>
      <c r="G2546" s="327"/>
      <c r="H2546" s="327"/>
      <c r="I2546" s="327"/>
      <c r="J2546" s="327"/>
      <c r="K2546" s="327"/>
      <c r="L2546" s="327"/>
      <c r="M2546" s="327"/>
      <c r="N2546" s="327"/>
      <c r="O2546" s="327"/>
      <c r="P2546" s="327"/>
      <c r="Q2546" s="327"/>
      <c r="R2546" s="327"/>
      <c r="S2546" s="327"/>
      <c r="T2546" s="327"/>
      <c r="U2546" s="327"/>
      <c r="V2546" s="327"/>
      <c r="W2546" s="327"/>
      <c r="X2546" s="327"/>
      <c r="Y2546" s="327"/>
      <c r="Z2546" s="327"/>
      <c r="AA2546" s="327"/>
      <c r="AB2546" s="327"/>
      <c r="AC2546" s="327"/>
      <c r="AD2546" s="327"/>
      <c r="AE2546" s="327"/>
      <c r="AF2546" s="327"/>
      <c r="AG2546" s="327"/>
    </row>
    <row r="2547" spans="2:33">
      <c r="B2547" s="354"/>
      <c r="D2547" s="327"/>
      <c r="E2547" s="327"/>
      <c r="F2547" s="327"/>
      <c r="G2547" s="327"/>
      <c r="H2547" s="327"/>
      <c r="I2547" s="327"/>
      <c r="J2547" s="327"/>
      <c r="K2547" s="327"/>
      <c r="L2547" s="327"/>
      <c r="M2547" s="327"/>
      <c r="N2547" s="327"/>
      <c r="O2547" s="327"/>
      <c r="P2547" s="327"/>
      <c r="Q2547" s="327"/>
      <c r="R2547" s="327"/>
      <c r="S2547" s="327"/>
      <c r="T2547" s="327"/>
      <c r="U2547" s="327"/>
      <c r="V2547" s="327"/>
      <c r="W2547" s="327"/>
      <c r="X2547" s="327"/>
      <c r="Y2547" s="327"/>
      <c r="Z2547" s="327"/>
      <c r="AA2547" s="327"/>
      <c r="AB2547" s="327"/>
      <c r="AC2547" s="327"/>
      <c r="AD2547" s="327"/>
      <c r="AE2547" s="327"/>
      <c r="AF2547" s="327"/>
      <c r="AG2547" s="327"/>
    </row>
    <row r="2548" spans="2:33">
      <c r="B2548" s="354"/>
      <c r="D2548" s="327"/>
      <c r="E2548" s="327"/>
      <c r="F2548" s="327"/>
      <c r="G2548" s="327"/>
      <c r="H2548" s="327"/>
      <c r="I2548" s="327"/>
      <c r="J2548" s="327"/>
      <c r="K2548" s="327"/>
      <c r="L2548" s="327"/>
      <c r="M2548" s="327"/>
      <c r="N2548" s="327"/>
      <c r="O2548" s="327"/>
      <c r="P2548" s="327"/>
      <c r="Q2548" s="327"/>
      <c r="R2548" s="327"/>
      <c r="S2548" s="327"/>
      <c r="T2548" s="327"/>
      <c r="U2548" s="327"/>
      <c r="V2548" s="327"/>
      <c r="W2548" s="327"/>
      <c r="X2548" s="327"/>
      <c r="Y2548" s="327"/>
      <c r="Z2548" s="327"/>
      <c r="AA2548" s="327"/>
      <c r="AB2548" s="327"/>
      <c r="AC2548" s="327"/>
      <c r="AD2548" s="327"/>
      <c r="AE2548" s="327"/>
      <c r="AF2548" s="327"/>
      <c r="AG2548" s="327"/>
    </row>
    <row r="2549" spans="2:33">
      <c r="B2549" s="354"/>
      <c r="D2549" s="327"/>
      <c r="E2549" s="327"/>
      <c r="F2549" s="327"/>
      <c r="G2549" s="327"/>
      <c r="H2549" s="327"/>
      <c r="I2549" s="327"/>
      <c r="J2549" s="327"/>
      <c r="K2549" s="327"/>
      <c r="L2549" s="327"/>
      <c r="M2549" s="327"/>
      <c r="N2549" s="327"/>
      <c r="O2549" s="327"/>
      <c r="P2549" s="327"/>
      <c r="Q2549" s="327"/>
      <c r="R2549" s="327"/>
      <c r="S2549" s="327"/>
      <c r="T2549" s="327"/>
      <c r="U2549" s="327"/>
      <c r="V2549" s="327"/>
      <c r="W2549" s="327"/>
      <c r="X2549" s="327"/>
      <c r="Y2549" s="327"/>
      <c r="Z2549" s="327"/>
      <c r="AA2549" s="327"/>
      <c r="AB2549" s="327"/>
      <c r="AC2549" s="327"/>
      <c r="AD2549" s="327"/>
      <c r="AE2549" s="327"/>
      <c r="AF2549" s="327"/>
      <c r="AG2549" s="327"/>
    </row>
    <row r="2550" spans="2:33">
      <c r="B2550" s="354"/>
      <c r="D2550" s="327"/>
      <c r="E2550" s="327"/>
      <c r="F2550" s="327"/>
      <c r="G2550" s="327"/>
      <c r="H2550" s="327"/>
      <c r="I2550" s="327"/>
      <c r="J2550" s="327"/>
      <c r="K2550" s="327"/>
      <c r="L2550" s="327"/>
      <c r="M2550" s="327"/>
      <c r="N2550" s="327"/>
      <c r="O2550" s="327"/>
      <c r="P2550" s="327"/>
      <c r="Q2550" s="327"/>
      <c r="R2550" s="327"/>
      <c r="S2550" s="327"/>
      <c r="T2550" s="327"/>
      <c r="U2550" s="327"/>
      <c r="V2550" s="327"/>
      <c r="W2550" s="327"/>
      <c r="X2550" s="327"/>
      <c r="Y2550" s="327"/>
      <c r="Z2550" s="327"/>
      <c r="AA2550" s="327"/>
      <c r="AB2550" s="327"/>
      <c r="AC2550" s="327"/>
      <c r="AD2550" s="327"/>
      <c r="AE2550" s="327"/>
      <c r="AF2550" s="327"/>
      <c r="AG2550" s="327"/>
    </row>
    <row r="2551" spans="2:33">
      <c r="B2551" s="354"/>
      <c r="D2551" s="327"/>
      <c r="E2551" s="327"/>
      <c r="F2551" s="327"/>
      <c r="G2551" s="327"/>
      <c r="H2551" s="327"/>
      <c r="I2551" s="327"/>
      <c r="J2551" s="327"/>
      <c r="K2551" s="327"/>
      <c r="L2551" s="327"/>
      <c r="M2551" s="327"/>
      <c r="N2551" s="327"/>
      <c r="O2551" s="327"/>
      <c r="P2551" s="327"/>
      <c r="Q2551" s="327"/>
      <c r="R2551" s="327"/>
      <c r="S2551" s="327"/>
      <c r="T2551" s="327"/>
      <c r="U2551" s="327"/>
      <c r="V2551" s="327"/>
      <c r="W2551" s="327"/>
      <c r="X2551" s="327"/>
      <c r="Y2551" s="327"/>
      <c r="Z2551" s="327"/>
      <c r="AA2551" s="327"/>
      <c r="AB2551" s="327"/>
      <c r="AC2551" s="327"/>
      <c r="AD2551" s="327"/>
      <c r="AE2551" s="327"/>
      <c r="AF2551" s="327"/>
      <c r="AG2551" s="327"/>
    </row>
    <row r="2552" spans="2:33">
      <c r="B2552" s="354"/>
      <c r="D2552" s="327"/>
      <c r="E2552" s="327"/>
      <c r="F2552" s="327"/>
      <c r="G2552" s="327"/>
      <c r="H2552" s="327"/>
      <c r="I2552" s="327"/>
      <c r="J2552" s="327"/>
      <c r="K2552" s="327"/>
      <c r="L2552" s="327"/>
      <c r="M2552" s="327"/>
      <c r="N2552" s="327"/>
      <c r="O2552" s="327"/>
      <c r="P2552" s="327"/>
      <c r="Q2552" s="327"/>
      <c r="R2552" s="327"/>
      <c r="S2552" s="327"/>
      <c r="T2552" s="327"/>
      <c r="U2552" s="327"/>
      <c r="V2552" s="327"/>
      <c r="W2552" s="327"/>
      <c r="X2552" s="327"/>
      <c r="Y2552" s="327"/>
      <c r="Z2552" s="327"/>
      <c r="AA2552" s="327"/>
      <c r="AB2552" s="327"/>
      <c r="AC2552" s="327"/>
      <c r="AD2552" s="327"/>
      <c r="AE2552" s="327"/>
      <c r="AF2552" s="327"/>
      <c r="AG2552" s="327"/>
    </row>
    <row r="2553" spans="2:33">
      <c r="B2553" s="354"/>
      <c r="D2553" s="327"/>
      <c r="E2553" s="327"/>
      <c r="F2553" s="327"/>
      <c r="G2553" s="327"/>
      <c r="H2553" s="327"/>
      <c r="I2553" s="327"/>
      <c r="J2553" s="327"/>
      <c r="K2553" s="327"/>
      <c r="L2553" s="327"/>
      <c r="M2553" s="327"/>
      <c r="N2553" s="327"/>
      <c r="O2553" s="327"/>
      <c r="P2553" s="327"/>
      <c r="Q2553" s="327"/>
      <c r="R2553" s="327"/>
      <c r="S2553" s="327"/>
      <c r="T2553" s="327"/>
      <c r="U2553" s="327"/>
      <c r="V2553" s="327"/>
      <c r="W2553" s="327"/>
      <c r="X2553" s="327"/>
      <c r="Y2553" s="327"/>
      <c r="Z2553" s="327"/>
      <c r="AA2553" s="327"/>
      <c r="AB2553" s="327"/>
      <c r="AC2553" s="327"/>
      <c r="AD2553" s="327"/>
      <c r="AE2553" s="327"/>
      <c r="AF2553" s="327"/>
      <c r="AG2553" s="327"/>
    </row>
    <row r="2554" spans="2:33">
      <c r="B2554" s="354"/>
      <c r="D2554" s="327"/>
      <c r="E2554" s="327"/>
      <c r="F2554" s="327"/>
      <c r="G2554" s="327"/>
      <c r="H2554" s="327"/>
      <c r="I2554" s="327"/>
      <c r="J2554" s="327"/>
      <c r="K2554" s="327"/>
      <c r="L2554" s="327"/>
      <c r="M2554" s="327"/>
      <c r="N2554" s="327"/>
      <c r="O2554" s="327"/>
      <c r="P2554" s="327"/>
      <c r="Q2554" s="327"/>
      <c r="R2554" s="327"/>
      <c r="S2554" s="327"/>
      <c r="T2554" s="327"/>
      <c r="U2554" s="327"/>
      <c r="V2554" s="327"/>
      <c r="W2554" s="327"/>
      <c r="X2554" s="327"/>
      <c r="Y2554" s="327"/>
      <c r="Z2554" s="327"/>
      <c r="AA2554" s="327"/>
      <c r="AB2554" s="327"/>
      <c r="AC2554" s="327"/>
      <c r="AD2554" s="327"/>
      <c r="AE2554" s="327"/>
      <c r="AF2554" s="327"/>
      <c r="AG2554" s="327"/>
    </row>
    <row r="2555" spans="2:33">
      <c r="B2555" s="354"/>
      <c r="D2555" s="327"/>
      <c r="E2555" s="327"/>
      <c r="F2555" s="327"/>
      <c r="G2555" s="327"/>
      <c r="H2555" s="327"/>
      <c r="I2555" s="327"/>
      <c r="J2555" s="327"/>
      <c r="K2555" s="327"/>
      <c r="L2555" s="327"/>
      <c r="M2555" s="327"/>
      <c r="N2555" s="327"/>
      <c r="O2555" s="327"/>
      <c r="P2555" s="327"/>
      <c r="Q2555" s="327"/>
      <c r="R2555" s="327"/>
      <c r="S2555" s="327"/>
      <c r="T2555" s="327"/>
      <c r="U2555" s="327"/>
      <c r="V2555" s="327"/>
      <c r="W2555" s="327"/>
      <c r="X2555" s="327"/>
      <c r="Y2555" s="327"/>
      <c r="Z2555" s="327"/>
      <c r="AA2555" s="327"/>
      <c r="AB2555" s="327"/>
      <c r="AC2555" s="327"/>
      <c r="AD2555" s="327"/>
      <c r="AE2555" s="327"/>
      <c r="AF2555" s="327"/>
      <c r="AG2555" s="327"/>
    </row>
    <row r="2556" spans="2:33">
      <c r="B2556" s="354"/>
      <c r="D2556" s="327"/>
      <c r="E2556" s="327"/>
      <c r="F2556" s="327"/>
      <c r="G2556" s="327"/>
      <c r="H2556" s="327"/>
      <c r="I2556" s="327"/>
      <c r="J2556" s="327"/>
      <c r="K2556" s="327"/>
      <c r="L2556" s="327"/>
      <c r="M2556" s="327"/>
      <c r="N2556" s="327"/>
      <c r="O2556" s="327"/>
      <c r="P2556" s="327"/>
      <c r="Q2556" s="327"/>
      <c r="R2556" s="327"/>
      <c r="S2556" s="327"/>
      <c r="T2556" s="327"/>
      <c r="U2556" s="327"/>
      <c r="V2556" s="327"/>
      <c r="W2556" s="327"/>
      <c r="X2556" s="327"/>
      <c r="Y2556" s="327"/>
      <c r="Z2556" s="327"/>
      <c r="AA2556" s="327"/>
      <c r="AB2556" s="327"/>
      <c r="AC2556" s="327"/>
      <c r="AD2556" s="327"/>
      <c r="AE2556" s="327"/>
      <c r="AF2556" s="327"/>
      <c r="AG2556" s="327"/>
    </row>
    <row r="2557" spans="2:33">
      <c r="B2557" s="354"/>
      <c r="D2557" s="327"/>
      <c r="E2557" s="327"/>
      <c r="F2557" s="327"/>
      <c r="G2557" s="327"/>
      <c r="H2557" s="327"/>
      <c r="I2557" s="327"/>
      <c r="J2557" s="327"/>
      <c r="K2557" s="327"/>
      <c r="L2557" s="327"/>
      <c r="M2557" s="327"/>
      <c r="N2557" s="327"/>
      <c r="O2557" s="327"/>
      <c r="P2557" s="327"/>
      <c r="Q2557" s="327"/>
      <c r="R2557" s="327"/>
      <c r="S2557" s="327"/>
      <c r="T2557" s="327"/>
      <c r="U2557" s="327"/>
      <c r="V2557" s="327"/>
      <c r="W2557" s="327"/>
      <c r="X2557" s="327"/>
      <c r="Y2557" s="327"/>
      <c r="Z2557" s="327"/>
      <c r="AA2557" s="327"/>
      <c r="AB2557" s="327"/>
      <c r="AC2557" s="327"/>
      <c r="AD2557" s="327"/>
      <c r="AE2557" s="327"/>
      <c r="AF2557" s="327"/>
      <c r="AG2557" s="327"/>
    </row>
    <row r="2558" spans="2:33">
      <c r="B2558" s="354"/>
      <c r="D2558" s="327"/>
      <c r="E2558" s="327"/>
      <c r="F2558" s="327"/>
      <c r="G2558" s="327"/>
      <c r="H2558" s="327"/>
      <c r="I2558" s="327"/>
      <c r="J2558" s="327"/>
      <c r="K2558" s="327"/>
      <c r="L2558" s="327"/>
      <c r="M2558" s="327"/>
      <c r="N2558" s="327"/>
      <c r="O2558" s="327"/>
      <c r="P2558" s="327"/>
      <c r="Q2558" s="327"/>
      <c r="R2558" s="327"/>
      <c r="S2558" s="327"/>
      <c r="T2558" s="327"/>
      <c r="U2558" s="327"/>
      <c r="V2558" s="327"/>
      <c r="W2558" s="327"/>
      <c r="X2558" s="327"/>
      <c r="Y2558" s="327"/>
      <c r="Z2558" s="327"/>
      <c r="AA2558" s="327"/>
      <c r="AB2558" s="327"/>
      <c r="AC2558" s="327"/>
      <c r="AD2558" s="327"/>
      <c r="AE2558" s="327"/>
      <c r="AF2558" s="327"/>
      <c r="AG2558" s="327"/>
    </row>
    <row r="2559" spans="2:33">
      <c r="B2559" s="354"/>
      <c r="D2559" s="327"/>
      <c r="E2559" s="327"/>
      <c r="F2559" s="327"/>
      <c r="G2559" s="327"/>
      <c r="H2559" s="327"/>
      <c r="I2559" s="327"/>
      <c r="J2559" s="327"/>
      <c r="K2559" s="327"/>
      <c r="L2559" s="327"/>
      <c r="M2559" s="327"/>
      <c r="N2559" s="327"/>
      <c r="O2559" s="327"/>
      <c r="P2559" s="327"/>
      <c r="Q2559" s="327"/>
      <c r="R2559" s="327"/>
      <c r="S2559" s="327"/>
      <c r="T2559" s="327"/>
      <c r="U2559" s="327"/>
      <c r="V2559" s="327"/>
      <c r="W2559" s="327"/>
      <c r="X2559" s="327"/>
      <c r="Y2559" s="327"/>
      <c r="Z2559" s="327"/>
      <c r="AA2559" s="327"/>
      <c r="AB2559" s="327"/>
      <c r="AC2559" s="327"/>
      <c r="AD2559" s="327"/>
      <c r="AE2559" s="327"/>
      <c r="AF2559" s="327"/>
      <c r="AG2559" s="327"/>
    </row>
    <row r="2560" spans="2:33">
      <c r="B2560" s="354"/>
      <c r="D2560" s="327"/>
      <c r="E2560" s="327"/>
      <c r="F2560" s="327"/>
      <c r="G2560" s="327"/>
      <c r="H2560" s="327"/>
      <c r="I2560" s="327"/>
      <c r="J2560" s="327"/>
      <c r="K2560" s="327"/>
      <c r="L2560" s="327"/>
      <c r="M2560" s="327"/>
      <c r="N2560" s="327"/>
      <c r="O2560" s="327"/>
      <c r="P2560" s="327"/>
      <c r="Q2560" s="327"/>
      <c r="R2560" s="327"/>
      <c r="S2560" s="327"/>
      <c r="T2560" s="327"/>
      <c r="U2560" s="327"/>
      <c r="V2560" s="327"/>
      <c r="W2560" s="327"/>
      <c r="X2560" s="327"/>
      <c r="Y2560" s="327"/>
      <c r="Z2560" s="327"/>
      <c r="AA2560" s="327"/>
      <c r="AB2560" s="327"/>
      <c r="AC2560" s="327"/>
      <c r="AD2560" s="327"/>
      <c r="AE2560" s="327"/>
      <c r="AF2560" s="327"/>
      <c r="AG2560" s="327"/>
    </row>
    <row r="2561" spans="2:33">
      <c r="B2561" s="354"/>
      <c r="D2561" s="327"/>
      <c r="E2561" s="327"/>
      <c r="F2561" s="327"/>
      <c r="G2561" s="327"/>
      <c r="H2561" s="327"/>
      <c r="I2561" s="327"/>
      <c r="J2561" s="327"/>
      <c r="K2561" s="327"/>
      <c r="L2561" s="327"/>
      <c r="M2561" s="327"/>
      <c r="N2561" s="327"/>
      <c r="O2561" s="327"/>
      <c r="P2561" s="327"/>
      <c r="Q2561" s="327"/>
      <c r="R2561" s="327"/>
      <c r="S2561" s="327"/>
      <c r="T2561" s="327"/>
      <c r="U2561" s="327"/>
      <c r="V2561" s="327"/>
      <c r="W2561" s="327"/>
      <c r="X2561" s="327"/>
      <c r="Y2561" s="327"/>
      <c r="Z2561" s="327"/>
      <c r="AA2561" s="327"/>
      <c r="AB2561" s="327"/>
      <c r="AC2561" s="327"/>
      <c r="AD2561" s="327"/>
      <c r="AE2561" s="327"/>
      <c r="AF2561" s="327"/>
      <c r="AG2561" s="327"/>
    </row>
    <row r="2562" spans="2:33">
      <c r="B2562" s="354"/>
      <c r="D2562" s="327"/>
      <c r="E2562" s="327"/>
      <c r="F2562" s="327"/>
      <c r="G2562" s="327"/>
      <c r="H2562" s="327"/>
      <c r="I2562" s="327"/>
      <c r="J2562" s="327"/>
      <c r="K2562" s="327"/>
      <c r="L2562" s="327"/>
      <c r="M2562" s="327"/>
      <c r="N2562" s="327"/>
      <c r="O2562" s="327"/>
      <c r="P2562" s="327"/>
      <c r="Q2562" s="327"/>
      <c r="R2562" s="327"/>
      <c r="S2562" s="327"/>
      <c r="T2562" s="327"/>
      <c r="U2562" s="327"/>
      <c r="V2562" s="327"/>
      <c r="W2562" s="327"/>
      <c r="X2562" s="327"/>
      <c r="Y2562" s="327"/>
      <c r="Z2562" s="327"/>
      <c r="AA2562" s="327"/>
      <c r="AB2562" s="327"/>
      <c r="AC2562" s="327"/>
      <c r="AD2562" s="327"/>
      <c r="AE2562" s="327"/>
      <c r="AF2562" s="327"/>
      <c r="AG2562" s="327"/>
    </row>
    <row r="2563" spans="2:33">
      <c r="B2563" s="354"/>
      <c r="D2563" s="327"/>
      <c r="E2563" s="327"/>
      <c r="F2563" s="327"/>
      <c r="G2563" s="327"/>
      <c r="H2563" s="327"/>
      <c r="I2563" s="327"/>
      <c r="J2563" s="327"/>
      <c r="K2563" s="327"/>
      <c r="L2563" s="327"/>
      <c r="M2563" s="327"/>
      <c r="N2563" s="327"/>
      <c r="O2563" s="327"/>
      <c r="P2563" s="327"/>
      <c r="Q2563" s="327"/>
      <c r="R2563" s="327"/>
      <c r="S2563" s="327"/>
      <c r="T2563" s="327"/>
      <c r="U2563" s="327"/>
      <c r="V2563" s="327"/>
      <c r="W2563" s="327"/>
      <c r="X2563" s="327"/>
      <c r="Y2563" s="327"/>
      <c r="Z2563" s="327"/>
      <c r="AA2563" s="327"/>
      <c r="AB2563" s="327"/>
      <c r="AC2563" s="327"/>
      <c r="AD2563" s="327"/>
      <c r="AE2563" s="327"/>
      <c r="AF2563" s="327"/>
      <c r="AG2563" s="327"/>
    </row>
    <row r="2564" spans="2:33">
      <c r="B2564" s="354"/>
      <c r="D2564" s="327"/>
      <c r="E2564" s="327"/>
      <c r="F2564" s="327"/>
      <c r="G2564" s="327"/>
      <c r="H2564" s="327"/>
      <c r="I2564" s="327"/>
      <c r="J2564" s="327"/>
      <c r="K2564" s="327"/>
      <c r="L2564" s="327"/>
      <c r="M2564" s="327"/>
      <c r="N2564" s="327"/>
      <c r="O2564" s="327"/>
      <c r="P2564" s="327"/>
      <c r="Q2564" s="327"/>
      <c r="R2564" s="327"/>
      <c r="S2564" s="327"/>
      <c r="T2564" s="327"/>
      <c r="U2564" s="327"/>
      <c r="V2564" s="327"/>
      <c r="W2564" s="327"/>
      <c r="X2564" s="327"/>
      <c r="Y2564" s="327"/>
      <c r="Z2564" s="327"/>
      <c r="AA2564" s="327"/>
      <c r="AB2564" s="327"/>
      <c r="AC2564" s="327"/>
      <c r="AD2564" s="327"/>
      <c r="AE2564" s="327"/>
      <c r="AF2564" s="327"/>
      <c r="AG2564" s="327"/>
    </row>
    <row r="2565" spans="2:33">
      <c r="B2565" s="354"/>
      <c r="D2565" s="327"/>
      <c r="E2565" s="327"/>
      <c r="F2565" s="327"/>
      <c r="G2565" s="327"/>
      <c r="H2565" s="327"/>
      <c r="I2565" s="327"/>
      <c r="J2565" s="327"/>
      <c r="K2565" s="327"/>
      <c r="L2565" s="327"/>
      <c r="M2565" s="327"/>
      <c r="N2565" s="327"/>
      <c r="O2565" s="327"/>
      <c r="P2565" s="327"/>
      <c r="Q2565" s="327"/>
      <c r="R2565" s="327"/>
      <c r="S2565" s="327"/>
      <c r="T2565" s="327"/>
      <c r="U2565" s="327"/>
      <c r="V2565" s="327"/>
      <c r="W2565" s="327"/>
      <c r="X2565" s="327"/>
      <c r="Y2565" s="327"/>
      <c r="Z2565" s="327"/>
      <c r="AA2565" s="327"/>
      <c r="AB2565" s="327"/>
      <c r="AC2565" s="327"/>
      <c r="AD2565" s="327"/>
      <c r="AE2565" s="327"/>
      <c r="AF2565" s="327"/>
      <c r="AG2565" s="327"/>
    </row>
    <row r="2566" spans="2:33">
      <c r="B2566" s="354"/>
      <c r="D2566" s="327"/>
      <c r="E2566" s="327"/>
      <c r="F2566" s="327"/>
      <c r="G2566" s="327"/>
      <c r="H2566" s="327"/>
      <c r="I2566" s="327"/>
      <c r="J2566" s="327"/>
      <c r="K2566" s="327"/>
      <c r="L2566" s="327"/>
      <c r="M2566" s="327"/>
      <c r="N2566" s="327"/>
      <c r="O2566" s="327"/>
      <c r="P2566" s="327"/>
      <c r="Q2566" s="327"/>
      <c r="R2566" s="327"/>
      <c r="S2566" s="327"/>
      <c r="T2566" s="327"/>
      <c r="U2566" s="327"/>
      <c r="V2566" s="327"/>
      <c r="W2566" s="327"/>
      <c r="X2566" s="327"/>
      <c r="Y2566" s="327"/>
      <c r="Z2566" s="327"/>
      <c r="AA2566" s="327"/>
      <c r="AB2566" s="327"/>
      <c r="AC2566" s="327"/>
      <c r="AD2566" s="327"/>
      <c r="AE2566" s="327"/>
      <c r="AF2566" s="327"/>
      <c r="AG2566" s="327"/>
    </row>
    <row r="2567" spans="2:33">
      <c r="B2567" s="354"/>
      <c r="D2567" s="327"/>
      <c r="E2567" s="327"/>
      <c r="F2567" s="327"/>
      <c r="G2567" s="327"/>
      <c r="H2567" s="327"/>
      <c r="I2567" s="327"/>
      <c r="J2567" s="327"/>
      <c r="K2567" s="327"/>
      <c r="L2567" s="327"/>
      <c r="M2567" s="327"/>
      <c r="N2567" s="327"/>
      <c r="O2567" s="327"/>
      <c r="P2567" s="327"/>
      <c r="Q2567" s="327"/>
      <c r="R2567" s="327"/>
      <c r="S2567" s="327"/>
      <c r="T2567" s="327"/>
      <c r="U2567" s="327"/>
      <c r="V2567" s="327"/>
      <c r="W2567" s="327"/>
      <c r="X2567" s="327"/>
      <c r="Y2567" s="327"/>
      <c r="Z2567" s="327"/>
      <c r="AA2567" s="327"/>
      <c r="AB2567" s="327"/>
      <c r="AC2567" s="327"/>
      <c r="AD2567" s="327"/>
      <c r="AE2567" s="327"/>
      <c r="AF2567" s="327"/>
      <c r="AG2567" s="327"/>
    </row>
    <row r="2568" spans="2:33">
      <c r="B2568" s="354"/>
      <c r="D2568" s="327"/>
      <c r="E2568" s="327"/>
      <c r="F2568" s="327"/>
      <c r="G2568" s="327"/>
      <c r="H2568" s="327"/>
      <c r="I2568" s="327"/>
      <c r="J2568" s="327"/>
      <c r="K2568" s="327"/>
      <c r="L2568" s="327"/>
      <c r="M2568" s="327"/>
      <c r="N2568" s="327"/>
      <c r="O2568" s="327"/>
      <c r="P2568" s="327"/>
      <c r="Q2568" s="327"/>
      <c r="R2568" s="327"/>
      <c r="S2568" s="327"/>
      <c r="T2568" s="327"/>
      <c r="U2568" s="327"/>
      <c r="V2568" s="327"/>
      <c r="W2568" s="327"/>
      <c r="X2568" s="327"/>
      <c r="Y2568" s="327"/>
      <c r="Z2568" s="327"/>
      <c r="AA2568" s="327"/>
      <c r="AB2568" s="327"/>
      <c r="AC2568" s="327"/>
      <c r="AD2568" s="327"/>
      <c r="AE2568" s="327"/>
      <c r="AF2568" s="327"/>
      <c r="AG2568" s="327"/>
    </row>
    <row r="2569" spans="2:33">
      <c r="B2569" s="354"/>
      <c r="D2569" s="327"/>
      <c r="E2569" s="327"/>
      <c r="F2569" s="327"/>
      <c r="G2569" s="327"/>
      <c r="H2569" s="327"/>
      <c r="I2569" s="327"/>
      <c r="J2569" s="327"/>
      <c r="K2569" s="327"/>
      <c r="L2569" s="327"/>
      <c r="M2569" s="327"/>
      <c r="N2569" s="327"/>
      <c r="O2569" s="327"/>
      <c r="P2569" s="327"/>
      <c r="Q2569" s="327"/>
      <c r="R2569" s="327"/>
      <c r="S2569" s="327"/>
      <c r="T2569" s="327"/>
      <c r="U2569" s="327"/>
      <c r="V2569" s="327"/>
      <c r="W2569" s="327"/>
      <c r="X2569" s="327"/>
      <c r="Y2569" s="327"/>
      <c r="Z2569" s="327"/>
      <c r="AA2569" s="327"/>
      <c r="AB2569" s="327"/>
      <c r="AC2569" s="327"/>
      <c r="AD2569" s="327"/>
      <c r="AE2569" s="327"/>
      <c r="AF2569" s="327"/>
      <c r="AG2569" s="327"/>
    </row>
    <row r="2570" spans="2:33">
      <c r="B2570" s="354"/>
      <c r="D2570" s="327"/>
      <c r="E2570" s="327"/>
      <c r="F2570" s="327"/>
      <c r="G2570" s="327"/>
      <c r="H2570" s="327"/>
      <c r="I2570" s="327"/>
      <c r="J2570" s="327"/>
      <c r="K2570" s="327"/>
      <c r="L2570" s="327"/>
      <c r="M2570" s="327"/>
      <c r="N2570" s="327"/>
      <c r="O2570" s="327"/>
      <c r="P2570" s="327"/>
      <c r="Q2570" s="327"/>
      <c r="R2570" s="327"/>
      <c r="S2570" s="327"/>
      <c r="T2570" s="327"/>
      <c r="U2570" s="327"/>
      <c r="V2570" s="327"/>
      <c r="W2570" s="327"/>
      <c r="X2570" s="327"/>
      <c r="Y2570" s="327"/>
      <c r="Z2570" s="327"/>
      <c r="AA2570" s="327"/>
      <c r="AB2570" s="327"/>
      <c r="AC2570" s="327"/>
      <c r="AD2570" s="327"/>
      <c r="AE2570" s="327"/>
      <c r="AF2570" s="327"/>
      <c r="AG2570" s="327"/>
    </row>
    <row r="2571" spans="2:33">
      <c r="B2571" s="354"/>
      <c r="D2571" s="327"/>
      <c r="E2571" s="327"/>
      <c r="F2571" s="327"/>
      <c r="G2571" s="327"/>
      <c r="H2571" s="327"/>
      <c r="I2571" s="327"/>
      <c r="J2571" s="327"/>
      <c r="K2571" s="327"/>
      <c r="L2571" s="327"/>
      <c r="M2571" s="327"/>
      <c r="N2571" s="327"/>
      <c r="O2571" s="327"/>
      <c r="P2571" s="327"/>
      <c r="Q2571" s="327"/>
      <c r="R2571" s="327"/>
      <c r="S2571" s="327"/>
      <c r="T2571" s="327"/>
      <c r="U2571" s="327"/>
      <c r="V2571" s="327"/>
      <c r="W2571" s="327"/>
      <c r="X2571" s="327"/>
      <c r="Y2571" s="327"/>
      <c r="Z2571" s="327"/>
      <c r="AA2571" s="327"/>
      <c r="AB2571" s="327"/>
      <c r="AC2571" s="327"/>
      <c r="AD2571" s="327"/>
      <c r="AE2571" s="327"/>
      <c r="AF2571" s="327"/>
      <c r="AG2571" s="327"/>
    </row>
    <row r="2572" spans="2:33">
      <c r="B2572" s="354"/>
      <c r="D2572" s="327"/>
      <c r="E2572" s="327"/>
      <c r="F2572" s="327"/>
      <c r="G2572" s="327"/>
      <c r="H2572" s="327"/>
      <c r="I2572" s="327"/>
      <c r="J2572" s="327"/>
      <c r="K2572" s="327"/>
      <c r="L2572" s="327"/>
      <c r="M2572" s="327"/>
      <c r="N2572" s="327"/>
      <c r="O2572" s="327"/>
      <c r="P2572" s="327"/>
      <c r="Q2572" s="327"/>
      <c r="R2572" s="327"/>
      <c r="S2572" s="327"/>
      <c r="T2572" s="327"/>
      <c r="U2572" s="327"/>
      <c r="V2572" s="327"/>
      <c r="W2572" s="327"/>
      <c r="X2572" s="327"/>
      <c r="Y2572" s="327"/>
      <c r="Z2572" s="327"/>
      <c r="AA2572" s="327"/>
      <c r="AB2572" s="327"/>
      <c r="AC2572" s="327"/>
      <c r="AD2572" s="327"/>
      <c r="AE2572" s="327"/>
      <c r="AF2572" s="327"/>
      <c r="AG2572" s="327"/>
    </row>
    <row r="2573" spans="2:33">
      <c r="B2573" s="354"/>
      <c r="D2573" s="327"/>
      <c r="E2573" s="327"/>
      <c r="F2573" s="327"/>
      <c r="G2573" s="327"/>
      <c r="H2573" s="327"/>
      <c r="I2573" s="327"/>
      <c r="J2573" s="327"/>
      <c r="K2573" s="327"/>
      <c r="L2573" s="327"/>
      <c r="M2573" s="327"/>
      <c r="N2573" s="327"/>
      <c r="O2573" s="327"/>
      <c r="P2573" s="327"/>
      <c r="Q2573" s="327"/>
      <c r="R2573" s="327"/>
      <c r="S2573" s="327"/>
      <c r="T2573" s="327"/>
      <c r="U2573" s="327"/>
      <c r="V2573" s="327"/>
      <c r="W2573" s="327"/>
      <c r="X2573" s="327"/>
      <c r="Y2573" s="327"/>
      <c r="Z2573" s="327"/>
      <c r="AA2573" s="327"/>
      <c r="AB2573" s="327"/>
      <c r="AC2573" s="327"/>
      <c r="AD2573" s="327"/>
      <c r="AE2573" s="327"/>
      <c r="AF2573" s="327"/>
      <c r="AG2573" s="327"/>
    </row>
    <row r="2574" spans="2:33">
      <c r="B2574" s="354"/>
      <c r="D2574" s="327"/>
      <c r="E2574" s="327"/>
      <c r="F2574" s="327"/>
      <c r="G2574" s="327"/>
      <c r="H2574" s="327"/>
      <c r="I2574" s="327"/>
      <c r="J2574" s="327"/>
      <c r="K2574" s="327"/>
      <c r="L2574" s="327"/>
      <c r="M2574" s="327"/>
      <c r="N2574" s="327"/>
      <c r="O2574" s="327"/>
      <c r="P2574" s="327"/>
      <c r="Q2574" s="327"/>
      <c r="R2574" s="327"/>
      <c r="S2574" s="327"/>
      <c r="T2574" s="327"/>
      <c r="U2574" s="327"/>
      <c r="V2574" s="327"/>
      <c r="W2574" s="327"/>
      <c r="X2574" s="327"/>
      <c r="Y2574" s="327"/>
      <c r="Z2574" s="327"/>
      <c r="AA2574" s="327"/>
      <c r="AB2574" s="327"/>
      <c r="AC2574" s="327"/>
      <c r="AD2574" s="327"/>
      <c r="AE2574" s="327"/>
      <c r="AF2574" s="327"/>
      <c r="AG2574" s="327"/>
    </row>
    <row r="2575" spans="2:33">
      <c r="B2575" s="354"/>
      <c r="D2575" s="327"/>
      <c r="E2575" s="327"/>
      <c r="F2575" s="327"/>
      <c r="G2575" s="327"/>
      <c r="H2575" s="327"/>
      <c r="I2575" s="327"/>
      <c r="J2575" s="327"/>
      <c r="K2575" s="327"/>
      <c r="L2575" s="327"/>
      <c r="M2575" s="327"/>
      <c r="N2575" s="327"/>
      <c r="O2575" s="327"/>
      <c r="P2575" s="327"/>
      <c r="Q2575" s="327"/>
      <c r="R2575" s="327"/>
      <c r="S2575" s="327"/>
      <c r="T2575" s="327"/>
      <c r="U2575" s="327"/>
      <c r="V2575" s="327"/>
      <c r="W2575" s="327"/>
      <c r="X2575" s="327"/>
      <c r="Y2575" s="327"/>
      <c r="Z2575" s="327"/>
      <c r="AA2575" s="327"/>
      <c r="AB2575" s="327"/>
      <c r="AC2575" s="327"/>
      <c r="AD2575" s="327"/>
      <c r="AE2575" s="327"/>
      <c r="AF2575" s="327"/>
      <c r="AG2575" s="327"/>
    </row>
    <row r="2576" spans="2:33">
      <c r="B2576" s="354"/>
      <c r="D2576" s="327"/>
      <c r="E2576" s="327"/>
      <c r="F2576" s="327"/>
      <c r="G2576" s="327"/>
      <c r="H2576" s="327"/>
      <c r="I2576" s="327"/>
      <c r="J2576" s="327"/>
      <c r="K2576" s="327"/>
      <c r="L2576" s="327"/>
      <c r="M2576" s="327"/>
      <c r="N2576" s="327"/>
      <c r="O2576" s="327"/>
      <c r="P2576" s="327"/>
      <c r="Q2576" s="327"/>
      <c r="R2576" s="327"/>
      <c r="S2576" s="327"/>
      <c r="T2576" s="327"/>
      <c r="U2576" s="327"/>
      <c r="V2576" s="327"/>
      <c r="W2576" s="327"/>
      <c r="X2576" s="327"/>
      <c r="Y2576" s="327"/>
      <c r="Z2576" s="327"/>
      <c r="AA2576" s="327"/>
      <c r="AB2576" s="327"/>
      <c r="AC2576" s="327"/>
      <c r="AD2576" s="327"/>
      <c r="AE2576" s="327"/>
      <c r="AF2576" s="327"/>
      <c r="AG2576" s="327"/>
    </row>
    <row r="2577" spans="2:33">
      <c r="B2577" s="354"/>
      <c r="D2577" s="327"/>
      <c r="E2577" s="327"/>
      <c r="F2577" s="327"/>
      <c r="G2577" s="327"/>
      <c r="H2577" s="327"/>
      <c r="I2577" s="327"/>
      <c r="J2577" s="327"/>
      <c r="K2577" s="327"/>
      <c r="L2577" s="327"/>
      <c r="M2577" s="327"/>
      <c r="N2577" s="327"/>
      <c r="O2577" s="327"/>
      <c r="P2577" s="327"/>
      <c r="Q2577" s="327"/>
      <c r="R2577" s="327"/>
      <c r="S2577" s="327"/>
      <c r="T2577" s="327"/>
      <c r="U2577" s="327"/>
      <c r="V2577" s="327"/>
      <c r="W2577" s="327"/>
      <c r="X2577" s="327"/>
      <c r="Y2577" s="327"/>
      <c r="Z2577" s="327"/>
      <c r="AA2577" s="327"/>
      <c r="AB2577" s="327"/>
      <c r="AC2577" s="327"/>
      <c r="AD2577" s="327"/>
      <c r="AE2577" s="327"/>
      <c r="AF2577" s="327"/>
      <c r="AG2577" s="327"/>
    </row>
    <row r="2578" spans="2:33">
      <c r="B2578" s="354"/>
      <c r="D2578" s="327"/>
      <c r="E2578" s="327"/>
      <c r="F2578" s="327"/>
      <c r="G2578" s="327"/>
      <c r="H2578" s="327"/>
      <c r="I2578" s="327"/>
      <c r="J2578" s="327"/>
      <c r="K2578" s="327"/>
      <c r="L2578" s="327"/>
      <c r="M2578" s="327"/>
      <c r="N2578" s="327"/>
      <c r="O2578" s="327"/>
      <c r="P2578" s="327"/>
      <c r="Q2578" s="327"/>
      <c r="R2578" s="327"/>
      <c r="S2578" s="327"/>
      <c r="T2578" s="327"/>
      <c r="U2578" s="327"/>
      <c r="V2578" s="327"/>
      <c r="W2578" s="327"/>
      <c r="X2578" s="327"/>
      <c r="Y2578" s="327"/>
      <c r="Z2578" s="327"/>
      <c r="AA2578" s="327"/>
      <c r="AB2578" s="327"/>
      <c r="AC2578" s="327"/>
      <c r="AD2578" s="327"/>
      <c r="AE2578" s="327"/>
      <c r="AF2578" s="327"/>
      <c r="AG2578" s="327"/>
    </row>
    <row r="2579" spans="2:33">
      <c r="B2579" s="354"/>
      <c r="D2579" s="327"/>
      <c r="E2579" s="327"/>
      <c r="F2579" s="327"/>
      <c r="G2579" s="327"/>
      <c r="H2579" s="327"/>
      <c r="I2579" s="327"/>
      <c r="J2579" s="327"/>
      <c r="K2579" s="327"/>
      <c r="L2579" s="327"/>
      <c r="M2579" s="327"/>
      <c r="N2579" s="327"/>
      <c r="O2579" s="327"/>
      <c r="P2579" s="327"/>
      <c r="Q2579" s="327"/>
      <c r="R2579" s="327"/>
      <c r="S2579" s="327"/>
      <c r="T2579" s="327"/>
      <c r="U2579" s="327"/>
      <c r="V2579" s="327"/>
      <c r="W2579" s="327"/>
      <c r="X2579" s="327"/>
      <c r="Y2579" s="327"/>
      <c r="Z2579" s="327"/>
      <c r="AA2579" s="327"/>
      <c r="AB2579" s="327"/>
      <c r="AC2579" s="327"/>
      <c r="AD2579" s="327"/>
      <c r="AE2579" s="327"/>
      <c r="AF2579" s="327"/>
      <c r="AG2579" s="327"/>
    </row>
    <row r="2580" spans="2:33">
      <c r="B2580" s="354"/>
      <c r="D2580" s="327"/>
      <c r="E2580" s="327"/>
      <c r="F2580" s="327"/>
      <c r="G2580" s="327"/>
      <c r="H2580" s="327"/>
      <c r="I2580" s="327"/>
      <c r="J2580" s="327"/>
      <c r="K2580" s="327"/>
      <c r="L2580" s="327"/>
      <c r="M2580" s="327"/>
      <c r="N2580" s="327"/>
      <c r="O2580" s="327"/>
      <c r="P2580" s="327"/>
      <c r="Q2580" s="327"/>
      <c r="R2580" s="327"/>
      <c r="S2580" s="327"/>
      <c r="T2580" s="327"/>
      <c r="U2580" s="327"/>
      <c r="V2580" s="327"/>
      <c r="W2580" s="327"/>
      <c r="X2580" s="327"/>
      <c r="Y2580" s="327"/>
      <c r="Z2580" s="327"/>
      <c r="AA2580" s="327"/>
      <c r="AB2580" s="327"/>
      <c r="AC2580" s="327"/>
      <c r="AD2580" s="327"/>
      <c r="AE2580" s="327"/>
      <c r="AF2580" s="327"/>
      <c r="AG2580" s="327"/>
    </row>
    <row r="2581" spans="2:33">
      <c r="B2581" s="354"/>
      <c r="D2581" s="327"/>
      <c r="E2581" s="327"/>
      <c r="F2581" s="327"/>
      <c r="G2581" s="327"/>
      <c r="H2581" s="327"/>
      <c r="I2581" s="327"/>
      <c r="J2581" s="327"/>
      <c r="K2581" s="327"/>
      <c r="L2581" s="327"/>
      <c r="M2581" s="327"/>
      <c r="N2581" s="327"/>
      <c r="O2581" s="327"/>
      <c r="P2581" s="327"/>
      <c r="Q2581" s="327"/>
      <c r="R2581" s="327"/>
      <c r="S2581" s="327"/>
      <c r="T2581" s="327"/>
      <c r="U2581" s="327"/>
      <c r="V2581" s="327"/>
      <c r="W2581" s="327"/>
      <c r="X2581" s="327"/>
      <c r="Y2581" s="327"/>
      <c r="Z2581" s="327"/>
      <c r="AA2581" s="327"/>
      <c r="AB2581" s="327"/>
      <c r="AC2581" s="327"/>
      <c r="AD2581" s="327"/>
      <c r="AE2581" s="327"/>
      <c r="AF2581" s="327"/>
      <c r="AG2581" s="327"/>
    </row>
    <row r="2582" spans="2:33">
      <c r="B2582" s="354"/>
      <c r="D2582" s="327"/>
      <c r="E2582" s="327"/>
      <c r="F2582" s="327"/>
      <c r="G2582" s="327"/>
      <c r="H2582" s="327"/>
      <c r="I2582" s="327"/>
      <c r="J2582" s="327"/>
      <c r="K2582" s="327"/>
      <c r="L2582" s="327"/>
      <c r="M2582" s="327"/>
      <c r="N2582" s="327"/>
      <c r="O2582" s="327"/>
      <c r="P2582" s="327"/>
      <c r="Q2582" s="327"/>
      <c r="R2582" s="327"/>
      <c r="S2582" s="327"/>
      <c r="T2582" s="327"/>
      <c r="U2582" s="327"/>
      <c r="V2582" s="327"/>
      <c r="W2582" s="327"/>
      <c r="X2582" s="327"/>
      <c r="Y2582" s="327"/>
      <c r="Z2582" s="327"/>
      <c r="AA2582" s="327"/>
      <c r="AB2582" s="327"/>
      <c r="AC2582" s="327"/>
      <c r="AD2582" s="327"/>
      <c r="AE2582" s="327"/>
      <c r="AF2582" s="327"/>
      <c r="AG2582" s="327"/>
    </row>
    <row r="2583" spans="2:33">
      <c r="B2583" s="354"/>
      <c r="D2583" s="327"/>
      <c r="E2583" s="327"/>
      <c r="F2583" s="327"/>
      <c r="G2583" s="327"/>
      <c r="H2583" s="327"/>
      <c r="I2583" s="327"/>
      <c r="J2583" s="327"/>
      <c r="K2583" s="327"/>
      <c r="L2583" s="327"/>
      <c r="M2583" s="327"/>
      <c r="N2583" s="327"/>
      <c r="O2583" s="327"/>
      <c r="P2583" s="327"/>
      <c r="Q2583" s="327"/>
      <c r="R2583" s="327"/>
      <c r="S2583" s="327"/>
      <c r="T2583" s="327"/>
      <c r="U2583" s="327"/>
      <c r="V2583" s="327"/>
      <c r="W2583" s="327"/>
      <c r="X2583" s="327"/>
      <c r="Y2583" s="327"/>
      <c r="Z2583" s="327"/>
      <c r="AA2583" s="327"/>
      <c r="AB2583" s="327"/>
      <c r="AC2583" s="327"/>
      <c r="AD2583" s="327"/>
      <c r="AE2583" s="327"/>
      <c r="AF2583" s="327"/>
      <c r="AG2583" s="327"/>
    </row>
    <row r="2584" spans="2:33">
      <c r="B2584" s="354"/>
      <c r="D2584" s="327"/>
      <c r="E2584" s="327"/>
      <c r="F2584" s="327"/>
      <c r="G2584" s="327"/>
      <c r="H2584" s="327"/>
      <c r="I2584" s="327"/>
      <c r="J2584" s="327"/>
      <c r="K2584" s="327"/>
      <c r="L2584" s="327"/>
      <c r="M2584" s="327"/>
      <c r="N2584" s="327"/>
      <c r="O2584" s="327"/>
      <c r="P2584" s="327"/>
      <c r="Q2584" s="327"/>
      <c r="R2584" s="327"/>
      <c r="S2584" s="327"/>
      <c r="T2584" s="327"/>
      <c r="U2584" s="327"/>
      <c r="V2584" s="327"/>
      <c r="W2584" s="327"/>
      <c r="X2584" s="327"/>
      <c r="Y2584" s="327"/>
      <c r="Z2584" s="327"/>
      <c r="AA2584" s="327"/>
      <c r="AB2584" s="327"/>
      <c r="AC2584" s="327"/>
      <c r="AD2584" s="327"/>
      <c r="AE2584" s="327"/>
      <c r="AF2584" s="327"/>
      <c r="AG2584" s="327"/>
    </row>
    <row r="2585" spans="2:33">
      <c r="B2585" s="354"/>
      <c r="D2585" s="327"/>
      <c r="E2585" s="327"/>
      <c r="F2585" s="327"/>
      <c r="G2585" s="327"/>
      <c r="H2585" s="327"/>
      <c r="I2585" s="327"/>
      <c r="J2585" s="327"/>
      <c r="K2585" s="327"/>
      <c r="L2585" s="327"/>
      <c r="M2585" s="327"/>
      <c r="N2585" s="327"/>
      <c r="O2585" s="327"/>
      <c r="P2585" s="327"/>
      <c r="Q2585" s="327"/>
      <c r="R2585" s="327"/>
      <c r="S2585" s="327"/>
      <c r="T2585" s="327"/>
      <c r="U2585" s="327"/>
      <c r="V2585" s="327"/>
      <c r="W2585" s="327"/>
      <c r="X2585" s="327"/>
      <c r="Y2585" s="327"/>
      <c r="Z2585" s="327"/>
      <c r="AA2585" s="327"/>
      <c r="AB2585" s="327"/>
      <c r="AC2585" s="327"/>
      <c r="AD2585" s="327"/>
      <c r="AE2585" s="327"/>
      <c r="AF2585" s="327"/>
      <c r="AG2585" s="327"/>
    </row>
    <row r="2586" spans="2:33">
      <c r="B2586" s="354"/>
      <c r="D2586" s="327"/>
      <c r="E2586" s="327"/>
      <c r="F2586" s="327"/>
      <c r="G2586" s="327"/>
      <c r="H2586" s="327"/>
      <c r="I2586" s="327"/>
      <c r="J2586" s="327"/>
      <c r="K2586" s="327"/>
      <c r="L2586" s="327"/>
      <c r="M2586" s="327"/>
      <c r="N2586" s="327"/>
      <c r="O2586" s="327"/>
      <c r="P2586" s="327"/>
      <c r="Q2586" s="327"/>
      <c r="R2586" s="327"/>
      <c r="S2586" s="327"/>
      <c r="T2586" s="327"/>
      <c r="U2586" s="327"/>
      <c r="V2586" s="327"/>
      <c r="W2586" s="327"/>
      <c r="X2586" s="327"/>
      <c r="Y2586" s="327"/>
      <c r="Z2586" s="327"/>
      <c r="AA2586" s="327"/>
      <c r="AB2586" s="327"/>
      <c r="AC2586" s="327"/>
      <c r="AD2586" s="327"/>
      <c r="AE2586" s="327"/>
      <c r="AF2586" s="327"/>
      <c r="AG2586" s="327"/>
    </row>
    <row r="2587" spans="2:33">
      <c r="B2587" s="354"/>
      <c r="D2587" s="327"/>
      <c r="E2587" s="327"/>
      <c r="F2587" s="327"/>
      <c r="G2587" s="327"/>
      <c r="H2587" s="327"/>
      <c r="I2587" s="327"/>
      <c r="J2587" s="327"/>
      <c r="K2587" s="327"/>
      <c r="L2587" s="327"/>
      <c r="M2587" s="327"/>
      <c r="N2587" s="327"/>
      <c r="O2587" s="327"/>
      <c r="P2587" s="327"/>
      <c r="Q2587" s="327"/>
      <c r="R2587" s="327"/>
      <c r="S2587" s="327"/>
      <c r="T2587" s="327"/>
      <c r="U2587" s="327"/>
      <c r="V2587" s="327"/>
      <c r="W2587" s="327"/>
      <c r="X2587" s="327"/>
      <c r="Y2587" s="327"/>
      <c r="Z2587" s="327"/>
      <c r="AA2587" s="327"/>
      <c r="AB2587" s="327"/>
      <c r="AC2587" s="327"/>
      <c r="AD2587" s="327"/>
      <c r="AE2587" s="327"/>
      <c r="AF2587" s="327"/>
      <c r="AG2587" s="327"/>
    </row>
    <row r="2588" spans="2:33">
      <c r="B2588" s="354"/>
      <c r="D2588" s="327"/>
      <c r="E2588" s="327"/>
      <c r="F2588" s="327"/>
      <c r="G2588" s="327"/>
      <c r="H2588" s="327"/>
      <c r="I2588" s="327"/>
      <c r="J2588" s="327"/>
      <c r="K2588" s="327"/>
      <c r="L2588" s="327"/>
      <c r="M2588" s="327"/>
      <c r="N2588" s="327"/>
      <c r="O2588" s="327"/>
      <c r="P2588" s="327"/>
      <c r="Q2588" s="327"/>
      <c r="R2588" s="327"/>
      <c r="S2588" s="327"/>
      <c r="T2588" s="327"/>
      <c r="U2588" s="327"/>
      <c r="V2588" s="327"/>
      <c r="W2588" s="327"/>
      <c r="X2588" s="327"/>
      <c r="Y2588" s="327"/>
      <c r="Z2588" s="327"/>
      <c r="AA2588" s="327"/>
      <c r="AB2588" s="327"/>
      <c r="AC2588" s="327"/>
      <c r="AD2588" s="327"/>
      <c r="AE2588" s="327"/>
      <c r="AF2588" s="327"/>
      <c r="AG2588" s="327"/>
    </row>
    <row r="2589" spans="2:33">
      <c r="B2589" s="354"/>
      <c r="D2589" s="327"/>
      <c r="E2589" s="327"/>
      <c r="F2589" s="327"/>
      <c r="G2589" s="327"/>
      <c r="H2589" s="327"/>
      <c r="I2589" s="327"/>
      <c r="J2589" s="327"/>
      <c r="K2589" s="327"/>
      <c r="L2589" s="327"/>
      <c r="M2589" s="327"/>
      <c r="N2589" s="327"/>
      <c r="O2589" s="327"/>
      <c r="P2589" s="327"/>
      <c r="Q2589" s="327"/>
      <c r="R2589" s="327"/>
      <c r="S2589" s="327"/>
      <c r="T2589" s="327"/>
      <c r="U2589" s="327"/>
      <c r="V2589" s="327"/>
      <c r="W2589" s="327"/>
      <c r="X2589" s="327"/>
      <c r="Y2589" s="327"/>
      <c r="Z2589" s="327"/>
      <c r="AA2589" s="327"/>
      <c r="AB2589" s="327"/>
      <c r="AC2589" s="327"/>
      <c r="AD2589" s="327"/>
      <c r="AE2589" s="327"/>
      <c r="AF2589" s="327"/>
      <c r="AG2589" s="327"/>
    </row>
    <row r="2590" spans="2:33">
      <c r="B2590" s="354"/>
      <c r="D2590" s="327"/>
      <c r="E2590" s="327"/>
      <c r="F2590" s="327"/>
      <c r="G2590" s="327"/>
      <c r="H2590" s="327"/>
      <c r="I2590" s="327"/>
      <c r="J2590" s="327"/>
      <c r="K2590" s="327"/>
      <c r="L2590" s="327"/>
      <c r="M2590" s="327"/>
      <c r="N2590" s="327"/>
      <c r="O2590" s="327"/>
      <c r="P2590" s="327"/>
      <c r="Q2590" s="327"/>
      <c r="R2590" s="327"/>
      <c r="S2590" s="327"/>
      <c r="T2590" s="327"/>
      <c r="U2590" s="327"/>
      <c r="V2590" s="327"/>
      <c r="W2590" s="327"/>
      <c r="X2590" s="327"/>
      <c r="Y2590" s="327"/>
      <c r="Z2590" s="327"/>
      <c r="AA2590" s="327"/>
      <c r="AB2590" s="327"/>
      <c r="AC2590" s="327"/>
      <c r="AD2590" s="327"/>
      <c r="AE2590" s="327"/>
      <c r="AF2590" s="327"/>
      <c r="AG2590" s="327"/>
    </row>
    <row r="2591" spans="2:33">
      <c r="B2591" s="354"/>
      <c r="D2591" s="327"/>
      <c r="E2591" s="327"/>
      <c r="F2591" s="327"/>
      <c r="G2591" s="327"/>
      <c r="H2591" s="327"/>
      <c r="I2591" s="327"/>
      <c r="J2591" s="327"/>
      <c r="K2591" s="327"/>
      <c r="L2591" s="327"/>
      <c r="M2591" s="327"/>
      <c r="N2591" s="327"/>
      <c r="O2591" s="327"/>
      <c r="P2591" s="327"/>
      <c r="Q2591" s="327"/>
      <c r="R2591" s="327"/>
      <c r="S2591" s="327"/>
      <c r="T2591" s="327"/>
      <c r="U2591" s="327"/>
      <c r="V2591" s="327"/>
      <c r="W2591" s="327"/>
      <c r="X2591" s="327"/>
      <c r="Y2591" s="327"/>
      <c r="Z2591" s="327"/>
      <c r="AA2591" s="327"/>
      <c r="AB2591" s="327"/>
      <c r="AC2591" s="327"/>
      <c r="AD2591" s="327"/>
      <c r="AE2591" s="327"/>
      <c r="AF2591" s="327"/>
      <c r="AG2591" s="327"/>
    </row>
    <row r="2592" spans="2:33">
      <c r="B2592" s="354"/>
      <c r="D2592" s="327"/>
      <c r="E2592" s="327"/>
      <c r="F2592" s="327"/>
      <c r="G2592" s="327"/>
      <c r="H2592" s="327"/>
      <c r="I2592" s="327"/>
      <c r="J2592" s="327"/>
      <c r="K2592" s="327"/>
      <c r="L2592" s="327"/>
      <c r="M2592" s="327"/>
      <c r="N2592" s="327"/>
      <c r="O2592" s="327"/>
      <c r="P2592" s="327"/>
      <c r="Q2592" s="327"/>
      <c r="R2592" s="327"/>
      <c r="S2592" s="327"/>
      <c r="T2592" s="327"/>
      <c r="U2592" s="327"/>
      <c r="V2592" s="327"/>
      <c r="W2592" s="327"/>
      <c r="X2592" s="327"/>
      <c r="Y2592" s="327"/>
      <c r="Z2592" s="327"/>
      <c r="AA2592" s="327"/>
      <c r="AB2592" s="327"/>
      <c r="AC2592" s="327"/>
      <c r="AD2592" s="327"/>
      <c r="AE2592" s="327"/>
      <c r="AF2592" s="327"/>
      <c r="AG2592" s="327"/>
    </row>
    <row r="2593" spans="2:33">
      <c r="B2593" s="354"/>
      <c r="D2593" s="327"/>
      <c r="E2593" s="327"/>
      <c r="F2593" s="327"/>
      <c r="G2593" s="327"/>
      <c r="H2593" s="327"/>
      <c r="I2593" s="327"/>
      <c r="J2593" s="327"/>
      <c r="K2593" s="327"/>
      <c r="L2593" s="327"/>
      <c r="M2593" s="327"/>
      <c r="N2593" s="327"/>
      <c r="O2593" s="327"/>
      <c r="P2593" s="327"/>
      <c r="Q2593" s="327"/>
      <c r="R2593" s="327"/>
      <c r="S2593" s="327"/>
      <c r="T2593" s="327"/>
      <c r="U2593" s="327"/>
      <c r="V2593" s="327"/>
      <c r="W2593" s="327"/>
      <c r="X2593" s="327"/>
      <c r="Y2593" s="327"/>
      <c r="Z2593" s="327"/>
      <c r="AA2593" s="327"/>
      <c r="AB2593" s="327"/>
      <c r="AC2593" s="327"/>
      <c r="AD2593" s="327"/>
      <c r="AE2593" s="327"/>
      <c r="AF2593" s="327"/>
      <c r="AG2593" s="327"/>
    </row>
    <row r="2594" spans="2:33">
      <c r="B2594" s="354"/>
      <c r="D2594" s="327"/>
      <c r="E2594" s="327"/>
      <c r="F2594" s="327"/>
      <c r="G2594" s="327"/>
      <c r="H2594" s="327"/>
      <c r="I2594" s="327"/>
      <c r="J2594" s="327"/>
      <c r="K2594" s="327"/>
      <c r="L2594" s="327"/>
      <c r="M2594" s="327"/>
      <c r="N2594" s="327"/>
      <c r="O2594" s="327"/>
      <c r="P2594" s="327"/>
      <c r="Q2594" s="327"/>
      <c r="R2594" s="327"/>
      <c r="S2594" s="327"/>
      <c r="T2594" s="327"/>
      <c r="U2594" s="327"/>
      <c r="V2594" s="327"/>
      <c r="W2594" s="327"/>
      <c r="X2594" s="327"/>
      <c r="Y2594" s="327"/>
      <c r="Z2594" s="327"/>
      <c r="AA2594" s="327"/>
      <c r="AB2594" s="327"/>
      <c r="AC2594" s="327"/>
      <c r="AD2594" s="327"/>
      <c r="AE2594" s="327"/>
      <c r="AF2594" s="327"/>
      <c r="AG2594" s="327"/>
    </row>
    <row r="2595" spans="2:33">
      <c r="B2595" s="354"/>
      <c r="D2595" s="327"/>
      <c r="E2595" s="327"/>
      <c r="F2595" s="327"/>
      <c r="G2595" s="327"/>
      <c r="H2595" s="327"/>
      <c r="I2595" s="327"/>
      <c r="J2595" s="327"/>
      <c r="K2595" s="327"/>
      <c r="L2595" s="327"/>
      <c r="M2595" s="327"/>
      <c r="N2595" s="327"/>
      <c r="O2595" s="327"/>
      <c r="P2595" s="327"/>
      <c r="Q2595" s="327"/>
      <c r="R2595" s="327"/>
      <c r="S2595" s="327"/>
      <c r="T2595" s="327"/>
      <c r="U2595" s="327"/>
      <c r="V2595" s="327"/>
      <c r="W2595" s="327"/>
      <c r="X2595" s="327"/>
      <c r="Y2595" s="327"/>
      <c r="Z2595" s="327"/>
      <c r="AA2595" s="327"/>
      <c r="AB2595" s="327"/>
      <c r="AC2595" s="327"/>
      <c r="AD2595" s="327"/>
      <c r="AE2595" s="327"/>
      <c r="AF2595" s="327"/>
      <c r="AG2595" s="327"/>
    </row>
    <row r="2596" spans="2:33">
      <c r="B2596" s="354"/>
      <c r="D2596" s="327"/>
      <c r="E2596" s="327"/>
      <c r="F2596" s="327"/>
      <c r="G2596" s="327"/>
      <c r="H2596" s="327"/>
      <c r="I2596" s="327"/>
      <c r="J2596" s="327"/>
      <c r="K2596" s="327"/>
      <c r="L2596" s="327"/>
      <c r="M2596" s="327"/>
      <c r="N2596" s="327"/>
      <c r="O2596" s="327"/>
      <c r="P2596" s="327"/>
      <c r="Q2596" s="327"/>
      <c r="R2596" s="327"/>
      <c r="S2596" s="327"/>
      <c r="T2596" s="327"/>
      <c r="U2596" s="327"/>
      <c r="V2596" s="327"/>
      <c r="W2596" s="327"/>
      <c r="X2596" s="327"/>
      <c r="Y2596" s="327"/>
      <c r="Z2596" s="327"/>
      <c r="AA2596" s="327"/>
      <c r="AB2596" s="327"/>
      <c r="AC2596" s="327"/>
      <c r="AD2596" s="327"/>
      <c r="AE2596" s="327"/>
      <c r="AF2596" s="327"/>
      <c r="AG2596" s="327"/>
    </row>
    <row r="2597" spans="2:33">
      <c r="B2597" s="354"/>
      <c r="D2597" s="327"/>
      <c r="E2597" s="327"/>
      <c r="F2597" s="327"/>
      <c r="G2597" s="327"/>
      <c r="H2597" s="327"/>
      <c r="I2597" s="327"/>
      <c r="J2597" s="327"/>
      <c r="K2597" s="327"/>
      <c r="L2597" s="327"/>
      <c r="M2597" s="327"/>
      <c r="N2597" s="327"/>
      <c r="O2597" s="327"/>
      <c r="P2597" s="327"/>
      <c r="Q2597" s="327"/>
      <c r="R2597" s="327"/>
      <c r="S2597" s="327"/>
      <c r="T2597" s="327"/>
      <c r="U2597" s="327"/>
      <c r="V2597" s="327"/>
      <c r="W2597" s="327"/>
      <c r="X2597" s="327"/>
      <c r="Y2597" s="327"/>
      <c r="Z2597" s="327"/>
      <c r="AA2597" s="327"/>
      <c r="AB2597" s="327"/>
      <c r="AC2597" s="327"/>
      <c r="AD2597" s="327"/>
      <c r="AE2597" s="327"/>
      <c r="AF2597" s="327"/>
      <c r="AG2597" s="327"/>
    </row>
    <row r="2598" spans="2:33">
      <c r="B2598" s="354"/>
      <c r="D2598" s="327"/>
      <c r="E2598" s="327"/>
      <c r="F2598" s="327"/>
      <c r="G2598" s="327"/>
      <c r="H2598" s="327"/>
      <c r="I2598" s="327"/>
      <c r="J2598" s="327"/>
      <c r="K2598" s="327"/>
      <c r="L2598" s="327"/>
      <c r="M2598" s="327"/>
      <c r="N2598" s="327"/>
      <c r="O2598" s="327"/>
      <c r="P2598" s="327"/>
      <c r="Q2598" s="327"/>
      <c r="R2598" s="327"/>
      <c r="S2598" s="327"/>
      <c r="T2598" s="327"/>
      <c r="U2598" s="327"/>
      <c r="V2598" s="327"/>
      <c r="W2598" s="327"/>
      <c r="X2598" s="327"/>
      <c r="Y2598" s="327"/>
      <c r="Z2598" s="327"/>
      <c r="AA2598" s="327"/>
      <c r="AB2598" s="327"/>
      <c r="AC2598" s="327"/>
      <c r="AD2598" s="327"/>
      <c r="AE2598" s="327"/>
      <c r="AF2598" s="327"/>
      <c r="AG2598" s="327"/>
    </row>
    <row r="2599" spans="2:33">
      <c r="B2599" s="354"/>
      <c r="D2599" s="327"/>
      <c r="E2599" s="327"/>
      <c r="F2599" s="327"/>
      <c r="G2599" s="327"/>
      <c r="H2599" s="327"/>
      <c r="I2599" s="327"/>
      <c r="J2599" s="327"/>
      <c r="K2599" s="327"/>
      <c r="L2599" s="327"/>
      <c r="M2599" s="327"/>
      <c r="N2599" s="327"/>
      <c r="O2599" s="327"/>
      <c r="P2599" s="327"/>
      <c r="Q2599" s="327"/>
      <c r="R2599" s="327"/>
      <c r="S2599" s="327"/>
      <c r="T2599" s="327"/>
      <c r="U2599" s="327"/>
      <c r="V2599" s="327"/>
      <c r="W2599" s="327"/>
      <c r="X2599" s="327"/>
      <c r="Y2599" s="327"/>
      <c r="Z2599" s="327"/>
      <c r="AA2599" s="327"/>
      <c r="AB2599" s="327"/>
      <c r="AC2599" s="327"/>
      <c r="AD2599" s="327"/>
      <c r="AE2599" s="327"/>
      <c r="AF2599" s="327"/>
      <c r="AG2599" s="327"/>
    </row>
    <row r="2600" spans="2:33">
      <c r="B2600" s="354"/>
      <c r="D2600" s="327"/>
      <c r="E2600" s="327"/>
      <c r="F2600" s="327"/>
      <c r="G2600" s="327"/>
      <c r="H2600" s="327"/>
      <c r="I2600" s="327"/>
      <c r="J2600" s="327"/>
      <c r="K2600" s="327"/>
      <c r="L2600" s="327"/>
      <c r="M2600" s="327"/>
      <c r="N2600" s="327"/>
      <c r="O2600" s="327"/>
      <c r="P2600" s="327"/>
      <c r="Q2600" s="327"/>
      <c r="R2600" s="327"/>
      <c r="S2600" s="327"/>
      <c r="T2600" s="327"/>
      <c r="U2600" s="327"/>
      <c r="V2600" s="327"/>
      <c r="W2600" s="327"/>
      <c r="X2600" s="327"/>
      <c r="Y2600" s="327"/>
      <c r="Z2600" s="327"/>
      <c r="AA2600" s="327"/>
      <c r="AB2600" s="327"/>
      <c r="AC2600" s="327"/>
      <c r="AD2600" s="327"/>
      <c r="AE2600" s="327"/>
      <c r="AF2600" s="327"/>
      <c r="AG2600" s="327"/>
    </row>
    <row r="2601" spans="2:33">
      <c r="B2601" s="354"/>
      <c r="D2601" s="327"/>
      <c r="E2601" s="327"/>
      <c r="F2601" s="327"/>
      <c r="G2601" s="327"/>
      <c r="H2601" s="327"/>
      <c r="I2601" s="327"/>
      <c r="J2601" s="327"/>
      <c r="K2601" s="327"/>
      <c r="L2601" s="327"/>
      <c r="M2601" s="327"/>
      <c r="N2601" s="327"/>
      <c r="O2601" s="327"/>
      <c r="P2601" s="327"/>
      <c r="Q2601" s="327"/>
      <c r="R2601" s="327"/>
      <c r="S2601" s="327"/>
      <c r="T2601" s="327"/>
      <c r="U2601" s="327"/>
      <c r="V2601" s="327"/>
      <c r="W2601" s="327"/>
      <c r="X2601" s="327"/>
      <c r="Y2601" s="327"/>
      <c r="Z2601" s="327"/>
      <c r="AA2601" s="327"/>
      <c r="AB2601" s="327"/>
      <c r="AC2601" s="327"/>
      <c r="AD2601" s="327"/>
      <c r="AE2601" s="327"/>
      <c r="AF2601" s="327"/>
      <c r="AG2601" s="327"/>
    </row>
    <row r="2602" spans="2:33">
      <c r="B2602" s="354"/>
      <c r="D2602" s="327"/>
      <c r="E2602" s="327"/>
      <c r="F2602" s="327"/>
      <c r="G2602" s="327"/>
      <c r="H2602" s="327"/>
      <c r="I2602" s="327"/>
      <c r="J2602" s="327"/>
      <c r="K2602" s="327"/>
      <c r="L2602" s="327"/>
      <c r="M2602" s="327"/>
      <c r="N2602" s="327"/>
      <c r="O2602" s="327"/>
      <c r="P2602" s="327"/>
      <c r="Q2602" s="327"/>
      <c r="R2602" s="327"/>
      <c r="S2602" s="327"/>
      <c r="T2602" s="327"/>
      <c r="U2602" s="327"/>
      <c r="V2602" s="327"/>
      <c r="W2602" s="327"/>
      <c r="X2602" s="327"/>
      <c r="Y2602" s="327"/>
      <c r="Z2602" s="327"/>
      <c r="AA2602" s="327"/>
      <c r="AB2602" s="327"/>
      <c r="AC2602" s="327"/>
      <c r="AD2602" s="327"/>
      <c r="AE2602" s="327"/>
      <c r="AF2602" s="327"/>
      <c r="AG2602" s="327"/>
    </row>
    <row r="2603" spans="2:33">
      <c r="B2603" s="354"/>
      <c r="D2603" s="327"/>
      <c r="E2603" s="327"/>
      <c r="F2603" s="327"/>
      <c r="G2603" s="327"/>
      <c r="H2603" s="327"/>
      <c r="I2603" s="327"/>
      <c r="J2603" s="327"/>
      <c r="K2603" s="327"/>
      <c r="L2603" s="327"/>
      <c r="M2603" s="327"/>
      <c r="N2603" s="327"/>
      <c r="O2603" s="327"/>
      <c r="P2603" s="327"/>
      <c r="Q2603" s="327"/>
      <c r="R2603" s="327"/>
      <c r="S2603" s="327"/>
      <c r="T2603" s="327"/>
      <c r="U2603" s="327"/>
      <c r="V2603" s="327"/>
      <c r="W2603" s="327"/>
      <c r="X2603" s="327"/>
      <c r="Y2603" s="327"/>
      <c r="Z2603" s="327"/>
      <c r="AA2603" s="327"/>
      <c r="AB2603" s="327"/>
      <c r="AC2603" s="327"/>
      <c r="AD2603" s="327"/>
      <c r="AE2603" s="327"/>
      <c r="AF2603" s="327"/>
      <c r="AG2603" s="327"/>
    </row>
    <row r="2604" spans="2:33">
      <c r="B2604" s="354"/>
      <c r="D2604" s="327"/>
      <c r="E2604" s="327"/>
      <c r="F2604" s="327"/>
      <c r="G2604" s="327"/>
      <c r="H2604" s="327"/>
      <c r="I2604" s="327"/>
      <c r="J2604" s="327"/>
      <c r="K2604" s="327"/>
      <c r="L2604" s="327"/>
      <c r="M2604" s="327"/>
      <c r="N2604" s="327"/>
      <c r="O2604" s="327"/>
      <c r="P2604" s="327"/>
      <c r="Q2604" s="327"/>
      <c r="R2604" s="327"/>
      <c r="S2604" s="327"/>
      <c r="T2604" s="327"/>
      <c r="U2604" s="327"/>
      <c r="V2604" s="327"/>
      <c r="W2604" s="327"/>
      <c r="X2604" s="327"/>
      <c r="Y2604" s="327"/>
      <c r="Z2604" s="327"/>
      <c r="AA2604" s="327"/>
      <c r="AB2604" s="327"/>
      <c r="AC2604" s="327"/>
      <c r="AD2604" s="327"/>
      <c r="AE2604" s="327"/>
      <c r="AF2604" s="327"/>
      <c r="AG2604" s="327"/>
    </row>
    <row r="2605" spans="2:33">
      <c r="B2605" s="354"/>
      <c r="D2605" s="327"/>
      <c r="E2605" s="327"/>
      <c r="F2605" s="327"/>
      <c r="G2605" s="327"/>
      <c r="H2605" s="327"/>
      <c r="I2605" s="327"/>
      <c r="J2605" s="327"/>
      <c r="K2605" s="327"/>
      <c r="L2605" s="327"/>
      <c r="M2605" s="327"/>
      <c r="N2605" s="327"/>
      <c r="O2605" s="327"/>
      <c r="P2605" s="327"/>
      <c r="Q2605" s="327"/>
      <c r="R2605" s="327"/>
      <c r="S2605" s="327"/>
      <c r="T2605" s="327"/>
      <c r="U2605" s="327"/>
      <c r="V2605" s="327"/>
      <c r="W2605" s="327"/>
      <c r="X2605" s="327"/>
      <c r="Y2605" s="327"/>
      <c r="Z2605" s="327"/>
      <c r="AA2605" s="327"/>
      <c r="AB2605" s="327"/>
      <c r="AC2605" s="327"/>
      <c r="AD2605" s="327"/>
      <c r="AE2605" s="327"/>
      <c r="AF2605" s="327"/>
      <c r="AG2605" s="327"/>
    </row>
    <row r="2606" spans="2:33">
      <c r="B2606" s="354"/>
      <c r="D2606" s="327"/>
      <c r="E2606" s="327"/>
      <c r="F2606" s="327"/>
      <c r="G2606" s="327"/>
      <c r="H2606" s="327"/>
      <c r="I2606" s="327"/>
      <c r="J2606" s="327"/>
      <c r="K2606" s="327"/>
      <c r="L2606" s="327"/>
      <c r="M2606" s="327"/>
      <c r="N2606" s="327"/>
      <c r="O2606" s="327"/>
      <c r="P2606" s="327"/>
      <c r="Q2606" s="327"/>
      <c r="R2606" s="327"/>
      <c r="S2606" s="327"/>
      <c r="T2606" s="327"/>
      <c r="U2606" s="327"/>
      <c r="V2606" s="327"/>
      <c r="W2606" s="327"/>
      <c r="X2606" s="327"/>
      <c r="Y2606" s="327"/>
      <c r="Z2606" s="327"/>
      <c r="AA2606" s="327"/>
      <c r="AB2606" s="327"/>
      <c r="AC2606" s="327"/>
      <c r="AD2606" s="327"/>
      <c r="AE2606" s="327"/>
      <c r="AF2606" s="327"/>
      <c r="AG2606" s="327"/>
    </row>
    <row r="2607" spans="2:33">
      <c r="B2607" s="354"/>
      <c r="D2607" s="327"/>
      <c r="E2607" s="327"/>
      <c r="F2607" s="327"/>
      <c r="G2607" s="327"/>
      <c r="H2607" s="327"/>
      <c r="I2607" s="327"/>
      <c r="J2607" s="327"/>
      <c r="K2607" s="327"/>
      <c r="L2607" s="327"/>
      <c r="M2607" s="327"/>
      <c r="N2607" s="327"/>
      <c r="O2607" s="327"/>
      <c r="P2607" s="327"/>
      <c r="Q2607" s="327"/>
      <c r="R2607" s="327"/>
      <c r="S2607" s="327"/>
      <c r="T2607" s="327"/>
      <c r="U2607" s="327"/>
      <c r="V2607" s="327"/>
      <c r="W2607" s="327"/>
      <c r="X2607" s="327"/>
      <c r="Y2607" s="327"/>
      <c r="Z2607" s="327"/>
      <c r="AA2607" s="327"/>
      <c r="AB2607" s="327"/>
      <c r="AC2607" s="327"/>
      <c r="AD2607" s="327"/>
      <c r="AE2607" s="327"/>
      <c r="AF2607" s="327"/>
      <c r="AG2607" s="327"/>
    </row>
    <row r="2608" spans="2:33">
      <c r="D2608" s="327"/>
      <c r="E2608" s="327"/>
      <c r="F2608" s="327"/>
      <c r="G2608" s="327"/>
      <c r="H2608" s="327"/>
      <c r="I2608" s="327"/>
      <c r="J2608" s="327"/>
      <c r="K2608" s="327"/>
      <c r="L2608" s="327"/>
      <c r="M2608" s="327"/>
      <c r="N2608" s="327"/>
      <c r="O2608" s="327"/>
      <c r="P2608" s="327"/>
      <c r="Q2608" s="327"/>
      <c r="R2608" s="327"/>
      <c r="S2608" s="327"/>
      <c r="T2608" s="327"/>
      <c r="U2608" s="327"/>
      <c r="V2608" s="327"/>
      <c r="W2608" s="327"/>
      <c r="X2608" s="327"/>
      <c r="Y2608" s="327"/>
      <c r="Z2608" s="327"/>
      <c r="AA2608" s="327"/>
      <c r="AB2608" s="327"/>
      <c r="AC2608" s="327"/>
      <c r="AD2608" s="327"/>
      <c r="AE2608" s="327"/>
      <c r="AF2608" s="327"/>
      <c r="AG2608" s="327"/>
    </row>
    <row r="2609" spans="2:33">
      <c r="B2609" s="354"/>
      <c r="D2609" s="327"/>
      <c r="E2609" s="327"/>
      <c r="F2609" s="327"/>
      <c r="G2609" s="327"/>
      <c r="H2609" s="327"/>
      <c r="I2609" s="327"/>
      <c r="J2609" s="327"/>
      <c r="K2609" s="327"/>
      <c r="L2609" s="327"/>
      <c r="M2609" s="327"/>
      <c r="N2609" s="327"/>
      <c r="O2609" s="327"/>
      <c r="P2609" s="327"/>
      <c r="Q2609" s="327"/>
      <c r="R2609" s="327"/>
      <c r="S2609" s="327"/>
      <c r="T2609" s="327"/>
      <c r="U2609" s="327"/>
      <c r="V2609" s="327"/>
      <c r="W2609" s="327"/>
      <c r="X2609" s="327"/>
      <c r="Y2609" s="327"/>
      <c r="Z2609" s="327"/>
      <c r="AA2609" s="327"/>
      <c r="AB2609" s="327"/>
      <c r="AC2609" s="327"/>
      <c r="AD2609" s="327"/>
      <c r="AE2609" s="327"/>
      <c r="AF2609" s="327"/>
      <c r="AG2609" s="327"/>
    </row>
    <row r="2610" spans="2:33">
      <c r="B2610" s="354"/>
      <c r="D2610" s="327"/>
      <c r="E2610" s="327"/>
      <c r="F2610" s="327"/>
      <c r="G2610" s="327"/>
      <c r="H2610" s="327"/>
      <c r="I2610" s="327"/>
      <c r="J2610" s="327"/>
      <c r="K2610" s="327"/>
      <c r="L2610" s="327"/>
      <c r="M2610" s="327"/>
      <c r="N2610" s="327"/>
      <c r="O2610" s="327"/>
      <c r="P2610" s="327"/>
      <c r="Q2610" s="327"/>
      <c r="R2610" s="327"/>
      <c r="S2610" s="327"/>
      <c r="T2610" s="327"/>
      <c r="U2610" s="327"/>
      <c r="V2610" s="327"/>
      <c r="W2610" s="327"/>
      <c r="X2610" s="327"/>
      <c r="Y2610" s="327"/>
      <c r="Z2610" s="327"/>
      <c r="AA2610" s="327"/>
      <c r="AB2610" s="327"/>
      <c r="AC2610" s="327"/>
      <c r="AD2610" s="327"/>
      <c r="AE2610" s="327"/>
      <c r="AF2610" s="327"/>
      <c r="AG2610" s="327"/>
    </row>
    <row r="2611" spans="2:33">
      <c r="B2611" s="354"/>
      <c r="D2611" s="327"/>
      <c r="E2611" s="327"/>
      <c r="F2611" s="327"/>
      <c r="G2611" s="327"/>
      <c r="H2611" s="327"/>
      <c r="I2611" s="327"/>
      <c r="J2611" s="327"/>
      <c r="K2611" s="327"/>
      <c r="L2611" s="327"/>
      <c r="M2611" s="327"/>
      <c r="N2611" s="327"/>
      <c r="O2611" s="327"/>
      <c r="P2611" s="327"/>
      <c r="Q2611" s="327"/>
      <c r="R2611" s="327"/>
      <c r="S2611" s="327"/>
      <c r="T2611" s="327"/>
      <c r="U2611" s="327"/>
      <c r="V2611" s="327"/>
      <c r="W2611" s="327"/>
      <c r="X2611" s="327"/>
      <c r="Y2611" s="327"/>
      <c r="Z2611" s="327"/>
      <c r="AA2611" s="327"/>
      <c r="AB2611" s="327"/>
      <c r="AC2611" s="327"/>
      <c r="AD2611" s="327"/>
      <c r="AE2611" s="327"/>
      <c r="AF2611" s="327"/>
      <c r="AG2611" s="327"/>
    </row>
    <row r="2612" spans="2:33">
      <c r="B2612" s="354"/>
      <c r="D2612" s="327"/>
      <c r="E2612" s="327"/>
      <c r="F2612" s="327"/>
      <c r="G2612" s="327"/>
      <c r="H2612" s="327"/>
      <c r="I2612" s="327"/>
      <c r="J2612" s="327"/>
      <c r="K2612" s="327"/>
      <c r="L2612" s="327"/>
      <c r="M2612" s="327"/>
      <c r="N2612" s="327"/>
      <c r="O2612" s="327"/>
      <c r="P2612" s="327"/>
      <c r="Q2612" s="327"/>
      <c r="R2612" s="327"/>
      <c r="S2612" s="327"/>
      <c r="T2612" s="327"/>
      <c r="U2612" s="327"/>
      <c r="V2612" s="327"/>
      <c r="W2612" s="327"/>
      <c r="X2612" s="327"/>
      <c r="Y2612" s="327"/>
      <c r="Z2612" s="327"/>
      <c r="AA2612" s="327"/>
      <c r="AB2612" s="327"/>
      <c r="AC2612" s="327"/>
      <c r="AD2612" s="327"/>
      <c r="AE2612" s="327"/>
      <c r="AF2612" s="327"/>
      <c r="AG2612" s="327"/>
    </row>
    <row r="2613" spans="2:33">
      <c r="D2613" s="327"/>
      <c r="E2613" s="327"/>
      <c r="F2613" s="327"/>
      <c r="G2613" s="327"/>
      <c r="H2613" s="327"/>
      <c r="I2613" s="327"/>
      <c r="J2613" s="327"/>
      <c r="K2613" s="327"/>
      <c r="L2613" s="327"/>
      <c r="M2613" s="327"/>
      <c r="N2613" s="327"/>
      <c r="O2613" s="327"/>
      <c r="P2613" s="327"/>
      <c r="Q2613" s="327"/>
      <c r="R2613" s="327"/>
      <c r="S2613" s="327"/>
      <c r="T2613" s="327"/>
      <c r="U2613" s="327"/>
      <c r="V2613" s="327"/>
      <c r="W2613" s="327"/>
      <c r="X2613" s="327"/>
      <c r="Y2613" s="327"/>
      <c r="Z2613" s="327"/>
      <c r="AA2613" s="327"/>
      <c r="AB2613" s="327"/>
      <c r="AC2613" s="327"/>
      <c r="AD2613" s="327"/>
      <c r="AE2613" s="327"/>
      <c r="AF2613" s="327"/>
      <c r="AG2613" s="327"/>
    </row>
    <row r="2614" spans="2:33">
      <c r="D2614" s="327"/>
      <c r="E2614" s="327"/>
      <c r="F2614" s="327"/>
      <c r="G2614" s="327"/>
      <c r="H2614" s="327"/>
      <c r="I2614" s="327"/>
      <c r="J2614" s="327"/>
      <c r="K2614" s="327"/>
      <c r="L2614" s="327"/>
      <c r="M2614" s="327"/>
      <c r="N2614" s="327"/>
      <c r="O2614" s="327"/>
      <c r="P2614" s="327"/>
      <c r="Q2614" s="327"/>
      <c r="R2614" s="327"/>
      <c r="S2614" s="327"/>
      <c r="T2614" s="327"/>
      <c r="U2614" s="327"/>
      <c r="V2614" s="327"/>
      <c r="W2614" s="327"/>
      <c r="X2614" s="327"/>
      <c r="Y2614" s="327"/>
      <c r="Z2614" s="327"/>
      <c r="AA2614" s="327"/>
      <c r="AB2614" s="327"/>
      <c r="AC2614" s="327"/>
      <c r="AD2614" s="327"/>
      <c r="AE2614" s="327"/>
      <c r="AF2614" s="327"/>
      <c r="AG2614" s="327"/>
    </row>
    <row r="2615" spans="2:33">
      <c r="D2615" s="327"/>
      <c r="E2615" s="327"/>
      <c r="F2615" s="327"/>
      <c r="G2615" s="327"/>
      <c r="H2615" s="327"/>
      <c r="I2615" s="327"/>
      <c r="J2615" s="327"/>
      <c r="K2615" s="327"/>
      <c r="L2615" s="327"/>
      <c r="M2615" s="327"/>
      <c r="N2615" s="327"/>
      <c r="O2615" s="327"/>
      <c r="P2615" s="327"/>
      <c r="Q2615" s="327"/>
      <c r="R2615" s="327"/>
      <c r="S2615" s="327"/>
      <c r="T2615" s="327"/>
      <c r="U2615" s="327"/>
      <c r="V2615" s="327"/>
      <c r="W2615" s="327"/>
      <c r="X2615" s="327"/>
      <c r="Y2615" s="327"/>
      <c r="Z2615" s="327"/>
      <c r="AA2615" s="327"/>
      <c r="AB2615" s="327"/>
      <c r="AC2615" s="327"/>
      <c r="AD2615" s="327"/>
      <c r="AE2615" s="327"/>
      <c r="AF2615" s="327"/>
      <c r="AG2615" s="327"/>
    </row>
    <row r="2616" spans="2:33">
      <c r="D2616" s="327"/>
      <c r="E2616" s="327"/>
      <c r="F2616" s="327"/>
      <c r="G2616" s="327"/>
      <c r="H2616" s="327"/>
      <c r="I2616" s="327"/>
      <c r="J2616" s="327"/>
      <c r="K2616" s="327"/>
      <c r="L2616" s="327"/>
      <c r="M2616" s="327"/>
      <c r="N2616" s="327"/>
      <c r="O2616" s="327"/>
      <c r="P2616" s="327"/>
      <c r="Q2616" s="327"/>
      <c r="R2616" s="327"/>
      <c r="S2616" s="327"/>
      <c r="T2616" s="327"/>
      <c r="U2616" s="327"/>
      <c r="V2616" s="327"/>
      <c r="W2616" s="327"/>
      <c r="X2616" s="327"/>
      <c r="Y2616" s="327"/>
      <c r="Z2616" s="327"/>
      <c r="AA2616" s="327"/>
      <c r="AB2616" s="327"/>
      <c r="AC2616" s="327"/>
      <c r="AD2616" s="327"/>
      <c r="AE2616" s="327"/>
      <c r="AF2616" s="327"/>
      <c r="AG2616" s="327"/>
    </row>
    <row r="2617" spans="2:33">
      <c r="D2617" s="327"/>
      <c r="E2617" s="327"/>
      <c r="F2617" s="327"/>
      <c r="G2617" s="327"/>
      <c r="H2617" s="327"/>
      <c r="I2617" s="327"/>
      <c r="J2617" s="327"/>
      <c r="K2617" s="327"/>
      <c r="L2617" s="327"/>
      <c r="M2617" s="327"/>
      <c r="N2617" s="327"/>
      <c r="O2617" s="327"/>
      <c r="P2617" s="327"/>
      <c r="Q2617" s="327"/>
      <c r="R2617" s="327"/>
      <c r="S2617" s="327"/>
      <c r="T2617" s="327"/>
      <c r="U2617" s="327"/>
      <c r="V2617" s="327"/>
      <c r="W2617" s="327"/>
      <c r="X2617" s="327"/>
      <c r="Y2617" s="327"/>
      <c r="Z2617" s="327"/>
      <c r="AA2617" s="327"/>
      <c r="AB2617" s="327"/>
      <c r="AC2617" s="327"/>
      <c r="AD2617" s="327"/>
      <c r="AE2617" s="327"/>
      <c r="AF2617" s="327"/>
      <c r="AG2617" s="327"/>
    </row>
    <row r="2618" spans="2:33">
      <c r="D2618" s="327"/>
      <c r="E2618" s="327"/>
      <c r="F2618" s="327"/>
      <c r="G2618" s="327"/>
      <c r="H2618" s="327"/>
      <c r="I2618" s="327"/>
      <c r="J2618" s="327"/>
      <c r="K2618" s="327"/>
      <c r="L2618" s="327"/>
      <c r="M2618" s="327"/>
      <c r="N2618" s="327"/>
      <c r="O2618" s="327"/>
      <c r="P2618" s="327"/>
      <c r="Q2618" s="327"/>
      <c r="R2618" s="327"/>
      <c r="S2618" s="327"/>
      <c r="T2618" s="327"/>
      <c r="U2618" s="327"/>
      <c r="V2618" s="327"/>
      <c r="W2618" s="327"/>
      <c r="X2618" s="327"/>
      <c r="Y2618" s="327"/>
      <c r="Z2618" s="327"/>
      <c r="AA2618" s="327"/>
      <c r="AB2618" s="327"/>
      <c r="AC2618" s="327"/>
      <c r="AD2618" s="327"/>
      <c r="AE2618" s="327"/>
      <c r="AF2618" s="327"/>
      <c r="AG2618" s="327"/>
    </row>
    <row r="2619" spans="2:33">
      <c r="D2619" s="327"/>
      <c r="E2619" s="327"/>
      <c r="F2619" s="327"/>
      <c r="G2619" s="327"/>
      <c r="H2619" s="327"/>
      <c r="I2619" s="327"/>
      <c r="J2619" s="327"/>
      <c r="K2619" s="327"/>
      <c r="L2619" s="327"/>
      <c r="M2619" s="327"/>
      <c r="N2619" s="327"/>
      <c r="O2619" s="327"/>
      <c r="P2619" s="327"/>
      <c r="Q2619" s="327"/>
      <c r="R2619" s="327"/>
      <c r="S2619" s="327"/>
      <c r="T2619" s="327"/>
      <c r="U2619" s="327"/>
      <c r="V2619" s="327"/>
      <c r="W2619" s="327"/>
      <c r="X2619" s="327"/>
      <c r="Y2619" s="327"/>
      <c r="Z2619" s="327"/>
      <c r="AA2619" s="327"/>
      <c r="AB2619" s="327"/>
      <c r="AC2619" s="327"/>
      <c r="AD2619" s="327"/>
      <c r="AE2619" s="327"/>
      <c r="AF2619" s="327"/>
      <c r="AG2619" s="327"/>
    </row>
    <row r="2620" spans="2:33">
      <c r="D2620" s="327"/>
      <c r="E2620" s="327"/>
      <c r="F2620" s="327"/>
      <c r="G2620" s="327"/>
      <c r="H2620" s="327"/>
      <c r="I2620" s="327"/>
      <c r="J2620" s="327"/>
      <c r="K2620" s="327"/>
      <c r="L2620" s="327"/>
      <c r="M2620" s="327"/>
      <c r="N2620" s="327"/>
      <c r="O2620" s="327"/>
      <c r="P2620" s="327"/>
      <c r="Q2620" s="327"/>
      <c r="R2620" s="327"/>
      <c r="S2620" s="327"/>
      <c r="T2620" s="327"/>
      <c r="U2620" s="327"/>
      <c r="V2620" s="327"/>
      <c r="W2620" s="327"/>
      <c r="X2620" s="327"/>
      <c r="Y2620" s="327"/>
      <c r="Z2620" s="327"/>
      <c r="AA2620" s="327"/>
      <c r="AB2620" s="327"/>
      <c r="AC2620" s="327"/>
      <c r="AD2620" s="327"/>
      <c r="AE2620" s="327"/>
      <c r="AF2620" s="327"/>
      <c r="AG2620" s="327"/>
    </row>
    <row r="2621" spans="2:33">
      <c r="D2621" s="327"/>
      <c r="E2621" s="327"/>
      <c r="F2621" s="327"/>
      <c r="G2621" s="327"/>
      <c r="H2621" s="327"/>
      <c r="I2621" s="327"/>
      <c r="J2621" s="327"/>
      <c r="K2621" s="327"/>
      <c r="L2621" s="327"/>
      <c r="M2621" s="327"/>
      <c r="N2621" s="327"/>
      <c r="O2621" s="327"/>
      <c r="P2621" s="327"/>
      <c r="Q2621" s="327"/>
      <c r="R2621" s="327"/>
      <c r="S2621" s="327"/>
      <c r="T2621" s="327"/>
      <c r="U2621" s="327"/>
      <c r="V2621" s="327"/>
      <c r="W2621" s="327"/>
      <c r="X2621" s="327"/>
      <c r="Y2621" s="327"/>
      <c r="Z2621" s="327"/>
      <c r="AA2621" s="327"/>
      <c r="AB2621" s="327"/>
      <c r="AC2621" s="327"/>
      <c r="AD2621" s="327"/>
      <c r="AE2621" s="327"/>
      <c r="AF2621" s="327"/>
      <c r="AG2621" s="327"/>
    </row>
    <row r="2622" spans="2:33">
      <c r="D2622" s="327"/>
      <c r="E2622" s="327"/>
      <c r="F2622" s="327"/>
      <c r="G2622" s="327"/>
      <c r="H2622" s="327"/>
      <c r="I2622" s="327"/>
      <c r="J2622" s="327"/>
      <c r="K2622" s="327"/>
      <c r="L2622" s="327"/>
      <c r="M2622" s="327"/>
      <c r="N2622" s="327"/>
      <c r="O2622" s="327"/>
      <c r="P2622" s="327"/>
      <c r="Q2622" s="327"/>
      <c r="R2622" s="327"/>
      <c r="S2622" s="327"/>
      <c r="T2622" s="327"/>
      <c r="U2622" s="327"/>
      <c r="V2622" s="327"/>
      <c r="W2622" s="327"/>
      <c r="X2622" s="327"/>
      <c r="Y2622" s="327"/>
      <c r="Z2622" s="327"/>
      <c r="AA2622" s="327"/>
      <c r="AB2622" s="327"/>
      <c r="AC2622" s="327"/>
      <c r="AD2622" s="327"/>
      <c r="AE2622" s="327"/>
      <c r="AF2622" s="327"/>
      <c r="AG2622" s="327"/>
    </row>
    <row r="2623" spans="2:33">
      <c r="D2623" s="327"/>
      <c r="E2623" s="327"/>
      <c r="F2623" s="327"/>
      <c r="G2623" s="327"/>
      <c r="H2623" s="327"/>
      <c r="I2623" s="327"/>
      <c r="J2623" s="327"/>
      <c r="K2623" s="327"/>
      <c r="L2623" s="327"/>
      <c r="M2623" s="327"/>
      <c r="N2623" s="327"/>
      <c r="O2623" s="327"/>
      <c r="P2623" s="327"/>
      <c r="Q2623" s="327"/>
      <c r="R2623" s="327"/>
      <c r="S2623" s="327"/>
      <c r="T2623" s="327"/>
      <c r="U2623" s="327"/>
      <c r="V2623" s="327"/>
      <c r="W2623" s="327"/>
      <c r="X2623" s="327"/>
      <c r="Y2623" s="327"/>
      <c r="Z2623" s="327"/>
      <c r="AA2623" s="327"/>
      <c r="AB2623" s="327"/>
      <c r="AC2623" s="327"/>
      <c r="AD2623" s="327"/>
      <c r="AE2623" s="327"/>
      <c r="AF2623" s="327"/>
      <c r="AG2623" s="327"/>
    </row>
    <row r="2624" spans="2:33">
      <c r="D2624" s="327"/>
      <c r="E2624" s="327"/>
      <c r="F2624" s="327"/>
      <c r="G2624" s="327"/>
      <c r="H2624" s="327"/>
      <c r="I2624" s="327"/>
      <c r="J2624" s="327"/>
      <c r="K2624" s="327"/>
      <c r="L2624" s="327"/>
      <c r="M2624" s="327"/>
      <c r="N2624" s="327"/>
      <c r="O2624" s="327"/>
      <c r="P2624" s="327"/>
      <c r="Q2624" s="327"/>
      <c r="R2624" s="327"/>
      <c r="S2624" s="327"/>
      <c r="T2624" s="327"/>
      <c r="U2624" s="327"/>
      <c r="V2624" s="327"/>
      <c r="W2624" s="327"/>
      <c r="X2624" s="327"/>
      <c r="Y2624" s="327"/>
      <c r="Z2624" s="327"/>
      <c r="AA2624" s="327"/>
      <c r="AB2624" s="327"/>
      <c r="AC2624" s="327"/>
      <c r="AD2624" s="327"/>
      <c r="AE2624" s="327"/>
      <c r="AF2624" s="327"/>
      <c r="AG2624" s="327"/>
    </row>
    <row r="2625" spans="4:33">
      <c r="D2625" s="327"/>
      <c r="E2625" s="327"/>
      <c r="F2625" s="327"/>
      <c r="G2625" s="327"/>
      <c r="H2625" s="327"/>
      <c r="I2625" s="327"/>
      <c r="J2625" s="327"/>
      <c r="K2625" s="327"/>
      <c r="L2625" s="327"/>
      <c r="M2625" s="327"/>
      <c r="N2625" s="327"/>
      <c r="O2625" s="327"/>
      <c r="P2625" s="327"/>
      <c r="Q2625" s="327"/>
      <c r="R2625" s="327"/>
      <c r="S2625" s="327"/>
      <c r="T2625" s="327"/>
      <c r="U2625" s="327"/>
      <c r="V2625" s="327"/>
      <c r="W2625" s="327"/>
      <c r="X2625" s="327"/>
      <c r="Y2625" s="327"/>
      <c r="Z2625" s="327"/>
      <c r="AA2625" s="327"/>
      <c r="AB2625" s="327"/>
      <c r="AC2625" s="327"/>
      <c r="AD2625" s="327"/>
      <c r="AE2625" s="327"/>
      <c r="AF2625" s="327"/>
      <c r="AG2625" s="327"/>
    </row>
    <row r="2626" spans="4:33">
      <c r="D2626" s="327"/>
      <c r="E2626" s="327"/>
      <c r="F2626" s="327"/>
      <c r="G2626" s="327"/>
      <c r="H2626" s="327"/>
      <c r="I2626" s="327"/>
      <c r="J2626" s="327"/>
      <c r="K2626" s="327"/>
      <c r="L2626" s="327"/>
      <c r="M2626" s="327"/>
      <c r="N2626" s="327"/>
      <c r="O2626" s="327"/>
      <c r="P2626" s="327"/>
      <c r="Q2626" s="327"/>
      <c r="R2626" s="327"/>
      <c r="S2626" s="327"/>
      <c r="T2626" s="327"/>
      <c r="U2626" s="327"/>
      <c r="V2626" s="327"/>
      <c r="W2626" s="327"/>
      <c r="X2626" s="327"/>
      <c r="Y2626" s="327"/>
      <c r="Z2626" s="327"/>
      <c r="AA2626" s="327"/>
      <c r="AB2626" s="327"/>
      <c r="AC2626" s="327"/>
      <c r="AD2626" s="327"/>
      <c r="AE2626" s="327"/>
      <c r="AF2626" s="327"/>
      <c r="AG2626" s="327"/>
    </row>
    <row r="2627" spans="4:33">
      <c r="D2627" s="327"/>
      <c r="E2627" s="327"/>
      <c r="F2627" s="327"/>
      <c r="G2627" s="327"/>
      <c r="H2627" s="327"/>
      <c r="I2627" s="327"/>
      <c r="P2627" s="327"/>
      <c r="Q2627" s="327"/>
      <c r="R2627" s="327"/>
      <c r="S2627" s="327"/>
      <c r="T2627" s="327"/>
      <c r="U2627" s="327"/>
      <c r="V2627" s="327"/>
      <c r="W2627" s="327"/>
      <c r="X2627" s="327"/>
      <c r="Y2627" s="327"/>
      <c r="Z2627" s="327"/>
      <c r="AA2627" s="327"/>
      <c r="AB2627" s="327"/>
      <c r="AC2627" s="327"/>
      <c r="AD2627" s="327"/>
      <c r="AE2627" s="327"/>
      <c r="AF2627" s="327"/>
      <c r="AG2627" s="327"/>
    </row>
    <row r="2628" spans="4:33">
      <c r="E2628" s="327"/>
      <c r="J2628" s="328"/>
      <c r="K2628" s="328"/>
      <c r="L2628" s="328"/>
      <c r="M2628" s="328"/>
      <c r="N2628" s="328"/>
      <c r="O2628" s="328"/>
    </row>
    <row r="2629" spans="4:33">
      <c r="D2629" s="328"/>
      <c r="F2629" s="328"/>
      <c r="G2629" s="328"/>
      <c r="H2629" s="328"/>
      <c r="I2629" s="328"/>
      <c r="J2629" s="328"/>
      <c r="K2629" s="328"/>
      <c r="L2629" s="328"/>
      <c r="M2629" s="328"/>
      <c r="N2629" s="328"/>
      <c r="O2629" s="328"/>
      <c r="P2629" s="328"/>
      <c r="Q2629" s="328"/>
      <c r="R2629" s="328"/>
      <c r="S2629" s="328"/>
      <c r="T2629" s="328"/>
      <c r="U2629" s="328"/>
      <c r="V2629" s="328"/>
      <c r="W2629" s="328"/>
      <c r="X2629" s="328"/>
      <c r="Y2629" s="328"/>
      <c r="Z2629" s="328"/>
      <c r="AA2629" s="328"/>
      <c r="AB2629" s="328"/>
      <c r="AC2629" s="328"/>
      <c r="AD2629" s="328"/>
      <c r="AE2629" s="328"/>
      <c r="AF2629" s="328"/>
      <c r="AG2629" s="328"/>
    </row>
    <row r="2630" spans="4:33">
      <c r="D2630" s="328"/>
      <c r="E2630" s="328"/>
      <c r="F2630" s="328"/>
      <c r="G2630" s="328"/>
      <c r="H2630" s="328"/>
      <c r="I2630" s="328"/>
      <c r="J2630" s="328"/>
      <c r="K2630" s="328"/>
      <c r="L2630" s="328"/>
      <c r="M2630" s="328"/>
      <c r="N2630" s="328"/>
      <c r="O2630" s="328"/>
      <c r="P2630" s="328"/>
      <c r="Q2630" s="328"/>
      <c r="R2630" s="328"/>
      <c r="S2630" s="328"/>
      <c r="T2630" s="328"/>
      <c r="U2630" s="328"/>
      <c r="V2630" s="328"/>
      <c r="W2630" s="328"/>
      <c r="X2630" s="328"/>
      <c r="Y2630" s="328"/>
      <c r="Z2630" s="328"/>
      <c r="AA2630" s="328"/>
      <c r="AB2630" s="328"/>
      <c r="AC2630" s="328"/>
      <c r="AD2630" s="328"/>
      <c r="AE2630" s="328"/>
      <c r="AF2630" s="328"/>
      <c r="AG2630" s="328"/>
    </row>
    <row r="2631" spans="4:33">
      <c r="D2631" s="328"/>
      <c r="E2631" s="328"/>
      <c r="F2631" s="328"/>
      <c r="G2631" s="328"/>
      <c r="H2631" s="328"/>
      <c r="I2631" s="328"/>
      <c r="J2631" s="328"/>
      <c r="K2631" s="328"/>
      <c r="L2631" s="328"/>
      <c r="M2631" s="328"/>
      <c r="N2631" s="328"/>
      <c r="O2631" s="328"/>
      <c r="P2631" s="328"/>
      <c r="Q2631" s="328"/>
      <c r="R2631" s="328"/>
      <c r="S2631" s="328"/>
      <c r="T2631" s="328"/>
      <c r="U2631" s="328"/>
      <c r="V2631" s="328"/>
      <c r="W2631" s="328"/>
      <c r="X2631" s="328"/>
      <c r="Y2631" s="328"/>
      <c r="Z2631" s="328"/>
      <c r="AA2631" s="328"/>
      <c r="AB2631" s="328"/>
      <c r="AC2631" s="328"/>
      <c r="AD2631" s="328"/>
      <c r="AE2631" s="328"/>
      <c r="AF2631" s="328"/>
      <c r="AG2631" s="328"/>
    </row>
    <row r="2632" spans="4:33">
      <c r="D2632" s="328"/>
      <c r="E2632" s="328"/>
      <c r="F2632" s="328"/>
      <c r="G2632" s="328"/>
      <c r="H2632" s="328"/>
      <c r="I2632" s="328"/>
      <c r="P2632" s="328"/>
      <c r="Q2632" s="328"/>
      <c r="R2632" s="328"/>
      <c r="S2632" s="328"/>
      <c r="T2632" s="328"/>
      <c r="U2632" s="328"/>
      <c r="V2632" s="328"/>
      <c r="W2632" s="328"/>
      <c r="X2632" s="328"/>
      <c r="Y2632" s="328"/>
      <c r="Z2632" s="328"/>
      <c r="AA2632" s="328"/>
      <c r="AB2632" s="328"/>
      <c r="AC2632" s="328"/>
      <c r="AD2632" s="328"/>
      <c r="AE2632" s="328"/>
      <c r="AF2632" s="328"/>
      <c r="AG2632" s="328"/>
    </row>
    <row r="2633" spans="4:33">
      <c r="E2633" s="328"/>
    </row>
  </sheetData>
  <pageMargins left="0.7" right="0.7" top="0.75" bottom="0.75" header="0.3" footer="0.3"/>
  <pageSetup orientation="portrait" horizontalDpi="4294967292" verticalDpi="429496729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6"/>
  <dimension ref="A2:BA244"/>
  <sheetViews>
    <sheetView showGridLines="0" zoomScale="90" zoomScaleNormal="90" zoomScalePageLayoutView="90" workbookViewId="0"/>
  </sheetViews>
  <sheetFormatPr defaultColWidth="8.875" defaultRowHeight="15.75" customHeight="1"/>
  <cols>
    <col min="1" max="2" width="3.5" style="47" customWidth="1"/>
    <col min="3" max="3" width="18.875" style="47" customWidth="1"/>
    <col min="4" max="4" width="24.875" style="47" customWidth="1"/>
    <col min="5" max="5" width="20.625" style="47" customWidth="1"/>
    <col min="6" max="6" width="51.875" style="3" customWidth="1"/>
    <col min="7" max="8" width="15.625" style="3" customWidth="1"/>
    <col min="9" max="9" width="28.625" style="47" customWidth="1"/>
    <col min="10" max="10" width="61" style="47" customWidth="1"/>
    <col min="11" max="11" width="26.875" style="47" customWidth="1"/>
    <col min="12" max="12" width="22" style="47" customWidth="1"/>
    <col min="13" max="13" width="17.625" style="47" customWidth="1"/>
    <col min="14" max="14" width="16.125" style="47" bestFit="1" customWidth="1"/>
    <col min="15" max="15" width="18.125" style="47" customWidth="1"/>
    <col min="16" max="16" width="19.625" style="47" bestFit="1" customWidth="1"/>
    <col min="17" max="17" width="20.5" style="47" customWidth="1"/>
    <col min="18" max="18" width="20.625" style="47" customWidth="1"/>
    <col min="19" max="22" width="15.625" style="47" customWidth="1"/>
    <col min="23" max="23" width="6.625" style="47" customWidth="1"/>
    <col min="24" max="31" width="10.625" style="47" customWidth="1"/>
    <col min="32" max="32" width="19.625" style="47" customWidth="1"/>
    <col min="33" max="33" width="18.625" style="47" customWidth="1"/>
    <col min="34" max="34" width="15.5" style="47" customWidth="1"/>
    <col min="35" max="35" width="10.625" style="47" bestFit="1" customWidth="1"/>
    <col min="36" max="36" width="12.5" style="47" customWidth="1"/>
    <col min="37" max="37" width="18" style="47" customWidth="1"/>
    <col min="38" max="38" width="9.875" style="47" bestFit="1" customWidth="1"/>
    <col min="39" max="39" width="9.125" style="47" bestFit="1" customWidth="1"/>
    <col min="40" max="40" width="13.125" style="47" bestFit="1" customWidth="1"/>
    <col min="41" max="41" width="7.875" style="47" bestFit="1" customWidth="1"/>
    <col min="42" max="16384" width="8.875" style="47"/>
  </cols>
  <sheetData>
    <row r="2" spans="1:53" ht="15.75" customHeight="1">
      <c r="C2" s="113" t="s">
        <v>172</v>
      </c>
      <c r="J2" s="46" t="s">
        <v>275</v>
      </c>
      <c r="R2" s="32" t="s">
        <v>133</v>
      </c>
      <c r="AF2" s="35"/>
      <c r="AG2" s="159" t="s">
        <v>174</v>
      </c>
      <c r="AH2" s="68"/>
      <c r="AI2" s="35"/>
      <c r="AJ2" s="35"/>
      <c r="AK2" s="35"/>
      <c r="AL2" s="35"/>
      <c r="AM2" s="35"/>
      <c r="AN2" s="35"/>
      <c r="AO2" s="35"/>
    </row>
    <row r="3" spans="1:53" ht="15.75" customHeight="1">
      <c r="AF3" s="35"/>
      <c r="AG3" s="35"/>
      <c r="AH3" s="35"/>
      <c r="AI3" s="35"/>
      <c r="AJ3" s="35"/>
      <c r="AK3" s="35"/>
      <c r="AL3" s="35"/>
      <c r="AM3" s="35"/>
      <c r="AN3" s="35"/>
      <c r="AO3" s="35"/>
    </row>
    <row r="4" spans="1:53" ht="15.75" customHeight="1">
      <c r="A4" s="35"/>
      <c r="B4" s="35"/>
      <c r="C4" s="196" t="s">
        <v>278</v>
      </c>
      <c r="D4" s="98" t="s">
        <v>91</v>
      </c>
      <c r="E4" s="98" t="s">
        <v>92</v>
      </c>
      <c r="F4" s="90"/>
      <c r="G4" s="34"/>
      <c r="H4" s="34"/>
      <c r="I4" s="35"/>
      <c r="J4" s="196" t="s">
        <v>278</v>
      </c>
      <c r="K4" s="98" t="s">
        <v>91</v>
      </c>
      <c r="L4" s="98" t="s">
        <v>92</v>
      </c>
      <c r="M4" s="35"/>
      <c r="N4" s="35"/>
      <c r="O4" s="35"/>
      <c r="P4" s="35"/>
      <c r="Q4" s="35"/>
      <c r="R4" s="198" t="s">
        <v>90</v>
      </c>
      <c r="S4" s="98" t="s">
        <v>91</v>
      </c>
      <c r="T4" s="98" t="s">
        <v>92</v>
      </c>
      <c r="U4" s="34"/>
      <c r="V4" s="35"/>
      <c r="W4" s="35"/>
      <c r="X4" s="35"/>
      <c r="Y4" s="35"/>
      <c r="Z4" s="35"/>
      <c r="AA4" s="35"/>
      <c r="AB4" s="35"/>
      <c r="AC4" s="35"/>
      <c r="AD4" s="35"/>
      <c r="AE4" s="35"/>
      <c r="AF4" s="35"/>
      <c r="AG4" s="199" t="s">
        <v>90</v>
      </c>
      <c r="AH4" s="98" t="s">
        <v>1071</v>
      </c>
      <c r="AI4" s="98" t="s">
        <v>118</v>
      </c>
      <c r="AJ4" s="98" t="s">
        <v>116</v>
      </c>
      <c r="AK4" s="98" t="s">
        <v>117</v>
      </c>
      <c r="AL4" s="98" t="s">
        <v>870</v>
      </c>
      <c r="AM4" s="98" t="s">
        <v>121</v>
      </c>
      <c r="AN4" s="98" t="s">
        <v>94</v>
      </c>
      <c r="AO4" s="98" t="s">
        <v>92</v>
      </c>
      <c r="AP4" s="35"/>
      <c r="AQ4" s="35"/>
      <c r="AR4" s="35"/>
      <c r="AS4" s="35"/>
      <c r="AT4" s="35"/>
      <c r="AU4" s="35"/>
      <c r="AV4" s="35"/>
      <c r="AW4" s="35"/>
      <c r="AX4" s="35"/>
      <c r="AY4" s="35"/>
      <c r="AZ4" s="35"/>
      <c r="BA4" s="35"/>
    </row>
    <row r="5" spans="1:53" ht="15.75" customHeight="1">
      <c r="C5" s="108" t="s">
        <v>117</v>
      </c>
      <c r="D5" s="49">
        <f t="shared" ref="D5:D12" si="0">E5/$E$15</f>
        <v>0.10465116279069768</v>
      </c>
      <c r="E5" s="48">
        <f t="shared" ref="E5:E14" si="1">COUNTIFS($E$45:$E$244,C5)</f>
        <v>9</v>
      </c>
      <c r="G5" s="41"/>
      <c r="H5" s="48"/>
      <c r="I5" s="109"/>
      <c r="J5" s="109" t="s">
        <v>994</v>
      </c>
      <c r="K5" s="49">
        <f t="shared" ref="K5:K20" si="2">L5/$L$22</f>
        <v>0.22727272727272727</v>
      </c>
      <c r="L5" s="48">
        <f t="shared" ref="L5:L20" si="3">COUNTIFS($G$45:$I$244,J5)</f>
        <v>5</v>
      </c>
      <c r="R5" s="114" t="s">
        <v>221</v>
      </c>
      <c r="S5" s="49">
        <f t="shared" ref="S5:S10" si="4">T5/$T$13</f>
        <v>0.24074074074074073</v>
      </c>
      <c r="T5" s="48">
        <f t="shared" ref="T5:T11" si="5">COUNTIFS($K$45:$N$244,R5)</f>
        <v>13</v>
      </c>
      <c r="U5" s="48"/>
      <c r="AG5" s="200" t="s">
        <v>135</v>
      </c>
      <c r="AH5" s="84">
        <f t="shared" ref="AH5:AN5" si="6">COUNTIF($R$45:$R$244,AH$4)+COUNTIF($U$45:$U$244,AH$4)+COUNTIF($X$45:$X$244,AH$4)+COUNTIF($AA$45:$AA$244,AH$4)</f>
        <v>0</v>
      </c>
      <c r="AI5" s="84">
        <f t="shared" si="6"/>
        <v>1</v>
      </c>
      <c r="AJ5" s="84">
        <f t="shared" si="6"/>
        <v>1</v>
      </c>
      <c r="AK5" s="84">
        <f t="shared" si="6"/>
        <v>3</v>
      </c>
      <c r="AL5" s="84">
        <f t="shared" si="6"/>
        <v>0</v>
      </c>
      <c r="AM5" s="84">
        <f t="shared" si="6"/>
        <v>0</v>
      </c>
      <c r="AN5" s="84">
        <f t="shared" si="6"/>
        <v>9</v>
      </c>
      <c r="AO5" s="233">
        <f>SUM(AH5:AN5)</f>
        <v>14</v>
      </c>
    </row>
    <row r="6" spans="1:53" ht="15.75" customHeight="1">
      <c r="C6" s="108" t="s">
        <v>118</v>
      </c>
      <c r="D6" s="49">
        <f t="shared" si="0"/>
        <v>9.3023255813953487E-2</v>
      </c>
      <c r="E6" s="48">
        <f t="shared" si="1"/>
        <v>8</v>
      </c>
      <c r="G6" s="41"/>
      <c r="H6" s="48"/>
      <c r="I6" s="109"/>
      <c r="J6" s="114" t="s">
        <v>742</v>
      </c>
      <c r="K6" s="49">
        <f t="shared" si="2"/>
        <v>9.0909090909090912E-2</v>
      </c>
      <c r="L6" s="48">
        <f t="shared" si="3"/>
        <v>2</v>
      </c>
      <c r="R6" s="114" t="s">
        <v>218</v>
      </c>
      <c r="S6" s="49">
        <f t="shared" si="4"/>
        <v>0.14814814814814814</v>
      </c>
      <c r="T6" s="48">
        <f t="shared" si="5"/>
        <v>8</v>
      </c>
      <c r="U6" s="48"/>
      <c r="AG6" s="200" t="s">
        <v>136</v>
      </c>
      <c r="AH6" s="84">
        <f t="shared" ref="AH6:AN6" si="7">COUNTIF($S$45:$S$244,AH$4)+COUNTIF($V$45:$V$244,AH$4)+COUNTIF($Y$45:$Y$244,AH$4)+COUNTIF($AB$45:$AB$244,AH$4)</f>
        <v>5</v>
      </c>
      <c r="AI6" s="84">
        <f t="shared" si="7"/>
        <v>3</v>
      </c>
      <c r="AJ6" s="84">
        <f t="shared" si="7"/>
        <v>4</v>
      </c>
      <c r="AK6" s="84">
        <f t="shared" si="7"/>
        <v>3</v>
      </c>
      <c r="AL6" s="84">
        <f t="shared" si="7"/>
        <v>0</v>
      </c>
      <c r="AM6" s="84">
        <f t="shared" si="7"/>
        <v>3</v>
      </c>
      <c r="AN6" s="84">
        <f t="shared" si="7"/>
        <v>3</v>
      </c>
      <c r="AO6" s="233">
        <f t="shared" ref="AO6:AO7" si="8">SUM(AH6:AN6)</f>
        <v>21</v>
      </c>
    </row>
    <row r="7" spans="1:53" ht="15.75" customHeight="1">
      <c r="C7" s="108" t="s">
        <v>208</v>
      </c>
      <c r="D7" s="49">
        <f t="shared" si="0"/>
        <v>6.9767441860465115E-2</v>
      </c>
      <c r="E7" s="48">
        <f t="shared" si="1"/>
        <v>6</v>
      </c>
      <c r="G7" s="41"/>
      <c r="H7" s="48"/>
      <c r="I7" s="109"/>
      <c r="J7" s="109" t="s">
        <v>993</v>
      </c>
      <c r="K7" s="49">
        <f t="shared" si="2"/>
        <v>9.0909090909090912E-2</v>
      </c>
      <c r="L7" s="48">
        <f t="shared" si="3"/>
        <v>2</v>
      </c>
      <c r="R7" s="134" t="s">
        <v>193</v>
      </c>
      <c r="S7" s="49">
        <f t="shared" si="4"/>
        <v>0.12962962962962962</v>
      </c>
      <c r="T7" s="48">
        <f t="shared" si="5"/>
        <v>7</v>
      </c>
      <c r="U7" s="48"/>
      <c r="AG7" s="200" t="s">
        <v>137</v>
      </c>
      <c r="AH7" s="84">
        <f t="shared" ref="AH7:AN7" si="9">COUNTIF($T$45:$T$244,AH$4)+COUNTIF($W$45:$W$244,AH$4)+COUNTIF($Z$45:$Z$244,AH$4)+COUNTIF($AC$45:$AC$244,AH$4)</f>
        <v>2</v>
      </c>
      <c r="AI7" s="84">
        <f t="shared" si="9"/>
        <v>4</v>
      </c>
      <c r="AJ7" s="84">
        <f t="shared" si="9"/>
        <v>5</v>
      </c>
      <c r="AK7" s="84">
        <f t="shared" si="9"/>
        <v>1</v>
      </c>
      <c r="AL7" s="84">
        <f t="shared" si="9"/>
        <v>0</v>
      </c>
      <c r="AM7" s="84">
        <f t="shared" si="9"/>
        <v>1</v>
      </c>
      <c r="AN7" s="84">
        <f t="shared" si="9"/>
        <v>5</v>
      </c>
      <c r="AO7" s="233">
        <f t="shared" si="8"/>
        <v>18</v>
      </c>
    </row>
    <row r="8" spans="1:53" ht="15.75" customHeight="1">
      <c r="C8" s="108" t="s">
        <v>116</v>
      </c>
      <c r="D8" s="49">
        <f t="shared" si="0"/>
        <v>5.8139534883720929E-2</v>
      </c>
      <c r="E8" s="48">
        <f t="shared" si="1"/>
        <v>5</v>
      </c>
      <c r="G8" s="41"/>
      <c r="H8" s="48"/>
      <c r="I8" s="109"/>
      <c r="J8" s="114" t="s">
        <v>744</v>
      </c>
      <c r="K8" s="49">
        <f t="shared" si="2"/>
        <v>4.5454545454545456E-2</v>
      </c>
      <c r="L8" s="48">
        <f t="shared" si="3"/>
        <v>1</v>
      </c>
      <c r="R8" s="114" t="s">
        <v>301</v>
      </c>
      <c r="S8" s="49">
        <f t="shared" si="4"/>
        <v>0.1111111111111111</v>
      </c>
      <c r="T8" s="48">
        <f t="shared" si="5"/>
        <v>6</v>
      </c>
      <c r="U8" s="48"/>
      <c r="AG8" s="201"/>
      <c r="AH8" s="34"/>
      <c r="AI8" s="186"/>
      <c r="AJ8" s="186"/>
      <c r="AL8" s="69"/>
      <c r="AM8" s="35"/>
      <c r="AN8" s="35"/>
      <c r="AO8" s="35"/>
    </row>
    <row r="9" spans="1:53" ht="15.75" customHeight="1">
      <c r="C9" s="108" t="s">
        <v>121</v>
      </c>
      <c r="D9" s="49">
        <f t="shared" si="0"/>
        <v>1.1627906976744186E-2</v>
      </c>
      <c r="E9" s="48">
        <f t="shared" si="1"/>
        <v>1</v>
      </c>
      <c r="G9" s="41"/>
      <c r="H9" s="48"/>
      <c r="I9" s="109"/>
      <c r="J9" s="114" t="s">
        <v>123</v>
      </c>
      <c r="K9" s="49">
        <f t="shared" si="2"/>
        <v>4.5454545454545456E-2</v>
      </c>
      <c r="L9" s="48">
        <f t="shared" si="3"/>
        <v>1</v>
      </c>
      <c r="R9" s="134" t="s">
        <v>220</v>
      </c>
      <c r="S9" s="49">
        <f t="shared" si="4"/>
        <v>9.2592592592592587E-2</v>
      </c>
      <c r="T9" s="48">
        <f t="shared" si="5"/>
        <v>5</v>
      </c>
      <c r="U9" s="48"/>
      <c r="AG9" s="163" t="s">
        <v>93</v>
      </c>
      <c r="AH9" s="98"/>
      <c r="AI9" s="161"/>
      <c r="AJ9" s="161"/>
      <c r="AK9" s="158"/>
      <c r="AL9" s="162"/>
      <c r="AM9" s="161"/>
      <c r="AN9" s="161"/>
      <c r="AO9" s="305">
        <f>SUM(AO5:AO8)</f>
        <v>53</v>
      </c>
    </row>
    <row r="10" spans="1:53" ht="15.75" customHeight="1">
      <c r="C10" s="116" t="s">
        <v>242</v>
      </c>
      <c r="D10" s="49">
        <f t="shared" si="0"/>
        <v>0</v>
      </c>
      <c r="E10" s="48">
        <f t="shared" si="1"/>
        <v>0</v>
      </c>
      <c r="G10" s="41"/>
      <c r="H10" s="48"/>
      <c r="I10" s="109"/>
      <c r="J10" s="114" t="s">
        <v>1061</v>
      </c>
      <c r="K10" s="49">
        <f t="shared" si="2"/>
        <v>4.5454545454545456E-2</v>
      </c>
      <c r="L10" s="48">
        <f t="shared" si="3"/>
        <v>1</v>
      </c>
      <c r="R10" s="114" t="s">
        <v>219</v>
      </c>
      <c r="S10" s="49">
        <f t="shared" si="4"/>
        <v>5.5555555555555552E-2</v>
      </c>
      <c r="T10" s="48">
        <f t="shared" si="5"/>
        <v>3</v>
      </c>
      <c r="U10" s="48"/>
      <c r="AA10" s="2"/>
      <c r="AE10" s="185"/>
      <c r="AF10" s="41"/>
      <c r="AI10" s="41"/>
      <c r="AJ10" s="41"/>
      <c r="AK10" s="5"/>
    </row>
    <row r="11" spans="1:53" ht="15.75" customHeight="1">
      <c r="C11" s="116" t="s">
        <v>123</v>
      </c>
      <c r="D11" s="49">
        <f t="shared" si="0"/>
        <v>0</v>
      </c>
      <c r="E11" s="48">
        <f t="shared" si="1"/>
        <v>0</v>
      </c>
      <c r="G11" s="41"/>
      <c r="H11" s="48"/>
      <c r="I11" s="109"/>
      <c r="J11" s="114" t="s">
        <v>1060</v>
      </c>
      <c r="K11" s="49">
        <f t="shared" si="2"/>
        <v>4.5454545454545456E-2</v>
      </c>
      <c r="L11" s="48">
        <f t="shared" si="3"/>
        <v>1</v>
      </c>
      <c r="R11" s="192" t="s">
        <v>94</v>
      </c>
      <c r="S11" s="165">
        <f t="shared" ref="S11" si="10">T11/$T$13</f>
        <v>0.22222222222222221</v>
      </c>
      <c r="T11" s="166">
        <f t="shared" si="5"/>
        <v>12</v>
      </c>
      <c r="U11" s="48"/>
      <c r="AA11" s="36"/>
      <c r="AG11" s="185"/>
      <c r="AH11" s="41"/>
      <c r="AI11" s="41"/>
      <c r="AJ11" s="41"/>
      <c r="AK11" s="5"/>
    </row>
    <row r="12" spans="1:53" ht="15.75" customHeight="1">
      <c r="C12" s="108" t="s">
        <v>115</v>
      </c>
      <c r="D12" s="49">
        <f t="shared" si="0"/>
        <v>0</v>
      </c>
      <c r="E12" s="48">
        <f t="shared" si="1"/>
        <v>0</v>
      </c>
      <c r="G12" s="41"/>
      <c r="H12" s="48"/>
      <c r="I12" s="109"/>
      <c r="J12" s="114" t="s">
        <v>230</v>
      </c>
      <c r="K12" s="49">
        <f t="shared" si="2"/>
        <v>4.5454545454545456E-2</v>
      </c>
      <c r="L12" s="48">
        <f t="shared" si="3"/>
        <v>1</v>
      </c>
      <c r="R12" s="109"/>
      <c r="AA12" s="2"/>
    </row>
    <row r="13" spans="1:53" ht="15.75" customHeight="1">
      <c r="C13" s="147" t="s">
        <v>94</v>
      </c>
      <c r="D13" s="165">
        <f t="shared" ref="D13" si="11">E13/$E$15</f>
        <v>0.20930232558139536</v>
      </c>
      <c r="E13" s="233">
        <f t="shared" si="1"/>
        <v>18</v>
      </c>
      <c r="G13" s="41"/>
      <c r="H13" s="48"/>
      <c r="I13" s="109"/>
      <c r="J13" s="114" t="s">
        <v>388</v>
      </c>
      <c r="K13" s="49">
        <f t="shared" si="2"/>
        <v>4.5454545454545456E-2</v>
      </c>
      <c r="L13" s="48">
        <f t="shared" si="3"/>
        <v>1</v>
      </c>
      <c r="R13" s="141" t="s">
        <v>241</v>
      </c>
      <c r="S13" s="152"/>
      <c r="T13" s="98">
        <f>SUM(T5:T12)</f>
        <v>54</v>
      </c>
      <c r="U13" s="44"/>
      <c r="AA13" s="36"/>
    </row>
    <row r="14" spans="1:53" ht="15.75" customHeight="1">
      <c r="C14" s="168" t="s">
        <v>209</v>
      </c>
      <c r="D14" s="165">
        <f t="shared" ref="D14" si="12">E14/$E$15</f>
        <v>0.45348837209302323</v>
      </c>
      <c r="E14" s="233">
        <f t="shared" si="1"/>
        <v>39</v>
      </c>
      <c r="H14" s="2"/>
      <c r="I14" s="109"/>
      <c r="J14" s="114" t="s">
        <v>1063</v>
      </c>
      <c r="K14" s="49">
        <f t="shared" si="2"/>
        <v>4.5454545454545456E-2</v>
      </c>
      <c r="L14" s="48">
        <f t="shared" si="3"/>
        <v>1</v>
      </c>
      <c r="R14" s="184" t="s">
        <v>300</v>
      </c>
      <c r="AA14" s="36"/>
    </row>
    <row r="15" spans="1:53" ht="15.75" customHeight="1">
      <c r="C15" s="197"/>
      <c r="D15" s="96" t="s">
        <v>93</v>
      </c>
      <c r="E15" s="98">
        <f>SUM(E5:E14)</f>
        <v>86</v>
      </c>
      <c r="G15" s="44"/>
      <c r="H15" s="44"/>
      <c r="J15" s="114" t="s">
        <v>504</v>
      </c>
      <c r="K15" s="49">
        <f t="shared" si="2"/>
        <v>4.5454545454545456E-2</v>
      </c>
      <c r="L15" s="48">
        <f t="shared" si="3"/>
        <v>1</v>
      </c>
      <c r="AA15" s="2"/>
    </row>
    <row r="16" spans="1:53" ht="15.75" customHeight="1">
      <c r="C16" s="197"/>
      <c r="D16" s="129" t="s">
        <v>241</v>
      </c>
      <c r="E16" s="129">
        <f>COUNTA('AMZN Auto Part MASTER'!$D$4:$GU$4)</f>
        <v>86</v>
      </c>
      <c r="G16" s="47"/>
      <c r="H16" s="47"/>
      <c r="J16" s="109" t="s">
        <v>390</v>
      </c>
      <c r="K16" s="49">
        <f t="shared" si="2"/>
        <v>4.5454545454545456E-2</v>
      </c>
      <c r="L16" s="48">
        <f t="shared" si="3"/>
        <v>1</v>
      </c>
      <c r="AG16" s="52"/>
      <c r="AH16" s="52"/>
      <c r="AI16" s="45"/>
    </row>
    <row r="17" spans="3:21" ht="15.75" customHeight="1">
      <c r="C17" s="184"/>
      <c r="J17" s="109" t="s">
        <v>1062</v>
      </c>
      <c r="K17" s="49">
        <f t="shared" si="2"/>
        <v>4.5454545454545456E-2</v>
      </c>
      <c r="L17" s="48">
        <f t="shared" si="3"/>
        <v>1</v>
      </c>
    </row>
    <row r="18" spans="3:21" ht="15.75" customHeight="1">
      <c r="C18" s="184"/>
      <c r="G18" s="47"/>
      <c r="J18" s="109" t="s">
        <v>257</v>
      </c>
      <c r="K18" s="49">
        <f t="shared" si="2"/>
        <v>4.5454545454545456E-2</v>
      </c>
      <c r="L18" s="48">
        <f t="shared" si="3"/>
        <v>1</v>
      </c>
    </row>
    <row r="19" spans="3:21" ht="15.75" customHeight="1">
      <c r="D19" s="47" t="s">
        <v>888</v>
      </c>
      <c r="E19" s="312">
        <f>SUM(E5:E13)/E15</f>
        <v>0.54651162790697672</v>
      </c>
      <c r="J19" s="114" t="s">
        <v>741</v>
      </c>
      <c r="K19" s="49">
        <f t="shared" si="2"/>
        <v>4.5454545454545456E-2</v>
      </c>
      <c r="L19" s="48">
        <f t="shared" si="3"/>
        <v>1</v>
      </c>
    </row>
    <row r="20" spans="3:21" ht="15.75" customHeight="1">
      <c r="J20" s="109" t="s">
        <v>740</v>
      </c>
      <c r="K20" s="49">
        <f t="shared" si="2"/>
        <v>4.5454545454545456E-2</v>
      </c>
      <c r="L20" s="48">
        <f t="shared" si="3"/>
        <v>1</v>
      </c>
    </row>
    <row r="22" spans="3:21" ht="15.75" customHeight="1">
      <c r="J22" s="197"/>
      <c r="K22" s="96" t="s">
        <v>93</v>
      </c>
      <c r="L22" s="98">
        <f>SUM(L5:L20)</f>
        <v>22</v>
      </c>
      <c r="R22" s="184" t="s">
        <v>1084</v>
      </c>
    </row>
    <row r="23" spans="3:21" ht="15.75" customHeight="1">
      <c r="J23" s="197"/>
      <c r="K23" s="129" t="s">
        <v>241</v>
      </c>
      <c r="L23" s="129">
        <f>COUNTA('AMZN Auto Part MASTER'!$D$4:$GU$4)</f>
        <v>86</v>
      </c>
      <c r="R23" s="374" t="s">
        <v>1075</v>
      </c>
      <c r="S23" s="375">
        <v>43133</v>
      </c>
      <c r="T23" s="375">
        <v>43214</v>
      </c>
      <c r="U23" s="375">
        <v>43294</v>
      </c>
    </row>
    <row r="24" spans="3:21" ht="15.75" customHeight="1">
      <c r="J24" s="26"/>
      <c r="K24" s="88"/>
      <c r="L24" s="88"/>
      <c r="R24" s="96" t="s">
        <v>278</v>
      </c>
      <c r="S24" s="96" t="s">
        <v>1076</v>
      </c>
      <c r="T24" s="96" t="s">
        <v>1076</v>
      </c>
      <c r="U24" s="96" t="s">
        <v>1076</v>
      </c>
    </row>
    <row r="25" spans="3:21" ht="15.75" customHeight="1">
      <c r="J25" s="26"/>
      <c r="R25" s="411" t="s">
        <v>193</v>
      </c>
      <c r="S25" s="385">
        <v>0.1864406779661017</v>
      </c>
      <c r="T25" s="386">
        <v>0.2391304347826087</v>
      </c>
      <c r="U25" s="386">
        <v>0.32</v>
      </c>
    </row>
    <row r="26" spans="3:21" ht="15.75" customHeight="1">
      <c r="J26" s="232"/>
      <c r="R26" s="412" t="s">
        <v>221</v>
      </c>
      <c r="S26" s="385">
        <v>0.15254237288135594</v>
      </c>
      <c r="T26" s="386">
        <v>0.19565217391304349</v>
      </c>
      <c r="U26" s="386">
        <v>0.41</v>
      </c>
    </row>
    <row r="27" spans="3:21" ht="15.75" customHeight="1">
      <c r="J27" s="232"/>
      <c r="R27" s="411" t="s">
        <v>220</v>
      </c>
      <c r="S27" s="385">
        <v>0.1864406779661017</v>
      </c>
      <c r="T27" s="386">
        <v>0.21739130434782608</v>
      </c>
      <c r="U27" s="386">
        <v>0.1</v>
      </c>
    </row>
    <row r="28" spans="3:21" ht="15.75" customHeight="1">
      <c r="J28" s="26"/>
      <c r="R28" s="412" t="s">
        <v>301</v>
      </c>
      <c r="S28" s="385">
        <v>0.22033898305084745</v>
      </c>
      <c r="T28" s="386">
        <v>0.21739130434782608</v>
      </c>
      <c r="U28" s="386">
        <v>0.2</v>
      </c>
    </row>
    <row r="29" spans="3:21" ht="15.75" customHeight="1">
      <c r="J29" s="26"/>
      <c r="R29" s="412" t="s">
        <v>218</v>
      </c>
      <c r="S29" s="385">
        <v>8.4745762711864403E-2</v>
      </c>
      <c r="T29" s="386">
        <v>4.3478260869565216E-2</v>
      </c>
      <c r="U29" s="386">
        <v>0.2</v>
      </c>
    </row>
    <row r="30" spans="3:21" ht="15.75" customHeight="1">
      <c r="J30" s="26"/>
      <c r="R30" s="412" t="s">
        <v>219</v>
      </c>
      <c r="S30" s="385">
        <v>0.17</v>
      </c>
      <c r="T30" s="386">
        <v>0</v>
      </c>
      <c r="U30" s="386">
        <v>0.1</v>
      </c>
    </row>
    <row r="31" spans="3:21" ht="15.75" customHeight="1">
      <c r="J31" s="13"/>
    </row>
    <row r="32" spans="3:21" ht="15.75" customHeight="1">
      <c r="J32" s="26"/>
    </row>
    <row r="33" spans="1:32" ht="15.75" customHeight="1">
      <c r="J33" s="26"/>
    </row>
    <row r="34" spans="1:32" ht="15.75" customHeight="1">
      <c r="J34" s="26"/>
    </row>
    <row r="35" spans="1:32" ht="15.75" customHeight="1">
      <c r="J35" s="26"/>
    </row>
    <row r="36" spans="1:32" ht="15.75" customHeight="1">
      <c r="J36" s="26"/>
    </row>
    <row r="37" spans="1:32" ht="15.75" customHeight="1">
      <c r="J37" s="26"/>
    </row>
    <row r="38" spans="1:32" ht="15.75" customHeight="1">
      <c r="H38" s="36"/>
      <c r="J38" s="26"/>
    </row>
    <row r="39" spans="1:32" ht="15.75" customHeight="1">
      <c r="H39" s="36"/>
      <c r="J39" s="26"/>
    </row>
    <row r="40" spans="1:32" ht="15.75" customHeight="1">
      <c r="H40" s="36"/>
      <c r="J40" s="26"/>
    </row>
    <row r="41" spans="1:32" ht="15.75" customHeight="1">
      <c r="H41" s="36"/>
    </row>
    <row r="42" spans="1:32" ht="15.75" customHeight="1">
      <c r="H42" s="36"/>
    </row>
    <row r="43" spans="1:32" ht="15.75" customHeight="1">
      <c r="H43" s="36"/>
    </row>
    <row r="44" spans="1:32" ht="15.75" customHeight="1">
      <c r="A44" s="2"/>
      <c r="B44" s="2" t="s">
        <v>287</v>
      </c>
      <c r="C44" s="170" t="s">
        <v>89</v>
      </c>
      <c r="D44" s="169" t="s">
        <v>173</v>
      </c>
      <c r="E44" s="169" t="s">
        <v>505</v>
      </c>
      <c r="F44" s="169" t="s">
        <v>273</v>
      </c>
      <c r="G44" s="169" t="s">
        <v>505</v>
      </c>
      <c r="H44" s="169" t="s">
        <v>506</v>
      </c>
      <c r="I44" s="169" t="s">
        <v>507</v>
      </c>
      <c r="J44" s="169" t="s">
        <v>168</v>
      </c>
      <c r="K44" s="169" t="s">
        <v>505</v>
      </c>
      <c r="L44" s="169" t="s">
        <v>506</v>
      </c>
      <c r="M44" s="169" t="s">
        <v>507</v>
      </c>
      <c r="N44" s="169" t="s">
        <v>508</v>
      </c>
      <c r="O44" s="169" t="s">
        <v>135</v>
      </c>
      <c r="P44" s="169" t="s">
        <v>136</v>
      </c>
      <c r="Q44" s="169" t="s">
        <v>137</v>
      </c>
      <c r="R44" s="169" t="s">
        <v>135</v>
      </c>
      <c r="S44" s="169" t="s">
        <v>136</v>
      </c>
      <c r="T44" s="169" t="s">
        <v>137</v>
      </c>
      <c r="U44" s="169" t="s">
        <v>135</v>
      </c>
      <c r="V44" s="169" t="s">
        <v>136</v>
      </c>
      <c r="W44" s="169" t="s">
        <v>137</v>
      </c>
      <c r="X44" s="169" t="s">
        <v>135</v>
      </c>
      <c r="Y44" s="169" t="s">
        <v>136</v>
      </c>
      <c r="Z44" s="169" t="s">
        <v>137</v>
      </c>
      <c r="AA44" s="169" t="s">
        <v>135</v>
      </c>
      <c r="AB44" s="169" t="s">
        <v>136</v>
      </c>
      <c r="AC44" s="169" t="s">
        <v>137</v>
      </c>
      <c r="AF44" s="2"/>
    </row>
    <row r="45" spans="1:32" ht="15.75" customHeight="1">
      <c r="A45" s="2"/>
      <c r="B45" s="260" t="str">
        <f>'AMZN Auto Part MASTER'!$D$4</f>
        <v>Independent</v>
      </c>
      <c r="C45" s="17" t="s">
        <v>5</v>
      </c>
      <c r="D45" s="260" t="str">
        <f>'AMZN Auto Part MASTER'!$D$36</f>
        <v>Other</v>
      </c>
      <c r="E45" s="224" t="s">
        <v>94</v>
      </c>
      <c r="F45" s="260" t="str">
        <f>'AMZN Auto Part MASTER'!$D$37</f>
        <v>LKQ</v>
      </c>
      <c r="G45" s="228" t="s">
        <v>390</v>
      </c>
      <c r="H45" s="226"/>
      <c r="I45" s="231"/>
      <c r="J45" s="371" t="str">
        <f>'AMZN Auto Part MASTER'!$D$38</f>
        <v>Always a day away. Slower delivery time. Since O'Reilly carries more we haven't been doing as much with LKQ.</v>
      </c>
      <c r="K45" s="228" t="s">
        <v>301</v>
      </c>
      <c r="L45" s="228"/>
      <c r="M45" s="228"/>
      <c r="N45" s="228"/>
      <c r="O45" s="260" t="str">
        <f>'AMZN Auto Part MASTER'!$D$40</f>
        <v>None specifically</v>
      </c>
      <c r="P45" s="260" t="str">
        <f>'AMZN Auto Part MASTER'!$D$41</f>
        <v>None specifically</v>
      </c>
      <c r="Q45" s="260" t="str">
        <f>'AMZN Auto Part MASTER'!$D$42</f>
        <v>None specifically</v>
      </c>
      <c r="R45" s="224"/>
      <c r="S45" s="224"/>
      <c r="T45" s="224"/>
      <c r="U45" s="224"/>
      <c r="V45" s="224"/>
      <c r="W45" s="224"/>
      <c r="X45" s="226"/>
      <c r="Y45" s="226"/>
      <c r="Z45" s="226"/>
      <c r="AA45" s="226"/>
      <c r="AB45" s="226"/>
      <c r="AC45" s="226"/>
      <c r="AF45" s="2"/>
    </row>
    <row r="46" spans="1:32" ht="15.75" customHeight="1">
      <c r="A46" s="2"/>
      <c r="B46" s="260" t="str">
        <f>'AMZN Auto Part MASTER'!$E$4</f>
        <v>Independent</v>
      </c>
      <c r="C46" s="17" t="s">
        <v>6</v>
      </c>
      <c r="D46" s="260" t="str">
        <f>'AMZN Auto Part MASTER'!$E$36</f>
        <v>AutoZone</v>
      </c>
      <c r="E46" s="224" t="s">
        <v>116</v>
      </c>
      <c r="F46" s="260">
        <f>'AMZN Auto Part MASTER'!$E$37</f>
        <v>0</v>
      </c>
      <c r="G46" s="228"/>
      <c r="H46" s="226"/>
      <c r="I46" s="231"/>
      <c r="J46" s="380" t="str">
        <f>'AMZN Auto Part MASTER'!$E$38</f>
        <v>Very bad experiences with AutoZone. I have had to go through multiple warranties for some electronic products on their end. Basically, we've had very bad luck in the past with electronics from AutoZone so we've stopped using them.</v>
      </c>
      <c r="K46" s="228" t="s">
        <v>218</v>
      </c>
      <c r="L46" s="228"/>
      <c r="M46" s="228"/>
      <c r="N46" s="228"/>
      <c r="O46" s="260" t="str">
        <f>'AMZN Auto Part MASTER'!$E$40</f>
        <v>None specifically</v>
      </c>
      <c r="P46" s="260" t="str">
        <f>'AMZN Auto Part MASTER'!$E$41</f>
        <v>None specifically</v>
      </c>
      <c r="Q46" s="260" t="str">
        <f>'AMZN Auto Part MASTER'!$E$42</f>
        <v>None specifically</v>
      </c>
      <c r="R46" s="224"/>
      <c r="S46" s="224"/>
      <c r="T46" s="224"/>
      <c r="U46" s="224"/>
      <c r="V46" s="224"/>
      <c r="W46" s="224"/>
      <c r="X46" s="226"/>
      <c r="Y46" s="226"/>
      <c r="Z46" s="226"/>
      <c r="AA46" s="226"/>
      <c r="AB46" s="226"/>
      <c r="AC46" s="226"/>
      <c r="AF46" s="2"/>
    </row>
    <row r="47" spans="1:32" ht="15.75" customHeight="1">
      <c r="A47" s="2"/>
      <c r="B47" s="260" t="str">
        <f>'AMZN Auto Part MASTER'!$F$4</f>
        <v>Independent</v>
      </c>
      <c r="C47" s="17" t="s">
        <v>7</v>
      </c>
      <c r="D47" s="260" t="str">
        <f>'AMZN Auto Part MASTER'!$F$36</f>
        <v>Advance Auto Parts</v>
      </c>
      <c r="E47" s="224" t="s">
        <v>117</v>
      </c>
      <c r="F47" s="260" t="str">
        <f>'AMZN Auto Part MASTER'!$F$37</f>
        <v>and Carquest</v>
      </c>
      <c r="G47" s="228" t="s">
        <v>123</v>
      </c>
      <c r="H47" s="226"/>
      <c r="I47" s="231"/>
      <c r="J47" s="379" t="str">
        <f>'AMZN Auto Part MASTER'!$F$38</f>
        <v>They aren't our first call. NAPA, and then O'Reilly is our first call. We end up finding what we need before we have to resort to AAP/Carquest, usually.</v>
      </c>
      <c r="K47" s="228" t="s">
        <v>94</v>
      </c>
      <c r="L47" s="228"/>
      <c r="M47" s="228"/>
      <c r="N47" s="228"/>
      <c r="O47" s="260" t="str">
        <f>'AMZN Auto Part MASTER'!$F$40</f>
        <v>None specifically</v>
      </c>
      <c r="P47" s="260" t="str">
        <f>'AMZN Auto Part MASTER'!$F$41</f>
        <v>None specifically</v>
      </c>
      <c r="Q47" s="260" t="str">
        <f>'AMZN Auto Part MASTER'!$F$42</f>
        <v>None specifically</v>
      </c>
      <c r="R47" s="224"/>
      <c r="S47" s="224"/>
      <c r="T47" s="224"/>
      <c r="U47" s="224"/>
      <c r="V47" s="224"/>
      <c r="W47" s="224"/>
      <c r="X47" s="226"/>
      <c r="Y47" s="226"/>
      <c r="Z47" s="226"/>
      <c r="AA47" s="226"/>
      <c r="AB47" s="226"/>
      <c r="AC47" s="226"/>
      <c r="AF47" s="2"/>
    </row>
    <row r="48" spans="1:32" ht="15.75" customHeight="1">
      <c r="A48" s="2"/>
      <c r="B48" s="260" t="str">
        <f>'AMZN Auto Part MASTER'!$G$4</f>
        <v>Independent</v>
      </c>
      <c r="C48" s="17" t="s">
        <v>8</v>
      </c>
      <c r="D48" s="260" t="str">
        <f>'AMZN Auto Part MASTER'!$G$36</f>
        <v>None</v>
      </c>
      <c r="E48" s="224" t="s">
        <v>209</v>
      </c>
      <c r="F48" s="260" t="str">
        <f>'AMZN Auto Part MASTER'!$G$37</f>
        <v>N/A - Not using anyone less</v>
      </c>
      <c r="G48" s="228"/>
      <c r="H48" s="226"/>
      <c r="I48" s="231"/>
      <c r="J48" s="379" t="str">
        <f>'AMZN Auto Part MASTER'!$G$38</f>
        <v>N/A - Not using anyone less</v>
      </c>
      <c r="K48" s="228"/>
      <c r="L48" s="228"/>
      <c r="M48" s="228"/>
      <c r="N48" s="228"/>
      <c r="O48" s="260" t="str">
        <f>'AMZN Auto Part MASTER'!$G$40</f>
        <v>None specifically</v>
      </c>
      <c r="P48" s="260" t="str">
        <f>'AMZN Auto Part MASTER'!$G$41</f>
        <v>None specifically</v>
      </c>
      <c r="Q48" s="260" t="str">
        <f>'AMZN Auto Part MASTER'!$G$42</f>
        <v>None specifically</v>
      </c>
      <c r="R48" s="224"/>
      <c r="S48" s="224"/>
      <c r="T48" s="224"/>
      <c r="U48" s="224"/>
      <c r="V48" s="224"/>
      <c r="W48" s="224"/>
      <c r="X48" s="226"/>
      <c r="Y48" s="226"/>
      <c r="Z48" s="226"/>
      <c r="AA48" s="226"/>
      <c r="AB48" s="226"/>
      <c r="AC48" s="226"/>
      <c r="AF48" s="2"/>
    </row>
    <row r="49" spans="1:32" ht="15.75" customHeight="1">
      <c r="A49" s="2"/>
      <c r="B49" s="260" t="str">
        <f>'AMZN Auto Part MASTER'!$H$4</f>
        <v>Independent</v>
      </c>
      <c r="C49" s="17" t="s">
        <v>9</v>
      </c>
      <c r="D49" s="260" t="str">
        <f>'AMZN Auto Part MASTER'!$H$36</f>
        <v xml:space="preserve">None  </v>
      </c>
      <c r="E49" s="224" t="s">
        <v>209</v>
      </c>
      <c r="F49" s="260" t="str">
        <f>'AMZN Auto Part MASTER'!$H$37</f>
        <v>Not using anyone less, about the same as it's been.</v>
      </c>
      <c r="G49" s="228"/>
      <c r="H49" s="226"/>
      <c r="I49" s="231"/>
      <c r="J49" s="379" t="str">
        <f>'AMZN Auto Part MASTER'!$H$38</f>
        <v>I stick with what works. I haven't changed much up compared to a year ago.</v>
      </c>
      <c r="K49" s="228" t="s">
        <v>219</v>
      </c>
      <c r="L49" s="228"/>
      <c r="M49" s="228"/>
      <c r="N49" s="228"/>
      <c r="O49" s="260" t="str">
        <f>'AMZN Auto Part MASTER'!$H$40</f>
        <v>None specifically</v>
      </c>
      <c r="P49" s="260" t="str">
        <f>'AMZN Auto Part MASTER'!$H$41</f>
        <v>None specifically</v>
      </c>
      <c r="Q49" s="260" t="str">
        <f>'AMZN Auto Part MASTER'!$H$42</f>
        <v>O'Reilly</v>
      </c>
      <c r="R49" s="224"/>
      <c r="S49" s="224"/>
      <c r="T49" s="224" t="s">
        <v>118</v>
      </c>
      <c r="U49" s="224"/>
      <c r="V49" s="224"/>
      <c r="W49" s="224"/>
      <c r="X49" s="226"/>
      <c r="Y49" s="226"/>
      <c r="Z49" s="226"/>
      <c r="AA49" s="226"/>
      <c r="AB49" s="226"/>
      <c r="AC49" s="226"/>
      <c r="AF49" s="2"/>
    </row>
    <row r="50" spans="1:32" ht="15.75" customHeight="1">
      <c r="A50" s="2"/>
      <c r="B50" s="260" t="str">
        <f>'AMZN Auto Part MASTER'!$I$4</f>
        <v>Independent</v>
      </c>
      <c r="C50" s="17" t="s">
        <v>0</v>
      </c>
      <c r="D50" s="260" t="str">
        <f>'AMZN Auto Part MASTER'!$I$36</f>
        <v>None</v>
      </c>
      <c r="E50" s="224" t="s">
        <v>209</v>
      </c>
      <c r="F50" s="260" t="str">
        <f>'AMZN Auto Part MASTER'!$I$37</f>
        <v>N/A</v>
      </c>
      <c r="G50" s="228"/>
      <c r="H50" s="226"/>
      <c r="I50" s="231"/>
      <c r="J50" s="379" t="str">
        <f>'AMZN Auto Part MASTER'!$I$38</f>
        <v>Not using anyone less.</v>
      </c>
      <c r="K50" s="228"/>
      <c r="L50" s="228"/>
      <c r="M50" s="228"/>
      <c r="N50" s="228"/>
      <c r="O50" s="260" t="str">
        <f>'AMZN Auto Part MASTER'!$I$40</f>
        <v>None specifically</v>
      </c>
      <c r="P50" s="260" t="str">
        <f>'AMZN Auto Part MASTER'!$I$41</f>
        <v>WorldPac</v>
      </c>
      <c r="Q50" s="260" t="str">
        <f>'AMZN Auto Part MASTER'!$I$42</f>
        <v>None specifically</v>
      </c>
      <c r="R50" s="224"/>
      <c r="S50" s="224" t="s">
        <v>121</v>
      </c>
      <c r="T50" s="224"/>
      <c r="U50" s="224"/>
      <c r="V50" s="224"/>
      <c r="W50" s="224"/>
      <c r="X50" s="226"/>
      <c r="Y50" s="226"/>
      <c r="Z50" s="226"/>
      <c r="AA50" s="226"/>
      <c r="AB50" s="226"/>
      <c r="AC50" s="226"/>
      <c r="AF50" s="2"/>
    </row>
    <row r="51" spans="1:32" ht="15.75" customHeight="1">
      <c r="A51" s="2"/>
      <c r="B51" s="260" t="str">
        <f>'AMZN Auto Part MASTER'!$J$4</f>
        <v>Independent</v>
      </c>
      <c r="C51" s="17" t="s">
        <v>1</v>
      </c>
      <c r="D51" s="260" t="str">
        <f>'AMZN Auto Part MASTER'!$J$36</f>
        <v>None</v>
      </c>
      <c r="E51" s="224" t="s">
        <v>209</v>
      </c>
      <c r="F51" s="260" t="str">
        <f>'AMZN Auto Part MASTER'!$J$37</f>
        <v>N/A</v>
      </c>
      <c r="G51" s="228"/>
      <c r="H51" s="226"/>
      <c r="I51" s="231"/>
      <c r="J51" s="379" t="str">
        <f>'AMZN Auto Part MASTER'!$J$38</f>
        <v>Not using anyone less.</v>
      </c>
      <c r="K51" s="228"/>
      <c r="L51" s="228"/>
      <c r="M51" s="228"/>
      <c r="N51" s="234"/>
      <c r="O51" s="260" t="str">
        <f>'AMZN Auto Part MASTER'!$J$40</f>
        <v>None specifically</v>
      </c>
      <c r="P51" s="260" t="str">
        <f>'AMZN Auto Part MASTER'!$J$41</f>
        <v>None specifically</v>
      </c>
      <c r="Q51" s="260" t="str">
        <f>'AMZN Auto Part MASTER'!$J$42</f>
        <v>None specifically</v>
      </c>
      <c r="R51" s="224"/>
      <c r="S51" s="224"/>
      <c r="T51" s="224"/>
      <c r="U51" s="224"/>
      <c r="V51" s="224"/>
      <c r="W51" s="224"/>
      <c r="X51" s="226"/>
      <c r="Y51" s="226"/>
      <c r="Z51" s="226"/>
      <c r="AA51" s="226"/>
      <c r="AB51" s="226"/>
      <c r="AC51" s="226"/>
      <c r="AF51" s="2"/>
    </row>
    <row r="52" spans="1:32" ht="15.75" customHeight="1">
      <c r="A52" s="2"/>
      <c r="B52" s="260" t="str">
        <f>'AMZN Auto Part MASTER'!$K$4</f>
        <v>Independent</v>
      </c>
      <c r="C52" s="17" t="s">
        <v>2</v>
      </c>
      <c r="D52" s="260" t="str">
        <f>'AMZN Auto Part MASTER'!$K$36</f>
        <v>O'Reilly</v>
      </c>
      <c r="E52" s="224" t="s">
        <v>118</v>
      </c>
      <c r="F52" s="260">
        <f>'AMZN Auto Part MASTER'!$K$37</f>
        <v>0</v>
      </c>
      <c r="G52" s="228"/>
      <c r="H52" s="226"/>
      <c r="I52" s="231"/>
      <c r="J52" s="379" t="str">
        <f>'AMZN Auto Part MASTER'!$K$38</f>
        <v xml:space="preserve">They fell off. They went through new management and just had some major issues that our local store. I don't use them unless I have to. </v>
      </c>
      <c r="K52" s="228" t="s">
        <v>220</v>
      </c>
      <c r="L52" s="228"/>
      <c r="M52" s="228"/>
      <c r="N52" s="234"/>
      <c r="O52" s="260" t="str">
        <f>'AMZN Auto Part MASTER'!$K$40</f>
        <v>O'Reilly</v>
      </c>
      <c r="P52" s="260" t="str">
        <f>'AMZN Auto Part MASTER'!$K$41</f>
        <v>O'Reilly</v>
      </c>
      <c r="Q52" s="260" t="str">
        <f>'AMZN Auto Part MASTER'!$K$42</f>
        <v>O'Reilly</v>
      </c>
      <c r="R52" s="224" t="s">
        <v>118</v>
      </c>
      <c r="S52" s="224" t="s">
        <v>118</v>
      </c>
      <c r="T52" s="224" t="s">
        <v>118</v>
      </c>
      <c r="U52" s="224"/>
      <c r="V52" s="224"/>
      <c r="W52" s="224"/>
      <c r="X52" s="226"/>
      <c r="Y52" s="226"/>
      <c r="Z52" s="226"/>
      <c r="AA52" s="226"/>
      <c r="AB52" s="226"/>
      <c r="AC52" s="226"/>
      <c r="AF52" s="2"/>
    </row>
    <row r="53" spans="1:32" ht="15.75" customHeight="1">
      <c r="A53" s="2"/>
      <c r="B53" s="260" t="str">
        <f>'AMZN Auto Part MASTER'!$L$4</f>
        <v>Independent</v>
      </c>
      <c r="C53" s="17" t="s">
        <v>3</v>
      </c>
      <c r="D53" s="260" t="str">
        <f>'AMZN Auto Part MASTER'!$L$36</f>
        <v>O'Reilly</v>
      </c>
      <c r="E53" s="224" t="s">
        <v>118</v>
      </c>
      <c r="F53" s="260">
        <f>'AMZN Auto Part MASTER'!$L$37</f>
        <v>0</v>
      </c>
      <c r="G53" s="228"/>
      <c r="H53" s="226"/>
      <c r="I53" s="231"/>
      <c r="J53" s="379" t="str">
        <f>'AMZN Auto Part MASTER'!$L$38</f>
        <v>O'Reilly we've stopped using completely, almost. Only spend $200 a month there with them. We depend on WP and FMP for most of our needs. Really don't use the "traditional retailers". Too expensive, especially O'Reilly. They sell us oil for the same price even if were in a pinch. The only product they sell at a decent price is the Fel-Pro gaskets. That's the only thing they have decent price on and only thing we'll use them for.</v>
      </c>
      <c r="K53" s="228" t="s">
        <v>221</v>
      </c>
      <c r="L53" s="228"/>
      <c r="M53" s="228"/>
      <c r="N53" s="234"/>
      <c r="O53" s="260" t="str">
        <f>'AMZN Auto Part MASTER'!$L$40</f>
        <v>None specifically</v>
      </c>
      <c r="P53" s="260" t="str">
        <f>'AMZN Auto Part MASTER'!$L$41</f>
        <v>None specifically</v>
      </c>
      <c r="Q53" s="260" t="str">
        <f>'AMZN Auto Part MASTER'!$L$42</f>
        <v>None specifically</v>
      </c>
      <c r="R53" s="224"/>
      <c r="S53" s="224"/>
      <c r="T53" s="224"/>
      <c r="U53" s="224"/>
      <c r="V53" s="224"/>
      <c r="W53" s="224"/>
      <c r="X53" s="226"/>
      <c r="Y53" s="226"/>
      <c r="Z53" s="226"/>
      <c r="AA53" s="226"/>
      <c r="AB53" s="226"/>
      <c r="AC53" s="226"/>
      <c r="AF53" s="2"/>
    </row>
    <row r="54" spans="1:32" ht="15.75" customHeight="1">
      <c r="A54" s="2"/>
      <c r="B54" s="260" t="str">
        <f>'AMZN Auto Part MASTER'!$M$4</f>
        <v>Independent</v>
      </c>
      <c r="C54" s="17" t="s">
        <v>4</v>
      </c>
      <c r="D54" s="260" t="str">
        <f>'AMZN Auto Part MASTER'!$M$36</f>
        <v>None specifically</v>
      </c>
      <c r="E54" s="224" t="s">
        <v>209</v>
      </c>
      <c r="F54" s="260" t="str">
        <f>'AMZN Auto Part MASTER'!$M$37</f>
        <v>N/A</v>
      </c>
      <c r="G54" s="228"/>
      <c r="H54" s="226"/>
      <c r="I54" s="231"/>
      <c r="J54" s="379" t="str">
        <f>'AMZN Auto Part MASTER'!$M$38</f>
        <v>Really not using anyone less than we were last year.</v>
      </c>
      <c r="K54" s="228"/>
      <c r="L54" s="228"/>
      <c r="M54" s="228"/>
      <c r="N54" s="234"/>
      <c r="O54" s="260" t="str">
        <f>'AMZN Auto Part MASTER'!$M$40</f>
        <v>None specifically</v>
      </c>
      <c r="P54" s="260" t="str">
        <f>'AMZN Auto Part MASTER'!$M$41</f>
        <v>NAPA and O'Reilly</v>
      </c>
      <c r="Q54" s="260" t="str">
        <f>'AMZN Auto Part MASTER'!$M$42</f>
        <v>None specifically</v>
      </c>
      <c r="R54" s="224"/>
      <c r="S54" s="224" t="s">
        <v>1071</v>
      </c>
      <c r="T54" s="224"/>
      <c r="U54" s="224"/>
      <c r="V54" s="224" t="s">
        <v>118</v>
      </c>
      <c r="W54" s="224"/>
      <c r="X54" s="226"/>
      <c r="Y54" s="226"/>
      <c r="Z54" s="226"/>
      <c r="AA54" s="226"/>
      <c r="AB54" s="226"/>
      <c r="AC54" s="226"/>
      <c r="AF54" s="2"/>
    </row>
    <row r="55" spans="1:32" ht="15.75" customHeight="1">
      <c r="A55" s="2"/>
      <c r="B55" s="260" t="str">
        <f>'AMZN Auto Part MASTER'!$N$4</f>
        <v>Independent</v>
      </c>
      <c r="C55" s="17" t="s">
        <v>10</v>
      </c>
      <c r="D55" s="260" t="str">
        <f>'AMZN Auto Part MASTER'!$N$36</f>
        <v>Other</v>
      </c>
      <c r="E55" s="224" t="s">
        <v>94</v>
      </c>
      <c r="F55" s="260" t="str">
        <f>'AMZN Auto Part MASTER'!$N$37</f>
        <v>Superior Monument</v>
      </c>
      <c r="G55" s="228" t="s">
        <v>740</v>
      </c>
      <c r="H55" s="226"/>
      <c r="I55" s="231"/>
      <c r="J55" s="379" t="str">
        <f>'AMZN Auto Part MASTER'!$N$38</f>
        <v>Superior Monument, less, because their inventory/stock is inaccurate and they have to get it elsewhere when it shows they have it. Or they can't get the part we need to begin with.</v>
      </c>
      <c r="K55" s="228" t="s">
        <v>193</v>
      </c>
      <c r="L55" s="228"/>
      <c r="M55" s="228"/>
      <c r="N55" s="234"/>
      <c r="O55" s="260" t="str">
        <f>'AMZN Auto Part MASTER'!$N$40</f>
        <v>Superior Monument</v>
      </c>
      <c r="P55" s="260" t="str">
        <f>'AMZN Auto Part MASTER'!$N$41</f>
        <v>None specifically</v>
      </c>
      <c r="Q55" s="260" t="str">
        <f>'AMZN Auto Part MASTER'!$N$42</f>
        <v>None specifically</v>
      </c>
      <c r="R55" s="224" t="s">
        <v>94</v>
      </c>
      <c r="S55" s="224"/>
      <c r="T55" s="224"/>
      <c r="U55" s="224"/>
      <c r="V55" s="224"/>
      <c r="W55" s="224"/>
      <c r="X55" s="226"/>
      <c r="Y55" s="226"/>
      <c r="Z55" s="226"/>
      <c r="AA55" s="226"/>
      <c r="AB55" s="226"/>
      <c r="AC55" s="226"/>
      <c r="AF55" s="2"/>
    </row>
    <row r="56" spans="1:32" ht="15.75" customHeight="1">
      <c r="A56" s="2"/>
      <c r="B56" s="260" t="str">
        <f>'AMZN Auto Part MASTER'!$O$4</f>
        <v>Independent</v>
      </c>
      <c r="C56" s="17" t="s">
        <v>11</v>
      </c>
      <c r="D56" s="260" t="str">
        <f>'AMZN Auto Part MASTER'!$O$36</f>
        <v>NAPA Auto</v>
      </c>
      <c r="E56" s="224" t="s">
        <v>208</v>
      </c>
      <c r="F56" s="260">
        <f>'AMZN Auto Part MASTER'!$O$37</f>
        <v>0</v>
      </c>
      <c r="G56" s="228"/>
      <c r="H56" s="226"/>
      <c r="I56" s="231"/>
      <c r="J56" s="379" t="str">
        <f>'AMZN Auto Part MASTER'!$O$38</f>
        <v>They closed a store down nearby so delivery takes longer. Better for us to switch to O'Reilly since they're closer.</v>
      </c>
      <c r="K56" s="228" t="s">
        <v>301</v>
      </c>
      <c r="L56" s="228"/>
      <c r="M56" s="228"/>
      <c r="N56" s="230"/>
      <c r="O56" s="260" t="str">
        <f>'AMZN Auto Part MASTER'!$O$40</f>
        <v>None specifically</v>
      </c>
      <c r="P56" s="260" t="str">
        <f>'AMZN Auto Part MASTER'!$O$41</f>
        <v>NAPA</v>
      </c>
      <c r="Q56" s="260" t="str">
        <f>'AMZN Auto Part MASTER'!$O$42</f>
        <v>None specifically</v>
      </c>
      <c r="R56" s="224"/>
      <c r="S56" s="224" t="s">
        <v>1071</v>
      </c>
      <c r="T56" s="224"/>
      <c r="U56" s="224"/>
      <c r="V56" s="224"/>
      <c r="W56" s="224"/>
      <c r="X56" s="226"/>
      <c r="Y56" s="226"/>
      <c r="Z56" s="226"/>
      <c r="AA56" s="226"/>
      <c r="AB56" s="226"/>
      <c r="AC56" s="226"/>
      <c r="AF56" s="2"/>
    </row>
    <row r="57" spans="1:32" ht="15.75" customHeight="1">
      <c r="A57" s="2"/>
      <c r="B57" s="260" t="str">
        <f>'AMZN Auto Part MASTER'!$P$4</f>
        <v>Independent</v>
      </c>
      <c r="C57" s="17" t="s">
        <v>12</v>
      </c>
      <c r="D57" s="260" t="str">
        <f>'AMZN Auto Part MASTER'!$P$36</f>
        <v>Other</v>
      </c>
      <c r="E57" s="224" t="s">
        <v>94</v>
      </c>
      <c r="F57" s="260" t="str">
        <f>'AMZN Auto Part MASTER'!$P$37</f>
        <v>RayMac Industries</v>
      </c>
      <c r="G57" s="228" t="s">
        <v>741</v>
      </c>
      <c r="H57" s="226"/>
      <c r="I57" s="231"/>
      <c r="J57" s="379" t="str">
        <f>'AMZN Auto Part MASTER'!$P$38</f>
        <v>They were pricing their products to highly.</v>
      </c>
      <c r="K57" s="228" t="s">
        <v>221</v>
      </c>
      <c r="L57" s="228"/>
      <c r="M57" s="228"/>
      <c r="N57" s="230"/>
      <c r="O57" s="260" t="str">
        <f>'AMZN Auto Part MASTER'!$P$40</f>
        <v>SAAB</v>
      </c>
      <c r="P57" s="260" t="str">
        <f>'AMZN Auto Part MASTER'!$P$41</f>
        <v>None</v>
      </c>
      <c r="Q57" s="260" t="str">
        <f>'AMZN Auto Part MASTER'!$P$42</f>
        <v>None</v>
      </c>
      <c r="R57" s="224" t="s">
        <v>94</v>
      </c>
      <c r="S57" s="224"/>
      <c r="T57" s="224"/>
      <c r="U57" s="224"/>
      <c r="V57" s="224"/>
      <c r="W57" s="224"/>
      <c r="X57" s="226"/>
      <c r="Y57" s="226"/>
      <c r="Z57" s="226"/>
      <c r="AA57" s="226"/>
      <c r="AB57" s="226"/>
      <c r="AC57" s="226"/>
      <c r="AF57" s="2"/>
    </row>
    <row r="58" spans="1:32" ht="15.75" customHeight="1">
      <c r="A58" s="2"/>
      <c r="B58" s="260" t="str">
        <f>'AMZN Auto Part MASTER'!$Q$4</f>
        <v>Independent</v>
      </c>
      <c r="C58" s="17" t="s">
        <v>13</v>
      </c>
      <c r="D58" s="260" t="str">
        <f>'AMZN Auto Part MASTER'!$Q$36</f>
        <v>Other</v>
      </c>
      <c r="E58" s="224" t="s">
        <v>94</v>
      </c>
      <c r="F58" s="260" t="str">
        <f>'AMZN Auto Part MASTER'!$Q$37</f>
        <v>Independent parts warehouse</v>
      </c>
      <c r="G58" s="228" t="s">
        <v>742</v>
      </c>
      <c r="H58" s="226"/>
      <c r="I58" s="231"/>
      <c r="J58" s="379" t="str">
        <f>'AMZN Auto Part MASTER'!$Q$38</f>
        <v>Questionable parts</v>
      </c>
      <c r="K58" s="228" t="s">
        <v>218</v>
      </c>
      <c r="L58" s="228"/>
      <c r="M58" s="228"/>
      <c r="N58" s="230"/>
      <c r="O58" s="260" t="str">
        <f>'AMZN Auto Part MASTER'!$Q$40</f>
        <v>None</v>
      </c>
      <c r="P58" s="260" t="str">
        <f>'AMZN Auto Part MASTER'!$Q$41</f>
        <v>Advance Auto Parts</v>
      </c>
      <c r="Q58" s="260" t="str">
        <f>'AMZN Auto Part MASTER'!$Q$42</f>
        <v>None</v>
      </c>
      <c r="R58" s="224"/>
      <c r="S58" s="224" t="s">
        <v>117</v>
      </c>
      <c r="T58" s="224"/>
      <c r="U58" s="224"/>
      <c r="V58" s="224"/>
      <c r="W58" s="224"/>
      <c r="X58" s="226"/>
      <c r="Y58" s="226"/>
      <c r="Z58" s="226"/>
      <c r="AA58" s="226"/>
      <c r="AB58" s="226"/>
      <c r="AC58" s="226"/>
      <c r="AF58" s="2"/>
    </row>
    <row r="59" spans="1:32" ht="15.75" customHeight="1">
      <c r="A59" s="2"/>
      <c r="B59" s="260" t="str">
        <f>'AMZN Auto Part MASTER'!$R$4</f>
        <v>Independent</v>
      </c>
      <c r="C59" s="17" t="s">
        <v>14</v>
      </c>
      <c r="D59" s="260" t="str">
        <f>'AMZN Auto Part MASTER'!$R$36</f>
        <v>WorldPac</v>
      </c>
      <c r="E59" s="224" t="s">
        <v>121</v>
      </c>
      <c r="F59" s="260">
        <f>'AMZN Auto Part MASTER'!$R$37</f>
        <v>0</v>
      </c>
      <c r="G59" s="228"/>
      <c r="H59" s="226"/>
      <c r="I59" s="231"/>
      <c r="J59" s="379" t="str">
        <f>'AMZN Auto Part MASTER'!$R$38</f>
        <v>Availability</v>
      </c>
      <c r="K59" s="228" t="s">
        <v>193</v>
      </c>
      <c r="L59" s="228"/>
      <c r="M59" s="228"/>
      <c r="N59" s="230"/>
      <c r="O59" s="260" t="str">
        <f>'AMZN Auto Part MASTER'!$R$40</f>
        <v>Same</v>
      </c>
      <c r="P59" s="260" t="str">
        <f>'AMZN Auto Part MASTER'!$R$41</f>
        <v>Same</v>
      </c>
      <c r="Q59" s="260" t="str">
        <f>'AMZN Auto Part MASTER'!$R$42</f>
        <v xml:space="preserve">Buywise  </v>
      </c>
      <c r="R59" s="224"/>
      <c r="S59" s="224"/>
      <c r="T59" s="224" t="s">
        <v>94</v>
      </c>
      <c r="U59" s="224"/>
      <c r="V59" s="224"/>
      <c r="W59" s="224"/>
      <c r="X59" s="226"/>
      <c r="Y59" s="226"/>
      <c r="Z59" s="226"/>
      <c r="AA59" s="226"/>
      <c r="AB59" s="226"/>
      <c r="AC59" s="226"/>
      <c r="AF59" s="2"/>
    </row>
    <row r="60" spans="1:32" ht="15.75" customHeight="1">
      <c r="A60" s="2"/>
      <c r="B60" s="260" t="str">
        <f>'AMZN Auto Part MASTER'!$S$4</f>
        <v>Independent</v>
      </c>
      <c r="C60" s="17" t="s">
        <v>15</v>
      </c>
      <c r="D60" s="260" t="str">
        <f>'AMZN Auto Part MASTER'!$S$36</f>
        <v>NAPA Auto</v>
      </c>
      <c r="E60" s="224" t="s">
        <v>208</v>
      </c>
      <c r="F60" s="260">
        <f>'AMZN Auto Part MASTER'!$S$37</f>
        <v>0</v>
      </c>
      <c r="G60" s="228"/>
      <c r="H60" s="226"/>
      <c r="I60" s="231"/>
      <c r="J60" s="379" t="str">
        <f>'AMZN Auto Part MASTER'!$S$38</f>
        <v>Expensive</v>
      </c>
      <c r="K60" s="228" t="s">
        <v>221</v>
      </c>
      <c r="L60" s="228"/>
      <c r="M60" s="228"/>
      <c r="N60" s="230"/>
      <c r="O60" s="260" t="str">
        <f>'AMZN Auto Part MASTER'!$S$40</f>
        <v>None</v>
      </c>
      <c r="P60" s="260" t="str">
        <f>'AMZN Auto Part MASTER'!$S$41</f>
        <v>None</v>
      </c>
      <c r="Q60" s="260" t="str">
        <f>'AMZN Auto Part MASTER'!$S$42</f>
        <v>None</v>
      </c>
      <c r="R60" s="224"/>
      <c r="S60" s="224"/>
      <c r="T60" s="224"/>
      <c r="U60" s="224"/>
      <c r="V60" s="224"/>
      <c r="W60" s="224"/>
      <c r="X60" s="226"/>
      <c r="Y60" s="226"/>
      <c r="Z60" s="226"/>
      <c r="AA60" s="226"/>
      <c r="AB60" s="226"/>
      <c r="AC60" s="226"/>
      <c r="AF60" s="2"/>
    </row>
    <row r="61" spans="1:32" ht="15.75" customHeight="1">
      <c r="A61" s="2"/>
      <c r="B61" s="260" t="str">
        <f>'AMZN Auto Part MASTER'!$T$4</f>
        <v>Independent</v>
      </c>
      <c r="C61" s="17" t="s">
        <v>16</v>
      </c>
      <c r="D61" s="260" t="str">
        <f>'AMZN Auto Part MASTER'!$T$36</f>
        <v>None</v>
      </c>
      <c r="E61" s="224" t="s">
        <v>209</v>
      </c>
      <c r="F61" s="260">
        <f>'AMZN Auto Part MASTER'!$T$37</f>
        <v>0</v>
      </c>
      <c r="G61" s="228"/>
      <c r="H61" s="226"/>
      <c r="I61" s="231"/>
      <c r="J61" s="379">
        <f>'AMZN Auto Part MASTER'!$T$38</f>
        <v>0</v>
      </c>
      <c r="K61" s="228"/>
      <c r="L61" s="228"/>
      <c r="M61" s="228"/>
      <c r="N61" s="230"/>
      <c r="O61" s="260" t="str">
        <f>'AMZN Auto Part MASTER'!$T$40</f>
        <v>None specifically.</v>
      </c>
      <c r="P61" s="260" t="str">
        <f>'AMZN Auto Part MASTER'!$T$41</f>
        <v>None specifically.</v>
      </c>
      <c r="Q61" s="260" t="str">
        <f>'AMZN Auto Part MASTER'!$T$42</f>
        <v>None specifically.</v>
      </c>
      <c r="R61" s="224"/>
      <c r="S61" s="224"/>
      <c r="T61" s="224"/>
      <c r="U61" s="224"/>
      <c r="V61" s="224"/>
      <c r="W61" s="224"/>
      <c r="X61" s="226"/>
      <c r="Y61" s="226"/>
      <c r="Z61" s="226"/>
      <c r="AA61" s="226"/>
      <c r="AB61" s="226"/>
      <c r="AC61" s="226"/>
      <c r="AF61" s="2"/>
    </row>
    <row r="62" spans="1:32" ht="15.75" customHeight="1">
      <c r="A62" s="2"/>
      <c r="B62" s="260" t="str">
        <f>'AMZN Auto Part MASTER'!$U$4</f>
        <v>Independent</v>
      </c>
      <c r="C62" s="17" t="s">
        <v>17</v>
      </c>
      <c r="D62" s="260" t="str">
        <f>'AMZN Auto Part MASTER'!$U$36</f>
        <v>Other</v>
      </c>
      <c r="E62" s="224" t="s">
        <v>94</v>
      </c>
      <c r="F62" s="260" t="str">
        <f>'AMZN Auto Part MASTER'!$U$37</f>
        <v>Keystone</v>
      </c>
      <c r="G62" s="228" t="s">
        <v>504</v>
      </c>
      <c r="H62" s="226"/>
      <c r="I62" s="231"/>
      <c r="J62" s="379" t="str">
        <f>'AMZN Auto Part MASTER'!$U$38</f>
        <v>Keystone prices have gone up, only one delivery per day and parts are oftentimes defective.</v>
      </c>
      <c r="K62" s="228" t="s">
        <v>221</v>
      </c>
      <c r="L62" s="228" t="s">
        <v>218</v>
      </c>
      <c r="M62" s="228"/>
      <c r="N62" s="230"/>
      <c r="O62" s="260" t="str">
        <f>'AMZN Auto Part MASTER'!$U$40</f>
        <v>KSI</v>
      </c>
      <c r="P62" s="260" t="str">
        <f>'AMZN Auto Part MASTER'!$U$41</f>
        <v>None specifically.</v>
      </c>
      <c r="Q62" s="260" t="str">
        <f>'AMZN Auto Part MASTER'!$U$42</f>
        <v>continental auto parts</v>
      </c>
      <c r="R62" s="224" t="s">
        <v>94</v>
      </c>
      <c r="S62" s="224"/>
      <c r="T62" s="224" t="s">
        <v>94</v>
      </c>
      <c r="U62" s="224"/>
      <c r="V62" s="224"/>
      <c r="W62" s="224"/>
      <c r="X62" s="226"/>
      <c r="Y62" s="226"/>
      <c r="Z62" s="226"/>
      <c r="AA62" s="226"/>
      <c r="AB62" s="226"/>
      <c r="AC62" s="226"/>
      <c r="AF62" s="2"/>
    </row>
    <row r="63" spans="1:32" ht="15.75" customHeight="1">
      <c r="A63" s="2"/>
      <c r="B63" s="260" t="str">
        <f>'AMZN Auto Part MASTER'!$V$4</f>
        <v>Independent</v>
      </c>
      <c r="C63" s="17" t="s">
        <v>18</v>
      </c>
      <c r="D63" s="260" t="str">
        <f>'AMZN Auto Part MASTER'!$V$36</f>
        <v>None</v>
      </c>
      <c r="E63" s="224" t="s">
        <v>209</v>
      </c>
      <c r="F63" s="260">
        <f>'AMZN Auto Part MASTER'!$V$37</f>
        <v>0</v>
      </c>
      <c r="G63" s="228"/>
      <c r="H63" s="226"/>
      <c r="I63" s="231"/>
      <c r="J63" s="379">
        <f>'AMZN Auto Part MASTER'!$V$38</f>
        <v>0</v>
      </c>
      <c r="K63" s="228"/>
      <c r="L63" s="228"/>
      <c r="M63" s="228"/>
      <c r="N63" s="230"/>
      <c r="O63" s="260" t="str">
        <f>'AMZN Auto Part MASTER'!$V$40</f>
        <v>Prefers not to answer</v>
      </c>
      <c r="P63" s="260" t="str">
        <f>'AMZN Auto Part MASTER'!$V$41</f>
        <v>Prefers not to answer</v>
      </c>
      <c r="Q63" s="260" t="str">
        <f>'AMZN Auto Part MASTER'!$V$42</f>
        <v>Prefers not to answer</v>
      </c>
      <c r="R63" s="224"/>
      <c r="S63" s="224"/>
      <c r="T63" s="224"/>
      <c r="U63" s="224"/>
      <c r="V63" s="224"/>
      <c r="W63" s="224"/>
      <c r="X63" s="226"/>
      <c r="Y63" s="226"/>
      <c r="Z63" s="226"/>
      <c r="AA63" s="226"/>
      <c r="AB63" s="226"/>
      <c r="AC63" s="226"/>
      <c r="AF63" s="2"/>
    </row>
    <row r="64" spans="1:32" ht="15.75" customHeight="1">
      <c r="A64" s="2"/>
      <c r="B64" s="260" t="str">
        <f>'AMZN Auto Part MASTER'!$W$4</f>
        <v>Independent</v>
      </c>
      <c r="C64" s="17" t="s">
        <v>19</v>
      </c>
      <c r="D64" s="260" t="str">
        <f>'AMZN Auto Part MASTER'!$W$36</f>
        <v>None</v>
      </c>
      <c r="E64" s="224" t="s">
        <v>209</v>
      </c>
      <c r="F64" s="260">
        <f>'AMZN Auto Part MASTER'!$W$37</f>
        <v>0</v>
      </c>
      <c r="G64" s="228"/>
      <c r="H64" s="226"/>
      <c r="I64" s="231"/>
      <c r="J64" s="379">
        <f>'AMZN Auto Part MASTER'!$W$38</f>
        <v>0</v>
      </c>
      <c r="K64" s="228"/>
      <c r="L64" s="228"/>
      <c r="M64" s="228"/>
      <c r="N64" s="230"/>
      <c r="O64" s="260" t="str">
        <f>'AMZN Auto Part MASTER'!$W$40</f>
        <v>None specifically.</v>
      </c>
      <c r="P64" s="260" t="str">
        <f>'AMZN Auto Part MASTER'!$W$41</f>
        <v>None specifically.</v>
      </c>
      <c r="Q64" s="260" t="str">
        <f>'AMZN Auto Part MASTER'!$W$42</f>
        <v>None specifically.</v>
      </c>
      <c r="R64" s="224"/>
      <c r="S64" s="224"/>
      <c r="T64" s="224"/>
      <c r="U64" s="224"/>
      <c r="V64" s="224"/>
      <c r="W64" s="224"/>
      <c r="X64" s="226"/>
      <c r="Y64" s="226"/>
      <c r="Z64" s="226"/>
      <c r="AA64" s="226"/>
      <c r="AB64" s="226"/>
      <c r="AC64" s="226"/>
      <c r="AF64" s="2"/>
    </row>
    <row r="65" spans="1:32" ht="15.75" customHeight="1">
      <c r="A65" s="2"/>
      <c r="B65" s="260" t="str">
        <f>'AMZN Auto Part MASTER'!$X$4</f>
        <v>Independent</v>
      </c>
      <c r="C65" s="17" t="s">
        <v>20</v>
      </c>
      <c r="D65" s="260" t="str">
        <f>'AMZN Auto Part MASTER'!$X$36</f>
        <v>None</v>
      </c>
      <c r="E65" s="224" t="s">
        <v>209</v>
      </c>
      <c r="F65" s="260">
        <f>'AMZN Auto Part MASTER'!$X$37</f>
        <v>0</v>
      </c>
      <c r="G65" s="228"/>
      <c r="H65" s="226"/>
      <c r="I65" s="231"/>
      <c r="J65" s="379">
        <f>'AMZN Auto Part MASTER'!$X$38</f>
        <v>0</v>
      </c>
      <c r="K65" s="228"/>
      <c r="L65" s="228"/>
      <c r="M65" s="228"/>
      <c r="N65" s="230"/>
      <c r="O65" s="260" t="str">
        <f>'AMZN Auto Part MASTER'!$X$40</f>
        <v>None in particular</v>
      </c>
      <c r="P65" s="260" t="str">
        <f>'AMZN Auto Part MASTER'!$X$41</f>
        <v>NAPA</v>
      </c>
      <c r="Q65" s="260" t="str">
        <f>'AMZN Auto Part MASTER'!$X$42</f>
        <v>None in particular</v>
      </c>
      <c r="R65" s="224"/>
      <c r="S65" s="224" t="s">
        <v>1071</v>
      </c>
      <c r="T65" s="224"/>
      <c r="U65" s="224"/>
      <c r="V65" s="224"/>
      <c r="W65" s="224"/>
      <c r="X65" s="226"/>
      <c r="Y65" s="226"/>
      <c r="Z65" s="226"/>
      <c r="AA65" s="226"/>
      <c r="AB65" s="226"/>
      <c r="AC65" s="226"/>
      <c r="AF65" s="2"/>
    </row>
    <row r="66" spans="1:32" ht="15.75" customHeight="1">
      <c r="A66" s="2"/>
      <c r="B66" s="260" t="str">
        <f>'AMZN Auto Part MASTER'!$Y$4</f>
        <v>Independent</v>
      </c>
      <c r="C66" s="17" t="s">
        <v>21</v>
      </c>
      <c r="D66" s="260" t="str">
        <f>'AMZN Auto Part MASTER'!$Y$36</f>
        <v>NAPA Auto</v>
      </c>
      <c r="E66" s="224" t="s">
        <v>208</v>
      </c>
      <c r="F66" s="260">
        <f>'AMZN Auto Part MASTER'!$Y$37</f>
        <v>0</v>
      </c>
      <c r="G66" s="228"/>
      <c r="H66" s="226"/>
      <c r="I66" s="231"/>
      <c r="J66" s="379" t="str">
        <f>'AMZN Auto Part MASTER'!$Y$38</f>
        <v>Slow delivery speeds</v>
      </c>
      <c r="K66" s="228" t="s">
        <v>301</v>
      </c>
      <c r="L66" s="228"/>
      <c r="M66" s="228"/>
      <c r="N66" s="230"/>
      <c r="O66" s="260" t="str">
        <f>'AMZN Auto Part MASTER'!$Y$40</f>
        <v>None in particular</v>
      </c>
      <c r="P66" s="260" t="str">
        <f>'AMZN Auto Part MASTER'!$Y$41</f>
        <v>None in particular</v>
      </c>
      <c r="Q66" s="260" t="str">
        <f>'AMZN Auto Part MASTER'!$Y$42</f>
        <v>None in particular</v>
      </c>
      <c r="R66" s="224"/>
      <c r="S66" s="224"/>
      <c r="T66" s="224"/>
      <c r="U66" s="224"/>
      <c r="V66" s="224"/>
      <c r="W66" s="224"/>
      <c r="X66" s="226"/>
      <c r="Y66" s="226"/>
      <c r="Z66" s="226"/>
      <c r="AA66" s="226"/>
      <c r="AB66" s="226"/>
      <c r="AC66" s="226"/>
      <c r="AF66" s="2"/>
    </row>
    <row r="67" spans="1:32" ht="15.75" customHeight="1">
      <c r="A67" s="2"/>
      <c r="B67" s="260" t="str">
        <f>'AMZN Auto Part MASTER'!$Z$4</f>
        <v>Independent</v>
      </c>
      <c r="C67" s="17" t="s">
        <v>22</v>
      </c>
      <c r="D67" s="260" t="str">
        <f>'AMZN Auto Part MASTER'!$Z$36</f>
        <v>None</v>
      </c>
      <c r="E67" s="224" t="s">
        <v>209</v>
      </c>
      <c r="F67" s="260">
        <f>'AMZN Auto Part MASTER'!$Z$37</f>
        <v>0</v>
      </c>
      <c r="G67" s="228"/>
      <c r="H67" s="226"/>
      <c r="I67" s="231"/>
      <c r="J67" s="379">
        <f>'AMZN Auto Part MASTER'!$Z$38</f>
        <v>0</v>
      </c>
      <c r="K67" s="228"/>
      <c r="L67" s="228"/>
      <c r="M67" s="228"/>
      <c r="N67" s="228"/>
      <c r="O67" s="260" t="str">
        <f>'AMZN Auto Part MASTER'!$Z$40</f>
        <v>None in particular</v>
      </c>
      <c r="P67" s="260" t="str">
        <f>'AMZN Auto Part MASTER'!$Z$41</f>
        <v>WorldPac</v>
      </c>
      <c r="Q67" s="260" t="str">
        <f>'AMZN Auto Part MASTER'!$Z$42</f>
        <v>None in particular</v>
      </c>
      <c r="R67" s="224"/>
      <c r="S67" s="224" t="s">
        <v>121</v>
      </c>
      <c r="T67" s="224"/>
      <c r="U67" s="224"/>
      <c r="V67" s="224"/>
      <c r="W67" s="224"/>
      <c r="X67" s="226"/>
      <c r="Y67" s="226"/>
      <c r="Z67" s="226"/>
      <c r="AA67" s="226"/>
      <c r="AB67" s="226"/>
      <c r="AC67" s="226"/>
      <c r="AF67" s="2"/>
    </row>
    <row r="68" spans="1:32" ht="15.75" customHeight="1">
      <c r="A68" s="2"/>
      <c r="B68" s="260" t="str">
        <f>'AMZN Auto Part MASTER'!$AA$4</f>
        <v>Independent</v>
      </c>
      <c r="C68" s="17" t="s">
        <v>23</v>
      </c>
      <c r="D68" s="260" t="str">
        <f>'AMZN Auto Part MASTER'!$AA$36</f>
        <v>None</v>
      </c>
      <c r="E68" s="224" t="s">
        <v>209</v>
      </c>
      <c r="F68" s="260">
        <f>'AMZN Auto Part MASTER'!$AA$37</f>
        <v>0</v>
      </c>
      <c r="G68" s="228"/>
      <c r="H68" s="226"/>
      <c r="I68" s="231"/>
      <c r="J68" s="371">
        <f>'AMZN Auto Part MASTER'!$AA$38</f>
        <v>0</v>
      </c>
      <c r="K68" s="228"/>
      <c r="L68" s="228"/>
      <c r="M68" s="228"/>
      <c r="N68" s="228"/>
      <c r="O68" s="260" t="str">
        <f>'AMZN Auto Part MASTER'!$AA$40</f>
        <v>Fast Under Car</v>
      </c>
      <c r="P68" s="260" t="str">
        <f>'AMZN Auto Part MASTER'!$AA$41</f>
        <v>WorldPac</v>
      </c>
      <c r="Q68" s="260" t="str">
        <f>'AMZN Auto Part MASTER'!$AA$42</f>
        <v>WorldPac</v>
      </c>
      <c r="R68" s="224" t="s">
        <v>94</v>
      </c>
      <c r="S68" s="224" t="s">
        <v>121</v>
      </c>
      <c r="T68" s="224" t="s">
        <v>121</v>
      </c>
      <c r="U68" s="224"/>
      <c r="V68" s="224"/>
      <c r="W68" s="224"/>
      <c r="X68" s="226"/>
      <c r="Y68" s="226"/>
      <c r="Z68" s="226"/>
      <c r="AA68" s="226"/>
      <c r="AB68" s="226"/>
      <c r="AC68" s="226"/>
      <c r="AF68" s="2"/>
    </row>
    <row r="69" spans="1:32" ht="15.75" customHeight="1">
      <c r="A69" s="2"/>
      <c r="B69" s="260" t="str">
        <f>'AMZN Auto Part MASTER'!$AB$4</f>
        <v>Independent</v>
      </c>
      <c r="C69" s="17" t="s">
        <v>24</v>
      </c>
      <c r="D69" s="260" t="str">
        <f>'AMZN Auto Part MASTER'!$AB$36</f>
        <v xml:space="preserve">None  </v>
      </c>
      <c r="E69" s="224" t="s">
        <v>209</v>
      </c>
      <c r="F69" s="260">
        <f>'AMZN Auto Part MASTER'!$AB$37</f>
        <v>0</v>
      </c>
      <c r="G69" s="228"/>
      <c r="H69" s="226"/>
      <c r="I69" s="231"/>
      <c r="J69" s="371">
        <f>'AMZN Auto Part MASTER'!$AB$38</f>
        <v>0</v>
      </c>
      <c r="K69" s="228"/>
      <c r="L69" s="228"/>
      <c r="M69" s="228"/>
      <c r="N69" s="228"/>
      <c r="O69" s="260" t="str">
        <f>'AMZN Auto Part MASTER'!$AB$40</f>
        <v>Guarantee Chevrolet</v>
      </c>
      <c r="P69" s="260" t="str">
        <f>'AMZN Auto Part MASTER'!$AB$41</f>
        <v>South Bay Mercedes</v>
      </c>
      <c r="Q69" s="260" t="str">
        <f>'AMZN Auto Part MASTER'!$AB$42</f>
        <v>Guarantee Chevrolet</v>
      </c>
      <c r="R69" s="224" t="s">
        <v>94</v>
      </c>
      <c r="S69" s="224" t="s">
        <v>94</v>
      </c>
      <c r="T69" s="224" t="s">
        <v>94</v>
      </c>
      <c r="U69" s="224"/>
      <c r="V69" s="224"/>
      <c r="W69" s="235"/>
      <c r="X69" s="226"/>
      <c r="Y69" s="226"/>
      <c r="Z69" s="226"/>
      <c r="AA69" s="226"/>
      <c r="AB69" s="226"/>
      <c r="AC69" s="226"/>
      <c r="AF69" s="2"/>
    </row>
    <row r="70" spans="1:32" ht="15.75" customHeight="1">
      <c r="A70" s="2"/>
      <c r="B70" s="260" t="str">
        <f>'AMZN Auto Part MASTER'!$AC$4</f>
        <v>Independent</v>
      </c>
      <c r="C70" s="17" t="s">
        <v>25</v>
      </c>
      <c r="D70" s="260" t="str">
        <f>'AMZN Auto Part MASTER'!$AC$36</f>
        <v>None</v>
      </c>
      <c r="E70" s="224" t="s">
        <v>209</v>
      </c>
      <c r="F70" s="260">
        <f>'AMZN Auto Part MASTER'!$AC$37</f>
        <v>0</v>
      </c>
      <c r="G70" s="228"/>
      <c r="H70" s="226"/>
      <c r="I70" s="231"/>
      <c r="J70" s="371">
        <f>'AMZN Auto Part MASTER'!$AC$38</f>
        <v>0</v>
      </c>
      <c r="K70" s="228"/>
      <c r="L70" s="228"/>
      <c r="M70" s="228"/>
      <c r="N70" s="228"/>
      <c r="O70" s="260" t="str">
        <f>'AMZN Auto Part MASTER'!$AC$40</f>
        <v>PepBoys</v>
      </c>
      <c r="P70" s="260" t="str">
        <f>'AMZN Auto Part MASTER'!$AC$41</f>
        <v>AutoZone</v>
      </c>
      <c r="Q70" s="260" t="str">
        <f>'AMZN Auto Part MASTER'!$AC$42</f>
        <v>O'Reilly's</v>
      </c>
      <c r="R70" s="224" t="s">
        <v>94</v>
      </c>
      <c r="S70" s="224" t="s">
        <v>116</v>
      </c>
      <c r="T70" s="235" t="s">
        <v>118</v>
      </c>
      <c r="U70" s="224"/>
      <c r="V70" s="224"/>
      <c r="W70" s="235"/>
      <c r="X70" s="226"/>
      <c r="Y70" s="226"/>
      <c r="Z70" s="226"/>
      <c r="AA70" s="226"/>
      <c r="AB70" s="226"/>
      <c r="AC70" s="226"/>
      <c r="AF70" s="2"/>
    </row>
    <row r="71" spans="1:32" ht="15.75" customHeight="1">
      <c r="A71" s="2"/>
      <c r="B71" s="260" t="str">
        <f>'AMZN Auto Part MASTER'!$AD$4</f>
        <v>Independent</v>
      </c>
      <c r="C71" s="17" t="s">
        <v>26</v>
      </c>
      <c r="D71" s="260" t="str">
        <f>'AMZN Auto Part MASTER'!$AD$36</f>
        <v>None</v>
      </c>
      <c r="E71" s="224" t="s">
        <v>209</v>
      </c>
      <c r="F71" s="260">
        <f>'AMZN Auto Part MASTER'!$AD$37</f>
        <v>0</v>
      </c>
      <c r="G71" s="228"/>
      <c r="H71" s="226"/>
      <c r="I71" s="231"/>
      <c r="J71" s="371">
        <f>'AMZN Auto Part MASTER'!$AD$38</f>
        <v>0</v>
      </c>
      <c r="K71" s="228"/>
      <c r="L71" s="228"/>
      <c r="M71" s="228"/>
      <c r="N71" s="228"/>
      <c r="O71" s="260" t="str">
        <f>'AMZN Auto Part MASTER'!$AD$40</f>
        <v>None in particular.</v>
      </c>
      <c r="P71" s="260" t="str">
        <f>'AMZN Auto Part MASTER'!$AD$41</f>
        <v>None in particular.</v>
      </c>
      <c r="Q71" s="260" t="str">
        <f>'AMZN Auto Part MASTER'!$AD$42</f>
        <v>None in particular.</v>
      </c>
      <c r="R71" s="224"/>
      <c r="S71" s="224"/>
      <c r="T71" s="224"/>
      <c r="U71" s="224"/>
      <c r="V71" s="224"/>
      <c r="W71" s="224"/>
      <c r="X71" s="226"/>
      <c r="Y71" s="226"/>
      <c r="Z71" s="226"/>
      <c r="AA71" s="226"/>
      <c r="AB71" s="226"/>
      <c r="AC71" s="226"/>
      <c r="AF71" s="2"/>
    </row>
    <row r="72" spans="1:32" ht="15.75" customHeight="1">
      <c r="A72" s="2"/>
      <c r="B72" s="260" t="str">
        <f>'AMZN Auto Part MASTER'!$AE$4</f>
        <v>Independent</v>
      </c>
      <c r="C72" s="17" t="s">
        <v>27</v>
      </c>
      <c r="D72" s="260" t="str">
        <f>'AMZN Auto Part MASTER'!$AE$36</f>
        <v>None</v>
      </c>
      <c r="E72" s="224" t="s">
        <v>209</v>
      </c>
      <c r="F72" s="260">
        <f>'AMZN Auto Part MASTER'!$AE$37</f>
        <v>0</v>
      </c>
      <c r="G72" s="228"/>
      <c r="H72" s="226"/>
      <c r="I72" s="231"/>
      <c r="J72" s="371">
        <f>'AMZN Auto Part MASTER'!$AE$38</f>
        <v>0</v>
      </c>
      <c r="K72" s="228"/>
      <c r="L72" s="228"/>
      <c r="M72" s="228"/>
      <c r="N72" s="234"/>
      <c r="O72" s="260" t="str">
        <f>'AMZN Auto Part MASTER'!$AE$40</f>
        <v>None in particular.</v>
      </c>
      <c r="P72" s="260" t="str">
        <f>'AMZN Auto Part MASTER'!$AE$41</f>
        <v>None in particular.</v>
      </c>
      <c r="Q72" s="260" t="str">
        <f>'AMZN Auto Part MASTER'!$AE$42</f>
        <v>None in particular.</v>
      </c>
      <c r="R72" s="224"/>
      <c r="S72" s="224"/>
      <c r="T72" s="235"/>
      <c r="U72" s="224"/>
      <c r="V72" s="224"/>
      <c r="W72" s="235"/>
      <c r="X72" s="226"/>
      <c r="Y72" s="226"/>
      <c r="Z72" s="226"/>
      <c r="AA72" s="226"/>
      <c r="AB72" s="226"/>
      <c r="AC72" s="226"/>
      <c r="AF72" s="2"/>
    </row>
    <row r="73" spans="1:32" ht="15.75" customHeight="1">
      <c r="A73" s="2"/>
      <c r="B73" s="260" t="str">
        <f>'AMZN Auto Part MASTER'!$AF$4</f>
        <v>Independent</v>
      </c>
      <c r="C73" s="17" t="s">
        <v>28</v>
      </c>
      <c r="D73" s="260" t="str">
        <f>'AMZN Auto Part MASTER'!$AF$36</f>
        <v>None</v>
      </c>
      <c r="E73" s="224" t="s">
        <v>209</v>
      </c>
      <c r="F73" s="260">
        <f>'AMZN Auto Part MASTER'!$AF$37</f>
        <v>0</v>
      </c>
      <c r="G73" s="228"/>
      <c r="H73" s="226"/>
      <c r="I73" s="231"/>
      <c r="J73" s="371">
        <f>'AMZN Auto Part MASTER'!$AF$38</f>
        <v>0</v>
      </c>
      <c r="K73" s="228"/>
      <c r="L73" s="228"/>
      <c r="M73" s="228"/>
      <c r="N73" s="234"/>
      <c r="O73" s="260" t="str">
        <f>'AMZN Auto Part MASTER'!$AF$40</f>
        <v>None in particular.</v>
      </c>
      <c r="P73" s="260" t="str">
        <f>'AMZN Auto Part MASTER'!$AF$41</f>
        <v>None in particular.</v>
      </c>
      <c r="Q73" s="260" t="str">
        <f>'AMZN Auto Part MASTER'!$AF$42</f>
        <v>None in particular.</v>
      </c>
      <c r="R73" s="224"/>
      <c r="S73" s="224"/>
      <c r="T73" s="235"/>
      <c r="U73" s="224"/>
      <c r="V73" s="224"/>
      <c r="W73" s="235"/>
      <c r="X73" s="226"/>
      <c r="Y73" s="226"/>
      <c r="Z73" s="226"/>
      <c r="AA73" s="226"/>
      <c r="AB73" s="226"/>
      <c r="AC73" s="226"/>
      <c r="AF73" s="2"/>
    </row>
    <row r="74" spans="1:32" ht="15.75" customHeight="1">
      <c r="A74" s="2"/>
      <c r="B74" s="260" t="str">
        <f>'AMZN Auto Part MASTER'!$AG$4</f>
        <v>Independent</v>
      </c>
      <c r="C74" s="17" t="s">
        <v>29</v>
      </c>
      <c r="D74" s="260" t="str">
        <f>'AMZN Auto Part MASTER'!$AG$36</f>
        <v>None</v>
      </c>
      <c r="E74" s="224" t="s">
        <v>209</v>
      </c>
      <c r="F74" s="260">
        <f>'AMZN Auto Part MASTER'!$AG$37</f>
        <v>0</v>
      </c>
      <c r="G74" s="228"/>
      <c r="H74" s="226"/>
      <c r="I74" s="231"/>
      <c r="J74" s="371">
        <f>'AMZN Auto Part MASTER'!$AG$38</f>
        <v>0</v>
      </c>
      <c r="K74" s="228"/>
      <c r="L74" s="228"/>
      <c r="M74" s="228"/>
      <c r="N74" s="230"/>
      <c r="O74" s="260" t="str">
        <f>'AMZN Auto Part MASTER'!$AG$40</f>
        <v>None in particular.</v>
      </c>
      <c r="P74" s="260" t="str">
        <f>'AMZN Auto Part MASTER'!$AG$41</f>
        <v>None in particular.</v>
      </c>
      <c r="Q74" s="260" t="str">
        <f>'AMZN Auto Part MASTER'!$AG$42</f>
        <v>None in particular.</v>
      </c>
      <c r="R74" s="224"/>
      <c r="S74" s="224"/>
      <c r="T74" s="235"/>
      <c r="U74" s="224"/>
      <c r="V74" s="224"/>
      <c r="W74" s="235"/>
      <c r="X74" s="226"/>
      <c r="Y74" s="226"/>
      <c r="Z74" s="226"/>
      <c r="AA74" s="226"/>
      <c r="AB74" s="226"/>
      <c r="AC74" s="226"/>
      <c r="AF74" s="2"/>
    </row>
    <row r="75" spans="1:32" ht="15.75" customHeight="1">
      <c r="A75" s="2"/>
      <c r="B75" s="260" t="str">
        <f>'AMZN Auto Part MASTER'!$AH$4</f>
        <v>Independent</v>
      </c>
      <c r="C75" s="17" t="s">
        <v>30</v>
      </c>
      <c r="D75" s="260" t="str">
        <f>'AMZN Auto Part MASTER'!$AH$36</f>
        <v>None</v>
      </c>
      <c r="E75" s="224" t="s">
        <v>209</v>
      </c>
      <c r="F75" s="260">
        <f>'AMZN Auto Part MASTER'!$AH$37</f>
        <v>0</v>
      </c>
      <c r="G75" s="228"/>
      <c r="H75" s="226"/>
      <c r="I75" s="231"/>
      <c r="J75" s="371">
        <f>'AMZN Auto Part MASTER'!$AH$38</f>
        <v>0</v>
      </c>
      <c r="K75" s="228"/>
      <c r="L75" s="228"/>
      <c r="M75" s="228"/>
      <c r="N75" s="230"/>
      <c r="O75" s="260" t="str">
        <f>'AMZN Auto Part MASTER'!$AH$40</f>
        <v>None specifically</v>
      </c>
      <c r="P75" s="260" t="str">
        <f>'AMZN Auto Part MASTER'!$AH$41</f>
        <v>None specifically</v>
      </c>
      <c r="Q75" s="260" t="str">
        <f>'AMZN Auto Part MASTER'!$AH$42</f>
        <v>None specifically</v>
      </c>
      <c r="R75" s="224"/>
      <c r="S75" s="224"/>
      <c r="T75" s="235"/>
      <c r="U75" s="224"/>
      <c r="V75" s="224"/>
      <c r="W75" s="235"/>
      <c r="X75" s="226"/>
      <c r="Y75" s="226"/>
      <c r="Z75" s="226"/>
      <c r="AA75" s="226"/>
      <c r="AB75" s="226"/>
      <c r="AC75" s="226"/>
      <c r="AF75" s="2"/>
    </row>
    <row r="76" spans="1:32" ht="15.75" customHeight="1">
      <c r="A76" s="2"/>
      <c r="B76" s="260" t="str">
        <f>'AMZN Auto Part MASTER'!$AI$4</f>
        <v>Independent</v>
      </c>
      <c r="C76" s="17" t="s">
        <v>31</v>
      </c>
      <c r="D76" s="260" t="str">
        <f>'AMZN Auto Part MASTER'!$AI$36</f>
        <v>None</v>
      </c>
      <c r="E76" s="224" t="s">
        <v>209</v>
      </c>
      <c r="F76" s="260">
        <f>'AMZN Auto Part MASTER'!$AI$37</f>
        <v>0</v>
      </c>
      <c r="G76" s="228"/>
      <c r="H76" s="226"/>
      <c r="I76" s="231"/>
      <c r="J76" s="371">
        <f>'AMZN Auto Part MASTER'!$AI$38</f>
        <v>0</v>
      </c>
      <c r="K76" s="228"/>
      <c r="L76" s="228"/>
      <c r="M76" s="228"/>
      <c r="N76" s="230"/>
      <c r="O76" s="260" t="str">
        <f>'AMZN Auto Part MASTER'!$AI$40</f>
        <v>None Specifically</v>
      </c>
      <c r="P76" s="260" t="str">
        <f>'AMZN Auto Part MASTER'!$AI$41</f>
        <v>None Specifically</v>
      </c>
      <c r="Q76" s="260" t="str">
        <f>'AMZN Auto Part MASTER'!$AI$42</f>
        <v>None Specifically</v>
      </c>
      <c r="R76" s="224"/>
      <c r="S76" s="224"/>
      <c r="T76" s="235"/>
      <c r="U76" s="224"/>
      <c r="V76" s="224"/>
      <c r="W76" s="235"/>
      <c r="X76" s="226"/>
      <c r="Y76" s="226"/>
      <c r="Z76" s="226"/>
      <c r="AA76" s="226"/>
      <c r="AB76" s="226"/>
      <c r="AC76" s="226"/>
      <c r="AF76" s="2"/>
    </row>
    <row r="77" spans="1:32" ht="15.75" customHeight="1">
      <c r="A77" s="2"/>
      <c r="B77" s="260" t="str">
        <f>'AMZN Auto Part MASTER'!$AJ$4</f>
        <v>Independent</v>
      </c>
      <c r="C77" s="17" t="s">
        <v>32</v>
      </c>
      <c r="D77" s="260" t="str">
        <f>'AMZN Auto Part MASTER'!$AJ$36</f>
        <v>Other</v>
      </c>
      <c r="E77" s="224" t="s">
        <v>94</v>
      </c>
      <c r="F77" s="260" t="str">
        <f>'AMZN Auto Part MASTER'!$AJ$37</f>
        <v>Parts Authority</v>
      </c>
      <c r="G77" s="228" t="s">
        <v>257</v>
      </c>
      <c r="H77" s="226"/>
      <c r="I77" s="231"/>
      <c r="J77" s="371" t="str">
        <f>'AMZN Auto Part MASTER'!$AJ$38</f>
        <v>We've been using Parts Authority less because O'Reilly has stepped up. We've had several defective parts we had to return in the past with PA also.</v>
      </c>
      <c r="K77" s="228" t="s">
        <v>218</v>
      </c>
      <c r="L77" s="228"/>
      <c r="M77" s="228"/>
      <c r="N77" s="230"/>
      <c r="O77" s="260" t="str">
        <f>'AMZN Auto Part MASTER'!$AJ$40</f>
        <v>Parts Authority</v>
      </c>
      <c r="P77" s="260" t="str">
        <f>'AMZN Auto Part MASTER'!$AJ$41</f>
        <v>None specifically</v>
      </c>
      <c r="Q77" s="260" t="str">
        <f>'AMZN Auto Part MASTER'!$AJ$42</f>
        <v>None specifically</v>
      </c>
      <c r="R77" s="224" t="s">
        <v>94</v>
      </c>
      <c r="S77" s="224"/>
      <c r="T77" s="235"/>
      <c r="U77" s="224"/>
      <c r="V77" s="224"/>
      <c r="W77" s="235"/>
      <c r="X77" s="226"/>
      <c r="Y77" s="226"/>
      <c r="Z77" s="226"/>
      <c r="AA77" s="226"/>
      <c r="AB77" s="226"/>
      <c r="AC77" s="226"/>
      <c r="AF77" s="2"/>
    </row>
    <row r="78" spans="1:32" ht="15.75" customHeight="1">
      <c r="A78" s="2"/>
      <c r="B78" s="260" t="str">
        <f>'AMZN Auto Part MASTER'!$AK$4</f>
        <v>Independent</v>
      </c>
      <c r="C78" s="17" t="s">
        <v>33</v>
      </c>
      <c r="D78" s="260" t="str">
        <f>'AMZN Auto Part MASTER'!$AK$36</f>
        <v>Advance Auto Parts</v>
      </c>
      <c r="E78" s="224" t="s">
        <v>117</v>
      </c>
      <c r="F78" s="260">
        <f>'AMZN Auto Part MASTER'!$AK$37</f>
        <v>0</v>
      </c>
      <c r="G78" s="228"/>
      <c r="H78" s="226"/>
      <c r="I78" s="231"/>
      <c r="J78" s="371" t="str">
        <f>'AMZN Auto Part MASTER'!$AK$38</f>
        <v>AAP was our number one a couple years ago. But O'Reilly has better quality parts, good pricing, good warranty. They're all around better. Once we stopped doing as much business with AAP we weren't able to keep as good of a warranty, so we've been doing as much with O'Reilly as we can.</v>
      </c>
      <c r="K78" s="228" t="s">
        <v>218</v>
      </c>
      <c r="L78" s="228" t="s">
        <v>221</v>
      </c>
      <c r="M78" s="228"/>
      <c r="N78" s="230"/>
      <c r="O78" s="260" t="str">
        <f>'AMZN Auto Part MASTER'!$AK$40</f>
        <v>AAP</v>
      </c>
      <c r="P78" s="260" t="str">
        <f>'AMZN Auto Part MASTER'!$AK$41</f>
        <v>AAP</v>
      </c>
      <c r="Q78" s="260" t="str">
        <f>'AMZN Auto Part MASTER'!$AK$42</f>
        <v>None specifically</v>
      </c>
      <c r="R78" s="224" t="s">
        <v>117</v>
      </c>
      <c r="S78" s="224" t="s">
        <v>117</v>
      </c>
      <c r="T78" s="224"/>
      <c r="U78" s="224"/>
      <c r="V78" s="224"/>
      <c r="W78" s="224"/>
      <c r="X78" s="226"/>
      <c r="Y78" s="226"/>
      <c r="Z78" s="226"/>
      <c r="AA78" s="226"/>
      <c r="AB78" s="226"/>
      <c r="AC78" s="226"/>
      <c r="AF78" s="2"/>
    </row>
    <row r="79" spans="1:32" ht="15.75" customHeight="1">
      <c r="A79" s="2"/>
      <c r="B79" s="260" t="str">
        <f>'AMZN Auto Part MASTER'!$AL$4</f>
        <v>Independent</v>
      </c>
      <c r="C79" s="17" t="s">
        <v>34</v>
      </c>
      <c r="D79" s="260" t="str">
        <f>'AMZN Auto Part MASTER'!$AL$36</f>
        <v>Other</v>
      </c>
      <c r="E79" s="224" t="s">
        <v>94</v>
      </c>
      <c r="F79" s="260" t="str">
        <f>'AMZN Auto Part MASTER'!$AL$37</f>
        <v xml:space="preserve">IMC </v>
      </c>
      <c r="G79" s="228" t="s">
        <v>388</v>
      </c>
      <c r="H79" s="226"/>
      <c r="I79" s="231"/>
      <c r="J79" s="371" t="str">
        <f>'AMZN Auto Part MASTER'!$AL$38</f>
        <v>We pay as we go with them, and sometimes we don't have the funds upfront so we've stopped doing business with them because they don't allow us to purchase with credit.</v>
      </c>
      <c r="K79" s="228" t="s">
        <v>221</v>
      </c>
      <c r="L79" s="228"/>
      <c r="M79" s="228"/>
      <c r="N79" s="230"/>
      <c r="O79" s="260" t="str">
        <f>'AMZN Auto Part MASTER'!$AL$40</f>
        <v>None specifically</v>
      </c>
      <c r="P79" s="260" t="str">
        <f>'AMZN Auto Part MASTER'!$AL$41</f>
        <v>None specifically</v>
      </c>
      <c r="Q79" s="260" t="str">
        <f>'AMZN Auto Part MASTER'!$AL$42</f>
        <v>None specifically</v>
      </c>
      <c r="R79" s="224"/>
      <c r="S79" s="224"/>
      <c r="T79" s="235"/>
      <c r="U79" s="224"/>
      <c r="V79" s="224"/>
      <c r="W79" s="235"/>
      <c r="X79" s="226"/>
      <c r="Y79" s="226"/>
      <c r="Z79" s="226"/>
      <c r="AA79" s="226"/>
      <c r="AB79" s="226"/>
      <c r="AC79" s="226"/>
      <c r="AF79" s="2"/>
    </row>
    <row r="80" spans="1:32" ht="15.75" customHeight="1">
      <c r="A80" s="2"/>
      <c r="B80" s="260" t="str">
        <f>'AMZN Auto Part MASTER'!$AM$4</f>
        <v>Independent</v>
      </c>
      <c r="C80" s="17" t="s">
        <v>35</v>
      </c>
      <c r="D80" s="260" t="str">
        <f>'AMZN Auto Part MASTER'!$AM$36</f>
        <v>O'Reilly</v>
      </c>
      <c r="E80" s="224" t="s">
        <v>118</v>
      </c>
      <c r="F80" s="260">
        <f>'AMZN Auto Part MASTER'!$AM$37</f>
        <v>0</v>
      </c>
      <c r="G80" s="228"/>
      <c r="H80" s="226"/>
      <c r="I80" s="231"/>
      <c r="J80" s="371" t="str">
        <f>'AMZN Auto Part MASTER'!$AM$38</f>
        <v>Not as good of a quality part as WorldPac. WP covers everything very well. We still use O'Reilly, just not as much.</v>
      </c>
      <c r="K80" s="228" t="s">
        <v>218</v>
      </c>
      <c r="L80" s="228"/>
      <c r="M80" s="228"/>
      <c r="N80" s="230"/>
      <c r="O80" s="260" t="str">
        <f>'AMZN Auto Part MASTER'!$AM$40</f>
        <v>None specifically</v>
      </c>
      <c r="P80" s="260" t="str">
        <f>'AMZN Auto Part MASTER'!$AM$41</f>
        <v>None specifically</v>
      </c>
      <c r="Q80" s="260" t="str">
        <f>'AMZN Auto Part MASTER'!$AM$42</f>
        <v>None specifically</v>
      </c>
      <c r="R80" s="224"/>
      <c r="S80" s="224"/>
      <c r="T80" s="235"/>
      <c r="U80" s="224"/>
      <c r="V80" s="224"/>
      <c r="W80" s="235"/>
      <c r="X80" s="226"/>
      <c r="Y80" s="226"/>
      <c r="Z80" s="226"/>
      <c r="AA80" s="226"/>
      <c r="AB80" s="226"/>
      <c r="AC80" s="226"/>
      <c r="AF80" s="2"/>
    </row>
    <row r="81" spans="1:32" ht="15.75" customHeight="1">
      <c r="A81" s="2"/>
      <c r="B81" s="260" t="str">
        <f>'AMZN Auto Part MASTER'!$AN$4</f>
        <v>Independent</v>
      </c>
      <c r="C81" s="17" t="s">
        <v>36</v>
      </c>
      <c r="D81" s="260" t="str">
        <f>'AMZN Auto Part MASTER'!$AN$36</f>
        <v>None</v>
      </c>
      <c r="E81" s="224" t="s">
        <v>209</v>
      </c>
      <c r="F81" s="260">
        <f>'AMZN Auto Part MASTER'!$AN$37</f>
        <v>0</v>
      </c>
      <c r="G81" s="228"/>
      <c r="H81" s="226"/>
      <c r="I81" s="231"/>
      <c r="J81" s="371">
        <f>'AMZN Auto Part MASTER'!$AN$38</f>
        <v>0</v>
      </c>
      <c r="K81" s="228"/>
      <c r="L81" s="228"/>
      <c r="M81" s="228"/>
      <c r="N81" s="230"/>
      <c r="O81" s="260" t="str">
        <f>'AMZN Auto Part MASTER'!$AN$40</f>
        <v>None specifically</v>
      </c>
      <c r="P81" s="260" t="str">
        <f>'AMZN Auto Part MASTER'!$AN$41</f>
        <v>None specifically</v>
      </c>
      <c r="Q81" s="260" t="str">
        <f>'AMZN Auto Part MASTER'!$AN$42</f>
        <v>None specifically</v>
      </c>
      <c r="R81" s="224"/>
      <c r="S81" s="224"/>
      <c r="T81" s="224"/>
      <c r="U81" s="224"/>
      <c r="V81" s="224"/>
      <c r="W81" s="224"/>
      <c r="X81" s="226"/>
      <c r="Y81" s="226"/>
      <c r="Z81" s="226"/>
      <c r="AA81" s="226"/>
      <c r="AB81" s="226"/>
      <c r="AC81" s="226"/>
      <c r="AF81" s="2"/>
    </row>
    <row r="82" spans="1:32" ht="15.75" customHeight="1">
      <c r="A82" s="2"/>
      <c r="B82" s="260" t="str">
        <f>'AMZN Auto Part MASTER'!$AO$4</f>
        <v>Independent</v>
      </c>
      <c r="C82" s="17" t="s">
        <v>37</v>
      </c>
      <c r="D82" s="260" t="str">
        <f>'AMZN Auto Part MASTER'!$AO$36</f>
        <v>None</v>
      </c>
      <c r="E82" s="224" t="s">
        <v>209</v>
      </c>
      <c r="F82" s="260">
        <f>'AMZN Auto Part MASTER'!$AO$37</f>
        <v>0</v>
      </c>
      <c r="G82" s="228"/>
      <c r="H82" s="226"/>
      <c r="I82" s="231"/>
      <c r="J82" s="371">
        <f>'AMZN Auto Part MASTER'!$AO$38</f>
        <v>0</v>
      </c>
      <c r="K82" s="228"/>
      <c r="L82" s="228"/>
      <c r="M82" s="228"/>
      <c r="N82" s="230"/>
      <c r="O82" s="260" t="str">
        <f>'AMZN Auto Part MASTER'!$AO$40</f>
        <v>None specifically</v>
      </c>
      <c r="P82" s="260" t="str">
        <f>'AMZN Auto Part MASTER'!$AO$41</f>
        <v>None specifically</v>
      </c>
      <c r="Q82" s="260" t="str">
        <f>'AMZN Auto Part MASTER'!$AO$42</f>
        <v>None specifically</v>
      </c>
      <c r="R82" s="224"/>
      <c r="S82" s="224"/>
      <c r="T82" s="235"/>
      <c r="U82" s="224"/>
      <c r="V82" s="224"/>
      <c r="W82" s="235"/>
      <c r="X82" s="226"/>
      <c r="Y82" s="226"/>
      <c r="Z82" s="226"/>
      <c r="AA82" s="226"/>
      <c r="AB82" s="226"/>
      <c r="AC82" s="226"/>
      <c r="AF82" s="2"/>
    </row>
    <row r="83" spans="1:32" ht="15.75" customHeight="1">
      <c r="A83" s="2"/>
      <c r="B83" s="260" t="str">
        <f>'AMZN Auto Part MASTER'!$AP$4</f>
        <v>Independent</v>
      </c>
      <c r="C83" s="17" t="s">
        <v>38</v>
      </c>
      <c r="D83" s="260" t="str">
        <f>'AMZN Auto Part MASTER'!$AP$36</f>
        <v>Other</v>
      </c>
      <c r="E83" s="224" t="s">
        <v>94</v>
      </c>
      <c r="F83" s="260" t="str">
        <f>'AMZN Auto Part MASTER'!$AP$37</f>
        <v>FMP</v>
      </c>
      <c r="G83" s="228" t="s">
        <v>230</v>
      </c>
      <c r="H83" s="226"/>
      <c r="I83" s="231"/>
      <c r="J83" s="371" t="str">
        <f>'AMZN Auto Part MASTER'!$AP$38</f>
        <v>FMP was just a small portion for us, of a % of how much we use, but O'Reilly opened a new location nearby so they've took some of FMP's business.</v>
      </c>
      <c r="K83" s="228" t="s">
        <v>219</v>
      </c>
      <c r="L83" s="228"/>
      <c r="M83" s="228"/>
      <c r="N83" s="230"/>
      <c r="O83" s="260" t="str">
        <f>'AMZN Auto Part MASTER'!$AP$40</f>
        <v>None specifically</v>
      </c>
      <c r="P83" s="260" t="str">
        <f>'AMZN Auto Part MASTER'!$AP$41</f>
        <v>None specifically</v>
      </c>
      <c r="Q83" s="260" t="str">
        <f>'AMZN Auto Part MASTER'!$AP$42</f>
        <v>None specifically</v>
      </c>
      <c r="R83" s="224"/>
      <c r="S83" s="224"/>
      <c r="T83" s="235"/>
      <c r="U83" s="224"/>
      <c r="V83" s="224"/>
      <c r="W83" s="235"/>
      <c r="X83" s="226"/>
      <c r="Y83" s="226"/>
      <c r="Z83" s="226"/>
      <c r="AA83" s="226"/>
      <c r="AB83" s="226"/>
      <c r="AC83" s="226"/>
      <c r="AF83" s="2"/>
    </row>
    <row r="84" spans="1:32" ht="15.75" customHeight="1">
      <c r="A84" s="2"/>
      <c r="B84" s="260" t="str">
        <f>'AMZN Auto Part MASTER'!$AQ$4</f>
        <v>Independent</v>
      </c>
      <c r="C84" s="17" t="s">
        <v>39</v>
      </c>
      <c r="D84" s="260" t="str">
        <f>'AMZN Auto Part MASTER'!$AQ$36</f>
        <v>None</v>
      </c>
      <c r="E84" s="224" t="s">
        <v>209</v>
      </c>
      <c r="F84" s="260">
        <f>'AMZN Auto Part MASTER'!$AQ$37</f>
        <v>0</v>
      </c>
      <c r="G84" s="228"/>
      <c r="H84" s="226"/>
      <c r="I84" s="231"/>
      <c r="J84" s="371">
        <f>'AMZN Auto Part MASTER'!$AQ$38</f>
        <v>0</v>
      </c>
      <c r="K84" s="228"/>
      <c r="L84" s="228"/>
      <c r="M84" s="228"/>
      <c r="N84" s="228"/>
      <c r="O84" s="260" t="str">
        <f>'AMZN Auto Part MASTER'!$AQ$40</f>
        <v>None in particular</v>
      </c>
      <c r="P84" s="260" t="str">
        <f>'AMZN Auto Part MASTER'!$AQ$41</f>
        <v>None in particular</v>
      </c>
      <c r="Q84" s="260" t="str">
        <f>'AMZN Auto Part MASTER'!$AQ$42</f>
        <v>None in particular</v>
      </c>
      <c r="R84" s="224"/>
      <c r="S84" s="224"/>
      <c r="T84" s="235"/>
      <c r="U84" s="224"/>
      <c r="V84" s="224"/>
      <c r="W84" s="235"/>
      <c r="X84" s="226"/>
      <c r="Y84" s="226"/>
      <c r="Z84" s="226"/>
      <c r="AA84" s="226"/>
      <c r="AB84" s="226"/>
      <c r="AC84" s="226"/>
      <c r="AF84" s="2"/>
    </row>
    <row r="85" spans="1:32" ht="15.75" customHeight="1">
      <c r="A85" s="2"/>
      <c r="B85" s="260" t="str">
        <f>'AMZN Auto Part MASTER'!$AR$4</f>
        <v>Independent</v>
      </c>
      <c r="C85" s="17" t="s">
        <v>40</v>
      </c>
      <c r="D85" s="260" t="str">
        <f>'AMZN Auto Part MASTER'!$AR$36</f>
        <v>None</v>
      </c>
      <c r="E85" s="224" t="s">
        <v>209</v>
      </c>
      <c r="F85" s="260">
        <f>'AMZN Auto Part MASTER'!$AR$37</f>
        <v>0</v>
      </c>
      <c r="G85" s="228"/>
      <c r="H85" s="226"/>
      <c r="I85" s="231"/>
      <c r="J85" s="371">
        <f>'AMZN Auto Part MASTER'!$AR$38</f>
        <v>0</v>
      </c>
      <c r="K85" s="228"/>
      <c r="L85" s="228"/>
      <c r="M85" s="228"/>
      <c r="N85" s="228"/>
      <c r="O85" s="260" t="str">
        <f>'AMZN Auto Part MASTER'!$AR$40</f>
        <v>None in particular</v>
      </c>
      <c r="P85" s="260" t="str">
        <f>'AMZN Auto Part MASTER'!$AR$41</f>
        <v>None in particular</v>
      </c>
      <c r="Q85" s="260" t="str">
        <f>'AMZN Auto Part MASTER'!$AR$42</f>
        <v>None in particular</v>
      </c>
      <c r="R85" s="224"/>
      <c r="S85" s="224"/>
      <c r="T85" s="235"/>
      <c r="U85" s="224"/>
      <c r="V85" s="224"/>
      <c r="W85" s="235"/>
      <c r="X85" s="226"/>
      <c r="Y85" s="226"/>
      <c r="Z85" s="226"/>
      <c r="AA85" s="226"/>
      <c r="AB85" s="226"/>
      <c r="AC85" s="226"/>
      <c r="AF85" s="2"/>
    </row>
    <row r="86" spans="1:32" ht="15.75" customHeight="1">
      <c r="A86" s="2"/>
      <c r="B86" s="260" t="str">
        <f>'AMZN Auto Part MASTER'!$AS$4</f>
        <v>Independent</v>
      </c>
      <c r="C86" s="17" t="s">
        <v>41</v>
      </c>
      <c r="D86" s="260" t="str">
        <f>'AMZN Auto Part MASTER'!$AS$36</f>
        <v>O'Reilly</v>
      </c>
      <c r="E86" s="224" t="s">
        <v>118</v>
      </c>
      <c r="F86" s="260">
        <f>'AMZN Auto Part MASTER'!$AS$37</f>
        <v>0</v>
      </c>
      <c r="G86" s="228"/>
      <c r="H86" s="226"/>
      <c r="I86" s="231"/>
      <c r="J86" s="371" t="str">
        <f>'AMZN Auto Part MASTER'!$AS$38</f>
        <v>Napa is better at customer service. We prefer using them.</v>
      </c>
      <c r="K86" s="228" t="s">
        <v>220</v>
      </c>
      <c r="L86" s="228"/>
      <c r="M86" s="228"/>
      <c r="N86" s="228"/>
      <c r="O86" s="260" t="str">
        <f>'AMZN Auto Part MASTER'!$AS$40</f>
        <v>None in particular</v>
      </c>
      <c r="P86" s="260" t="str">
        <f>'AMZN Auto Part MASTER'!$AS$41</f>
        <v>NAPA and local suppliers.</v>
      </c>
      <c r="Q86" s="260" t="str">
        <f>'AMZN Auto Part MASTER'!$AS$42</f>
        <v>None in particular</v>
      </c>
      <c r="R86" s="224"/>
      <c r="S86" s="224" t="s">
        <v>1071</v>
      </c>
      <c r="T86" s="235"/>
      <c r="U86" s="224"/>
      <c r="V86" s="224" t="s">
        <v>94</v>
      </c>
      <c r="W86" s="235"/>
      <c r="X86" s="226"/>
      <c r="Y86" s="226"/>
      <c r="Z86" s="226"/>
      <c r="AA86" s="226"/>
      <c r="AB86" s="226"/>
      <c r="AC86" s="226"/>
      <c r="AF86" s="2"/>
    </row>
    <row r="87" spans="1:32" ht="15.75" customHeight="1">
      <c r="A87" s="2"/>
      <c r="B87" s="260" t="str">
        <f>'AMZN Auto Part MASTER'!$AT$4</f>
        <v>Independent</v>
      </c>
      <c r="C87" s="17" t="s">
        <v>42</v>
      </c>
      <c r="D87" s="260" t="str">
        <f>'AMZN Auto Part MASTER'!$AT$36</f>
        <v>Advance Auto Parts</v>
      </c>
      <c r="E87" s="224" t="s">
        <v>117</v>
      </c>
      <c r="F87" s="260">
        <f>'AMZN Auto Part MASTER'!$AT$37</f>
        <v>0</v>
      </c>
      <c r="G87" s="228"/>
      <c r="H87" s="226"/>
      <c r="I87" s="231"/>
      <c r="J87" s="371" t="str">
        <f>'AMZN Auto Part MASTER'!$AT$38</f>
        <v>We've had bad experiences.</v>
      </c>
      <c r="K87" s="228" t="s">
        <v>94</v>
      </c>
      <c r="L87" s="228"/>
      <c r="M87" s="228"/>
      <c r="N87" s="228"/>
      <c r="O87" s="260" t="str">
        <f>'AMZN Auto Part MASTER'!$AT$40</f>
        <v>None in particular</v>
      </c>
      <c r="P87" s="260" t="str">
        <f>'AMZN Auto Part MASTER'!$AT$41</f>
        <v>AutoZone and O'Reilly</v>
      </c>
      <c r="Q87" s="260" t="str">
        <f>'AMZN Auto Part MASTER'!$AT$42</f>
        <v>None in particular</v>
      </c>
      <c r="R87" s="224"/>
      <c r="S87" s="224" t="s">
        <v>116</v>
      </c>
      <c r="T87" s="235"/>
      <c r="U87" s="224"/>
      <c r="V87" s="224" t="s">
        <v>118</v>
      </c>
      <c r="W87" s="235"/>
      <c r="X87" s="226"/>
      <c r="Y87" s="226"/>
      <c r="Z87" s="226"/>
      <c r="AA87" s="226"/>
      <c r="AB87" s="226"/>
      <c r="AC87" s="226"/>
      <c r="AF87" s="2"/>
    </row>
    <row r="88" spans="1:32" ht="15.75" customHeight="1">
      <c r="A88" s="2"/>
      <c r="B88" s="260" t="str">
        <f>'AMZN Auto Part MASTER'!$AU$4</f>
        <v>Independent</v>
      </c>
      <c r="C88" s="17" t="s">
        <v>43</v>
      </c>
      <c r="D88" s="260" t="str">
        <f>'AMZN Auto Part MASTER'!$AU$36</f>
        <v>O'Reilly</v>
      </c>
      <c r="E88" s="224" t="s">
        <v>118</v>
      </c>
      <c r="F88" s="260">
        <f>'AMZN Auto Part MASTER'!$AU$37</f>
        <v>0</v>
      </c>
      <c r="G88" s="228"/>
      <c r="H88" s="226"/>
      <c r="I88" s="231"/>
      <c r="J88" s="371" t="str">
        <f>'AMZN Auto Part MASTER'!$AU$38</f>
        <v>Poor product availability.</v>
      </c>
      <c r="K88" s="228" t="s">
        <v>193</v>
      </c>
      <c r="L88" s="228"/>
      <c r="M88" s="228"/>
      <c r="N88" s="228"/>
      <c r="O88" s="260" t="str">
        <f>'AMZN Auto Part MASTER'!$AU$40</f>
        <v>None in particular</v>
      </c>
      <c r="P88" s="260" t="str">
        <f>'AMZN Auto Part MASTER'!$AU$41</f>
        <v>None in particular</v>
      </c>
      <c r="Q88" s="260" t="str">
        <f>'AMZN Auto Part MASTER'!$AU$42</f>
        <v>AutoZone</v>
      </c>
      <c r="R88" s="224"/>
      <c r="S88" s="224"/>
      <c r="T88" s="235" t="s">
        <v>116</v>
      </c>
      <c r="U88" s="224"/>
      <c r="V88" s="224"/>
      <c r="W88" s="235"/>
      <c r="X88" s="226"/>
      <c r="Y88" s="226"/>
      <c r="Z88" s="226"/>
      <c r="AA88" s="226"/>
      <c r="AB88" s="226"/>
      <c r="AC88" s="226"/>
      <c r="AF88" s="2"/>
    </row>
    <row r="89" spans="1:32" ht="15.75" customHeight="1">
      <c r="A89" s="2"/>
      <c r="B89" s="260" t="str">
        <f>'AMZN Auto Part MASTER'!$AV$4</f>
        <v>Independent</v>
      </c>
      <c r="C89" s="17" t="s">
        <v>44</v>
      </c>
      <c r="D89" s="260" t="str">
        <f>'AMZN Auto Part MASTER'!$AV$36</f>
        <v>NAPA Auto</v>
      </c>
      <c r="E89" s="224" t="s">
        <v>208</v>
      </c>
      <c r="F89" s="260">
        <f>'AMZN Auto Part MASTER'!$AV$37</f>
        <v>0</v>
      </c>
      <c r="G89" s="228"/>
      <c r="H89" s="226"/>
      <c r="I89" s="231"/>
      <c r="J89" s="371" t="str">
        <f>'AMZN Auto Part MASTER'!$AV$38</f>
        <v>We just prefer using the others.</v>
      </c>
      <c r="K89" s="228" t="s">
        <v>94</v>
      </c>
      <c r="L89" s="228"/>
      <c r="M89" s="228"/>
      <c r="N89" s="228"/>
      <c r="O89" s="260" t="str">
        <f>'AMZN Auto Part MASTER'!$AV$40</f>
        <v>None in particular</v>
      </c>
      <c r="P89" s="260" t="str">
        <f>'AMZN Auto Part MASTER'!$AV$41</f>
        <v>None in particular</v>
      </c>
      <c r="Q89" s="260" t="str">
        <f>'AMZN Auto Part MASTER'!$AV$42</f>
        <v>AutoZone, AAP, Rock Auto, and NAPA. (for what we've used them for).</v>
      </c>
      <c r="R89" s="224"/>
      <c r="S89" s="224"/>
      <c r="T89" s="235" t="s">
        <v>116</v>
      </c>
      <c r="U89" s="224"/>
      <c r="V89" s="224"/>
      <c r="W89" s="235" t="s">
        <v>117</v>
      </c>
      <c r="X89" s="226"/>
      <c r="Y89" s="226"/>
      <c r="Z89" s="226" t="s">
        <v>94</v>
      </c>
      <c r="AA89" s="226"/>
      <c r="AB89" s="226"/>
      <c r="AC89" s="226" t="s">
        <v>1071</v>
      </c>
      <c r="AF89" s="2"/>
    </row>
    <row r="90" spans="1:32" ht="15.75" customHeight="1">
      <c r="A90" s="2"/>
      <c r="B90" s="260" t="str">
        <f>'AMZN Auto Part MASTER'!$AW$4</f>
        <v>Independent</v>
      </c>
      <c r="C90" s="17" t="s">
        <v>45</v>
      </c>
      <c r="D90" s="260" t="str">
        <f>'AMZN Auto Part MASTER'!$AW$36</f>
        <v>Advance Auto Parts</v>
      </c>
      <c r="E90" s="224" t="s">
        <v>117</v>
      </c>
      <c r="F90" s="260">
        <f>'AMZN Auto Part MASTER'!$AW$37</f>
        <v>0</v>
      </c>
      <c r="G90" s="228"/>
      <c r="H90" s="226"/>
      <c r="I90" s="231"/>
      <c r="J90" s="371" t="str">
        <f>'AMZN Auto Part MASTER'!$AW$38</f>
        <v>The other suppliers are better in general.</v>
      </c>
      <c r="K90" s="228" t="s">
        <v>94</v>
      </c>
      <c r="L90" s="228"/>
      <c r="M90" s="228"/>
      <c r="N90" s="228"/>
      <c r="O90" s="260" t="str">
        <f>'AMZN Auto Part MASTER'!$AW$40</f>
        <v>AAP</v>
      </c>
      <c r="P90" s="260" t="str">
        <f>'AMZN Auto Part MASTER'!$AW$41</f>
        <v>None in particular</v>
      </c>
      <c r="Q90" s="260" t="str">
        <f>'AMZN Auto Part MASTER'!$AW$42</f>
        <v>None in particular</v>
      </c>
      <c r="R90" s="224" t="s">
        <v>117</v>
      </c>
      <c r="S90" s="224"/>
      <c r="T90" s="224"/>
      <c r="U90" s="224"/>
      <c r="V90" s="224"/>
      <c r="W90" s="224"/>
      <c r="X90" s="226"/>
      <c r="Y90" s="226"/>
      <c r="Z90" s="226"/>
      <c r="AA90" s="226"/>
      <c r="AB90" s="226"/>
      <c r="AC90" s="226"/>
      <c r="AF90" s="2"/>
    </row>
    <row r="91" spans="1:32" ht="15.75" customHeight="1">
      <c r="A91" s="2"/>
      <c r="B91" s="260" t="str">
        <f>'AMZN Auto Part MASTER'!$AX$4</f>
        <v>Independent</v>
      </c>
      <c r="C91" s="17" t="s">
        <v>46</v>
      </c>
      <c r="D91" s="260" t="str">
        <f>'AMZN Auto Part MASTER'!$AX$36</f>
        <v>None</v>
      </c>
      <c r="E91" s="224" t="s">
        <v>209</v>
      </c>
      <c r="F91" s="260">
        <f>'AMZN Auto Part MASTER'!$AX$37</f>
        <v>0</v>
      </c>
      <c r="G91" s="228"/>
      <c r="H91" s="226"/>
      <c r="I91" s="231"/>
      <c r="J91" s="371">
        <f>'AMZN Auto Part MASTER'!$AX$38</f>
        <v>0</v>
      </c>
      <c r="K91" s="228"/>
      <c r="L91" s="228"/>
      <c r="M91" s="228"/>
      <c r="N91" s="234"/>
      <c r="O91" s="260" t="str">
        <f>'AMZN Auto Part MASTER'!$AX$40</f>
        <v>None in particular</v>
      </c>
      <c r="P91" s="260" t="str">
        <f>'AMZN Auto Part MASTER'!$AX$41</f>
        <v>None in particular</v>
      </c>
      <c r="Q91" s="260" t="str">
        <f>'AMZN Auto Part MASTER'!$AX$42</f>
        <v>None in particular</v>
      </c>
      <c r="R91" s="224"/>
      <c r="S91" s="224"/>
      <c r="T91" s="235"/>
      <c r="U91" s="224"/>
      <c r="V91" s="224"/>
      <c r="W91" s="235"/>
      <c r="X91" s="226"/>
      <c r="Y91" s="226"/>
      <c r="Z91" s="226"/>
      <c r="AA91" s="226"/>
      <c r="AB91" s="226"/>
      <c r="AC91" s="226"/>
      <c r="AF91" s="2"/>
    </row>
    <row r="92" spans="1:32" ht="15.75" customHeight="1">
      <c r="A92" s="2"/>
      <c r="B92" s="260" t="str">
        <f>'AMZN Auto Part MASTER'!$AY$4</f>
        <v>Independent</v>
      </c>
      <c r="C92" s="17" t="s">
        <v>47</v>
      </c>
      <c r="D92" s="260" t="str">
        <f>'AMZN Auto Part MASTER'!$AY$36</f>
        <v>None</v>
      </c>
      <c r="E92" s="224" t="s">
        <v>209</v>
      </c>
      <c r="F92" s="260">
        <f>'AMZN Auto Part MASTER'!$AY$37</f>
        <v>0</v>
      </c>
      <c r="G92" s="228"/>
      <c r="H92" s="226"/>
      <c r="I92" s="231"/>
      <c r="J92" s="371">
        <f>'AMZN Auto Part MASTER'!$AY$38</f>
        <v>0</v>
      </c>
      <c r="K92" s="228"/>
      <c r="L92" s="228"/>
      <c r="M92" s="228"/>
      <c r="N92" s="234"/>
      <c r="O92" s="260" t="str">
        <f>'AMZN Auto Part MASTER'!$AY$40</f>
        <v>None in particular</v>
      </c>
      <c r="P92" s="260" t="str">
        <f>'AMZN Auto Part MASTER'!$AY$41</f>
        <v>None in particular</v>
      </c>
      <c r="Q92" s="260" t="str">
        <f>'AMZN Auto Part MASTER'!$AY$42</f>
        <v>O'Reilly</v>
      </c>
      <c r="R92" s="224"/>
      <c r="S92" s="224"/>
      <c r="T92" s="235" t="s">
        <v>118</v>
      </c>
      <c r="U92" s="224"/>
      <c r="V92" s="224"/>
      <c r="W92" s="235"/>
      <c r="X92" s="226"/>
      <c r="Y92" s="226"/>
      <c r="Z92" s="226"/>
      <c r="AA92" s="226"/>
      <c r="AB92" s="226"/>
      <c r="AC92" s="226"/>
      <c r="AF92" s="2"/>
    </row>
    <row r="93" spans="1:32" ht="15.75" customHeight="1">
      <c r="A93" s="2"/>
      <c r="B93" s="260" t="str">
        <f>'AMZN Auto Part MASTER'!$AZ$4</f>
        <v>Independent</v>
      </c>
      <c r="C93" s="17" t="s">
        <v>48</v>
      </c>
      <c r="D93" s="260" t="str">
        <f>'AMZN Auto Part MASTER'!$AZ$36</f>
        <v>None</v>
      </c>
      <c r="E93" s="224" t="s">
        <v>209</v>
      </c>
      <c r="F93" s="260">
        <f>'AMZN Auto Part MASTER'!$AZ$37</f>
        <v>0</v>
      </c>
      <c r="G93" s="228"/>
      <c r="H93" s="226"/>
      <c r="I93" s="231"/>
      <c r="J93" s="371">
        <f>'AMZN Auto Part MASTER'!$AZ$38</f>
        <v>0</v>
      </c>
      <c r="K93" s="228"/>
      <c r="L93" s="228"/>
      <c r="M93" s="228"/>
      <c r="N93" s="234"/>
      <c r="O93" s="260" t="str">
        <f>'AMZN Auto Part MASTER'!$AZ$40</f>
        <v>Berrodin</v>
      </c>
      <c r="P93" s="260" t="str">
        <f>'AMZN Auto Part MASTER'!$AZ$41</f>
        <v>Berrodin</v>
      </c>
      <c r="Q93" s="260" t="str">
        <f>'AMZN Auto Part MASTER'!$AZ$42</f>
        <v>Berrodin</v>
      </c>
      <c r="R93" s="224" t="s">
        <v>94</v>
      </c>
      <c r="S93" s="224" t="s">
        <v>94</v>
      </c>
      <c r="T93" s="235" t="s">
        <v>94</v>
      </c>
      <c r="U93" s="224"/>
      <c r="V93" s="224"/>
      <c r="W93" s="235"/>
      <c r="X93" s="226"/>
      <c r="Y93" s="226"/>
      <c r="Z93" s="226"/>
      <c r="AA93" s="226"/>
      <c r="AB93" s="226"/>
      <c r="AC93" s="226"/>
      <c r="AF93" s="2"/>
    </row>
    <row r="94" spans="1:32" ht="15.75" customHeight="1">
      <c r="A94" s="2"/>
      <c r="B94" s="260" t="str">
        <f>'AMZN Auto Part MASTER'!$BA$4</f>
        <v>Independent</v>
      </c>
      <c r="C94" s="17" t="s">
        <v>49</v>
      </c>
      <c r="D94" s="260" t="str">
        <f>'AMZN Auto Part MASTER'!$BA$36</f>
        <v>None</v>
      </c>
      <c r="E94" s="224" t="s">
        <v>209</v>
      </c>
      <c r="F94" s="260">
        <f>'AMZN Auto Part MASTER'!$BA$37</f>
        <v>0</v>
      </c>
      <c r="G94" s="228"/>
      <c r="H94" s="226"/>
      <c r="I94" s="231"/>
      <c r="J94" s="371">
        <f>'AMZN Auto Part MASTER'!$BA$38</f>
        <v>0</v>
      </c>
      <c r="K94" s="228"/>
      <c r="L94" s="228"/>
      <c r="M94" s="228"/>
      <c r="N94" s="234"/>
      <c r="O94" s="260" t="str">
        <f>'AMZN Auto Part MASTER'!$BA$40</f>
        <v>None in particular</v>
      </c>
      <c r="P94" s="260" t="str">
        <f>'AMZN Auto Part MASTER'!$BA$41</f>
        <v>None in particular</v>
      </c>
      <c r="Q94" s="260" t="str">
        <f>'AMZN Auto Part MASTER'!$BA$42</f>
        <v>None in particular</v>
      </c>
      <c r="R94" s="224"/>
      <c r="S94" s="224"/>
      <c r="T94" s="235"/>
      <c r="U94" s="224"/>
      <c r="V94" s="224"/>
      <c r="W94" s="235"/>
      <c r="X94" s="226"/>
      <c r="Y94" s="226"/>
      <c r="Z94" s="226"/>
      <c r="AA94" s="226"/>
      <c r="AB94" s="226"/>
      <c r="AC94" s="226"/>
      <c r="AF94" s="2"/>
    </row>
    <row r="95" spans="1:32" ht="15.75" customHeight="1">
      <c r="A95" s="2"/>
      <c r="B95" s="260" t="str">
        <f>'AMZN Auto Part MASTER'!$BB$4</f>
        <v>Chain</v>
      </c>
      <c r="C95" s="17" t="s">
        <v>50</v>
      </c>
      <c r="D95" s="260" t="str">
        <f>'AMZN Auto Part MASTER'!$BB$36</f>
        <v>None</v>
      </c>
      <c r="E95" s="224" t="s">
        <v>209</v>
      </c>
      <c r="F95" s="260">
        <f>'AMZN Auto Part MASTER'!$BB$37</f>
        <v>0</v>
      </c>
      <c r="G95" s="228"/>
      <c r="H95" s="226"/>
      <c r="I95" s="231"/>
      <c r="J95" s="371">
        <f>'AMZN Auto Part MASTER'!$BB$38</f>
        <v>0</v>
      </c>
      <c r="K95" s="228"/>
      <c r="L95" s="228"/>
      <c r="M95" s="228"/>
      <c r="N95" s="234"/>
      <c r="O95" s="260" t="str">
        <f>'AMZN Auto Part MASTER'!$BB$40</f>
        <v>None specifically</v>
      </c>
      <c r="P95" s="260" t="str">
        <f>'AMZN Auto Part MASTER'!$BB$41</f>
        <v>None specifically</v>
      </c>
      <c r="Q95" s="260" t="str">
        <f>'AMZN Auto Part MASTER'!$BB$42</f>
        <v>None specifically</v>
      </c>
      <c r="R95" s="224"/>
      <c r="S95" s="224"/>
      <c r="T95" s="235"/>
      <c r="U95" s="224"/>
      <c r="V95" s="224"/>
      <c r="W95" s="235"/>
      <c r="X95" s="226"/>
      <c r="Y95" s="226"/>
      <c r="Z95" s="226"/>
      <c r="AA95" s="226"/>
      <c r="AB95" s="226"/>
      <c r="AC95" s="226"/>
      <c r="AF95" s="2"/>
    </row>
    <row r="96" spans="1:32" ht="15.75" customHeight="1">
      <c r="A96" s="2"/>
      <c r="B96" s="260" t="str">
        <f>'AMZN Auto Part MASTER'!$BC$4</f>
        <v>Chain</v>
      </c>
      <c r="C96" s="17" t="s">
        <v>51</v>
      </c>
      <c r="D96" s="260" t="str">
        <f>'AMZN Auto Part MASTER'!$BC$36</f>
        <v>O'Reilly</v>
      </c>
      <c r="E96" s="224" t="s">
        <v>118</v>
      </c>
      <c r="F96" s="260">
        <f>'AMZN Auto Part MASTER'!$BC$37</f>
        <v>0</v>
      </c>
      <c r="G96" s="228"/>
      <c r="H96" s="226"/>
      <c r="I96" s="231"/>
      <c r="J96" s="371" t="str">
        <f>'AMZN Auto Part MASTER'!$BC$38</f>
        <v>No major issues with them. AutoZone has more of what we need is all.</v>
      </c>
      <c r="K96" s="228" t="s">
        <v>193</v>
      </c>
      <c r="L96" s="228"/>
      <c r="M96" s="228"/>
      <c r="N96" s="234"/>
      <c r="O96" s="260" t="str">
        <f>'AMZN Auto Part MASTER'!$BC$40</f>
        <v>None specifically</v>
      </c>
      <c r="P96" s="260" t="str">
        <f>'AMZN Auto Part MASTER'!$BC$41</f>
        <v>None specifically</v>
      </c>
      <c r="Q96" s="260" t="str">
        <f>'AMZN Auto Part MASTER'!$BC$42</f>
        <v>None specifically</v>
      </c>
      <c r="R96" s="224"/>
      <c r="S96" s="224"/>
      <c r="T96" s="235"/>
      <c r="U96" s="224"/>
      <c r="V96" s="224"/>
      <c r="W96" s="235"/>
      <c r="X96" s="226"/>
      <c r="Y96" s="226"/>
      <c r="Z96" s="226"/>
      <c r="AA96" s="226"/>
      <c r="AB96" s="226"/>
      <c r="AC96" s="226"/>
      <c r="AF96" s="2"/>
    </row>
    <row r="97" spans="1:32" ht="15.75" customHeight="1">
      <c r="A97" s="2"/>
      <c r="B97" s="260" t="str">
        <f>'AMZN Auto Part MASTER'!$BD$4</f>
        <v>Chain</v>
      </c>
      <c r="C97" s="17" t="s">
        <v>52</v>
      </c>
      <c r="D97" s="260" t="str">
        <f>'AMZN Auto Part MASTER'!$BD$36</f>
        <v>None</v>
      </c>
      <c r="E97" s="224" t="s">
        <v>209</v>
      </c>
      <c r="F97" s="260">
        <f>'AMZN Auto Part MASTER'!$BD$37</f>
        <v>0</v>
      </c>
      <c r="G97" s="228"/>
      <c r="H97" s="226"/>
      <c r="I97" s="231"/>
      <c r="J97" s="371">
        <f>'AMZN Auto Part MASTER'!$BD$38</f>
        <v>0</v>
      </c>
      <c r="K97" s="228"/>
      <c r="L97" s="228"/>
      <c r="M97" s="228"/>
      <c r="N97" s="234"/>
      <c r="O97" s="260" t="str">
        <f>'AMZN Auto Part MASTER'!$BD$40</f>
        <v>AAP</v>
      </c>
      <c r="P97" s="260" t="str">
        <f>'AMZN Auto Part MASTER'!$BD$41</f>
        <v>AAP</v>
      </c>
      <c r="Q97" s="260" t="str">
        <f>'AMZN Auto Part MASTER'!$BD$42</f>
        <v>None Specifically</v>
      </c>
      <c r="R97" s="224" t="s">
        <v>117</v>
      </c>
      <c r="S97" s="224" t="s">
        <v>117</v>
      </c>
      <c r="T97" s="235"/>
      <c r="U97" s="224"/>
      <c r="V97" s="224"/>
      <c r="W97" s="235"/>
      <c r="X97" s="226"/>
      <c r="Y97" s="226"/>
      <c r="Z97" s="226"/>
      <c r="AA97" s="226"/>
      <c r="AB97" s="226"/>
      <c r="AC97" s="226"/>
      <c r="AF97" s="2"/>
    </row>
    <row r="98" spans="1:32" ht="15.75" customHeight="1">
      <c r="A98" s="2"/>
      <c r="B98" s="260" t="str">
        <f>'AMZN Auto Part MASTER'!$BE$4</f>
        <v>Chain</v>
      </c>
      <c r="C98" s="17" t="s">
        <v>53</v>
      </c>
      <c r="D98" s="260" t="str">
        <f>'AMZN Auto Part MASTER'!$BE$36</f>
        <v>AutoZone</v>
      </c>
      <c r="E98" s="224" t="s">
        <v>116</v>
      </c>
      <c r="F98" s="260">
        <f>'AMZN Auto Part MASTER'!$BE$37</f>
        <v>0</v>
      </c>
      <c r="G98" s="228"/>
      <c r="H98" s="226"/>
      <c r="I98" s="231"/>
      <c r="J98" s="371" t="str">
        <f>'AMZN Auto Part MASTER'!$BE$38</f>
        <v>Take too long, employees are bad at what they do. Not knowledgeable. It's basically a waste of time to call AutoZone and ask anything of them. We've cut them out of our business model. We no longer use them.</v>
      </c>
      <c r="K98" s="228" t="s">
        <v>220</v>
      </c>
      <c r="L98" s="228"/>
      <c r="M98" s="228"/>
      <c r="N98" s="228"/>
      <c r="O98" s="260" t="str">
        <f>'AMZN Auto Part MASTER'!$BE$40</f>
        <v>None specifically</v>
      </c>
      <c r="P98" s="260" t="str">
        <f>'AMZN Auto Part MASTER'!$BE$41</f>
        <v>AutoZone</v>
      </c>
      <c r="Q98" s="260" t="str">
        <f>'AMZN Auto Part MASTER'!$BE$42</f>
        <v>AutoZone</v>
      </c>
      <c r="R98" s="224"/>
      <c r="S98" s="224" t="s">
        <v>116</v>
      </c>
      <c r="T98" s="235" t="s">
        <v>116</v>
      </c>
      <c r="U98" s="224"/>
      <c r="V98" s="224"/>
      <c r="W98" s="235"/>
      <c r="X98" s="226"/>
      <c r="Y98" s="226"/>
      <c r="Z98" s="226"/>
      <c r="AA98" s="226"/>
      <c r="AB98" s="226"/>
      <c r="AC98" s="226"/>
      <c r="AF98" s="2"/>
    </row>
    <row r="99" spans="1:32" ht="15.75" customHeight="1">
      <c r="A99" s="2"/>
      <c r="B99" s="260" t="str">
        <f>'AMZN Auto Part MASTER'!$BF$4</f>
        <v>Chain</v>
      </c>
      <c r="C99" s="17" t="s">
        <v>54</v>
      </c>
      <c r="D99" s="260" t="str">
        <f>'AMZN Auto Part MASTER'!$BF$36</f>
        <v>NAPA Auto</v>
      </c>
      <c r="E99" s="224" t="s">
        <v>208</v>
      </c>
      <c r="F99" s="260">
        <f>'AMZN Auto Part MASTER'!$BF$37</f>
        <v>0</v>
      </c>
      <c r="G99" s="228"/>
      <c r="H99" s="226"/>
      <c r="I99" s="231"/>
      <c r="J99" s="371" t="str">
        <f>'AMZN Auto Part MASTER'!$BF$38</f>
        <v>Customer service quality has dropped a bit. Better relations with those at AAP.</v>
      </c>
      <c r="K99" s="228" t="s">
        <v>220</v>
      </c>
      <c r="L99" s="228"/>
      <c r="M99" s="228"/>
      <c r="N99" s="228"/>
      <c r="O99" s="260" t="str">
        <f>'AMZN Auto Part MASTER'!$BF$40</f>
        <v>None specifically</v>
      </c>
      <c r="P99" s="260" t="str">
        <f>'AMZN Auto Part MASTER'!$BF$41</f>
        <v>None specifically</v>
      </c>
      <c r="Q99" s="260" t="str">
        <f>'AMZN Auto Part MASTER'!$BF$42</f>
        <v>None specifically</v>
      </c>
      <c r="R99" s="224"/>
      <c r="S99" s="224"/>
      <c r="T99" s="235"/>
      <c r="U99" s="224"/>
      <c r="V99" s="224"/>
      <c r="W99" s="235"/>
      <c r="X99" s="226"/>
      <c r="Y99" s="226"/>
      <c r="Z99" s="226"/>
      <c r="AA99" s="226"/>
      <c r="AB99" s="226"/>
      <c r="AC99" s="226"/>
      <c r="AF99" s="2"/>
    </row>
    <row r="100" spans="1:32" ht="15.75" customHeight="1">
      <c r="A100" s="2"/>
      <c r="B100" s="260" t="str">
        <f>'AMZN Auto Part MASTER'!$BG$4</f>
        <v>Chain</v>
      </c>
      <c r="C100" s="17" t="s">
        <v>55</v>
      </c>
      <c r="D100" s="260" t="str">
        <f>'AMZN Auto Part MASTER'!$BG$36</f>
        <v>None</v>
      </c>
      <c r="E100" s="224" t="s">
        <v>209</v>
      </c>
      <c r="F100" s="260">
        <f>'AMZN Auto Part MASTER'!$BG$37</f>
        <v>0</v>
      </c>
      <c r="G100" s="228"/>
      <c r="H100" s="226"/>
      <c r="I100" s="231"/>
      <c r="J100" s="371">
        <f>'AMZN Auto Part MASTER'!$BG$38</f>
        <v>0</v>
      </c>
      <c r="K100" s="228"/>
      <c r="L100" s="228"/>
      <c r="M100" s="228"/>
      <c r="N100" s="228"/>
      <c r="O100" s="260" t="str">
        <f>'AMZN Auto Part MASTER'!$BG$40</f>
        <v>None specifically</v>
      </c>
      <c r="P100" s="260" t="str">
        <f>'AMZN Auto Part MASTER'!$BG$41</f>
        <v>None specifically</v>
      </c>
      <c r="Q100" s="260" t="str">
        <f>'AMZN Auto Part MASTER'!$BG$42</f>
        <v>None specifically</v>
      </c>
      <c r="R100" s="224"/>
      <c r="S100" s="224"/>
      <c r="T100" s="235"/>
      <c r="U100" s="224"/>
      <c r="V100" s="224"/>
      <c r="W100" s="235"/>
      <c r="X100" s="226"/>
      <c r="Y100" s="226"/>
      <c r="Z100" s="226"/>
      <c r="AA100" s="226"/>
      <c r="AB100" s="226"/>
      <c r="AC100" s="226"/>
      <c r="AF100" s="2"/>
    </row>
    <row r="101" spans="1:32" ht="15.75" customHeight="1">
      <c r="A101" s="2"/>
      <c r="B101" s="260" t="str">
        <f>'AMZN Auto Part MASTER'!$BH$4</f>
        <v>Chain</v>
      </c>
      <c r="C101" s="17" t="s">
        <v>56</v>
      </c>
      <c r="D101" s="260" t="str">
        <f>'AMZN Auto Part MASTER'!$BH$36</f>
        <v>Advance Auto Parts</v>
      </c>
      <c r="E101" s="224" t="s">
        <v>117</v>
      </c>
      <c r="F101" s="260">
        <f>'AMZN Auto Part MASTER'!$BH$37</f>
        <v>0</v>
      </c>
      <c r="G101" s="228"/>
      <c r="H101" s="226"/>
      <c r="I101" s="231"/>
      <c r="J101" s="371" t="str">
        <f>'AMZN Auto Part MASTER'!$BH$38</f>
        <v>Before O'Reilly opened a location really close, we were basically 100% AAP. But now that we have two different good suppliers that we get kick backs from, good service, etc. We use them both pretty equally.</v>
      </c>
      <c r="K101" s="228" t="s">
        <v>94</v>
      </c>
      <c r="L101" s="228"/>
      <c r="M101" s="228"/>
      <c r="N101" s="228"/>
      <c r="O101" s="260" t="str">
        <f>'AMZN Auto Part MASTER'!$BH$40</f>
        <v>None specifically</v>
      </c>
      <c r="P101" s="260" t="str">
        <f>'AMZN Auto Part MASTER'!$BH$41</f>
        <v>None specifically</v>
      </c>
      <c r="Q101" s="260" t="str">
        <f>'AMZN Auto Part MASTER'!$BH$42</f>
        <v>None specifically</v>
      </c>
      <c r="R101" s="224"/>
      <c r="S101" s="224"/>
      <c r="T101" s="224"/>
      <c r="U101" s="224"/>
      <c r="V101" s="224"/>
      <c r="W101" s="224"/>
      <c r="X101" s="226"/>
      <c r="Y101" s="226"/>
      <c r="Z101" s="226"/>
      <c r="AA101" s="226"/>
      <c r="AB101" s="226"/>
      <c r="AC101" s="226"/>
      <c r="AF101" s="2"/>
    </row>
    <row r="102" spans="1:32" ht="15.75" customHeight="1">
      <c r="A102" s="2"/>
      <c r="B102" s="260" t="str">
        <f>'AMZN Auto Part MASTER'!$BI$4</f>
        <v>Chain</v>
      </c>
      <c r="C102" s="17" t="s">
        <v>57</v>
      </c>
      <c r="D102" s="260" t="str">
        <f>'AMZN Auto Part MASTER'!$BI$36</f>
        <v>None</v>
      </c>
      <c r="E102" s="224" t="s">
        <v>209</v>
      </c>
      <c r="F102" s="260">
        <f>'AMZN Auto Part MASTER'!$BI$37</f>
        <v>0</v>
      </c>
      <c r="G102" s="228"/>
      <c r="H102" s="226"/>
      <c r="I102" s="231"/>
      <c r="J102" s="371" t="str">
        <f>'AMZN Auto Part MASTER'!$BI$38</f>
        <v>None</v>
      </c>
      <c r="K102" s="228"/>
      <c r="L102" s="228"/>
      <c r="M102" s="228"/>
      <c r="N102" s="228"/>
      <c r="O102" s="260" t="str">
        <f>'AMZN Auto Part MASTER'!$BI$40</f>
        <v>None specifically</v>
      </c>
      <c r="P102" s="260" t="str">
        <f>'AMZN Auto Part MASTER'!$BI$41</f>
        <v>None specifically</v>
      </c>
      <c r="Q102" s="260" t="str">
        <f>'AMZN Auto Part MASTER'!$BI$42</f>
        <v>None specifically</v>
      </c>
      <c r="R102" s="224"/>
      <c r="S102" s="224"/>
      <c r="T102" s="235"/>
      <c r="U102" s="224"/>
      <c r="V102" s="224"/>
      <c r="W102" s="235"/>
      <c r="X102" s="226"/>
      <c r="Y102" s="226"/>
      <c r="Z102" s="226"/>
      <c r="AA102" s="226"/>
      <c r="AB102" s="226"/>
      <c r="AC102" s="226"/>
      <c r="AF102" s="2"/>
    </row>
    <row r="103" spans="1:32" ht="15.75" customHeight="1">
      <c r="A103" s="2"/>
      <c r="B103" s="260" t="str">
        <f>'AMZN Auto Part MASTER'!$BJ$4</f>
        <v>Chain</v>
      </c>
      <c r="C103" s="17" t="s">
        <v>58</v>
      </c>
      <c r="D103" s="260" t="str">
        <f>'AMZN Auto Part MASTER'!$BJ$36</f>
        <v>Other</v>
      </c>
      <c r="E103" s="224" t="s">
        <v>94</v>
      </c>
      <c r="F103" s="260" t="str">
        <f>'AMZN Auto Part MASTER'!$BJ$37</f>
        <v>Al's Automotive</v>
      </c>
      <c r="G103" s="228" t="s">
        <v>744</v>
      </c>
      <c r="H103" s="226"/>
      <c r="I103" s="231"/>
      <c r="J103" s="371" t="str">
        <f>'AMZN Auto Part MASTER'!$BJ$38</f>
        <v>Nothing against Al's. But since we've gotten established with Autozone, we've done more business with AZ compared to Al's Automotive. They take good care of me at Al's as well though. I know them over there, they're good people. I spend $15k to $20k a month at Al's still.</v>
      </c>
      <c r="K103" s="228" t="s">
        <v>220</v>
      </c>
      <c r="L103" s="228"/>
      <c r="M103" s="228"/>
      <c r="N103" s="228"/>
      <c r="O103" s="260" t="str">
        <f>'AMZN Auto Part MASTER'!$BJ$40</f>
        <v>None specifically</v>
      </c>
      <c r="P103" s="260" t="str">
        <f>'AMZN Auto Part MASTER'!$BJ$41</f>
        <v>None specifically</v>
      </c>
      <c r="Q103" s="260" t="str">
        <f>'AMZN Auto Part MASTER'!$BJ$42</f>
        <v>None specifically</v>
      </c>
      <c r="R103" s="224"/>
      <c r="S103" s="224"/>
      <c r="T103" s="235"/>
      <c r="U103" s="224"/>
      <c r="V103" s="224"/>
      <c r="W103" s="235"/>
      <c r="X103" s="226"/>
      <c r="Y103" s="226"/>
      <c r="Z103" s="226"/>
      <c r="AA103" s="226"/>
      <c r="AB103" s="226"/>
      <c r="AC103" s="226"/>
      <c r="AF103" s="2"/>
    </row>
    <row r="104" spans="1:32" ht="15.75" customHeight="1">
      <c r="A104" s="2"/>
      <c r="B104" s="260" t="str">
        <f>'AMZN Auto Part MASTER'!$BK$4</f>
        <v>Independent</v>
      </c>
      <c r="C104" s="17" t="s">
        <v>59</v>
      </c>
      <c r="D104" s="260" t="str">
        <f>'AMZN Auto Part MASTER'!$BK$36</f>
        <v>AutoZone</v>
      </c>
      <c r="E104" s="224" t="s">
        <v>116</v>
      </c>
      <c r="F104" s="260">
        <f>'AMZN Auto Part MASTER'!$BK$37</f>
        <v>0</v>
      </c>
      <c r="G104" s="228"/>
      <c r="H104" s="226"/>
      <c r="I104" s="231"/>
      <c r="J104" s="371" t="str">
        <f>'AMZN Auto Part MASTER'!$BK$38</f>
        <v>Not as good of pricing, they do have good brake promotions though. Mainly pricing is a little higher though than others, so we try to save money going elsewhere.</v>
      </c>
      <c r="K104" s="228" t="s">
        <v>221</v>
      </c>
      <c r="L104" s="228"/>
      <c r="M104" s="228"/>
      <c r="N104" s="228"/>
      <c r="O104" s="260" t="str">
        <f>'AMZN Auto Part MASTER'!$BK$40</f>
        <v>None specifically</v>
      </c>
      <c r="P104" s="260" t="str">
        <f>'AMZN Auto Part MASTER'!$BK$41</f>
        <v>None specifically</v>
      </c>
      <c r="Q104" s="260" t="str">
        <f>'AMZN Auto Part MASTER'!$BK$42</f>
        <v>None specifically</v>
      </c>
      <c r="R104" s="224"/>
      <c r="S104" s="224"/>
      <c r="T104" s="235"/>
      <c r="U104" s="224"/>
      <c r="V104" s="224"/>
      <c r="W104" s="235"/>
      <c r="X104" s="226"/>
      <c r="Y104" s="226"/>
      <c r="Z104" s="226"/>
      <c r="AA104" s="226"/>
      <c r="AB104" s="226"/>
      <c r="AC104" s="226"/>
      <c r="AF104" s="2"/>
    </row>
    <row r="105" spans="1:32" ht="15.75" customHeight="1">
      <c r="A105" s="2"/>
      <c r="B105" s="260" t="str">
        <f>'AMZN Auto Part MASTER'!$BL$4</f>
        <v>Independent</v>
      </c>
      <c r="C105" s="17" t="s">
        <v>60</v>
      </c>
      <c r="D105" s="260" t="str">
        <f>'AMZN Auto Part MASTER'!$BL$36</f>
        <v>None</v>
      </c>
      <c r="E105" s="224" t="s">
        <v>209</v>
      </c>
      <c r="F105" s="260" t="str">
        <f>'AMZN Auto Part MASTER'!$BL$37</f>
        <v>None in particular.</v>
      </c>
      <c r="G105" s="228"/>
      <c r="H105" s="226"/>
      <c r="I105" s="231"/>
      <c r="J105" s="371">
        <f>'AMZN Auto Part MASTER'!$BL$38</f>
        <v>0</v>
      </c>
      <c r="K105" s="228"/>
      <c r="L105" s="228"/>
      <c r="M105" s="228"/>
      <c r="N105" s="234"/>
      <c r="O105" s="260" t="str">
        <f>'AMZN Auto Part MASTER'!$BL$40</f>
        <v>None in particular.</v>
      </c>
      <c r="P105" s="260" t="str">
        <f>'AMZN Auto Part MASTER'!$BL$41</f>
        <v>None in particular.</v>
      </c>
      <c r="Q105" s="260" t="str">
        <f>'AMZN Auto Part MASTER'!$BL$42</f>
        <v>None in particular.</v>
      </c>
      <c r="R105" s="224"/>
      <c r="S105" s="224"/>
      <c r="T105" s="235"/>
      <c r="U105" s="224"/>
      <c r="V105" s="224"/>
      <c r="W105" s="235"/>
      <c r="X105" s="226"/>
      <c r="Y105" s="226"/>
      <c r="Z105" s="226"/>
      <c r="AA105" s="226"/>
      <c r="AB105" s="226"/>
      <c r="AC105" s="226"/>
      <c r="AF105" s="2"/>
    </row>
    <row r="106" spans="1:32" ht="15.75" customHeight="1">
      <c r="A106" s="2"/>
      <c r="B106" s="260" t="str">
        <f>'AMZN Auto Part MASTER'!$BM$4</f>
        <v>Independent</v>
      </c>
      <c r="C106" s="17" t="s">
        <v>61</v>
      </c>
      <c r="D106" s="260" t="str">
        <f>'AMZN Auto Part MASTER'!$BM$36</f>
        <v>None</v>
      </c>
      <c r="E106" s="224" t="s">
        <v>209</v>
      </c>
      <c r="F106" s="260" t="str">
        <f>'AMZN Auto Part MASTER'!$BM$37</f>
        <v>None in particular.</v>
      </c>
      <c r="G106" s="228"/>
      <c r="H106" s="226"/>
      <c r="I106" s="231"/>
      <c r="J106" s="371">
        <f>'AMZN Auto Part MASTER'!$BM$38</f>
        <v>0</v>
      </c>
      <c r="K106" s="228"/>
      <c r="L106" s="228"/>
      <c r="M106" s="228"/>
      <c r="N106" s="234"/>
      <c r="O106" s="260" t="str">
        <f>'AMZN Auto Part MASTER'!$BM$40</f>
        <v>AutoZone</v>
      </c>
      <c r="P106" s="260" t="str">
        <f>'AMZN Auto Part MASTER'!$BM$41</f>
        <v>AutoZone</v>
      </c>
      <c r="Q106" s="260" t="str">
        <f>'AMZN Auto Part MASTER'!$BM$42</f>
        <v>AutoZone</v>
      </c>
      <c r="R106" s="224" t="s">
        <v>116</v>
      </c>
      <c r="S106" s="224" t="s">
        <v>116</v>
      </c>
      <c r="T106" s="235" t="s">
        <v>116</v>
      </c>
      <c r="U106" s="224"/>
      <c r="V106" s="224"/>
      <c r="W106" s="235"/>
      <c r="X106" s="226"/>
      <c r="Y106" s="226"/>
      <c r="Z106" s="226"/>
      <c r="AA106" s="226"/>
      <c r="AB106" s="226"/>
      <c r="AC106" s="226"/>
      <c r="AF106" s="2"/>
    </row>
    <row r="107" spans="1:32" ht="15.75" customHeight="1">
      <c r="A107" s="2"/>
      <c r="B107" s="260" t="str">
        <f>'AMZN Auto Part MASTER'!$BN$4</f>
        <v>Independent</v>
      </c>
      <c r="C107" s="17" t="s">
        <v>62</v>
      </c>
      <c r="D107" s="260" t="str">
        <f>'AMZN Auto Part MASTER'!$BN$36</f>
        <v>None</v>
      </c>
      <c r="E107" s="224" t="s">
        <v>209</v>
      </c>
      <c r="F107" s="260" t="str">
        <f>'AMZN Auto Part MASTER'!$BN$37</f>
        <v>None in particular.</v>
      </c>
      <c r="G107" s="228"/>
      <c r="H107" s="226"/>
      <c r="I107" s="231"/>
      <c r="J107" s="371">
        <f>'AMZN Auto Part MASTER'!$BN$38</f>
        <v>0</v>
      </c>
      <c r="K107" s="228"/>
      <c r="L107" s="228"/>
      <c r="M107" s="228"/>
      <c r="N107" s="234"/>
      <c r="O107" s="260" t="str">
        <f>'AMZN Auto Part MASTER'!$BN$40</f>
        <v>None in particular.</v>
      </c>
      <c r="P107" s="260" t="str">
        <f>'AMZN Auto Part MASTER'!$BN$41</f>
        <v>None in particular.</v>
      </c>
      <c r="Q107" s="260" t="str">
        <f>'AMZN Auto Part MASTER'!$BN$42</f>
        <v>None in particular.</v>
      </c>
      <c r="R107" s="224"/>
      <c r="S107" s="224"/>
      <c r="T107" s="235"/>
      <c r="U107" s="224"/>
      <c r="V107" s="224"/>
      <c r="W107" s="235"/>
      <c r="X107" s="226"/>
      <c r="Y107" s="226"/>
      <c r="Z107" s="226"/>
      <c r="AA107" s="226"/>
      <c r="AB107" s="226"/>
      <c r="AC107" s="226"/>
      <c r="AF107" s="2"/>
    </row>
    <row r="108" spans="1:32" ht="15.75" customHeight="1">
      <c r="A108" s="2"/>
      <c r="B108" s="260" t="str">
        <f>'AMZN Auto Part MASTER'!$BO$4</f>
        <v>Independent</v>
      </c>
      <c r="C108" s="17" t="s">
        <v>63</v>
      </c>
      <c r="D108" s="260" t="str">
        <f>'AMZN Auto Part MASTER'!$BO$36</f>
        <v>None</v>
      </c>
      <c r="E108" s="224" t="s">
        <v>209</v>
      </c>
      <c r="F108" s="260" t="str">
        <f>'AMZN Auto Part MASTER'!$BO$37</f>
        <v>None in particular.</v>
      </c>
      <c r="G108" s="228"/>
      <c r="H108" s="226"/>
      <c r="I108" s="231"/>
      <c r="J108" s="371">
        <f>'AMZN Auto Part MASTER'!$BO$38</f>
        <v>0</v>
      </c>
      <c r="K108" s="228"/>
      <c r="L108" s="228"/>
      <c r="M108" s="228"/>
      <c r="N108" s="234"/>
      <c r="O108" s="260" t="str">
        <f>'AMZN Auto Part MASTER'!$BO$40</f>
        <v>None in particular.</v>
      </c>
      <c r="P108" s="260" t="str">
        <f>'AMZN Auto Part MASTER'!$BO$41</f>
        <v>None in particular.</v>
      </c>
      <c r="Q108" s="260" t="str">
        <f>'AMZN Auto Part MASTER'!$BO$42</f>
        <v>AutoZone</v>
      </c>
      <c r="R108" s="224"/>
      <c r="S108" s="224"/>
      <c r="T108" s="235" t="s">
        <v>116</v>
      </c>
      <c r="U108" s="224"/>
      <c r="V108" s="224"/>
      <c r="W108" s="235"/>
      <c r="X108" s="226"/>
      <c r="Y108" s="226"/>
      <c r="Z108" s="226"/>
      <c r="AA108" s="226"/>
      <c r="AB108" s="226"/>
      <c r="AC108" s="226"/>
      <c r="AF108" s="2"/>
    </row>
    <row r="109" spans="1:32" ht="15.75" customHeight="1">
      <c r="A109" s="2"/>
      <c r="B109" s="260" t="str">
        <f>'AMZN Auto Part MASTER'!$BP$4</f>
        <v>Independent</v>
      </c>
      <c r="C109" s="17" t="s">
        <v>64</v>
      </c>
      <c r="D109" s="260" t="str">
        <f>'AMZN Auto Part MASTER'!$BP$36</f>
        <v>None</v>
      </c>
      <c r="E109" s="224" t="s">
        <v>209</v>
      </c>
      <c r="F109" s="260" t="str">
        <f>'AMZN Auto Part MASTER'!$BP$37</f>
        <v>None in particular.</v>
      </c>
      <c r="G109" s="228"/>
      <c r="H109" s="226"/>
      <c r="I109" s="231"/>
      <c r="J109" s="371">
        <f>'AMZN Auto Part MASTER'!$BP$38</f>
        <v>0</v>
      </c>
      <c r="K109" s="228"/>
      <c r="L109" s="228"/>
      <c r="M109" s="228"/>
      <c r="N109" s="234"/>
      <c r="O109" s="260" t="str">
        <f>'AMZN Auto Part MASTER'!$BP$40</f>
        <v>Whatever It Takes</v>
      </c>
      <c r="P109" s="260" t="str">
        <f>'AMZN Auto Part MASTER'!$BP$41</f>
        <v>Whatever It Takes</v>
      </c>
      <c r="Q109" s="260" t="str">
        <f>'AMZN Auto Part MASTER'!$BP$42</f>
        <v>Whatever It Takes</v>
      </c>
      <c r="R109" s="228"/>
      <c r="S109" s="226"/>
      <c r="T109" s="228"/>
      <c r="U109" s="228"/>
      <c r="V109" s="226"/>
      <c r="W109" s="228"/>
      <c r="X109" s="226"/>
      <c r="Y109" s="226"/>
      <c r="Z109" s="226"/>
      <c r="AA109" s="226"/>
      <c r="AB109" s="226"/>
      <c r="AC109" s="226"/>
      <c r="AF109" s="2"/>
    </row>
    <row r="110" spans="1:32" ht="15.75" customHeight="1">
      <c r="A110" s="2"/>
      <c r="B110" s="260" t="str">
        <f>'AMZN Auto Part MASTER'!$BQ$4</f>
        <v>Independent</v>
      </c>
      <c r="C110" s="17" t="s">
        <v>65</v>
      </c>
      <c r="D110" s="260" t="str">
        <f>'AMZN Auto Part MASTER'!$BQ$36</f>
        <v>None</v>
      </c>
      <c r="E110" s="224" t="s">
        <v>209</v>
      </c>
      <c r="F110" s="260" t="str">
        <f>'AMZN Auto Part MASTER'!$BQ$37</f>
        <v>N/A</v>
      </c>
      <c r="G110" s="228"/>
      <c r="H110" s="226"/>
      <c r="I110" s="231"/>
      <c r="J110" s="371">
        <f>'AMZN Auto Part MASTER'!$BQ$38</f>
        <v>0</v>
      </c>
      <c r="K110" s="228"/>
      <c r="L110" s="228"/>
      <c r="M110" s="228"/>
      <c r="N110" s="368"/>
      <c r="O110" s="260" t="str">
        <f>'AMZN Auto Part MASTER'!$BQ$40</f>
        <v>None specifically</v>
      </c>
      <c r="P110" s="260" t="str">
        <f>'AMZN Auto Part MASTER'!$BQ$41</f>
        <v>None specifically</v>
      </c>
      <c r="Q110" s="260" t="str">
        <f>'AMZN Auto Part MASTER'!$BQ$42</f>
        <v>None specifically</v>
      </c>
      <c r="R110" s="224"/>
      <c r="S110" s="224"/>
      <c r="T110" s="234"/>
      <c r="U110" s="224"/>
      <c r="V110" s="224"/>
      <c r="W110" s="234"/>
      <c r="X110" s="226"/>
      <c r="Y110" s="226"/>
      <c r="Z110" s="226"/>
      <c r="AA110" s="226"/>
      <c r="AB110" s="226"/>
      <c r="AC110" s="226"/>
      <c r="AF110" s="2"/>
    </row>
    <row r="111" spans="1:32" ht="15.75" customHeight="1">
      <c r="A111" s="2"/>
      <c r="B111" s="260" t="str">
        <f>'AMZN Auto Part MASTER'!$BR$4</f>
        <v>Chain</v>
      </c>
      <c r="C111" s="17" t="s">
        <v>66</v>
      </c>
      <c r="D111" s="260" t="str">
        <f>'AMZN Auto Part MASTER'!$BR$36</f>
        <v>Other</v>
      </c>
      <c r="E111" s="224" t="s">
        <v>94</v>
      </c>
      <c r="F111" s="260" t="str">
        <f>'AMZN Auto Part MASTER'!$BR$37</f>
        <v>Wagner and Walker</v>
      </c>
      <c r="G111" s="228" t="s">
        <v>993</v>
      </c>
      <c r="H111" s="226"/>
      <c r="I111" s="231"/>
      <c r="J111" s="371" t="str">
        <f>'AMZN Auto Part MASTER'!$BR$38</f>
        <v>We get local exhaust parts now reduced inventory in stock.</v>
      </c>
      <c r="K111" s="228" t="s">
        <v>94</v>
      </c>
      <c r="L111" s="228"/>
      <c r="M111" s="228"/>
      <c r="N111" s="368"/>
      <c r="O111" s="260">
        <f>'AMZN Auto Part MASTER'!$BR$40</f>
        <v>0</v>
      </c>
      <c r="P111" s="260">
        <f>'AMZN Auto Part MASTER'!$BR$41</f>
        <v>0</v>
      </c>
      <c r="Q111" s="260">
        <f>'AMZN Auto Part MASTER'!$BR$42</f>
        <v>0</v>
      </c>
      <c r="R111" s="228"/>
      <c r="S111" s="226"/>
      <c r="T111" s="234"/>
      <c r="U111" s="228"/>
      <c r="V111" s="226"/>
      <c r="W111" s="234"/>
      <c r="X111" s="226"/>
      <c r="Y111" s="226"/>
      <c r="Z111" s="226"/>
      <c r="AA111" s="226"/>
      <c r="AB111" s="226"/>
      <c r="AC111" s="226"/>
      <c r="AF111" s="2"/>
    </row>
    <row r="112" spans="1:32" ht="15.75" customHeight="1">
      <c r="A112" s="2"/>
      <c r="B112" s="260" t="str">
        <f>'AMZN Auto Part MASTER'!$BS$4</f>
        <v>Chain</v>
      </c>
      <c r="C112" s="17" t="s">
        <v>67</v>
      </c>
      <c r="D112" s="260" t="str">
        <f>'AMZN Auto Part MASTER'!$BS$36</f>
        <v>Other</v>
      </c>
      <c r="E112" s="224" t="s">
        <v>94</v>
      </c>
      <c r="F112" s="260" t="str">
        <f>'AMZN Auto Part MASTER'!$BS$37</f>
        <v>Wagner and Walker</v>
      </c>
      <c r="G112" s="228" t="s">
        <v>993</v>
      </c>
      <c r="H112" s="226"/>
      <c r="I112" s="231"/>
      <c r="J112" s="371" t="str">
        <f>'AMZN Auto Part MASTER'!$BS$38</f>
        <v>Getting better pricing from others.</v>
      </c>
      <c r="K112" s="228" t="s">
        <v>221</v>
      </c>
      <c r="L112" s="228"/>
      <c r="M112" s="228"/>
      <c r="N112" s="368"/>
      <c r="O112" s="260">
        <f>'AMZN Auto Part MASTER'!$BS$40</f>
        <v>0</v>
      </c>
      <c r="P112" s="260">
        <f>'AMZN Auto Part MASTER'!$BS$41</f>
        <v>0</v>
      </c>
      <c r="Q112" s="260">
        <f>'AMZN Auto Part MASTER'!$BS$42</f>
        <v>0</v>
      </c>
      <c r="R112" s="228"/>
      <c r="S112" s="226"/>
      <c r="T112" s="234"/>
      <c r="U112" s="228"/>
      <c r="V112" s="226"/>
      <c r="W112" s="234"/>
      <c r="X112" s="226"/>
      <c r="Y112" s="226"/>
      <c r="Z112" s="226"/>
      <c r="AA112" s="226"/>
      <c r="AB112" s="226"/>
      <c r="AC112" s="226"/>
      <c r="AF112" s="2"/>
    </row>
    <row r="113" spans="1:32" ht="15.75" customHeight="1">
      <c r="A113" s="2"/>
      <c r="B113" s="260" t="str">
        <f>'AMZN Auto Part MASTER'!$BT$4</f>
        <v>Chain</v>
      </c>
      <c r="C113" s="17" t="s">
        <v>68</v>
      </c>
      <c r="D113" s="260" t="str">
        <f>'AMZN Auto Part MASTER'!$BT$36</f>
        <v>Other</v>
      </c>
      <c r="E113" s="224" t="s">
        <v>94</v>
      </c>
      <c r="F113" s="260" t="str">
        <f>'AMZN Auto Part MASTER'!$BT$37</f>
        <v>Our Warehouse</v>
      </c>
      <c r="G113" s="228" t="s">
        <v>994</v>
      </c>
      <c r="H113" s="226"/>
      <c r="I113" s="231"/>
      <c r="J113" s="371" t="str">
        <f>'AMZN Auto Part MASTER'!$BT$38</f>
        <v>We're using warehouse less because we get better pricing local vendors on more items.</v>
      </c>
      <c r="K113" s="228" t="s">
        <v>221</v>
      </c>
      <c r="L113" s="228"/>
      <c r="M113" s="228"/>
      <c r="N113" s="368"/>
      <c r="O113" s="260">
        <f>'AMZN Auto Part MASTER'!$BT$40</f>
        <v>0</v>
      </c>
      <c r="P113" s="260">
        <f>'AMZN Auto Part MASTER'!$BT$41</f>
        <v>0</v>
      </c>
      <c r="Q113" s="260">
        <f>'AMZN Auto Part MASTER'!$BT$42</f>
        <v>0</v>
      </c>
      <c r="R113" s="228"/>
      <c r="S113" s="226"/>
      <c r="T113" s="234"/>
      <c r="U113" s="228"/>
      <c r="V113" s="226"/>
      <c r="W113" s="234"/>
      <c r="X113" s="226"/>
      <c r="Y113" s="226"/>
      <c r="Z113" s="226"/>
      <c r="AA113" s="226"/>
      <c r="AB113" s="226"/>
      <c r="AC113" s="226"/>
      <c r="AF113" s="2"/>
    </row>
    <row r="114" spans="1:32" ht="15.75" customHeight="1">
      <c r="A114" s="2"/>
      <c r="B114" s="260" t="str">
        <f>'AMZN Auto Part MASTER'!$BU$4</f>
        <v>Chain</v>
      </c>
      <c r="C114" s="17" t="s">
        <v>69</v>
      </c>
      <c r="D114" s="260" t="str">
        <f>'AMZN Auto Part MASTER'!$BU$36</f>
        <v>Other</v>
      </c>
      <c r="E114" s="224" t="s">
        <v>94</v>
      </c>
      <c r="F114" s="260" t="str">
        <f>'AMZN Auto Part MASTER'!$BU$37</f>
        <v>Our in-house stock has been decreased.</v>
      </c>
      <c r="G114" s="228" t="s">
        <v>994</v>
      </c>
      <c r="H114" s="226"/>
      <c r="I114" s="231"/>
      <c r="J114" s="371" t="str">
        <f>'AMZN Auto Part MASTER'!$BU$38</f>
        <v>Get better pricing/cost buying with local discounts.</v>
      </c>
      <c r="K114" s="228" t="s">
        <v>221</v>
      </c>
      <c r="L114" s="228"/>
      <c r="M114" s="228"/>
      <c r="N114" s="368"/>
      <c r="O114" s="260">
        <f>'AMZN Auto Part MASTER'!$BU$40</f>
        <v>0</v>
      </c>
      <c r="P114" s="260">
        <f>'AMZN Auto Part MASTER'!$BU$41</f>
        <v>0</v>
      </c>
      <c r="Q114" s="260">
        <f>'AMZN Auto Part MASTER'!$BU$42</f>
        <v>0</v>
      </c>
      <c r="R114" s="228"/>
      <c r="S114" s="226"/>
      <c r="T114" s="234"/>
      <c r="U114" s="228"/>
      <c r="V114" s="226"/>
      <c r="W114" s="234"/>
      <c r="X114" s="226"/>
      <c r="Y114" s="226"/>
      <c r="Z114" s="226"/>
      <c r="AA114" s="226"/>
      <c r="AB114" s="226"/>
      <c r="AC114" s="226"/>
      <c r="AF114" s="2"/>
    </row>
    <row r="115" spans="1:32" ht="15.75" customHeight="1">
      <c r="A115" s="2"/>
      <c r="B115" s="260" t="str">
        <f>'AMZN Auto Part MASTER'!$BV$4</f>
        <v>Chain</v>
      </c>
      <c r="C115" s="17" t="s">
        <v>70</v>
      </c>
      <c r="D115" s="260" t="str">
        <f>'AMZN Auto Part MASTER'!$BV$36</f>
        <v>None</v>
      </c>
      <c r="E115" s="224" t="s">
        <v>209</v>
      </c>
      <c r="F115" s="260">
        <f>'AMZN Auto Part MASTER'!$BV$37</f>
        <v>0</v>
      </c>
      <c r="G115" s="228"/>
      <c r="H115" s="226"/>
      <c r="I115" s="231"/>
      <c r="J115" s="371" t="str">
        <f>'AMZN Auto Part MASTER'!$BV$38</f>
        <v>Using all about same or more.</v>
      </c>
      <c r="K115" s="228"/>
      <c r="L115" s="228"/>
      <c r="M115" s="228"/>
      <c r="N115" s="368"/>
      <c r="O115" s="260">
        <f>'AMZN Auto Part MASTER'!$BV$40</f>
        <v>0</v>
      </c>
      <c r="P115" s="260">
        <f>'AMZN Auto Part MASTER'!$BV$41</f>
        <v>0</v>
      </c>
      <c r="Q115" s="260">
        <f>'AMZN Auto Part MASTER'!$BV$42</f>
        <v>0</v>
      </c>
      <c r="R115" s="228"/>
      <c r="S115" s="226"/>
      <c r="T115" s="234"/>
      <c r="U115" s="228"/>
      <c r="V115" s="226"/>
      <c r="W115" s="234"/>
      <c r="X115" s="226"/>
      <c r="Y115" s="226"/>
      <c r="Z115" s="226"/>
      <c r="AA115" s="226"/>
      <c r="AB115" s="226"/>
      <c r="AC115" s="226"/>
      <c r="AF115" s="2"/>
    </row>
    <row r="116" spans="1:32" ht="15.75" customHeight="1">
      <c r="A116" s="2"/>
      <c r="B116" s="260" t="str">
        <f>'AMZN Auto Part MASTER'!$BW$4</f>
        <v>Chain</v>
      </c>
      <c r="C116" s="17" t="s">
        <v>71</v>
      </c>
      <c r="D116" s="260" t="str">
        <f>'AMZN Auto Part MASTER'!$BW$36</f>
        <v>Other</v>
      </c>
      <c r="E116" s="224" t="s">
        <v>94</v>
      </c>
      <c r="F116" s="260" t="str">
        <f>'AMZN Auto Part MASTER'!$BW$37</f>
        <v>Our inventory.</v>
      </c>
      <c r="G116" s="228" t="s">
        <v>994</v>
      </c>
      <c r="H116" s="226"/>
      <c r="I116" s="231"/>
      <c r="J116" s="371" t="str">
        <f>'AMZN Auto Part MASTER'!$BW$38</f>
        <v>Using local outlets for shocks and all other now.</v>
      </c>
      <c r="K116" s="228" t="s">
        <v>94</v>
      </c>
      <c r="L116" s="228"/>
      <c r="M116" s="228"/>
      <c r="N116" s="368"/>
      <c r="O116" s="260">
        <f>'AMZN Auto Part MASTER'!$BW$40</f>
        <v>0</v>
      </c>
      <c r="P116" s="260">
        <f>'AMZN Auto Part MASTER'!$BW$41</f>
        <v>0</v>
      </c>
      <c r="Q116" s="260">
        <f>'AMZN Auto Part MASTER'!$BW$42</f>
        <v>0</v>
      </c>
      <c r="R116" s="228"/>
      <c r="S116" s="226"/>
      <c r="T116" s="234"/>
      <c r="U116" s="228"/>
      <c r="V116" s="226"/>
      <c r="W116" s="234"/>
      <c r="X116" s="226"/>
      <c r="Y116" s="226"/>
      <c r="Z116" s="226"/>
      <c r="AA116" s="226"/>
      <c r="AB116" s="226"/>
      <c r="AC116" s="226"/>
      <c r="AF116" s="2"/>
    </row>
    <row r="117" spans="1:32" ht="15.75" customHeight="1">
      <c r="A117" s="2"/>
      <c r="B117" s="260" t="str">
        <f>'AMZN Auto Part MASTER'!$BX$4</f>
        <v>Chain</v>
      </c>
      <c r="C117" s="17" t="s">
        <v>72</v>
      </c>
      <c r="D117" s="260" t="str">
        <f>'AMZN Auto Part MASTER'!$BX$36</f>
        <v>Other</v>
      </c>
      <c r="E117" s="224" t="s">
        <v>94</v>
      </c>
      <c r="F117" s="260" t="str">
        <f>'AMZN Auto Part MASTER'!$BX$37</f>
        <v>Our inventory a bit less.</v>
      </c>
      <c r="G117" s="228" t="s">
        <v>994</v>
      </c>
      <c r="H117" s="226"/>
      <c r="I117" s="231"/>
      <c r="J117" s="371" t="str">
        <f>'AMZN Auto Part MASTER'!$BX$38</f>
        <v>We're using local stores for all non-brake items.</v>
      </c>
      <c r="K117" s="228" t="s">
        <v>94</v>
      </c>
      <c r="L117" s="228"/>
      <c r="M117" s="228"/>
      <c r="N117" s="234"/>
      <c r="O117" s="260">
        <f>'AMZN Auto Part MASTER'!$BX$40</f>
        <v>0</v>
      </c>
      <c r="P117" s="260">
        <f>'AMZN Auto Part MASTER'!$BX$41</f>
        <v>0</v>
      </c>
      <c r="Q117" s="260">
        <f>'AMZN Auto Part MASTER'!$BX$42</f>
        <v>0</v>
      </c>
      <c r="R117" s="228"/>
      <c r="S117" s="226"/>
      <c r="T117" s="234"/>
      <c r="U117" s="228"/>
      <c r="V117" s="226"/>
      <c r="W117" s="234"/>
      <c r="X117" s="226"/>
      <c r="Y117" s="226"/>
      <c r="Z117" s="226"/>
      <c r="AA117" s="226"/>
      <c r="AB117" s="226"/>
      <c r="AC117" s="226"/>
      <c r="AF117" s="2"/>
    </row>
    <row r="118" spans="1:32" ht="15.75" customHeight="1">
      <c r="A118" s="2"/>
      <c r="B118" s="260" t="str">
        <f>'AMZN Auto Part MASTER'!$BY$4</f>
        <v>Chain</v>
      </c>
      <c r="C118" s="17" t="s">
        <v>73</v>
      </c>
      <c r="D118" s="260" t="str">
        <f>'AMZN Auto Part MASTER'!$BY$36</f>
        <v>AutoZone</v>
      </c>
      <c r="E118" s="224" t="s">
        <v>116</v>
      </c>
      <c r="F118" s="260">
        <f>'AMZN Auto Part MASTER'!$BY$37</f>
        <v>0</v>
      </c>
      <c r="G118" s="228"/>
      <c r="H118" s="226"/>
      <c r="I118" s="231"/>
      <c r="J118" s="371" t="str">
        <f>'AMZN Auto Part MASTER'!$BY$38</f>
        <v>They do not have the part or slower delivery.</v>
      </c>
      <c r="K118" s="228" t="s">
        <v>193</v>
      </c>
      <c r="L118" s="228" t="s">
        <v>301</v>
      </c>
      <c r="M118" s="228"/>
      <c r="N118" s="234"/>
      <c r="O118" s="260">
        <f>'AMZN Auto Part MASTER'!$BY$40</f>
        <v>0</v>
      </c>
      <c r="P118" s="260">
        <f>'AMZN Auto Part MASTER'!$BY$41</f>
        <v>0</v>
      </c>
      <c r="Q118" s="260">
        <f>'AMZN Auto Part MASTER'!$BY$42</f>
        <v>0</v>
      </c>
      <c r="R118" s="228"/>
      <c r="S118" s="226"/>
      <c r="T118" s="234"/>
      <c r="U118" s="228"/>
      <c r="V118" s="226"/>
      <c r="W118" s="234"/>
      <c r="X118" s="226"/>
      <c r="Y118" s="226"/>
      <c r="Z118" s="226"/>
      <c r="AA118" s="226"/>
      <c r="AB118" s="226"/>
      <c r="AC118" s="226"/>
      <c r="AF118" s="2"/>
    </row>
    <row r="119" spans="1:32" ht="15.75" customHeight="1">
      <c r="A119" s="2"/>
      <c r="B119" s="260" t="str">
        <f>'AMZN Auto Part MASTER'!$BZ$4</f>
        <v>Chain</v>
      </c>
      <c r="C119" s="17" t="s">
        <v>74</v>
      </c>
      <c r="D119" s="260" t="str">
        <f>'AMZN Auto Part MASTER'!$BZ$36</f>
        <v>AutoZone</v>
      </c>
      <c r="E119" s="224" t="s">
        <v>116</v>
      </c>
      <c r="F119" s="260">
        <f>'AMZN Auto Part MASTER'!$BZ$37</f>
        <v>0</v>
      </c>
      <c r="G119" s="228"/>
      <c r="H119" s="226"/>
      <c r="I119" s="231"/>
      <c r="J119" s="371" t="str">
        <f>'AMZN Auto Part MASTER'!$BZ$38</f>
        <v>It just works out that way. They did not have part or could not deliver on time.</v>
      </c>
      <c r="K119" s="228" t="s">
        <v>193</v>
      </c>
      <c r="L119" s="228" t="s">
        <v>301</v>
      </c>
      <c r="M119" s="228"/>
      <c r="N119" s="234"/>
      <c r="O119" s="260">
        <f>'AMZN Auto Part MASTER'!$BZ$40</f>
        <v>0</v>
      </c>
      <c r="P119" s="260">
        <f>'AMZN Auto Part MASTER'!$BZ$41</f>
        <v>0</v>
      </c>
      <c r="Q119" s="260">
        <f>'AMZN Auto Part MASTER'!$BZ$42</f>
        <v>0</v>
      </c>
      <c r="R119" s="228"/>
      <c r="S119" s="226"/>
      <c r="T119" s="234"/>
      <c r="U119" s="228"/>
      <c r="V119" s="226"/>
      <c r="W119" s="234"/>
      <c r="X119" s="226"/>
      <c r="Y119" s="226"/>
      <c r="Z119" s="226"/>
      <c r="AA119" s="226"/>
      <c r="AB119" s="226"/>
      <c r="AC119" s="226"/>
      <c r="AF119" s="2"/>
    </row>
    <row r="120" spans="1:32" ht="15.75" customHeight="1">
      <c r="A120" s="2"/>
      <c r="B120" s="260" t="str">
        <f>'AMZN Auto Part MASTER'!$CA$4</f>
        <v>Chain</v>
      </c>
      <c r="C120" s="17" t="s">
        <v>75</v>
      </c>
      <c r="D120" s="260" t="str">
        <f>'AMZN Auto Part MASTER'!$CA$36</f>
        <v>Advance Auto Parts</v>
      </c>
      <c r="E120" s="224" t="s">
        <v>117</v>
      </c>
      <c r="F120" s="260" t="str">
        <f>'AMZN Auto Part MASTER'!$CA$37</f>
        <v>Using them all a bit less.</v>
      </c>
      <c r="G120" s="228" t="s">
        <v>994</v>
      </c>
      <c r="H120" s="226"/>
      <c r="I120" s="231"/>
      <c r="J120" s="371" t="str">
        <f>'AMZN Auto Part MASTER'!$CA$38</f>
        <v>Because we have added to our in-house inventory.</v>
      </c>
      <c r="K120" s="228" t="s">
        <v>94</v>
      </c>
      <c r="L120" s="228"/>
      <c r="M120" s="228"/>
      <c r="N120" s="234"/>
      <c r="O120" s="260">
        <f>'AMZN Auto Part MASTER'!$CA$40</f>
        <v>0</v>
      </c>
      <c r="P120" s="260">
        <f>'AMZN Auto Part MASTER'!$CA$41</f>
        <v>0</v>
      </c>
      <c r="Q120" s="260">
        <f>'AMZN Auto Part MASTER'!$CA$42</f>
        <v>0</v>
      </c>
      <c r="R120" s="228"/>
      <c r="S120" s="228"/>
      <c r="T120" s="228"/>
      <c r="U120" s="228"/>
      <c r="V120" s="226"/>
      <c r="W120" s="234"/>
      <c r="X120" s="226"/>
      <c r="Y120" s="226"/>
      <c r="Z120" s="226"/>
      <c r="AA120" s="226"/>
      <c r="AB120" s="226"/>
      <c r="AC120" s="226"/>
      <c r="AF120" s="2"/>
    </row>
    <row r="121" spans="1:32" ht="15.75" customHeight="1">
      <c r="A121" s="2"/>
      <c r="B121" s="260" t="str">
        <f>'AMZN Auto Part MASTER'!$CB$4</f>
        <v>Chain</v>
      </c>
      <c r="C121" s="17" t="s">
        <v>76</v>
      </c>
      <c r="D121" s="260" t="str">
        <f>'AMZN Auto Part MASTER'!$CB$36</f>
        <v>O'Reilly</v>
      </c>
      <c r="E121" s="224" t="s">
        <v>118</v>
      </c>
      <c r="F121" s="260">
        <f>'AMZN Auto Part MASTER'!$CB$37</f>
        <v>0</v>
      </c>
      <c r="G121" s="228"/>
      <c r="H121" s="226"/>
      <c r="I121" s="231"/>
      <c r="J121" s="371" t="str">
        <f>'AMZN Auto Part MASTER'!$CB$38</f>
        <v>AutoZone more willing to please.</v>
      </c>
      <c r="K121" s="228" t="s">
        <v>94</v>
      </c>
      <c r="L121" s="228"/>
      <c r="M121" s="228"/>
      <c r="N121" s="234"/>
      <c r="O121" s="260">
        <f>'AMZN Auto Part MASTER'!$CB$40</f>
        <v>0</v>
      </c>
      <c r="P121" s="260">
        <f>'AMZN Auto Part MASTER'!$CB$41</f>
        <v>0</v>
      </c>
      <c r="Q121" s="260">
        <f>'AMZN Auto Part MASTER'!$CB$42</f>
        <v>0</v>
      </c>
      <c r="R121" s="228"/>
      <c r="S121" s="226"/>
      <c r="T121" s="234"/>
      <c r="U121" s="228"/>
      <c r="V121" s="226"/>
      <c r="W121" s="234"/>
      <c r="X121" s="226"/>
      <c r="Y121" s="226"/>
      <c r="Z121" s="226"/>
      <c r="AA121" s="226"/>
      <c r="AB121" s="226"/>
      <c r="AC121" s="226"/>
      <c r="AF121" s="2"/>
    </row>
    <row r="122" spans="1:32" ht="15.75" customHeight="1">
      <c r="A122" s="2"/>
      <c r="B122" s="260" t="str">
        <f>'AMZN Auto Part MASTER'!$CC$4</f>
        <v>Chain</v>
      </c>
      <c r="C122" s="17" t="s">
        <v>77</v>
      </c>
      <c r="D122" s="260" t="str">
        <f>'AMZN Auto Part MASTER'!$CC$36</f>
        <v>Other</v>
      </c>
      <c r="E122" s="224" t="s">
        <v>94</v>
      </c>
      <c r="F122" s="260" t="str">
        <f>'AMZN Auto Part MASTER'!$CC$37</f>
        <v>NAPA and Excel warehouse.</v>
      </c>
      <c r="G122" s="226" t="s">
        <v>1060</v>
      </c>
      <c r="H122" s="231"/>
      <c r="I122" s="231"/>
      <c r="J122" s="371" t="str">
        <f>'AMZN Auto Part MASTER'!$CC$38</f>
        <v>Advance has better quality and availability when we need it.</v>
      </c>
      <c r="K122" s="228" t="s">
        <v>218</v>
      </c>
      <c r="L122" s="228" t="s">
        <v>193</v>
      </c>
      <c r="M122" s="228"/>
      <c r="N122" s="228"/>
      <c r="O122" s="260" t="str">
        <f>'AMZN Auto Part MASTER'!$CC$40</f>
        <v>Excel Warehouse</v>
      </c>
      <c r="P122" s="260">
        <f>'AMZN Auto Part MASTER'!$CC$41</f>
        <v>0</v>
      </c>
      <c r="Q122" s="260">
        <f>'AMZN Auto Part MASTER'!$CC$42</f>
        <v>0</v>
      </c>
      <c r="R122" s="226" t="s">
        <v>94</v>
      </c>
      <c r="S122" s="226"/>
      <c r="T122" s="226"/>
      <c r="U122" s="226"/>
      <c r="V122" s="226"/>
      <c r="W122" s="226"/>
      <c r="X122" s="226"/>
      <c r="Y122" s="226"/>
      <c r="Z122" s="226"/>
      <c r="AA122" s="226"/>
      <c r="AB122" s="226"/>
      <c r="AC122" s="226"/>
      <c r="AF122" s="2"/>
    </row>
    <row r="123" spans="1:32" ht="15.75" customHeight="1">
      <c r="A123" s="2"/>
      <c r="B123" s="260" t="str">
        <f>'AMZN Auto Part MASTER'!$CD$4</f>
        <v>Chain</v>
      </c>
      <c r="C123" s="17" t="s">
        <v>78</v>
      </c>
      <c r="D123" s="260" t="str">
        <f>'AMZN Auto Part MASTER'!$CD$36</f>
        <v>O'Reilly</v>
      </c>
      <c r="E123" s="224" t="s">
        <v>118</v>
      </c>
      <c r="F123" s="260" t="str">
        <f>'AMZN Auto Part MASTER'!$CD$37</f>
        <v>And NAPA less too.</v>
      </c>
      <c r="G123" s="228"/>
      <c r="H123" s="226"/>
      <c r="I123" s="231"/>
      <c r="J123" s="371" t="str">
        <f>'AMZN Auto Part MASTER'!$CD$38</f>
        <v>Because Advance is closer and oil is in-house now.</v>
      </c>
      <c r="K123" s="228" t="s">
        <v>219</v>
      </c>
      <c r="L123" s="228"/>
      <c r="M123" s="228"/>
      <c r="N123" s="234"/>
      <c r="O123" s="260">
        <f>'AMZN Auto Part MASTER'!$CD$40</f>
        <v>0</v>
      </c>
      <c r="P123" s="260">
        <f>'AMZN Auto Part MASTER'!$CD$41</f>
        <v>0</v>
      </c>
      <c r="Q123" s="260">
        <f>'AMZN Auto Part MASTER'!$CD$42</f>
        <v>0</v>
      </c>
      <c r="R123" s="228"/>
      <c r="S123" s="226"/>
      <c r="T123" s="234"/>
      <c r="U123" s="228"/>
      <c r="V123" s="226"/>
      <c r="W123" s="234"/>
      <c r="X123" s="226"/>
      <c r="Y123" s="226"/>
      <c r="Z123" s="226"/>
      <c r="AA123" s="226"/>
      <c r="AB123" s="226"/>
      <c r="AC123" s="226"/>
      <c r="AF123" s="2"/>
    </row>
    <row r="124" spans="1:32" ht="15.75" customHeight="1">
      <c r="A124" s="2"/>
      <c r="B124" s="260" t="str">
        <f>'AMZN Auto Part MASTER'!$CE$4</f>
        <v>Chain</v>
      </c>
      <c r="C124" s="17" t="s">
        <v>79</v>
      </c>
      <c r="D124" s="260" t="str">
        <f>'AMZN Auto Part MASTER'!$CE$36</f>
        <v>Advance Auto Parts</v>
      </c>
      <c r="E124" s="224" t="s">
        <v>117</v>
      </c>
      <c r="F124" s="260">
        <f>'AMZN Auto Part MASTER'!$CE$37</f>
        <v>0</v>
      </c>
      <c r="G124" s="228"/>
      <c r="H124" s="226"/>
      <c r="I124" s="231"/>
      <c r="J124" s="371" t="str">
        <f>'AMZN Auto Part MASTER'!$CE$38</f>
        <v>We're using them less but still our top supplier. We're using our in-house oil from mobile has decreased their sales to us.</v>
      </c>
      <c r="K124" s="228" t="s">
        <v>94</v>
      </c>
      <c r="L124" s="228"/>
      <c r="M124" s="228"/>
      <c r="N124" s="234"/>
      <c r="O124" s="260">
        <f>'AMZN Auto Part MASTER'!$CE$40</f>
        <v>0</v>
      </c>
      <c r="P124" s="260">
        <f>'AMZN Auto Part MASTER'!$CE$41</f>
        <v>0</v>
      </c>
      <c r="Q124" s="260">
        <f>'AMZN Auto Part MASTER'!$CE$42</f>
        <v>0</v>
      </c>
      <c r="R124" s="228"/>
      <c r="S124" s="226"/>
      <c r="T124" s="234"/>
      <c r="U124" s="228"/>
      <c r="V124" s="226"/>
      <c r="W124" s="234"/>
      <c r="X124" s="226"/>
      <c r="Y124" s="226"/>
      <c r="Z124" s="226"/>
      <c r="AA124" s="226"/>
      <c r="AB124" s="226"/>
      <c r="AC124" s="226"/>
      <c r="AF124" s="2"/>
    </row>
    <row r="125" spans="1:32" ht="15.75" customHeight="1">
      <c r="A125" s="2"/>
      <c r="B125" s="260" t="str">
        <f>'AMZN Auto Part MASTER'!$CF$4</f>
        <v>Chain</v>
      </c>
      <c r="C125" s="17" t="s">
        <v>80</v>
      </c>
      <c r="D125" s="260" t="str">
        <f>'AMZN Auto Part MASTER'!$CF$36</f>
        <v>Advance Auto Parts</v>
      </c>
      <c r="E125" s="224" t="s">
        <v>117</v>
      </c>
      <c r="F125" s="260" t="str">
        <f>'AMZN Auto Part MASTER'!$CF$37</f>
        <v>NAPA</v>
      </c>
      <c r="G125" s="228"/>
      <c r="H125" s="226"/>
      <c r="I125" s="231"/>
      <c r="J125" s="371" t="str">
        <f>'AMZN Auto Part MASTER'!$CF$38</f>
        <v>AutoZone wants our business more and our oil products are in-house now.</v>
      </c>
      <c r="K125" s="228" t="s">
        <v>94</v>
      </c>
      <c r="L125" s="228"/>
      <c r="M125" s="228"/>
      <c r="N125" s="234"/>
      <c r="O125" s="260">
        <f>'AMZN Auto Part MASTER'!$CF$40</f>
        <v>0</v>
      </c>
      <c r="P125" s="260">
        <f>'AMZN Auto Part MASTER'!$CF$41</f>
        <v>0</v>
      </c>
      <c r="Q125" s="260">
        <f>'AMZN Auto Part MASTER'!$CF$42</f>
        <v>0</v>
      </c>
      <c r="R125" s="228"/>
      <c r="S125" s="226"/>
      <c r="T125" s="234"/>
      <c r="U125" s="228"/>
      <c r="V125" s="226"/>
      <c r="W125" s="234"/>
      <c r="X125" s="226"/>
      <c r="Y125" s="226"/>
      <c r="Z125" s="226"/>
      <c r="AA125" s="226"/>
      <c r="AB125" s="226"/>
      <c r="AC125" s="226"/>
      <c r="AF125" s="2"/>
    </row>
    <row r="126" spans="1:32" ht="15.75" customHeight="1">
      <c r="A126" s="2"/>
      <c r="B126" s="260" t="str">
        <f>'AMZN Auto Part MASTER'!$CG$4</f>
        <v>Chain</v>
      </c>
      <c r="C126" s="17" t="s">
        <v>81</v>
      </c>
      <c r="D126" s="260" t="str">
        <f>'AMZN Auto Part MASTER'!$CG$36</f>
        <v>Other</v>
      </c>
      <c r="E126" s="224" t="s">
        <v>94</v>
      </c>
      <c r="F126" s="260" t="str">
        <f>'AMZN Auto Part MASTER'!$CG$37</f>
        <v>Dealer and NAPA.</v>
      </c>
      <c r="G126" s="226" t="s">
        <v>1061</v>
      </c>
      <c r="H126" s="231"/>
      <c r="I126" s="231"/>
      <c r="J126" s="371" t="str">
        <f>'AMZN Auto Part MASTER'!$CG$38</f>
        <v>We get better pricing for the same part elsewhere as above.</v>
      </c>
      <c r="K126" s="228" t="s">
        <v>221</v>
      </c>
      <c r="L126" s="228"/>
      <c r="M126" s="228"/>
      <c r="N126" s="234"/>
      <c r="O126" s="260">
        <f>'AMZN Auto Part MASTER'!$CG$40</f>
        <v>0</v>
      </c>
      <c r="P126" s="260">
        <f>'AMZN Auto Part MASTER'!$CG$41</f>
        <v>0</v>
      </c>
      <c r="Q126" s="260">
        <f>'AMZN Auto Part MASTER'!$CG$42</f>
        <v>0</v>
      </c>
      <c r="R126" s="228"/>
      <c r="S126" s="226"/>
      <c r="T126" s="226"/>
      <c r="U126" s="228"/>
      <c r="V126" s="226"/>
      <c r="W126" s="226"/>
      <c r="X126" s="226"/>
      <c r="Y126" s="226"/>
      <c r="Z126" s="226"/>
      <c r="AA126" s="226"/>
      <c r="AB126" s="226"/>
      <c r="AC126" s="226"/>
      <c r="AF126" s="2"/>
    </row>
    <row r="127" spans="1:32" ht="15.75" customHeight="1">
      <c r="A127" s="2"/>
      <c r="B127" s="260" t="str">
        <f>'AMZN Auto Part MASTER'!$CH$4</f>
        <v>Chain</v>
      </c>
      <c r="C127" s="17" t="s">
        <v>82</v>
      </c>
      <c r="D127" s="260" t="str">
        <f>'AMZN Auto Part MASTER'!$CH$36</f>
        <v>Other</v>
      </c>
      <c r="E127" s="224" t="s">
        <v>94</v>
      </c>
      <c r="F127" s="260" t="str">
        <f>'AMZN Auto Part MASTER'!$CH$37</f>
        <v>An independent local warehouse, internet suppliers, and NAPA.</v>
      </c>
      <c r="G127" s="228" t="s">
        <v>742</v>
      </c>
      <c r="H127" s="231" t="s">
        <v>1063</v>
      </c>
      <c r="I127" s="231"/>
      <c r="J127" s="371" t="str">
        <f>'AMZN Auto Part MASTER'!$CH$38</f>
        <v>Better pricing from local Carquest and others.</v>
      </c>
      <c r="K127" s="228" t="s">
        <v>221</v>
      </c>
      <c r="L127" s="228"/>
      <c r="M127" s="228"/>
      <c r="N127" s="234"/>
      <c r="O127" s="260">
        <f>'AMZN Auto Part MASTER'!$CH$40</f>
        <v>0</v>
      </c>
      <c r="P127" s="260">
        <f>'AMZN Auto Part MASTER'!$CH$41</f>
        <v>0</v>
      </c>
      <c r="Q127" s="260">
        <f>'AMZN Auto Part MASTER'!$CH$42</f>
        <v>0</v>
      </c>
      <c r="R127" s="228"/>
      <c r="S127" s="226"/>
      <c r="T127" s="234"/>
      <c r="U127" s="228"/>
      <c r="V127" s="226"/>
      <c r="W127" s="234"/>
      <c r="X127" s="226"/>
      <c r="Y127" s="226"/>
      <c r="Z127" s="226"/>
      <c r="AA127" s="226"/>
      <c r="AB127" s="226"/>
      <c r="AC127" s="226"/>
      <c r="AF127" s="2"/>
    </row>
    <row r="128" spans="1:32" ht="15.75" customHeight="1">
      <c r="A128" s="2"/>
      <c r="B128" s="260" t="str">
        <f>'AMZN Auto Part MASTER'!$CI$4</f>
        <v>Chain</v>
      </c>
      <c r="C128" s="17" t="s">
        <v>83</v>
      </c>
      <c r="D128" s="260" t="str">
        <f>'AMZN Auto Part MASTER'!$CI$36</f>
        <v>NAPA</v>
      </c>
      <c r="E128" s="224" t="s">
        <v>208</v>
      </c>
      <c r="F128" s="260">
        <f>'AMZN Auto Part MASTER'!$CI$37</f>
        <v>0</v>
      </c>
      <c r="G128" s="228"/>
      <c r="H128" s="226"/>
      <c r="I128" s="231"/>
      <c r="J128" s="371" t="str">
        <f>'AMZN Auto Part MASTER'!$CI$38</f>
        <v>Slower delivery.</v>
      </c>
      <c r="K128" s="228" t="s">
        <v>301</v>
      </c>
      <c r="L128" s="228"/>
      <c r="M128" s="228"/>
      <c r="N128" s="228"/>
      <c r="O128" s="260">
        <f>'AMZN Auto Part MASTER'!$CI$40</f>
        <v>0</v>
      </c>
      <c r="P128" s="260" t="str">
        <f>'AMZN Auto Part MASTER'!$CI$41</f>
        <v>NAPA</v>
      </c>
      <c r="Q128" s="260" t="str">
        <f>'AMZN Auto Part MASTER'!$CI$42</f>
        <v>NAPA</v>
      </c>
      <c r="R128" s="228"/>
      <c r="S128" s="226" t="s">
        <v>1071</v>
      </c>
      <c r="T128" s="234" t="s">
        <v>1071</v>
      </c>
      <c r="U128" s="228"/>
      <c r="V128" s="226"/>
      <c r="W128" s="234"/>
      <c r="X128" s="226"/>
      <c r="Y128" s="226"/>
      <c r="Z128" s="226"/>
      <c r="AA128" s="226"/>
      <c r="AB128" s="226"/>
      <c r="AC128" s="226"/>
      <c r="AF128" s="2"/>
    </row>
    <row r="129" spans="1:32" ht="15.75" customHeight="1">
      <c r="A129" s="2"/>
      <c r="B129" s="260" t="str">
        <f>'AMZN Auto Part MASTER'!$CJ$4</f>
        <v>Chain</v>
      </c>
      <c r="C129" s="17" t="s">
        <v>84</v>
      </c>
      <c r="D129" s="260" t="str">
        <f>'AMZN Auto Part MASTER'!$CJ$36</f>
        <v>None</v>
      </c>
      <c r="E129" s="224" t="s">
        <v>209</v>
      </c>
      <c r="F129" s="260">
        <f>'AMZN Auto Part MASTER'!$CJ$37</f>
        <v>0</v>
      </c>
      <c r="G129" s="228"/>
      <c r="H129" s="226"/>
      <c r="I129" s="231"/>
      <c r="J129" s="371">
        <f>'AMZN Auto Part MASTER'!$CJ$38</f>
        <v>0</v>
      </c>
      <c r="K129" s="228"/>
      <c r="L129" s="226"/>
      <c r="M129" s="226"/>
      <c r="N129" s="234"/>
      <c r="O129" s="260">
        <f>'AMZN Auto Part MASTER'!$CJ$40</f>
        <v>0</v>
      </c>
      <c r="P129" s="260">
        <f>'AMZN Auto Part MASTER'!$CJ$41</f>
        <v>0</v>
      </c>
      <c r="Q129" s="260">
        <f>'AMZN Auto Part MASTER'!$CJ$42</f>
        <v>0</v>
      </c>
      <c r="R129" s="228"/>
      <c r="S129" s="226"/>
      <c r="T129" s="234"/>
      <c r="U129" s="228"/>
      <c r="V129" s="226"/>
      <c r="W129" s="234"/>
      <c r="X129" s="226"/>
      <c r="Y129" s="226"/>
      <c r="Z129" s="226"/>
      <c r="AA129" s="226"/>
      <c r="AB129" s="226"/>
      <c r="AC129" s="226"/>
      <c r="AF129" s="2"/>
    </row>
    <row r="130" spans="1:32" ht="15.75" customHeight="1">
      <c r="A130" s="2"/>
      <c r="B130" s="260" t="str">
        <f>'AMZN Auto Part MASTER'!$CK$4</f>
        <v>Chain</v>
      </c>
      <c r="C130" s="17" t="s">
        <v>85</v>
      </c>
      <c r="D130" s="260" t="str">
        <f>'AMZN Auto Part MASTER'!$CK$36</f>
        <v>Advance Auto Parts</v>
      </c>
      <c r="E130" s="224" t="s">
        <v>117</v>
      </c>
      <c r="F130" s="260" t="str">
        <f>'AMZN Auto Part MASTER'!$CK$37</f>
        <v>We're using all local stores much less.</v>
      </c>
      <c r="G130" s="228" t="s">
        <v>1062</v>
      </c>
      <c r="H130" s="226"/>
      <c r="I130" s="231"/>
      <c r="J130" s="371" t="str">
        <f>'AMZN Auto Part MASTER'!$CK$38</f>
        <v>Using FMP almost exclusively due to quality and cost and availability.</v>
      </c>
      <c r="K130" s="228" t="s">
        <v>221</v>
      </c>
      <c r="L130" s="226" t="s">
        <v>218</v>
      </c>
      <c r="M130" s="226"/>
      <c r="N130" s="234"/>
      <c r="O130" s="260">
        <f>'AMZN Auto Part MASTER'!$CK$40</f>
        <v>0</v>
      </c>
      <c r="P130" s="260">
        <f>'AMZN Auto Part MASTER'!$CK$41</f>
        <v>0</v>
      </c>
      <c r="Q130" s="260">
        <f>'AMZN Auto Part MASTER'!$CK$42</f>
        <v>0</v>
      </c>
      <c r="R130" s="228"/>
      <c r="S130" s="226"/>
      <c r="T130" s="234"/>
      <c r="U130" s="228"/>
      <c r="V130" s="226"/>
      <c r="W130" s="234"/>
      <c r="X130" s="226"/>
      <c r="Y130" s="226"/>
      <c r="Z130" s="226"/>
      <c r="AA130" s="226"/>
      <c r="AB130" s="226"/>
      <c r="AC130" s="226"/>
      <c r="AF130" s="2"/>
    </row>
    <row r="131" spans="1:32" ht="15.75" customHeight="1">
      <c r="A131" s="2"/>
      <c r="B131" s="260">
        <f>'AMZN Auto Part MASTER'!$CL$4</f>
        <v>0</v>
      </c>
      <c r="C131" s="17" t="s">
        <v>362</v>
      </c>
      <c r="D131" s="260">
        <f>'AMZN Auto Part MASTER'!$CL$36</f>
        <v>0</v>
      </c>
      <c r="E131" s="224">
        <v>0</v>
      </c>
      <c r="F131" s="260">
        <f>'AMZN Auto Part MASTER'!$CL$37</f>
        <v>0</v>
      </c>
      <c r="G131" s="228"/>
      <c r="H131" s="226"/>
      <c r="I131" s="231"/>
      <c r="J131" s="371">
        <f>'AMZN Auto Part MASTER'!$CL$38</f>
        <v>0</v>
      </c>
      <c r="K131" s="228"/>
      <c r="L131" s="226"/>
      <c r="M131" s="226"/>
      <c r="N131" s="226"/>
      <c r="O131" s="260">
        <f>'AMZN Auto Part MASTER'!$CL$40</f>
        <v>0</v>
      </c>
      <c r="P131" s="260">
        <f>'AMZN Auto Part MASTER'!$CL$41</f>
        <v>0</v>
      </c>
      <c r="Q131" s="260">
        <f>'AMZN Auto Part MASTER'!$CL$42</f>
        <v>0</v>
      </c>
      <c r="R131" s="226"/>
      <c r="S131" s="226"/>
      <c r="T131" s="226"/>
      <c r="U131" s="226"/>
      <c r="V131" s="226"/>
      <c r="W131" s="226"/>
      <c r="X131" s="226"/>
      <c r="Y131" s="226"/>
      <c r="Z131" s="226"/>
      <c r="AA131" s="226"/>
      <c r="AB131" s="226"/>
      <c r="AC131" s="226"/>
      <c r="AF131" s="2"/>
    </row>
    <row r="132" spans="1:32" ht="15.75" customHeight="1">
      <c r="A132" s="2"/>
      <c r="B132" s="260">
        <f>'AMZN Auto Part MASTER'!$CM$4</f>
        <v>0</v>
      </c>
      <c r="C132" s="17" t="s">
        <v>363</v>
      </c>
      <c r="D132" s="260">
        <f>'AMZN Auto Part MASTER'!$CM$36</f>
        <v>0</v>
      </c>
      <c r="E132" s="224">
        <v>0</v>
      </c>
      <c r="F132" s="260">
        <f>'AMZN Auto Part MASTER'!$CM$37</f>
        <v>0</v>
      </c>
      <c r="G132" s="228"/>
      <c r="H132" s="226"/>
      <c r="I132" s="231"/>
      <c r="J132" s="371">
        <f>'AMZN Auto Part MASTER'!$CM$38</f>
        <v>0</v>
      </c>
      <c r="K132" s="228"/>
      <c r="L132" s="226"/>
      <c r="M132" s="226"/>
      <c r="N132" s="226"/>
      <c r="O132" s="260">
        <f>'AMZN Auto Part MASTER'!$CM$40</f>
        <v>0</v>
      </c>
      <c r="P132" s="260">
        <f>'AMZN Auto Part MASTER'!$CM$41</f>
        <v>0</v>
      </c>
      <c r="Q132" s="260">
        <f>'AMZN Auto Part MASTER'!$CM$42</f>
        <v>0</v>
      </c>
      <c r="R132" s="226"/>
      <c r="S132" s="226"/>
      <c r="T132" s="226"/>
      <c r="U132" s="226"/>
      <c r="V132" s="226"/>
      <c r="W132" s="226"/>
      <c r="X132" s="226"/>
      <c r="Y132" s="226"/>
      <c r="Z132" s="226"/>
      <c r="AA132" s="226"/>
      <c r="AB132" s="226"/>
      <c r="AC132" s="226"/>
      <c r="AF132" s="2"/>
    </row>
    <row r="133" spans="1:32" ht="15.75" customHeight="1">
      <c r="B133" s="260">
        <f>'AMZN Auto Part MASTER'!$CN$4</f>
        <v>0</v>
      </c>
      <c r="C133" s="17" t="s">
        <v>364</v>
      </c>
      <c r="D133" s="260">
        <f>'AMZN Auto Part MASTER'!$CN$36</f>
        <v>0</v>
      </c>
      <c r="E133" s="267">
        <v>0</v>
      </c>
      <c r="F133" s="260">
        <f>'AMZN Auto Part MASTER'!$CN$37</f>
        <v>0</v>
      </c>
      <c r="G133" s="230"/>
      <c r="H133" s="231"/>
      <c r="I133" s="231"/>
      <c r="J133" s="371">
        <f>'AMZN Auto Part MASTER'!$CN$38</f>
        <v>0</v>
      </c>
      <c r="K133" s="230"/>
      <c r="L133" s="231"/>
      <c r="M133" s="231"/>
      <c r="N133" s="231"/>
      <c r="O133" s="260">
        <f>'AMZN Auto Part MASTER'!$CN$40</f>
        <v>0</v>
      </c>
      <c r="P133" s="260">
        <f>'AMZN Auto Part MASTER'!$CN$41</f>
        <v>0</v>
      </c>
      <c r="Q133" s="260">
        <f>'AMZN Auto Part MASTER'!$CN$42</f>
        <v>0</v>
      </c>
      <c r="R133" s="231"/>
      <c r="S133" s="231"/>
      <c r="T133" s="231"/>
      <c r="U133" s="231"/>
      <c r="V133" s="231"/>
      <c r="W133" s="231"/>
      <c r="X133" s="231"/>
      <c r="Y133" s="231"/>
      <c r="Z133" s="231"/>
      <c r="AA133" s="231"/>
      <c r="AB133" s="231"/>
      <c r="AC133" s="231"/>
    </row>
    <row r="134" spans="1:32" ht="15.75" customHeight="1">
      <c r="B134" s="260">
        <f>'AMZN Auto Part MASTER'!$CO$4</f>
        <v>0</v>
      </c>
      <c r="C134" s="17" t="s">
        <v>365</v>
      </c>
      <c r="D134" s="260">
        <f>'AMZN Auto Part MASTER'!$CO$36</f>
        <v>0</v>
      </c>
      <c r="E134" s="267">
        <v>0</v>
      </c>
      <c r="F134" s="260">
        <f>'AMZN Auto Part MASTER'!$CO$37</f>
        <v>0</v>
      </c>
      <c r="G134" s="230"/>
      <c r="H134" s="231"/>
      <c r="I134" s="231"/>
      <c r="J134" s="371">
        <f>'AMZN Auto Part MASTER'!$CO$38</f>
        <v>0</v>
      </c>
      <c r="K134" s="230"/>
      <c r="L134" s="231"/>
      <c r="M134" s="231"/>
      <c r="N134" s="231"/>
      <c r="O134" s="260">
        <f>'AMZN Auto Part MASTER'!$CO$40</f>
        <v>0</v>
      </c>
      <c r="P134" s="260">
        <f>'AMZN Auto Part MASTER'!$CO$41</f>
        <v>0</v>
      </c>
      <c r="Q134" s="260">
        <f>'AMZN Auto Part MASTER'!$CO$42</f>
        <v>0</v>
      </c>
      <c r="R134" s="231"/>
      <c r="S134" s="231"/>
      <c r="T134" s="231"/>
      <c r="U134" s="231"/>
      <c r="V134" s="231"/>
      <c r="W134" s="231"/>
      <c r="X134" s="231"/>
      <c r="Y134" s="231"/>
      <c r="Z134" s="231"/>
      <c r="AA134" s="231"/>
      <c r="AB134" s="231"/>
      <c r="AC134" s="231"/>
    </row>
    <row r="135" spans="1:32" ht="15.75" customHeight="1">
      <c r="B135" s="260">
        <f>'AMZN Auto Part MASTER'!$CP$4</f>
        <v>0</v>
      </c>
      <c r="C135" s="17" t="s">
        <v>366</v>
      </c>
      <c r="D135" s="260">
        <f>'AMZN Auto Part MASTER'!$CP$36</f>
        <v>0</v>
      </c>
      <c r="E135" s="267">
        <v>0</v>
      </c>
      <c r="F135" s="260">
        <f>'AMZN Auto Part MASTER'!$CP$37</f>
        <v>0</v>
      </c>
      <c r="G135" s="230"/>
      <c r="H135" s="231"/>
      <c r="I135" s="231"/>
      <c r="J135" s="371">
        <f>'AMZN Auto Part MASTER'!$CP$38</f>
        <v>0</v>
      </c>
      <c r="K135" s="230"/>
      <c r="L135" s="231"/>
      <c r="M135" s="231"/>
      <c r="N135" s="231"/>
      <c r="O135" s="260">
        <f>'AMZN Auto Part MASTER'!$CP$40</f>
        <v>0</v>
      </c>
      <c r="P135" s="260">
        <f>'AMZN Auto Part MASTER'!$CP$41</f>
        <v>0</v>
      </c>
      <c r="Q135" s="260">
        <f>'AMZN Auto Part MASTER'!$CP$42</f>
        <v>0</v>
      </c>
      <c r="R135" s="231"/>
      <c r="S135" s="231"/>
      <c r="T135" s="231"/>
      <c r="U135" s="231"/>
      <c r="V135" s="231"/>
      <c r="W135" s="231"/>
      <c r="X135" s="231"/>
      <c r="Y135" s="231"/>
      <c r="Z135" s="231"/>
      <c r="AA135" s="231"/>
      <c r="AB135" s="231"/>
      <c r="AC135" s="231"/>
    </row>
    <row r="136" spans="1:32" ht="15.75" customHeight="1">
      <c r="B136" s="260">
        <f>'AMZN Auto Part MASTER'!$CQ$4</f>
        <v>0</v>
      </c>
      <c r="C136" s="17" t="s">
        <v>367</v>
      </c>
      <c r="D136" s="260">
        <f>'AMZN Auto Part MASTER'!$CQ$36</f>
        <v>0</v>
      </c>
      <c r="E136" s="267">
        <v>0</v>
      </c>
      <c r="F136" s="260">
        <f>'AMZN Auto Part MASTER'!$CQ$37</f>
        <v>0</v>
      </c>
      <c r="G136" s="230"/>
      <c r="H136" s="231"/>
      <c r="I136" s="231"/>
      <c r="J136" s="371">
        <f>'AMZN Auto Part MASTER'!$CQ$38</f>
        <v>0</v>
      </c>
      <c r="K136" s="230"/>
      <c r="L136" s="231"/>
      <c r="M136" s="231"/>
      <c r="N136" s="231"/>
      <c r="O136" s="260">
        <f>'AMZN Auto Part MASTER'!$CQ$40</f>
        <v>0</v>
      </c>
      <c r="P136" s="260">
        <f>'AMZN Auto Part MASTER'!$CQ$41</f>
        <v>0</v>
      </c>
      <c r="Q136" s="260">
        <f>'AMZN Auto Part MASTER'!$CQ$42</f>
        <v>0</v>
      </c>
      <c r="R136" s="231"/>
      <c r="S136" s="231"/>
      <c r="T136" s="231"/>
      <c r="U136" s="231"/>
      <c r="V136" s="231"/>
      <c r="W136" s="231"/>
      <c r="X136" s="231"/>
      <c r="Y136" s="231"/>
      <c r="Z136" s="231"/>
      <c r="AA136" s="231"/>
      <c r="AB136" s="231"/>
      <c r="AC136" s="231"/>
    </row>
    <row r="137" spans="1:32" ht="15.75" customHeight="1">
      <c r="B137" s="260">
        <f>'AMZN Auto Part MASTER'!$CR$4</f>
        <v>0</v>
      </c>
      <c r="C137" s="17" t="s">
        <v>368</v>
      </c>
      <c r="D137" s="260">
        <f>'AMZN Auto Part MASTER'!$CR$36</f>
        <v>0</v>
      </c>
      <c r="E137" s="267">
        <v>0</v>
      </c>
      <c r="F137" s="260">
        <f>'AMZN Auto Part MASTER'!$CR$37</f>
        <v>0</v>
      </c>
      <c r="G137" s="230"/>
      <c r="H137" s="231"/>
      <c r="I137" s="231"/>
      <c r="J137" s="371">
        <f>'AMZN Auto Part MASTER'!$CR$38</f>
        <v>0</v>
      </c>
      <c r="K137" s="230"/>
      <c r="L137" s="231"/>
      <c r="M137" s="231"/>
      <c r="N137" s="231"/>
      <c r="O137" s="260">
        <f>'AMZN Auto Part MASTER'!$CR$40</f>
        <v>0</v>
      </c>
      <c r="P137" s="260">
        <f>'AMZN Auto Part MASTER'!$CR$41</f>
        <v>0</v>
      </c>
      <c r="Q137" s="260">
        <f>'AMZN Auto Part MASTER'!$CR$42</f>
        <v>0</v>
      </c>
      <c r="R137" s="231"/>
      <c r="S137" s="231"/>
      <c r="T137" s="231"/>
      <c r="U137" s="231"/>
      <c r="V137" s="231"/>
      <c r="W137" s="231"/>
      <c r="X137" s="231"/>
      <c r="Y137" s="231"/>
      <c r="Z137" s="231"/>
      <c r="AA137" s="231"/>
      <c r="AB137" s="231"/>
      <c r="AC137" s="231"/>
    </row>
    <row r="138" spans="1:32" ht="15.75" customHeight="1">
      <c r="B138" s="260">
        <f>'AMZN Auto Part MASTER'!$CS$4</f>
        <v>0</v>
      </c>
      <c r="C138" s="17" t="s">
        <v>369</v>
      </c>
      <c r="D138" s="260">
        <f>'AMZN Auto Part MASTER'!$CS$36</f>
        <v>0</v>
      </c>
      <c r="E138" s="267">
        <v>0</v>
      </c>
      <c r="F138" s="260">
        <f>'AMZN Auto Part MASTER'!$CS$37</f>
        <v>0</v>
      </c>
      <c r="G138" s="230"/>
      <c r="H138" s="231"/>
      <c r="I138" s="231"/>
      <c r="J138" s="371">
        <f>'AMZN Auto Part MASTER'!$CS$38</f>
        <v>0</v>
      </c>
      <c r="K138" s="230"/>
      <c r="L138" s="231"/>
      <c r="M138" s="231"/>
      <c r="N138" s="231"/>
      <c r="O138" s="260">
        <f>'AMZN Auto Part MASTER'!$CS$40</f>
        <v>0</v>
      </c>
      <c r="P138" s="260">
        <f>'AMZN Auto Part MASTER'!$CS$41</f>
        <v>0</v>
      </c>
      <c r="Q138" s="260">
        <f>'AMZN Auto Part MASTER'!$CS$42</f>
        <v>0</v>
      </c>
      <c r="R138" s="231"/>
      <c r="S138" s="231"/>
      <c r="T138" s="231"/>
      <c r="U138" s="231"/>
      <c r="V138" s="231"/>
      <c r="W138" s="231"/>
      <c r="X138" s="231"/>
      <c r="Y138" s="231"/>
      <c r="Z138" s="231"/>
      <c r="AA138" s="231"/>
      <c r="AB138" s="231"/>
      <c r="AC138" s="231"/>
    </row>
    <row r="139" spans="1:32" ht="15.75" customHeight="1">
      <c r="B139" s="260">
        <f>'AMZN Auto Part MASTER'!$CT$4</f>
        <v>0</v>
      </c>
      <c r="C139" s="17" t="s">
        <v>370</v>
      </c>
      <c r="D139" s="260">
        <f>'AMZN Auto Part MASTER'!$CT$36</f>
        <v>0</v>
      </c>
      <c r="E139" s="267">
        <v>0</v>
      </c>
      <c r="F139" s="260">
        <f>'AMZN Auto Part MASTER'!$CT$37</f>
        <v>0</v>
      </c>
      <c r="G139" s="230"/>
      <c r="H139" s="231"/>
      <c r="I139" s="231"/>
      <c r="J139" s="371">
        <f>'AMZN Auto Part MASTER'!$CT$38</f>
        <v>0</v>
      </c>
      <c r="K139" s="230"/>
      <c r="L139" s="231"/>
      <c r="M139" s="231"/>
      <c r="N139" s="231"/>
      <c r="O139" s="260">
        <f>'AMZN Auto Part MASTER'!$CT$40</f>
        <v>0</v>
      </c>
      <c r="P139" s="260">
        <f>'AMZN Auto Part MASTER'!$CT$41</f>
        <v>0</v>
      </c>
      <c r="Q139" s="260">
        <f>'AMZN Auto Part MASTER'!$CT$42</f>
        <v>0</v>
      </c>
      <c r="R139" s="231"/>
      <c r="S139" s="231"/>
      <c r="T139" s="231"/>
      <c r="U139" s="231"/>
      <c r="V139" s="231"/>
      <c r="W139" s="231"/>
      <c r="X139" s="231"/>
      <c r="Y139" s="231"/>
      <c r="Z139" s="231"/>
      <c r="AA139" s="231"/>
      <c r="AB139" s="231"/>
      <c r="AC139" s="231"/>
    </row>
    <row r="140" spans="1:32" ht="15.75" customHeight="1">
      <c r="B140" s="260">
        <f>'AMZN Auto Part MASTER'!$CU$4</f>
        <v>0</v>
      </c>
      <c r="C140" s="17" t="s">
        <v>371</v>
      </c>
      <c r="D140" s="260">
        <f>'AMZN Auto Part MASTER'!$CU$36</f>
        <v>0</v>
      </c>
      <c r="E140" s="267">
        <v>0</v>
      </c>
      <c r="F140" s="260">
        <f>'AMZN Auto Part MASTER'!$CU$37</f>
        <v>0</v>
      </c>
      <c r="G140" s="230"/>
      <c r="H140" s="231"/>
      <c r="I140" s="231"/>
      <c r="J140" s="371">
        <f>'AMZN Auto Part MASTER'!$CU$38</f>
        <v>0</v>
      </c>
      <c r="K140" s="230"/>
      <c r="L140" s="231"/>
      <c r="M140" s="231"/>
      <c r="N140" s="231"/>
      <c r="O140" s="260">
        <f>'AMZN Auto Part MASTER'!$CU$40</f>
        <v>0</v>
      </c>
      <c r="P140" s="260">
        <f>'AMZN Auto Part MASTER'!$CU$41</f>
        <v>0</v>
      </c>
      <c r="Q140" s="260">
        <f>'AMZN Auto Part MASTER'!$CU$42</f>
        <v>0</v>
      </c>
      <c r="R140" s="231"/>
      <c r="S140" s="231"/>
      <c r="T140" s="231"/>
      <c r="U140" s="231"/>
      <c r="V140" s="231"/>
      <c r="W140" s="231"/>
      <c r="X140" s="231"/>
      <c r="Y140" s="231"/>
      <c r="Z140" s="231"/>
      <c r="AA140" s="231"/>
      <c r="AB140" s="231"/>
      <c r="AC140" s="231"/>
    </row>
    <row r="141" spans="1:32" ht="15.75" customHeight="1">
      <c r="B141" s="260">
        <f>'AMZN Auto Part MASTER'!$CV$4</f>
        <v>0</v>
      </c>
      <c r="C141" s="17" t="s">
        <v>372</v>
      </c>
      <c r="D141" s="260">
        <f>'AMZN Auto Part MASTER'!$CV$36</f>
        <v>0</v>
      </c>
      <c r="E141" s="267">
        <v>0</v>
      </c>
      <c r="F141" s="260">
        <f>'AMZN Auto Part MASTER'!$CV$37</f>
        <v>0</v>
      </c>
      <c r="G141" s="230"/>
      <c r="H141" s="231"/>
      <c r="I141" s="231"/>
      <c r="J141" s="371">
        <f>'AMZN Auto Part MASTER'!$CV$38</f>
        <v>0</v>
      </c>
      <c r="K141" s="230"/>
      <c r="L141" s="231"/>
      <c r="M141" s="231"/>
      <c r="N141" s="231"/>
      <c r="O141" s="260">
        <f>'AMZN Auto Part MASTER'!$CV$40</f>
        <v>0</v>
      </c>
      <c r="P141" s="260">
        <f>'AMZN Auto Part MASTER'!$CV$41</f>
        <v>0</v>
      </c>
      <c r="Q141" s="260">
        <f>'AMZN Auto Part MASTER'!$CV$42</f>
        <v>0</v>
      </c>
      <c r="R141" s="231"/>
      <c r="S141" s="231"/>
      <c r="T141" s="231"/>
      <c r="U141" s="231"/>
      <c r="V141" s="231"/>
      <c r="W141" s="231"/>
      <c r="X141" s="231"/>
      <c r="Y141" s="231"/>
      <c r="Z141" s="231"/>
      <c r="AA141" s="231"/>
      <c r="AB141" s="231"/>
      <c r="AC141" s="231"/>
    </row>
    <row r="142" spans="1:32" ht="15.75" customHeight="1">
      <c r="B142" s="260">
        <f>'AMZN Auto Part MASTER'!$CW$4</f>
        <v>0</v>
      </c>
      <c r="C142" s="17" t="s">
        <v>373</v>
      </c>
      <c r="D142" s="260">
        <f>'AMZN Auto Part MASTER'!$CW$36</f>
        <v>0</v>
      </c>
      <c r="E142" s="267">
        <v>0</v>
      </c>
      <c r="F142" s="260">
        <f>'AMZN Auto Part MASTER'!$CW$37</f>
        <v>0</v>
      </c>
      <c r="G142" s="230"/>
      <c r="H142" s="231"/>
      <c r="I142" s="231"/>
      <c r="J142" s="371">
        <f>'AMZN Auto Part MASTER'!$CW$38</f>
        <v>0</v>
      </c>
      <c r="K142" s="230"/>
      <c r="L142" s="231"/>
      <c r="M142" s="231"/>
      <c r="N142" s="231"/>
      <c r="O142" s="260">
        <f>'AMZN Auto Part MASTER'!$CW$40</f>
        <v>0</v>
      </c>
      <c r="P142" s="260">
        <f>'AMZN Auto Part MASTER'!$CW$41</f>
        <v>0</v>
      </c>
      <c r="Q142" s="260">
        <f>'AMZN Auto Part MASTER'!$CW$42</f>
        <v>0</v>
      </c>
      <c r="R142" s="231"/>
      <c r="S142" s="231"/>
      <c r="T142" s="231"/>
      <c r="U142" s="231"/>
      <c r="V142" s="231"/>
      <c r="W142" s="231"/>
      <c r="X142" s="231"/>
      <c r="Y142" s="231"/>
      <c r="Z142" s="231"/>
      <c r="AA142" s="231"/>
      <c r="AB142" s="231"/>
      <c r="AC142" s="231"/>
    </row>
    <row r="143" spans="1:32" ht="15.75" customHeight="1">
      <c r="B143" s="260">
        <f>'AMZN Auto Part MASTER'!$CX$4</f>
        <v>0</v>
      </c>
      <c r="C143" s="17" t="s">
        <v>374</v>
      </c>
      <c r="D143" s="260">
        <f>'AMZN Auto Part MASTER'!$CX$36</f>
        <v>0</v>
      </c>
      <c r="E143" s="267">
        <v>0</v>
      </c>
      <c r="F143" s="260">
        <f>'AMZN Auto Part MASTER'!$CX$37</f>
        <v>0</v>
      </c>
      <c r="G143" s="230"/>
      <c r="H143" s="231"/>
      <c r="I143" s="231"/>
      <c r="J143" s="371">
        <f>'AMZN Auto Part MASTER'!$CX$38</f>
        <v>0</v>
      </c>
      <c r="K143" s="230"/>
      <c r="L143" s="231"/>
      <c r="M143" s="231"/>
      <c r="N143" s="231"/>
      <c r="O143" s="260">
        <f>'AMZN Auto Part MASTER'!$CX$40</f>
        <v>0</v>
      </c>
      <c r="P143" s="260">
        <f>'AMZN Auto Part MASTER'!$CX$41</f>
        <v>0</v>
      </c>
      <c r="Q143" s="260">
        <f>'AMZN Auto Part MASTER'!$CX$42</f>
        <v>0</v>
      </c>
      <c r="R143" s="231"/>
      <c r="S143" s="231"/>
      <c r="T143" s="231"/>
      <c r="U143" s="231"/>
      <c r="V143" s="231"/>
      <c r="W143" s="231"/>
      <c r="X143" s="231"/>
      <c r="Y143" s="231"/>
      <c r="Z143" s="231"/>
      <c r="AA143" s="231"/>
      <c r="AB143" s="231"/>
      <c r="AC143" s="231"/>
    </row>
    <row r="144" spans="1:32" ht="15.75" customHeight="1">
      <c r="B144" s="260">
        <f>'AMZN Auto Part MASTER'!$CY$4</f>
        <v>0</v>
      </c>
      <c r="C144" s="17" t="s">
        <v>375</v>
      </c>
      <c r="D144" s="260">
        <f>'AMZN Auto Part MASTER'!$CY$36</f>
        <v>0</v>
      </c>
      <c r="E144" s="267">
        <v>0</v>
      </c>
      <c r="F144" s="260">
        <f>'AMZN Auto Part MASTER'!$CY$37</f>
        <v>0</v>
      </c>
      <c r="G144" s="230"/>
      <c r="H144" s="231"/>
      <c r="I144" s="231"/>
      <c r="J144" s="371">
        <f>'AMZN Auto Part MASTER'!$CY$38</f>
        <v>0</v>
      </c>
      <c r="K144" s="230"/>
      <c r="L144" s="231"/>
      <c r="M144" s="231"/>
      <c r="N144" s="231"/>
      <c r="O144" s="260">
        <f>'AMZN Auto Part MASTER'!$CY$40</f>
        <v>0</v>
      </c>
      <c r="P144" s="260">
        <f>'AMZN Auto Part MASTER'!$CY$41</f>
        <v>0</v>
      </c>
      <c r="Q144" s="260">
        <f>'AMZN Auto Part MASTER'!$CY$42</f>
        <v>0</v>
      </c>
      <c r="R144" s="231"/>
      <c r="S144" s="231"/>
      <c r="T144" s="231"/>
      <c r="U144" s="231"/>
      <c r="V144" s="231"/>
      <c r="W144" s="231"/>
      <c r="X144" s="231"/>
      <c r="Y144" s="231"/>
      <c r="Z144" s="231"/>
      <c r="AA144" s="231"/>
      <c r="AB144" s="231"/>
      <c r="AC144" s="231"/>
    </row>
    <row r="145" spans="2:29" ht="15.75" customHeight="1">
      <c r="B145" s="260">
        <f>'AMZN Auto Part MASTER'!$CZ$4</f>
        <v>0</v>
      </c>
      <c r="C145" s="17" t="s">
        <v>394</v>
      </c>
      <c r="D145" s="260">
        <f>'AMZN Auto Part MASTER'!$CZ$36</f>
        <v>0</v>
      </c>
      <c r="E145" s="267">
        <v>0</v>
      </c>
      <c r="F145" s="260">
        <f>'AMZN Auto Part MASTER'!$CZ$37</f>
        <v>0</v>
      </c>
      <c r="G145" s="230"/>
      <c r="H145" s="231"/>
      <c r="I145" s="231"/>
      <c r="J145" s="371">
        <f>'AMZN Auto Part MASTER'!$CZ$38</f>
        <v>0</v>
      </c>
      <c r="K145" s="230"/>
      <c r="L145" s="231"/>
      <c r="M145" s="231"/>
      <c r="N145" s="231"/>
      <c r="O145" s="260">
        <f>'AMZN Auto Part MASTER'!$CZ$40</f>
        <v>0</v>
      </c>
      <c r="P145" s="260">
        <f>'AMZN Auto Part MASTER'!$CZ$41</f>
        <v>0</v>
      </c>
      <c r="Q145" s="260">
        <f>'AMZN Auto Part MASTER'!$CZ$42</f>
        <v>0</v>
      </c>
      <c r="R145" s="231"/>
      <c r="S145" s="231"/>
      <c r="T145" s="231"/>
      <c r="U145" s="231"/>
      <c r="V145" s="231"/>
      <c r="W145" s="231"/>
      <c r="X145" s="231"/>
      <c r="Y145" s="231"/>
      <c r="Z145" s="231"/>
      <c r="AA145" s="231"/>
      <c r="AB145" s="231"/>
      <c r="AC145" s="231"/>
    </row>
    <row r="146" spans="2:29" ht="15.75" customHeight="1">
      <c r="B146" s="260">
        <f>'AMZN Auto Part MASTER'!$DA$4</f>
        <v>0</v>
      </c>
      <c r="C146" s="17" t="s">
        <v>395</v>
      </c>
      <c r="D146" s="260">
        <f>'AMZN Auto Part MASTER'!$DA$36</f>
        <v>0</v>
      </c>
      <c r="E146" s="267">
        <v>0</v>
      </c>
      <c r="F146" s="260">
        <f>'AMZN Auto Part MASTER'!$DA$37</f>
        <v>0</v>
      </c>
      <c r="G146" s="230"/>
      <c r="H146" s="231"/>
      <c r="I146" s="231"/>
      <c r="J146" s="371">
        <f>'AMZN Auto Part MASTER'!$DA$38</f>
        <v>0</v>
      </c>
      <c r="K146" s="230"/>
      <c r="L146" s="231"/>
      <c r="M146" s="231"/>
      <c r="N146" s="231"/>
      <c r="O146" s="260">
        <f>'AMZN Auto Part MASTER'!$DA$40</f>
        <v>0</v>
      </c>
      <c r="P146" s="260">
        <f>'AMZN Auto Part MASTER'!$DA$41</f>
        <v>0</v>
      </c>
      <c r="Q146" s="260">
        <f>'AMZN Auto Part MASTER'!$DA$42</f>
        <v>0</v>
      </c>
      <c r="R146" s="231"/>
      <c r="S146" s="231"/>
      <c r="T146" s="231"/>
      <c r="U146" s="231"/>
      <c r="V146" s="231"/>
      <c r="W146" s="231"/>
      <c r="X146" s="231"/>
      <c r="Y146" s="231"/>
      <c r="Z146" s="231"/>
      <c r="AA146" s="231"/>
      <c r="AB146" s="231"/>
      <c r="AC146" s="231"/>
    </row>
    <row r="147" spans="2:29" ht="15.75" customHeight="1">
      <c r="B147" s="260">
        <f>'AMZN Auto Part MASTER'!$DB$4</f>
        <v>0</v>
      </c>
      <c r="C147" s="17" t="s">
        <v>396</v>
      </c>
      <c r="D147" s="260">
        <f>'AMZN Auto Part MASTER'!$DB$36</f>
        <v>0</v>
      </c>
      <c r="E147" s="267">
        <v>0</v>
      </c>
      <c r="F147" s="260">
        <f>'AMZN Auto Part MASTER'!$DB$37</f>
        <v>0</v>
      </c>
      <c r="G147" s="230"/>
      <c r="H147" s="231"/>
      <c r="I147" s="231"/>
      <c r="J147" s="371">
        <f>'AMZN Auto Part MASTER'!$DB$38</f>
        <v>0</v>
      </c>
      <c r="K147" s="230"/>
      <c r="L147" s="231"/>
      <c r="M147" s="231"/>
      <c r="N147" s="231"/>
      <c r="O147" s="260">
        <f>'AMZN Auto Part MASTER'!$DB$40</f>
        <v>0</v>
      </c>
      <c r="P147" s="260">
        <f>'AMZN Auto Part MASTER'!$DB$41</f>
        <v>0</v>
      </c>
      <c r="Q147" s="260">
        <f>'AMZN Auto Part MASTER'!$DB$42</f>
        <v>0</v>
      </c>
      <c r="R147" s="231"/>
      <c r="S147" s="231"/>
      <c r="T147" s="231"/>
      <c r="U147" s="231"/>
      <c r="V147" s="231"/>
      <c r="W147" s="231"/>
      <c r="X147" s="231"/>
      <c r="Y147" s="231"/>
      <c r="Z147" s="231"/>
      <c r="AA147" s="231"/>
      <c r="AB147" s="231"/>
      <c r="AC147" s="231"/>
    </row>
    <row r="148" spans="2:29" ht="15.75" customHeight="1">
      <c r="B148" s="260">
        <f>'AMZN Auto Part MASTER'!$DC$4</f>
        <v>0</v>
      </c>
      <c r="C148" s="17" t="s">
        <v>397</v>
      </c>
      <c r="D148" s="260">
        <f>'AMZN Auto Part MASTER'!$DC$36</f>
        <v>0</v>
      </c>
      <c r="E148" s="267">
        <v>0</v>
      </c>
      <c r="F148" s="260">
        <f>'AMZN Auto Part MASTER'!$DC$37</f>
        <v>0</v>
      </c>
      <c r="G148" s="230"/>
      <c r="H148" s="231"/>
      <c r="I148" s="231"/>
      <c r="J148" s="371">
        <f>'AMZN Auto Part MASTER'!$DC$38</f>
        <v>0</v>
      </c>
      <c r="K148" s="230"/>
      <c r="L148" s="231"/>
      <c r="M148" s="231"/>
      <c r="N148" s="231"/>
      <c r="O148" s="260">
        <f>'AMZN Auto Part MASTER'!$DC$40</f>
        <v>0</v>
      </c>
      <c r="P148" s="260">
        <f>'AMZN Auto Part MASTER'!$DC$41</f>
        <v>0</v>
      </c>
      <c r="Q148" s="260">
        <f>'AMZN Auto Part MASTER'!$DC$42</f>
        <v>0</v>
      </c>
      <c r="R148" s="231"/>
      <c r="S148" s="231"/>
      <c r="T148" s="231"/>
      <c r="U148" s="231"/>
      <c r="V148" s="231"/>
      <c r="W148" s="231"/>
      <c r="X148" s="231"/>
      <c r="Y148" s="231"/>
      <c r="Z148" s="231"/>
      <c r="AA148" s="231"/>
      <c r="AB148" s="231"/>
      <c r="AC148" s="231"/>
    </row>
    <row r="149" spans="2:29" ht="15.75" customHeight="1">
      <c r="B149" s="260">
        <f>'AMZN Auto Part MASTER'!$DD$4</f>
        <v>0</v>
      </c>
      <c r="C149" s="17" t="s">
        <v>398</v>
      </c>
      <c r="D149" s="260">
        <f>'AMZN Auto Part MASTER'!$DD$36</f>
        <v>0</v>
      </c>
      <c r="E149" s="267">
        <v>0</v>
      </c>
      <c r="F149" s="260">
        <f>'AMZN Auto Part MASTER'!$DD$37</f>
        <v>0</v>
      </c>
      <c r="G149" s="230"/>
      <c r="H149" s="231"/>
      <c r="I149" s="231"/>
      <c r="J149" s="371">
        <f>'AMZN Auto Part MASTER'!$DD$38</f>
        <v>0</v>
      </c>
      <c r="K149" s="230"/>
      <c r="L149" s="231"/>
      <c r="M149" s="231"/>
      <c r="N149" s="231"/>
      <c r="O149" s="260">
        <f>'AMZN Auto Part MASTER'!$DD$40</f>
        <v>0</v>
      </c>
      <c r="P149" s="260">
        <f>'AMZN Auto Part MASTER'!$DD$41</f>
        <v>0</v>
      </c>
      <c r="Q149" s="260">
        <f>'AMZN Auto Part MASTER'!$DD$42</f>
        <v>0</v>
      </c>
      <c r="R149" s="231"/>
      <c r="S149" s="231"/>
      <c r="T149" s="231"/>
      <c r="U149" s="231"/>
      <c r="V149" s="231"/>
      <c r="W149" s="231"/>
      <c r="X149" s="231"/>
      <c r="Y149" s="231"/>
      <c r="Z149" s="231"/>
      <c r="AA149" s="231"/>
      <c r="AB149" s="231"/>
      <c r="AC149" s="231"/>
    </row>
    <row r="150" spans="2:29" ht="15.75" customHeight="1">
      <c r="B150" s="260">
        <f>'AMZN Auto Part MASTER'!$DE$4</f>
        <v>0</v>
      </c>
      <c r="C150" s="17" t="s">
        <v>399</v>
      </c>
      <c r="D150" s="260">
        <f>'AMZN Auto Part MASTER'!$DE$36</f>
        <v>0</v>
      </c>
      <c r="E150" s="267">
        <v>0</v>
      </c>
      <c r="F150" s="260">
        <f>'AMZN Auto Part MASTER'!$DE$37</f>
        <v>0</v>
      </c>
      <c r="G150" s="230"/>
      <c r="H150" s="231"/>
      <c r="I150" s="231"/>
      <c r="J150" s="371">
        <f>'AMZN Auto Part MASTER'!$DE$38</f>
        <v>0</v>
      </c>
      <c r="K150" s="230"/>
      <c r="L150" s="231"/>
      <c r="M150" s="231"/>
      <c r="N150" s="231"/>
      <c r="O150" s="260">
        <f>'AMZN Auto Part MASTER'!$DE$40</f>
        <v>0</v>
      </c>
      <c r="P150" s="260">
        <f>'AMZN Auto Part MASTER'!$DE$41</f>
        <v>0</v>
      </c>
      <c r="Q150" s="260">
        <f>'AMZN Auto Part MASTER'!$DE$42</f>
        <v>0</v>
      </c>
      <c r="R150" s="231"/>
      <c r="S150" s="231"/>
      <c r="T150" s="231"/>
      <c r="U150" s="231"/>
      <c r="V150" s="231"/>
      <c r="W150" s="231"/>
      <c r="X150" s="231"/>
      <c r="Y150" s="231"/>
      <c r="Z150" s="231"/>
      <c r="AA150" s="231"/>
      <c r="AB150" s="231"/>
      <c r="AC150" s="231"/>
    </row>
    <row r="151" spans="2:29" ht="15.75" customHeight="1">
      <c r="B151" s="260">
        <f>'AMZN Auto Part MASTER'!$DF$4</f>
        <v>0</v>
      </c>
      <c r="C151" s="17" t="s">
        <v>400</v>
      </c>
      <c r="D151" s="260">
        <f>'AMZN Auto Part MASTER'!$DF$36</f>
        <v>0</v>
      </c>
      <c r="E151" s="267">
        <v>0</v>
      </c>
      <c r="F151" s="260">
        <f>'AMZN Auto Part MASTER'!$DF$37</f>
        <v>0</v>
      </c>
      <c r="G151" s="230"/>
      <c r="H151" s="231"/>
      <c r="I151" s="231"/>
      <c r="J151" s="371">
        <f>'AMZN Auto Part MASTER'!$DF$38</f>
        <v>0</v>
      </c>
      <c r="K151" s="230">
        <v>0</v>
      </c>
      <c r="L151" s="231"/>
      <c r="M151" s="231"/>
      <c r="N151" s="231"/>
      <c r="O151" s="260">
        <f>'AMZN Auto Part MASTER'!$DF$40</f>
        <v>0</v>
      </c>
      <c r="P151" s="260">
        <f>'AMZN Auto Part MASTER'!$DF$41</f>
        <v>0</v>
      </c>
      <c r="Q151" s="260">
        <f>'AMZN Auto Part MASTER'!$DF$42</f>
        <v>0</v>
      </c>
      <c r="R151" s="231"/>
      <c r="S151" s="231"/>
      <c r="T151" s="231"/>
      <c r="U151" s="231"/>
      <c r="V151" s="231"/>
      <c r="W151" s="231"/>
      <c r="X151" s="231"/>
      <c r="Y151" s="231"/>
      <c r="Z151" s="231"/>
      <c r="AA151" s="231"/>
      <c r="AB151" s="231"/>
      <c r="AC151" s="231"/>
    </row>
    <row r="152" spans="2:29" ht="15.75" customHeight="1">
      <c r="B152" s="260">
        <f>'AMZN Auto Part MASTER'!$DG$4</f>
        <v>0</v>
      </c>
      <c r="C152" s="17" t="s">
        <v>401</v>
      </c>
      <c r="D152" s="260">
        <f>'AMZN Auto Part MASTER'!$DG$36</f>
        <v>0</v>
      </c>
      <c r="E152" s="267">
        <v>0</v>
      </c>
      <c r="F152" s="260">
        <f>'AMZN Auto Part MASTER'!$DG$37</f>
        <v>0</v>
      </c>
      <c r="G152" s="230"/>
      <c r="H152" s="231"/>
      <c r="I152" s="231"/>
      <c r="J152" s="371">
        <f>'AMZN Auto Part MASTER'!$DG$38</f>
        <v>0</v>
      </c>
      <c r="K152" s="230">
        <v>0</v>
      </c>
      <c r="L152" s="231"/>
      <c r="M152" s="231"/>
      <c r="N152" s="231"/>
      <c r="O152" s="260">
        <f>'AMZN Auto Part MASTER'!$DG$40</f>
        <v>0</v>
      </c>
      <c r="P152" s="260">
        <f>'AMZN Auto Part MASTER'!$DG$41</f>
        <v>0</v>
      </c>
      <c r="Q152" s="260">
        <f>'AMZN Auto Part MASTER'!$DG$42</f>
        <v>0</v>
      </c>
      <c r="R152" s="231"/>
      <c r="S152" s="231"/>
      <c r="T152" s="231"/>
      <c r="U152" s="231"/>
      <c r="V152" s="231"/>
      <c r="W152" s="231"/>
      <c r="X152" s="231"/>
      <c r="Y152" s="231"/>
      <c r="Z152" s="231"/>
      <c r="AA152" s="231"/>
      <c r="AB152" s="231"/>
      <c r="AC152" s="231"/>
    </row>
    <row r="153" spans="2:29" ht="15.75" customHeight="1">
      <c r="B153" s="260">
        <f>'AMZN Auto Part MASTER'!$DH$4</f>
        <v>0</v>
      </c>
      <c r="C153" s="17" t="s">
        <v>402</v>
      </c>
      <c r="D153" s="260">
        <f>'AMZN Auto Part MASTER'!$DH$36</f>
        <v>0</v>
      </c>
      <c r="E153" s="267">
        <v>0</v>
      </c>
      <c r="F153" s="260">
        <f>'AMZN Auto Part MASTER'!$DH$37</f>
        <v>0</v>
      </c>
      <c r="G153" s="230"/>
      <c r="H153" s="231"/>
      <c r="I153" s="231"/>
      <c r="J153" s="371">
        <f>'AMZN Auto Part MASTER'!$DH$38</f>
        <v>0</v>
      </c>
      <c r="K153" s="230">
        <v>0</v>
      </c>
      <c r="L153" s="231"/>
      <c r="M153" s="231"/>
      <c r="N153" s="231"/>
      <c r="O153" s="260">
        <f>'AMZN Auto Part MASTER'!$DH$40</f>
        <v>0</v>
      </c>
      <c r="P153" s="260">
        <f>'AMZN Auto Part MASTER'!$DH$41</f>
        <v>0</v>
      </c>
      <c r="Q153" s="260">
        <f>'AMZN Auto Part MASTER'!$DH$42</f>
        <v>0</v>
      </c>
      <c r="R153" s="231"/>
      <c r="S153" s="231"/>
      <c r="T153" s="231"/>
      <c r="U153" s="231"/>
      <c r="V153" s="231"/>
      <c r="W153" s="231"/>
      <c r="X153" s="231"/>
      <c r="Y153" s="231"/>
      <c r="Z153" s="231"/>
      <c r="AA153" s="231"/>
      <c r="AB153" s="231"/>
      <c r="AC153" s="231"/>
    </row>
    <row r="154" spans="2:29" ht="15.75" customHeight="1">
      <c r="B154" s="260">
        <f>'AMZN Auto Part MASTER'!$DI$4</f>
        <v>0</v>
      </c>
      <c r="C154" s="17" t="s">
        <v>403</v>
      </c>
      <c r="D154" s="260">
        <f>'AMZN Auto Part MASTER'!$DI$36</f>
        <v>0</v>
      </c>
      <c r="E154" s="267">
        <v>0</v>
      </c>
      <c r="F154" s="260">
        <f>'AMZN Auto Part MASTER'!$DI$37</f>
        <v>0</v>
      </c>
      <c r="G154" s="230"/>
      <c r="H154" s="231"/>
      <c r="I154" s="231"/>
      <c r="J154" s="371">
        <f>'AMZN Auto Part MASTER'!$DI$38</f>
        <v>0</v>
      </c>
      <c r="K154" s="230">
        <v>0</v>
      </c>
      <c r="L154" s="231"/>
      <c r="M154" s="231"/>
      <c r="N154" s="231"/>
      <c r="O154" s="260">
        <f>'AMZN Auto Part MASTER'!$DI$40</f>
        <v>0</v>
      </c>
      <c r="P154" s="260">
        <f>'AMZN Auto Part MASTER'!$DI$41</f>
        <v>0</v>
      </c>
      <c r="Q154" s="260">
        <f>'AMZN Auto Part MASTER'!$DI$42</f>
        <v>0</v>
      </c>
      <c r="R154" s="231"/>
      <c r="S154" s="231"/>
      <c r="T154" s="231"/>
      <c r="U154" s="231"/>
      <c r="V154" s="231"/>
      <c r="W154" s="231"/>
      <c r="X154" s="231"/>
      <c r="Y154" s="231"/>
      <c r="Z154" s="231"/>
      <c r="AA154" s="231"/>
      <c r="AB154" s="231"/>
      <c r="AC154" s="231"/>
    </row>
    <row r="155" spans="2:29" ht="15.75" customHeight="1">
      <c r="B155" s="260">
        <f>'AMZN Auto Part MASTER'!$DJ$4</f>
        <v>0</v>
      </c>
      <c r="C155" s="17" t="s">
        <v>404</v>
      </c>
      <c r="D155" s="260">
        <f>'AMZN Auto Part MASTER'!$DJ$36</f>
        <v>0</v>
      </c>
      <c r="E155" s="267">
        <v>0</v>
      </c>
      <c r="F155" s="260">
        <f>'AMZN Auto Part MASTER'!$DJ$37</f>
        <v>0</v>
      </c>
      <c r="G155" s="230"/>
      <c r="H155" s="231"/>
      <c r="I155" s="231"/>
      <c r="J155" s="371">
        <f>'AMZN Auto Part MASTER'!$DJ$38</f>
        <v>0</v>
      </c>
      <c r="K155" s="230">
        <v>0</v>
      </c>
      <c r="L155" s="231"/>
      <c r="M155" s="231"/>
      <c r="N155" s="231"/>
      <c r="O155" s="260">
        <f>'AMZN Auto Part MASTER'!$DJ$40</f>
        <v>0</v>
      </c>
      <c r="P155" s="260">
        <f>'AMZN Auto Part MASTER'!$DJ$41</f>
        <v>0</v>
      </c>
      <c r="Q155" s="260">
        <f>'AMZN Auto Part MASTER'!$DJ$42</f>
        <v>0</v>
      </c>
      <c r="R155" s="231"/>
      <c r="S155" s="231"/>
      <c r="T155" s="231"/>
      <c r="U155" s="231"/>
      <c r="V155" s="231"/>
      <c r="W155" s="231"/>
      <c r="X155" s="231"/>
      <c r="Y155" s="231"/>
      <c r="Z155" s="231"/>
      <c r="AA155" s="231"/>
      <c r="AB155" s="231"/>
      <c r="AC155" s="231"/>
    </row>
    <row r="156" spans="2:29" ht="15.75" customHeight="1">
      <c r="B156" s="260">
        <f>'AMZN Auto Part MASTER'!$DK$4</f>
        <v>0</v>
      </c>
      <c r="C156" s="17" t="s">
        <v>405</v>
      </c>
      <c r="D156" s="260">
        <f>'AMZN Auto Part MASTER'!$DK$36</f>
        <v>0</v>
      </c>
      <c r="E156" s="267">
        <v>0</v>
      </c>
      <c r="F156" s="260">
        <f>'AMZN Auto Part MASTER'!$DK$37</f>
        <v>0</v>
      </c>
      <c r="G156" s="230"/>
      <c r="H156" s="231"/>
      <c r="I156" s="231"/>
      <c r="J156" s="371">
        <f>'AMZN Auto Part MASTER'!$DK$38</f>
        <v>0</v>
      </c>
      <c r="K156" s="230">
        <v>0</v>
      </c>
      <c r="L156" s="231"/>
      <c r="M156" s="231"/>
      <c r="N156" s="231"/>
      <c r="O156" s="260">
        <f>'AMZN Auto Part MASTER'!$DK$40</f>
        <v>0</v>
      </c>
      <c r="P156" s="260">
        <f>'AMZN Auto Part MASTER'!$DK$41</f>
        <v>0</v>
      </c>
      <c r="Q156" s="260">
        <f>'AMZN Auto Part MASTER'!$DK$42</f>
        <v>0</v>
      </c>
      <c r="R156" s="231"/>
      <c r="S156" s="231"/>
      <c r="T156" s="231"/>
      <c r="U156" s="231"/>
      <c r="V156" s="231"/>
      <c r="W156" s="231"/>
      <c r="X156" s="231"/>
      <c r="Y156" s="231"/>
      <c r="Z156" s="231"/>
      <c r="AA156" s="231"/>
      <c r="AB156" s="231"/>
      <c r="AC156" s="231"/>
    </row>
    <row r="157" spans="2:29" ht="15.75" customHeight="1">
      <c r="B157" s="260">
        <f>'AMZN Auto Part MASTER'!$DL$4</f>
        <v>0</v>
      </c>
      <c r="C157" s="17" t="s">
        <v>406</v>
      </c>
      <c r="D157" s="260">
        <f>'AMZN Auto Part MASTER'!$DL$36</f>
        <v>0</v>
      </c>
      <c r="E157" s="267">
        <v>0</v>
      </c>
      <c r="F157" s="260">
        <f>'AMZN Auto Part MASTER'!$DL$37</f>
        <v>0</v>
      </c>
      <c r="G157" s="230"/>
      <c r="H157" s="231"/>
      <c r="I157" s="231"/>
      <c r="J157" s="371">
        <f>'AMZN Auto Part MASTER'!$DL$38</f>
        <v>0</v>
      </c>
      <c r="K157" s="230">
        <v>0</v>
      </c>
      <c r="L157" s="231"/>
      <c r="M157" s="231"/>
      <c r="N157" s="231"/>
      <c r="O157" s="260">
        <f>'AMZN Auto Part MASTER'!$DL$40</f>
        <v>0</v>
      </c>
      <c r="P157" s="260">
        <f>'AMZN Auto Part MASTER'!$DL$41</f>
        <v>0</v>
      </c>
      <c r="Q157" s="260">
        <f>'AMZN Auto Part MASTER'!$DL$42</f>
        <v>0</v>
      </c>
      <c r="R157" s="231"/>
      <c r="S157" s="231"/>
      <c r="T157" s="231"/>
      <c r="U157" s="231"/>
      <c r="V157" s="231"/>
      <c r="W157" s="231"/>
      <c r="X157" s="231"/>
      <c r="Y157" s="231"/>
      <c r="Z157" s="231"/>
      <c r="AA157" s="231"/>
      <c r="AB157" s="231"/>
      <c r="AC157" s="231"/>
    </row>
    <row r="158" spans="2:29" ht="15.75" customHeight="1">
      <c r="B158" s="260">
        <f>'AMZN Auto Part MASTER'!$DM$4</f>
        <v>0</v>
      </c>
      <c r="C158" s="17" t="s">
        <v>407</v>
      </c>
      <c r="D158" s="260">
        <f>'AMZN Auto Part MASTER'!$DM$36</f>
        <v>0</v>
      </c>
      <c r="E158" s="267">
        <v>0</v>
      </c>
      <c r="F158" s="260">
        <f>'AMZN Auto Part MASTER'!$DM$37</f>
        <v>0</v>
      </c>
      <c r="G158" s="230"/>
      <c r="H158" s="231"/>
      <c r="I158" s="231"/>
      <c r="J158" s="371">
        <f>'AMZN Auto Part MASTER'!$DM$38</f>
        <v>0</v>
      </c>
      <c r="K158" s="230">
        <v>0</v>
      </c>
      <c r="L158" s="231"/>
      <c r="M158" s="231"/>
      <c r="N158" s="231"/>
      <c r="O158" s="260">
        <f>'AMZN Auto Part MASTER'!$DM$40</f>
        <v>0</v>
      </c>
      <c r="P158" s="260">
        <f>'AMZN Auto Part MASTER'!$DM$41</f>
        <v>0</v>
      </c>
      <c r="Q158" s="260">
        <f>'AMZN Auto Part MASTER'!$DM$42</f>
        <v>0</v>
      </c>
      <c r="R158" s="231"/>
      <c r="S158" s="231"/>
      <c r="T158" s="231"/>
      <c r="U158" s="231"/>
      <c r="V158" s="231"/>
      <c r="W158" s="231"/>
      <c r="X158" s="231"/>
      <c r="Y158" s="231"/>
      <c r="Z158" s="231"/>
      <c r="AA158" s="231"/>
      <c r="AB158" s="231"/>
      <c r="AC158" s="231"/>
    </row>
    <row r="159" spans="2:29" ht="15.75" customHeight="1">
      <c r="B159" s="260">
        <f>'AMZN Auto Part MASTER'!$DN$4</f>
        <v>0</v>
      </c>
      <c r="C159" s="17" t="s">
        <v>408</v>
      </c>
      <c r="D159" s="260">
        <f>'AMZN Auto Part MASTER'!$DN$36</f>
        <v>0</v>
      </c>
      <c r="E159" s="267">
        <v>0</v>
      </c>
      <c r="F159" s="260">
        <f>'AMZN Auto Part MASTER'!$DN$37</f>
        <v>0</v>
      </c>
      <c r="G159" s="230"/>
      <c r="H159" s="231"/>
      <c r="I159" s="231"/>
      <c r="J159" s="371">
        <f>'AMZN Auto Part MASTER'!$DN$38</f>
        <v>0</v>
      </c>
      <c r="K159" s="230">
        <v>0</v>
      </c>
      <c r="L159" s="231"/>
      <c r="M159" s="231"/>
      <c r="N159" s="231"/>
      <c r="O159" s="260">
        <f>'AMZN Auto Part MASTER'!$DN$40</f>
        <v>0</v>
      </c>
      <c r="P159" s="260">
        <f>'AMZN Auto Part MASTER'!$DN$41</f>
        <v>0</v>
      </c>
      <c r="Q159" s="260">
        <f>'AMZN Auto Part MASTER'!$DN$42</f>
        <v>0</v>
      </c>
      <c r="R159" s="231"/>
      <c r="S159" s="231"/>
      <c r="T159" s="231"/>
      <c r="U159" s="231"/>
      <c r="V159" s="231"/>
      <c r="W159" s="231"/>
      <c r="X159" s="231"/>
      <c r="Y159" s="231"/>
      <c r="Z159" s="231"/>
      <c r="AA159" s="231"/>
      <c r="AB159" s="231"/>
      <c r="AC159" s="231"/>
    </row>
    <row r="160" spans="2:29" ht="15.75" customHeight="1">
      <c r="B160" s="260">
        <f>'AMZN Auto Part MASTER'!$DO$4</f>
        <v>0</v>
      </c>
      <c r="C160" s="17" t="s">
        <v>409</v>
      </c>
      <c r="D160" s="260">
        <f>'AMZN Auto Part MASTER'!$DO$36</f>
        <v>0</v>
      </c>
      <c r="E160" s="267">
        <v>0</v>
      </c>
      <c r="F160" s="260">
        <f>'AMZN Auto Part MASTER'!$DO$37</f>
        <v>0</v>
      </c>
      <c r="G160" s="230"/>
      <c r="H160" s="231"/>
      <c r="I160" s="231"/>
      <c r="J160" s="371">
        <f>'AMZN Auto Part MASTER'!$DO$38</f>
        <v>0</v>
      </c>
      <c r="K160" s="230">
        <v>0</v>
      </c>
      <c r="L160" s="231"/>
      <c r="M160" s="231"/>
      <c r="N160" s="231"/>
      <c r="O160" s="260">
        <f>'AMZN Auto Part MASTER'!$DO$40</f>
        <v>0</v>
      </c>
      <c r="P160" s="260">
        <f>'AMZN Auto Part MASTER'!$DO$41</f>
        <v>0</v>
      </c>
      <c r="Q160" s="260">
        <f>'AMZN Auto Part MASTER'!$DO$42</f>
        <v>0</v>
      </c>
      <c r="R160" s="231"/>
      <c r="S160" s="231"/>
      <c r="T160" s="231"/>
      <c r="U160" s="231"/>
      <c r="V160" s="231"/>
      <c r="W160" s="231"/>
      <c r="X160" s="231"/>
      <c r="Y160" s="231"/>
      <c r="Z160" s="231"/>
      <c r="AA160" s="231"/>
      <c r="AB160" s="231"/>
      <c r="AC160" s="231"/>
    </row>
    <row r="161" spans="2:29" ht="15.75" customHeight="1">
      <c r="B161" s="260">
        <f>'AMZN Auto Part MASTER'!$DP$4</f>
        <v>0</v>
      </c>
      <c r="C161" s="17" t="s">
        <v>410</v>
      </c>
      <c r="D161" s="260">
        <f>'AMZN Auto Part MASTER'!$DP$36</f>
        <v>0</v>
      </c>
      <c r="E161" s="267">
        <v>0</v>
      </c>
      <c r="F161" s="260">
        <f>'AMZN Auto Part MASTER'!$DP$37</f>
        <v>0</v>
      </c>
      <c r="G161" s="230"/>
      <c r="H161" s="231"/>
      <c r="I161" s="231"/>
      <c r="J161" s="371">
        <f>'AMZN Auto Part MASTER'!$DP$38</f>
        <v>0</v>
      </c>
      <c r="K161" s="230">
        <v>0</v>
      </c>
      <c r="L161" s="231"/>
      <c r="M161" s="231"/>
      <c r="N161" s="231"/>
      <c r="O161" s="260">
        <f>'AMZN Auto Part MASTER'!$DP$40</f>
        <v>0</v>
      </c>
      <c r="P161" s="260">
        <f>'AMZN Auto Part MASTER'!$DP$41</f>
        <v>0</v>
      </c>
      <c r="Q161" s="260">
        <f>'AMZN Auto Part MASTER'!$DP$42</f>
        <v>0</v>
      </c>
      <c r="R161" s="231"/>
      <c r="S161" s="231"/>
      <c r="T161" s="231"/>
      <c r="U161" s="231"/>
      <c r="V161" s="231"/>
      <c r="W161" s="231"/>
      <c r="X161" s="231"/>
      <c r="Y161" s="231"/>
      <c r="Z161" s="231"/>
      <c r="AA161" s="231"/>
      <c r="AB161" s="231"/>
      <c r="AC161" s="231"/>
    </row>
    <row r="162" spans="2:29" ht="15.75" customHeight="1">
      <c r="B162" s="260">
        <f>'AMZN Auto Part MASTER'!$DQ$4</f>
        <v>0</v>
      </c>
      <c r="C162" s="17" t="s">
        <v>411</v>
      </c>
      <c r="D162" s="260">
        <f>'AMZN Auto Part MASTER'!$DQ$36</f>
        <v>0</v>
      </c>
      <c r="E162" s="267">
        <v>0</v>
      </c>
      <c r="F162" s="260">
        <f>'AMZN Auto Part MASTER'!$DQ$37</f>
        <v>0</v>
      </c>
      <c r="G162" s="230"/>
      <c r="H162" s="231"/>
      <c r="I162" s="231"/>
      <c r="J162" s="371">
        <f>'AMZN Auto Part MASTER'!$DQ$38</f>
        <v>0</v>
      </c>
      <c r="K162" s="230">
        <v>0</v>
      </c>
      <c r="L162" s="231"/>
      <c r="M162" s="231"/>
      <c r="N162" s="231"/>
      <c r="O162" s="260">
        <f>'AMZN Auto Part MASTER'!$DQ$40</f>
        <v>0</v>
      </c>
      <c r="P162" s="260">
        <f>'AMZN Auto Part MASTER'!$DQ$41</f>
        <v>0</v>
      </c>
      <c r="Q162" s="260">
        <f>'AMZN Auto Part MASTER'!$DQ$42</f>
        <v>0</v>
      </c>
      <c r="R162" s="231"/>
      <c r="S162" s="231"/>
      <c r="T162" s="231"/>
      <c r="U162" s="231"/>
      <c r="V162" s="231"/>
      <c r="W162" s="231"/>
      <c r="X162" s="231"/>
      <c r="Y162" s="231"/>
      <c r="Z162" s="231"/>
      <c r="AA162" s="231"/>
      <c r="AB162" s="231"/>
      <c r="AC162" s="231"/>
    </row>
    <row r="163" spans="2:29" ht="15.75" customHeight="1">
      <c r="B163" s="260">
        <f>'AMZN Auto Part MASTER'!$DR$4</f>
        <v>0</v>
      </c>
      <c r="C163" s="17" t="s">
        <v>412</v>
      </c>
      <c r="D163" s="260">
        <f>'AMZN Auto Part MASTER'!$DR$36</f>
        <v>0</v>
      </c>
      <c r="E163" s="267">
        <v>0</v>
      </c>
      <c r="F163" s="260">
        <f>'AMZN Auto Part MASTER'!$DR$37</f>
        <v>0</v>
      </c>
      <c r="G163" s="230"/>
      <c r="H163" s="231"/>
      <c r="I163" s="231"/>
      <c r="J163" s="371">
        <f>'AMZN Auto Part MASTER'!$DR$38</f>
        <v>0</v>
      </c>
      <c r="K163" s="230">
        <v>0</v>
      </c>
      <c r="L163" s="231"/>
      <c r="M163" s="231"/>
      <c r="N163" s="231"/>
      <c r="O163" s="260">
        <f>'AMZN Auto Part MASTER'!$DR$40</f>
        <v>0</v>
      </c>
      <c r="P163" s="260">
        <f>'AMZN Auto Part MASTER'!$DR$41</f>
        <v>0</v>
      </c>
      <c r="Q163" s="260">
        <f>'AMZN Auto Part MASTER'!$DR$42</f>
        <v>0</v>
      </c>
      <c r="R163" s="231"/>
      <c r="S163" s="231"/>
      <c r="T163" s="231"/>
      <c r="U163" s="231"/>
      <c r="V163" s="231"/>
      <c r="W163" s="231"/>
      <c r="X163" s="231"/>
      <c r="Y163" s="231"/>
      <c r="Z163" s="231"/>
      <c r="AA163" s="231"/>
      <c r="AB163" s="231"/>
      <c r="AC163" s="231"/>
    </row>
    <row r="164" spans="2:29" ht="15.75" customHeight="1">
      <c r="B164" s="260">
        <f>'AMZN Auto Part MASTER'!$DS$4</f>
        <v>0</v>
      </c>
      <c r="C164" s="17" t="s">
        <v>413</v>
      </c>
      <c r="D164" s="260">
        <f>'AMZN Auto Part MASTER'!$DS$36</f>
        <v>0</v>
      </c>
      <c r="E164" s="267">
        <v>0</v>
      </c>
      <c r="F164" s="260">
        <f>'AMZN Auto Part MASTER'!$DS$37</f>
        <v>0</v>
      </c>
      <c r="G164" s="230"/>
      <c r="H164" s="231"/>
      <c r="I164" s="231"/>
      <c r="J164" s="371">
        <f>'AMZN Auto Part MASTER'!$DS$38</f>
        <v>0</v>
      </c>
      <c r="K164" s="230">
        <v>0</v>
      </c>
      <c r="L164" s="231"/>
      <c r="M164" s="231"/>
      <c r="N164" s="231"/>
      <c r="O164" s="260">
        <f>'AMZN Auto Part MASTER'!$DS$40</f>
        <v>0</v>
      </c>
      <c r="P164" s="260">
        <f>'AMZN Auto Part MASTER'!$DS$41</f>
        <v>0</v>
      </c>
      <c r="Q164" s="260">
        <f>'AMZN Auto Part MASTER'!$DS$42</f>
        <v>0</v>
      </c>
      <c r="R164" s="231"/>
      <c r="S164" s="231"/>
      <c r="T164" s="231"/>
      <c r="U164" s="231"/>
      <c r="V164" s="231"/>
      <c r="W164" s="231"/>
      <c r="X164" s="231"/>
      <c r="Y164" s="231"/>
      <c r="Z164" s="231"/>
      <c r="AA164" s="231"/>
      <c r="AB164" s="231"/>
      <c r="AC164" s="231"/>
    </row>
    <row r="165" spans="2:29" ht="15.75" customHeight="1">
      <c r="B165" s="260">
        <f>'AMZN Auto Part MASTER'!$DT$4</f>
        <v>0</v>
      </c>
      <c r="C165" s="17" t="s">
        <v>414</v>
      </c>
      <c r="D165" s="260">
        <f>'AMZN Auto Part MASTER'!$DT$36</f>
        <v>0</v>
      </c>
      <c r="E165" s="267">
        <v>0</v>
      </c>
      <c r="F165" s="260">
        <f>'AMZN Auto Part MASTER'!$DT$37</f>
        <v>0</v>
      </c>
      <c r="G165" s="230"/>
      <c r="H165" s="231"/>
      <c r="I165" s="231"/>
      <c r="J165" s="371">
        <f>'AMZN Auto Part MASTER'!$DT$38</f>
        <v>0</v>
      </c>
      <c r="K165" s="230">
        <v>0</v>
      </c>
      <c r="L165" s="231"/>
      <c r="M165" s="231"/>
      <c r="N165" s="231"/>
      <c r="O165" s="260">
        <f>'AMZN Auto Part MASTER'!$DT$40</f>
        <v>0</v>
      </c>
      <c r="P165" s="260">
        <f>'AMZN Auto Part MASTER'!$DT$41</f>
        <v>0</v>
      </c>
      <c r="Q165" s="260">
        <f>'AMZN Auto Part MASTER'!$DT$42</f>
        <v>0</v>
      </c>
      <c r="R165" s="231"/>
      <c r="S165" s="231"/>
      <c r="T165" s="231"/>
      <c r="U165" s="231"/>
      <c r="V165" s="231"/>
      <c r="W165" s="231"/>
      <c r="X165" s="231"/>
      <c r="Y165" s="231"/>
      <c r="Z165" s="231"/>
      <c r="AA165" s="231"/>
      <c r="AB165" s="231"/>
      <c r="AC165" s="231"/>
    </row>
    <row r="166" spans="2:29" ht="15.75" customHeight="1">
      <c r="B166" s="260">
        <f>'AMZN Auto Part MASTER'!$DU$4</f>
        <v>0</v>
      </c>
      <c r="C166" s="17" t="s">
        <v>415</v>
      </c>
      <c r="D166" s="260">
        <f>'AMZN Auto Part MASTER'!$DU$36</f>
        <v>0</v>
      </c>
      <c r="E166" s="267">
        <v>0</v>
      </c>
      <c r="F166" s="260">
        <f>'AMZN Auto Part MASTER'!$DU$37</f>
        <v>0</v>
      </c>
      <c r="G166" s="230"/>
      <c r="H166" s="231"/>
      <c r="I166" s="231"/>
      <c r="J166" s="371">
        <f>'AMZN Auto Part MASTER'!$DU$38</f>
        <v>0</v>
      </c>
      <c r="K166" s="230">
        <v>0</v>
      </c>
      <c r="L166" s="231"/>
      <c r="M166" s="231"/>
      <c r="N166" s="231"/>
      <c r="O166" s="260">
        <f>'AMZN Auto Part MASTER'!$DU$40</f>
        <v>0</v>
      </c>
      <c r="P166" s="260">
        <f>'AMZN Auto Part MASTER'!$DU$41</f>
        <v>0</v>
      </c>
      <c r="Q166" s="260">
        <f>'AMZN Auto Part MASTER'!$DU$42</f>
        <v>0</v>
      </c>
      <c r="R166" s="231"/>
      <c r="S166" s="231"/>
      <c r="T166" s="231"/>
      <c r="U166" s="231"/>
      <c r="V166" s="231"/>
      <c r="W166" s="231"/>
      <c r="X166" s="231"/>
      <c r="Y166" s="231"/>
      <c r="Z166" s="231"/>
      <c r="AA166" s="231"/>
      <c r="AB166" s="231"/>
      <c r="AC166" s="231"/>
    </row>
    <row r="167" spans="2:29" ht="15.75" customHeight="1">
      <c r="B167" s="260">
        <f>'AMZN Auto Part MASTER'!$DV$4</f>
        <v>0</v>
      </c>
      <c r="C167" s="17" t="s">
        <v>416</v>
      </c>
      <c r="D167" s="260">
        <f>'AMZN Auto Part MASTER'!$DV$36</f>
        <v>0</v>
      </c>
      <c r="E167" s="267">
        <v>0</v>
      </c>
      <c r="F167" s="260">
        <f>'AMZN Auto Part MASTER'!$DV$37</f>
        <v>0</v>
      </c>
      <c r="G167" s="230"/>
      <c r="H167" s="231"/>
      <c r="I167" s="231"/>
      <c r="J167" s="371">
        <f>'AMZN Auto Part MASTER'!$DV$38</f>
        <v>0</v>
      </c>
      <c r="K167" s="230">
        <v>0</v>
      </c>
      <c r="L167" s="231"/>
      <c r="M167" s="231"/>
      <c r="N167" s="231"/>
      <c r="O167" s="260">
        <f>'AMZN Auto Part MASTER'!$DV$40</f>
        <v>0</v>
      </c>
      <c r="P167" s="260">
        <f>'AMZN Auto Part MASTER'!$DV$41</f>
        <v>0</v>
      </c>
      <c r="Q167" s="260">
        <f>'AMZN Auto Part MASTER'!$DV$42</f>
        <v>0</v>
      </c>
      <c r="R167" s="231"/>
      <c r="S167" s="231"/>
      <c r="T167" s="231"/>
      <c r="U167" s="231"/>
      <c r="V167" s="231"/>
      <c r="W167" s="231"/>
      <c r="X167" s="231"/>
      <c r="Y167" s="231"/>
      <c r="Z167" s="231"/>
      <c r="AA167" s="231"/>
      <c r="AB167" s="231"/>
      <c r="AC167" s="231"/>
    </row>
    <row r="168" spans="2:29" ht="15.75" customHeight="1">
      <c r="B168" s="260">
        <f>'AMZN Auto Part MASTER'!$DW$4</f>
        <v>0</v>
      </c>
      <c r="C168" s="17" t="s">
        <v>417</v>
      </c>
      <c r="D168" s="260">
        <f>'AMZN Auto Part MASTER'!$DW$36</f>
        <v>0</v>
      </c>
      <c r="E168" s="267">
        <v>0</v>
      </c>
      <c r="F168" s="260">
        <f>'AMZN Auto Part MASTER'!$DW$37</f>
        <v>0</v>
      </c>
      <c r="G168" s="230"/>
      <c r="H168" s="231"/>
      <c r="I168" s="231"/>
      <c r="J168" s="371">
        <f>'AMZN Auto Part MASTER'!$DW$38</f>
        <v>0</v>
      </c>
      <c r="K168" s="230">
        <v>0</v>
      </c>
      <c r="L168" s="231"/>
      <c r="M168" s="231"/>
      <c r="N168" s="231"/>
      <c r="O168" s="260">
        <f>'AMZN Auto Part MASTER'!$DW$40</f>
        <v>0</v>
      </c>
      <c r="P168" s="260">
        <f>'AMZN Auto Part MASTER'!$DW$41</f>
        <v>0</v>
      </c>
      <c r="Q168" s="260">
        <f>'AMZN Auto Part MASTER'!$DW$42</f>
        <v>0</v>
      </c>
      <c r="R168" s="231"/>
      <c r="S168" s="231"/>
      <c r="T168" s="231"/>
      <c r="U168" s="231"/>
      <c r="V168" s="231"/>
      <c r="W168" s="231"/>
      <c r="X168" s="231"/>
      <c r="Y168" s="231"/>
      <c r="Z168" s="231"/>
      <c r="AA168" s="231"/>
      <c r="AB168" s="231"/>
      <c r="AC168" s="231"/>
    </row>
    <row r="169" spans="2:29" ht="15.75" customHeight="1">
      <c r="B169" s="260">
        <f>'AMZN Auto Part MASTER'!$DX$4</f>
        <v>0</v>
      </c>
      <c r="C169" s="17" t="s">
        <v>418</v>
      </c>
      <c r="D169" s="260">
        <f>'AMZN Auto Part MASTER'!$DX$36</f>
        <v>0</v>
      </c>
      <c r="E169" s="267">
        <v>0</v>
      </c>
      <c r="F169" s="260">
        <f>'AMZN Auto Part MASTER'!$DX$37</f>
        <v>0</v>
      </c>
      <c r="G169" s="230"/>
      <c r="H169" s="231"/>
      <c r="I169" s="231"/>
      <c r="J169" s="371">
        <f>'AMZN Auto Part MASTER'!$DX$38</f>
        <v>0</v>
      </c>
      <c r="K169" s="230">
        <v>0</v>
      </c>
      <c r="L169" s="231"/>
      <c r="M169" s="231"/>
      <c r="N169" s="231"/>
      <c r="O169" s="260">
        <f>'AMZN Auto Part MASTER'!$DX$40</f>
        <v>0</v>
      </c>
      <c r="P169" s="260">
        <f>'AMZN Auto Part MASTER'!$DX$41</f>
        <v>0</v>
      </c>
      <c r="Q169" s="260">
        <f>'AMZN Auto Part MASTER'!$DX$42</f>
        <v>0</v>
      </c>
      <c r="R169" s="231"/>
      <c r="S169" s="231"/>
      <c r="T169" s="231"/>
      <c r="U169" s="231"/>
      <c r="V169" s="231"/>
      <c r="W169" s="231"/>
      <c r="X169" s="231"/>
      <c r="Y169" s="231"/>
      <c r="Z169" s="231"/>
      <c r="AA169" s="231"/>
      <c r="AB169" s="231"/>
      <c r="AC169" s="231"/>
    </row>
    <row r="170" spans="2:29" ht="15.75" customHeight="1">
      <c r="B170" s="260">
        <f>'AMZN Auto Part MASTER'!$DY$4</f>
        <v>0</v>
      </c>
      <c r="C170" s="17" t="s">
        <v>419</v>
      </c>
      <c r="D170" s="260">
        <f>'AMZN Auto Part MASTER'!$DY$36</f>
        <v>0</v>
      </c>
      <c r="E170" s="267">
        <v>0</v>
      </c>
      <c r="F170" s="260">
        <f>'AMZN Auto Part MASTER'!$DY$37</f>
        <v>0</v>
      </c>
      <c r="G170" s="230"/>
      <c r="H170" s="231"/>
      <c r="I170" s="231"/>
      <c r="J170" s="371">
        <f>'AMZN Auto Part MASTER'!$DY$38</f>
        <v>0</v>
      </c>
      <c r="K170" s="230">
        <v>0</v>
      </c>
      <c r="L170" s="231"/>
      <c r="M170" s="231"/>
      <c r="N170" s="231"/>
      <c r="O170" s="260">
        <f>'AMZN Auto Part MASTER'!$DY$40</f>
        <v>0</v>
      </c>
      <c r="P170" s="260">
        <f>'AMZN Auto Part MASTER'!$DY$41</f>
        <v>0</v>
      </c>
      <c r="Q170" s="260">
        <f>'AMZN Auto Part MASTER'!$DY$42</f>
        <v>0</v>
      </c>
      <c r="R170" s="231"/>
      <c r="S170" s="231"/>
      <c r="T170" s="231"/>
      <c r="U170" s="231"/>
      <c r="V170" s="231"/>
      <c r="W170" s="231"/>
      <c r="X170" s="231"/>
      <c r="Y170" s="231"/>
      <c r="Z170" s="231"/>
      <c r="AA170" s="231"/>
      <c r="AB170" s="231"/>
      <c r="AC170" s="231"/>
    </row>
    <row r="171" spans="2:29" ht="15.75" customHeight="1">
      <c r="B171" s="260">
        <f>'AMZN Auto Part MASTER'!$DZ$4</f>
        <v>0</v>
      </c>
      <c r="C171" s="17" t="s">
        <v>420</v>
      </c>
      <c r="D171" s="260">
        <f>'AMZN Auto Part MASTER'!$DZ$36</f>
        <v>0</v>
      </c>
      <c r="E171" s="267">
        <v>0</v>
      </c>
      <c r="F171" s="260">
        <f>'AMZN Auto Part MASTER'!$DZ$37</f>
        <v>0</v>
      </c>
      <c r="G171" s="230"/>
      <c r="H171" s="231"/>
      <c r="I171" s="231"/>
      <c r="J171" s="371">
        <f>'AMZN Auto Part MASTER'!$DZ$38</f>
        <v>0</v>
      </c>
      <c r="K171" s="230">
        <v>0</v>
      </c>
      <c r="L171" s="231"/>
      <c r="M171" s="231"/>
      <c r="N171" s="231"/>
      <c r="O171" s="260">
        <f>'AMZN Auto Part MASTER'!$DZ$40</f>
        <v>0</v>
      </c>
      <c r="P171" s="260">
        <f>'AMZN Auto Part MASTER'!$DZ$41</f>
        <v>0</v>
      </c>
      <c r="Q171" s="260">
        <f>'AMZN Auto Part MASTER'!$DZ$42</f>
        <v>0</v>
      </c>
      <c r="R171" s="231"/>
      <c r="S171" s="231"/>
      <c r="T171" s="231"/>
      <c r="U171" s="231"/>
      <c r="V171" s="231"/>
      <c r="W171" s="231"/>
      <c r="X171" s="231"/>
      <c r="Y171" s="231"/>
      <c r="Z171" s="231"/>
      <c r="AA171" s="231"/>
      <c r="AB171" s="231"/>
      <c r="AC171" s="231"/>
    </row>
    <row r="172" spans="2:29" ht="15.75" customHeight="1">
      <c r="B172" s="260">
        <f>'AMZN Auto Part MASTER'!$EA$4</f>
        <v>0</v>
      </c>
      <c r="C172" s="17" t="s">
        <v>421</v>
      </c>
      <c r="D172" s="260">
        <f>'AMZN Auto Part MASTER'!$EA$36</f>
        <v>0</v>
      </c>
      <c r="E172" s="267">
        <v>0</v>
      </c>
      <c r="F172" s="260">
        <f>'AMZN Auto Part MASTER'!$EA$37</f>
        <v>0</v>
      </c>
      <c r="G172" s="230"/>
      <c r="H172" s="231"/>
      <c r="I172" s="231"/>
      <c r="J172" s="371">
        <f>'AMZN Auto Part MASTER'!$EA$38</f>
        <v>0</v>
      </c>
      <c r="K172" s="230">
        <v>0</v>
      </c>
      <c r="L172" s="231"/>
      <c r="M172" s="231"/>
      <c r="N172" s="231"/>
      <c r="O172" s="260">
        <f>'AMZN Auto Part MASTER'!$EA$40</f>
        <v>0</v>
      </c>
      <c r="P172" s="260">
        <f>'AMZN Auto Part MASTER'!$EA$41</f>
        <v>0</v>
      </c>
      <c r="Q172" s="260">
        <f>'AMZN Auto Part MASTER'!$EA$42</f>
        <v>0</v>
      </c>
      <c r="R172" s="231"/>
      <c r="S172" s="231"/>
      <c r="T172" s="231"/>
      <c r="U172" s="231"/>
      <c r="V172" s="231"/>
      <c r="W172" s="231"/>
      <c r="X172" s="231"/>
      <c r="Y172" s="231"/>
      <c r="Z172" s="231"/>
      <c r="AA172" s="231"/>
      <c r="AB172" s="231"/>
      <c r="AC172" s="231"/>
    </row>
    <row r="173" spans="2:29" ht="15.75" customHeight="1">
      <c r="B173" s="260">
        <f>'AMZN Auto Part MASTER'!$EB$4</f>
        <v>0</v>
      </c>
      <c r="C173" s="17" t="s">
        <v>422</v>
      </c>
      <c r="D173" s="260">
        <f>'AMZN Auto Part MASTER'!$EB$36</f>
        <v>0</v>
      </c>
      <c r="E173" s="267">
        <v>0</v>
      </c>
      <c r="F173" s="260">
        <f>'AMZN Auto Part MASTER'!$EB$37</f>
        <v>0</v>
      </c>
      <c r="G173" s="230"/>
      <c r="H173" s="231"/>
      <c r="I173" s="231"/>
      <c r="J173" s="371">
        <f>'AMZN Auto Part MASTER'!$EB$38</f>
        <v>0</v>
      </c>
      <c r="K173" s="230">
        <v>0</v>
      </c>
      <c r="L173" s="231"/>
      <c r="M173" s="231"/>
      <c r="N173" s="231"/>
      <c r="O173" s="260">
        <f>'AMZN Auto Part MASTER'!$EB$40</f>
        <v>0</v>
      </c>
      <c r="P173" s="260">
        <f>'AMZN Auto Part MASTER'!$EB$41</f>
        <v>0</v>
      </c>
      <c r="Q173" s="260">
        <f>'AMZN Auto Part MASTER'!$EB$42</f>
        <v>0</v>
      </c>
      <c r="R173" s="231"/>
      <c r="S173" s="231"/>
      <c r="T173" s="231"/>
      <c r="U173" s="231"/>
      <c r="V173" s="231"/>
      <c r="W173" s="231"/>
      <c r="X173" s="231"/>
      <c r="Y173" s="231"/>
      <c r="Z173" s="231"/>
      <c r="AA173" s="231"/>
      <c r="AB173" s="231"/>
      <c r="AC173" s="231"/>
    </row>
    <row r="174" spans="2:29" ht="15.75" customHeight="1">
      <c r="B174" s="260">
        <f>'AMZN Auto Part MASTER'!$EC$4</f>
        <v>0</v>
      </c>
      <c r="C174" s="17" t="s">
        <v>423</v>
      </c>
      <c r="D174" s="260">
        <f>'AMZN Auto Part MASTER'!$EC$36</f>
        <v>0</v>
      </c>
      <c r="E174" s="267">
        <v>0</v>
      </c>
      <c r="F174" s="260">
        <f>'AMZN Auto Part MASTER'!$EC$37</f>
        <v>0</v>
      </c>
      <c r="G174" s="230"/>
      <c r="H174" s="231"/>
      <c r="I174" s="231"/>
      <c r="J174" s="371">
        <f>'AMZN Auto Part MASTER'!$EC$38</f>
        <v>0</v>
      </c>
      <c r="K174" s="230">
        <v>0</v>
      </c>
      <c r="L174" s="231"/>
      <c r="M174" s="231"/>
      <c r="N174" s="231"/>
      <c r="O174" s="260">
        <f>'AMZN Auto Part MASTER'!$EC$40</f>
        <v>0</v>
      </c>
      <c r="P174" s="260">
        <f>'AMZN Auto Part MASTER'!$EC$41</f>
        <v>0</v>
      </c>
      <c r="Q174" s="260">
        <f>'AMZN Auto Part MASTER'!$EC$42</f>
        <v>0</v>
      </c>
      <c r="R174" s="231"/>
      <c r="S174" s="231"/>
      <c r="T174" s="231"/>
      <c r="U174" s="231"/>
      <c r="V174" s="231"/>
      <c r="W174" s="231"/>
      <c r="X174" s="231"/>
      <c r="Y174" s="231"/>
      <c r="Z174" s="231"/>
      <c r="AA174" s="231"/>
      <c r="AB174" s="231"/>
      <c r="AC174" s="231"/>
    </row>
    <row r="175" spans="2:29" ht="15.75" customHeight="1">
      <c r="B175" s="260">
        <f>'AMZN Auto Part MASTER'!$ED$4</f>
        <v>0</v>
      </c>
      <c r="C175" s="17" t="s">
        <v>424</v>
      </c>
      <c r="D175" s="260">
        <f>'AMZN Auto Part MASTER'!$ED$36</f>
        <v>0</v>
      </c>
      <c r="E175" s="267">
        <v>0</v>
      </c>
      <c r="F175" s="260">
        <f>'AMZN Auto Part MASTER'!$ED$37</f>
        <v>0</v>
      </c>
      <c r="G175" s="230"/>
      <c r="H175" s="231"/>
      <c r="I175" s="231"/>
      <c r="J175" s="371">
        <f>'AMZN Auto Part MASTER'!$ED$38</f>
        <v>0</v>
      </c>
      <c r="K175" s="230">
        <v>0</v>
      </c>
      <c r="L175" s="231"/>
      <c r="M175" s="231"/>
      <c r="N175" s="231"/>
      <c r="O175" s="260">
        <f>'AMZN Auto Part MASTER'!$ED$40</f>
        <v>0</v>
      </c>
      <c r="P175" s="260">
        <f>'AMZN Auto Part MASTER'!$ED$41</f>
        <v>0</v>
      </c>
      <c r="Q175" s="260">
        <f>'AMZN Auto Part MASTER'!$ED$42</f>
        <v>0</v>
      </c>
      <c r="R175" s="231"/>
      <c r="S175" s="231"/>
      <c r="T175" s="231"/>
      <c r="U175" s="231"/>
      <c r="V175" s="231"/>
      <c r="W175" s="231"/>
      <c r="X175" s="231"/>
      <c r="Y175" s="231"/>
      <c r="Z175" s="231"/>
      <c r="AA175" s="231"/>
      <c r="AB175" s="231"/>
      <c r="AC175" s="231"/>
    </row>
    <row r="176" spans="2:29" ht="15.75" customHeight="1">
      <c r="B176" s="260">
        <f>'AMZN Auto Part MASTER'!$EE$4</f>
        <v>0</v>
      </c>
      <c r="C176" s="17" t="s">
        <v>425</v>
      </c>
      <c r="D176" s="260">
        <f>'AMZN Auto Part MASTER'!$EE$36</f>
        <v>0</v>
      </c>
      <c r="E176" s="267">
        <v>0</v>
      </c>
      <c r="F176" s="260">
        <f>'AMZN Auto Part MASTER'!$EE$37</f>
        <v>0</v>
      </c>
      <c r="G176" s="230"/>
      <c r="H176" s="231"/>
      <c r="I176" s="231"/>
      <c r="J176" s="371">
        <f>'AMZN Auto Part MASTER'!$EE$38</f>
        <v>0</v>
      </c>
      <c r="K176" s="230">
        <v>0</v>
      </c>
      <c r="L176" s="231"/>
      <c r="M176" s="231"/>
      <c r="N176" s="231"/>
      <c r="O176" s="260">
        <f>'AMZN Auto Part MASTER'!$EE$40</f>
        <v>0</v>
      </c>
      <c r="P176" s="260">
        <f>'AMZN Auto Part MASTER'!$EE$41</f>
        <v>0</v>
      </c>
      <c r="Q176" s="260">
        <f>'AMZN Auto Part MASTER'!$EE$42</f>
        <v>0</v>
      </c>
      <c r="R176" s="231"/>
      <c r="S176" s="231"/>
      <c r="T176" s="231"/>
      <c r="U176" s="231"/>
      <c r="V176" s="231"/>
      <c r="W176" s="231"/>
      <c r="X176" s="231"/>
      <c r="Y176" s="231"/>
      <c r="Z176" s="231"/>
      <c r="AA176" s="231"/>
      <c r="AB176" s="231"/>
      <c r="AC176" s="231"/>
    </row>
    <row r="177" spans="2:29" ht="15.75" customHeight="1">
      <c r="B177" s="260">
        <f>'AMZN Auto Part MASTER'!$EF$4</f>
        <v>0</v>
      </c>
      <c r="C177" s="17" t="s">
        <v>426</v>
      </c>
      <c r="D177" s="260">
        <f>'AMZN Auto Part MASTER'!$EF$36</f>
        <v>0</v>
      </c>
      <c r="E177" s="267">
        <v>0</v>
      </c>
      <c r="F177" s="260">
        <f>'AMZN Auto Part MASTER'!$EF$37</f>
        <v>0</v>
      </c>
      <c r="G177" s="230"/>
      <c r="H177" s="231"/>
      <c r="I177" s="231"/>
      <c r="J177" s="371">
        <f>'AMZN Auto Part MASTER'!$EF$38</f>
        <v>0</v>
      </c>
      <c r="K177" s="230">
        <v>0</v>
      </c>
      <c r="L177" s="231"/>
      <c r="M177" s="231"/>
      <c r="N177" s="231"/>
      <c r="O177" s="260">
        <f>'AMZN Auto Part MASTER'!$EF$40</f>
        <v>0</v>
      </c>
      <c r="P177" s="260">
        <f>'AMZN Auto Part MASTER'!$EF$41</f>
        <v>0</v>
      </c>
      <c r="Q177" s="260">
        <f>'AMZN Auto Part MASTER'!$EF$42</f>
        <v>0</v>
      </c>
      <c r="R177" s="231"/>
      <c r="S177" s="231"/>
      <c r="T177" s="231"/>
      <c r="U177" s="231"/>
      <c r="V177" s="231"/>
      <c r="W177" s="231"/>
      <c r="X177" s="231"/>
      <c r="Y177" s="231"/>
      <c r="Z177" s="231"/>
      <c r="AA177" s="231"/>
      <c r="AB177" s="231"/>
      <c r="AC177" s="231"/>
    </row>
    <row r="178" spans="2:29" ht="15.75" customHeight="1">
      <c r="B178" s="260">
        <f>'AMZN Auto Part MASTER'!$EG$4</f>
        <v>0</v>
      </c>
      <c r="C178" s="17" t="s">
        <v>427</v>
      </c>
      <c r="D178" s="260">
        <f>'AMZN Auto Part MASTER'!$EG$36</f>
        <v>0</v>
      </c>
      <c r="E178" s="267">
        <v>0</v>
      </c>
      <c r="F178" s="260">
        <f>'AMZN Auto Part MASTER'!$EG$37</f>
        <v>0</v>
      </c>
      <c r="G178" s="230"/>
      <c r="H178" s="231"/>
      <c r="I178" s="231"/>
      <c r="J178" s="371">
        <f>'AMZN Auto Part MASTER'!$EG$38</f>
        <v>0</v>
      </c>
      <c r="K178" s="230">
        <v>0</v>
      </c>
      <c r="L178" s="231"/>
      <c r="M178" s="231"/>
      <c r="N178" s="231"/>
      <c r="O178" s="260">
        <f>'AMZN Auto Part MASTER'!$EG$40</f>
        <v>0</v>
      </c>
      <c r="P178" s="260">
        <f>'AMZN Auto Part MASTER'!$EG$41</f>
        <v>0</v>
      </c>
      <c r="Q178" s="260">
        <f>'AMZN Auto Part MASTER'!$EG$42</f>
        <v>0</v>
      </c>
      <c r="R178" s="231"/>
      <c r="S178" s="231"/>
      <c r="T178" s="231"/>
      <c r="U178" s="231"/>
      <c r="V178" s="231"/>
      <c r="W178" s="231"/>
      <c r="X178" s="231"/>
      <c r="Y178" s="231"/>
      <c r="Z178" s="231"/>
      <c r="AA178" s="231"/>
      <c r="AB178" s="231"/>
      <c r="AC178" s="231"/>
    </row>
    <row r="179" spans="2:29" ht="15.75" customHeight="1">
      <c r="B179" s="260">
        <f>'AMZN Auto Part MASTER'!$EH$4</f>
        <v>0</v>
      </c>
      <c r="C179" s="17" t="s">
        <v>428</v>
      </c>
      <c r="D179" s="260">
        <f>'AMZN Auto Part MASTER'!$EH$36</f>
        <v>0</v>
      </c>
      <c r="E179" s="267">
        <v>0</v>
      </c>
      <c r="F179" s="260">
        <f>'AMZN Auto Part MASTER'!$EH$37</f>
        <v>0</v>
      </c>
      <c r="G179" s="230"/>
      <c r="H179" s="231"/>
      <c r="I179" s="231"/>
      <c r="J179" s="371">
        <f>'AMZN Auto Part MASTER'!$EH$38</f>
        <v>0</v>
      </c>
      <c r="K179" s="230">
        <v>0</v>
      </c>
      <c r="L179" s="231"/>
      <c r="M179" s="231"/>
      <c r="N179" s="231"/>
      <c r="O179" s="260">
        <f>'AMZN Auto Part MASTER'!$EH$40</f>
        <v>0</v>
      </c>
      <c r="P179" s="260">
        <f>'AMZN Auto Part MASTER'!$EH$41</f>
        <v>0</v>
      </c>
      <c r="Q179" s="260">
        <f>'AMZN Auto Part MASTER'!$EH$42</f>
        <v>0</v>
      </c>
      <c r="R179" s="231"/>
      <c r="S179" s="231"/>
      <c r="T179" s="231"/>
      <c r="U179" s="231"/>
      <c r="V179" s="231"/>
      <c r="W179" s="231"/>
      <c r="X179" s="231"/>
      <c r="Y179" s="231"/>
      <c r="Z179" s="231"/>
      <c r="AA179" s="231"/>
      <c r="AB179" s="231"/>
      <c r="AC179" s="231"/>
    </row>
    <row r="180" spans="2:29" ht="15.75" customHeight="1">
      <c r="B180" s="260">
        <f>'AMZN Auto Part MASTER'!$EI$4</f>
        <v>0</v>
      </c>
      <c r="C180" s="17" t="s">
        <v>429</v>
      </c>
      <c r="D180" s="260">
        <f>'AMZN Auto Part MASTER'!$EI$36</f>
        <v>0</v>
      </c>
      <c r="E180" s="267">
        <v>0</v>
      </c>
      <c r="F180" s="260">
        <f>'AMZN Auto Part MASTER'!$EI$37</f>
        <v>0</v>
      </c>
      <c r="G180" s="230"/>
      <c r="H180" s="231"/>
      <c r="I180" s="231"/>
      <c r="J180" s="371">
        <f>'AMZN Auto Part MASTER'!$EI$38</f>
        <v>0</v>
      </c>
      <c r="K180" s="230">
        <v>0</v>
      </c>
      <c r="L180" s="231"/>
      <c r="M180" s="231"/>
      <c r="N180" s="231"/>
      <c r="O180" s="260">
        <f>'AMZN Auto Part MASTER'!$EI$40</f>
        <v>0</v>
      </c>
      <c r="P180" s="260">
        <f>'AMZN Auto Part MASTER'!$EI$41</f>
        <v>0</v>
      </c>
      <c r="Q180" s="260">
        <f>'AMZN Auto Part MASTER'!$EI$42</f>
        <v>0</v>
      </c>
      <c r="R180" s="231"/>
      <c r="S180" s="231"/>
      <c r="T180" s="231"/>
      <c r="U180" s="231"/>
      <c r="V180" s="231"/>
      <c r="W180" s="231"/>
      <c r="X180" s="231"/>
      <c r="Y180" s="231"/>
      <c r="Z180" s="231"/>
      <c r="AA180" s="231"/>
      <c r="AB180" s="231"/>
      <c r="AC180" s="231"/>
    </row>
    <row r="181" spans="2:29" ht="15.75" customHeight="1">
      <c r="B181" s="260">
        <f>'AMZN Auto Part MASTER'!$EJ$4</f>
        <v>0</v>
      </c>
      <c r="C181" s="17" t="s">
        <v>430</v>
      </c>
      <c r="D181" s="260">
        <f>'AMZN Auto Part MASTER'!$EJ$36</f>
        <v>0</v>
      </c>
      <c r="E181" s="267">
        <v>0</v>
      </c>
      <c r="F181" s="260">
        <f>'AMZN Auto Part MASTER'!$EJ$37</f>
        <v>0</v>
      </c>
      <c r="G181" s="230"/>
      <c r="H181" s="231"/>
      <c r="I181" s="231"/>
      <c r="J181" s="371">
        <f>'AMZN Auto Part MASTER'!$EJ$38</f>
        <v>0</v>
      </c>
      <c r="K181" s="230">
        <v>0</v>
      </c>
      <c r="L181" s="231"/>
      <c r="M181" s="231"/>
      <c r="N181" s="231"/>
      <c r="O181" s="260">
        <f>'AMZN Auto Part MASTER'!$EJ$40</f>
        <v>0</v>
      </c>
      <c r="P181" s="260">
        <f>'AMZN Auto Part MASTER'!$EJ$41</f>
        <v>0</v>
      </c>
      <c r="Q181" s="260">
        <f>'AMZN Auto Part MASTER'!$EJ$42</f>
        <v>0</v>
      </c>
      <c r="R181" s="231"/>
      <c r="S181" s="231"/>
      <c r="T181" s="231"/>
      <c r="U181" s="231"/>
      <c r="V181" s="231"/>
      <c r="W181" s="231"/>
      <c r="X181" s="231"/>
      <c r="Y181" s="231"/>
      <c r="Z181" s="231"/>
      <c r="AA181" s="231"/>
      <c r="AB181" s="231"/>
      <c r="AC181" s="231"/>
    </row>
    <row r="182" spans="2:29" ht="15.75" customHeight="1">
      <c r="B182" s="260">
        <f>'AMZN Auto Part MASTER'!$EK$4</f>
        <v>0</v>
      </c>
      <c r="C182" s="17" t="s">
        <v>431</v>
      </c>
      <c r="D182" s="260">
        <f>'AMZN Auto Part MASTER'!$EK$36</f>
        <v>0</v>
      </c>
      <c r="E182" s="267">
        <v>0</v>
      </c>
      <c r="F182" s="260">
        <f>'AMZN Auto Part MASTER'!$EK$37</f>
        <v>0</v>
      </c>
      <c r="G182" s="230"/>
      <c r="H182" s="231"/>
      <c r="I182" s="231"/>
      <c r="J182" s="371">
        <f>'AMZN Auto Part MASTER'!$EK$38</f>
        <v>0</v>
      </c>
      <c r="K182" s="230">
        <v>0</v>
      </c>
      <c r="L182" s="231"/>
      <c r="M182" s="231"/>
      <c r="N182" s="231"/>
      <c r="O182" s="260">
        <f>'AMZN Auto Part MASTER'!$EK$40</f>
        <v>0</v>
      </c>
      <c r="P182" s="260">
        <f>'AMZN Auto Part MASTER'!$EK$41</f>
        <v>0</v>
      </c>
      <c r="Q182" s="260">
        <f>'AMZN Auto Part MASTER'!$EK$42</f>
        <v>0</v>
      </c>
      <c r="R182" s="231"/>
      <c r="S182" s="231"/>
      <c r="T182" s="231"/>
      <c r="U182" s="231"/>
      <c r="V182" s="231"/>
      <c r="W182" s="231"/>
      <c r="X182" s="231"/>
      <c r="Y182" s="231"/>
      <c r="Z182" s="231"/>
      <c r="AA182" s="231"/>
      <c r="AB182" s="231"/>
      <c r="AC182" s="231"/>
    </row>
    <row r="183" spans="2:29" ht="15.75" customHeight="1">
      <c r="B183" s="260">
        <f>'AMZN Auto Part MASTER'!$EL$4</f>
        <v>0</v>
      </c>
      <c r="C183" s="17" t="s">
        <v>432</v>
      </c>
      <c r="D183" s="260">
        <f>'AMZN Auto Part MASTER'!$EL$36</f>
        <v>0</v>
      </c>
      <c r="E183" s="267">
        <v>0</v>
      </c>
      <c r="F183" s="260">
        <f>'AMZN Auto Part MASTER'!$EL$37</f>
        <v>0</v>
      </c>
      <c r="G183" s="230"/>
      <c r="H183" s="231"/>
      <c r="I183" s="231"/>
      <c r="J183" s="371">
        <f>'AMZN Auto Part MASTER'!$EL$38</f>
        <v>0</v>
      </c>
      <c r="K183" s="230">
        <v>0</v>
      </c>
      <c r="L183" s="231"/>
      <c r="M183" s="231"/>
      <c r="N183" s="231"/>
      <c r="O183" s="260">
        <f>'AMZN Auto Part MASTER'!$EL$40</f>
        <v>0</v>
      </c>
      <c r="P183" s="260">
        <f>'AMZN Auto Part MASTER'!$EL$41</f>
        <v>0</v>
      </c>
      <c r="Q183" s="260">
        <f>'AMZN Auto Part MASTER'!$EL$42</f>
        <v>0</v>
      </c>
      <c r="R183" s="231"/>
      <c r="S183" s="231"/>
      <c r="T183" s="231"/>
      <c r="U183" s="231"/>
      <c r="V183" s="231"/>
      <c r="W183" s="231"/>
      <c r="X183" s="231"/>
      <c r="Y183" s="231"/>
      <c r="Z183" s="231"/>
      <c r="AA183" s="231"/>
      <c r="AB183" s="231"/>
      <c r="AC183" s="231"/>
    </row>
    <row r="184" spans="2:29" ht="15.75" customHeight="1">
      <c r="B184" s="260">
        <f>'AMZN Auto Part MASTER'!$EM$4</f>
        <v>0</v>
      </c>
      <c r="C184" s="17" t="s">
        <v>433</v>
      </c>
      <c r="D184" s="260">
        <f>'AMZN Auto Part MASTER'!$EM$36</f>
        <v>0</v>
      </c>
      <c r="E184" s="267">
        <v>0</v>
      </c>
      <c r="F184" s="260">
        <f>'AMZN Auto Part MASTER'!$EM$37</f>
        <v>0</v>
      </c>
      <c r="G184" s="230"/>
      <c r="H184" s="231"/>
      <c r="I184" s="231"/>
      <c r="J184" s="371">
        <f>'AMZN Auto Part MASTER'!$EM$38</f>
        <v>0</v>
      </c>
      <c r="K184" s="230">
        <v>0</v>
      </c>
      <c r="L184" s="231"/>
      <c r="M184" s="231"/>
      <c r="N184" s="231"/>
      <c r="O184" s="260">
        <f>'AMZN Auto Part MASTER'!$EM$40</f>
        <v>0</v>
      </c>
      <c r="P184" s="260">
        <f>'AMZN Auto Part MASTER'!$EM$41</f>
        <v>0</v>
      </c>
      <c r="Q184" s="260">
        <f>'AMZN Auto Part MASTER'!$EM$42</f>
        <v>0</v>
      </c>
      <c r="R184" s="231"/>
      <c r="S184" s="231"/>
      <c r="T184" s="231"/>
      <c r="U184" s="231"/>
      <c r="V184" s="231"/>
      <c r="W184" s="231"/>
      <c r="X184" s="231"/>
      <c r="Y184" s="231"/>
      <c r="Z184" s="231"/>
      <c r="AA184" s="231"/>
      <c r="AB184" s="231"/>
      <c r="AC184" s="231"/>
    </row>
    <row r="185" spans="2:29" ht="15.75" customHeight="1">
      <c r="B185" s="260">
        <f>'AMZN Auto Part MASTER'!$EN$4</f>
        <v>0</v>
      </c>
      <c r="C185" s="17" t="s">
        <v>434</v>
      </c>
      <c r="D185" s="260">
        <f>'AMZN Auto Part MASTER'!$EN$36</f>
        <v>0</v>
      </c>
      <c r="E185" s="267">
        <v>0</v>
      </c>
      <c r="F185" s="260">
        <f>'AMZN Auto Part MASTER'!$EN$37</f>
        <v>0</v>
      </c>
      <c r="G185" s="230"/>
      <c r="H185" s="231"/>
      <c r="I185" s="231"/>
      <c r="J185" s="371">
        <f>'AMZN Auto Part MASTER'!$EN$38</f>
        <v>0</v>
      </c>
      <c r="K185" s="230">
        <v>0</v>
      </c>
      <c r="L185" s="231"/>
      <c r="M185" s="231"/>
      <c r="N185" s="231"/>
      <c r="O185" s="260">
        <f>'AMZN Auto Part MASTER'!$EN$40</f>
        <v>0</v>
      </c>
      <c r="P185" s="260">
        <f>'AMZN Auto Part MASTER'!$EN$41</f>
        <v>0</v>
      </c>
      <c r="Q185" s="260">
        <f>'AMZN Auto Part MASTER'!$EN$42</f>
        <v>0</v>
      </c>
      <c r="R185" s="231"/>
      <c r="S185" s="231"/>
      <c r="T185" s="231"/>
      <c r="U185" s="231"/>
      <c r="V185" s="231"/>
      <c r="W185" s="231"/>
      <c r="X185" s="231"/>
      <c r="Y185" s="231"/>
      <c r="Z185" s="231"/>
      <c r="AA185" s="231"/>
      <c r="AB185" s="231"/>
      <c r="AC185" s="231"/>
    </row>
    <row r="186" spans="2:29" ht="15.75" customHeight="1">
      <c r="B186" s="260">
        <f>'AMZN Auto Part MASTER'!$EO$4</f>
        <v>0</v>
      </c>
      <c r="C186" s="17" t="s">
        <v>435</v>
      </c>
      <c r="D186" s="260">
        <f>'AMZN Auto Part MASTER'!$EO$36</f>
        <v>0</v>
      </c>
      <c r="E186" s="267">
        <v>0</v>
      </c>
      <c r="F186" s="260">
        <f>'AMZN Auto Part MASTER'!$EO$37</f>
        <v>0</v>
      </c>
      <c r="G186" s="230"/>
      <c r="H186" s="231"/>
      <c r="I186" s="231"/>
      <c r="J186" s="371">
        <f>'AMZN Auto Part MASTER'!$EO$38</f>
        <v>0</v>
      </c>
      <c r="K186" s="230">
        <v>0</v>
      </c>
      <c r="L186" s="231"/>
      <c r="M186" s="231"/>
      <c r="N186" s="231"/>
      <c r="O186" s="260">
        <f>'AMZN Auto Part MASTER'!$EO$40</f>
        <v>0</v>
      </c>
      <c r="P186" s="260">
        <f>'AMZN Auto Part MASTER'!$EO$41</f>
        <v>0</v>
      </c>
      <c r="Q186" s="260">
        <f>'AMZN Auto Part MASTER'!$EO$42</f>
        <v>0</v>
      </c>
      <c r="R186" s="231"/>
      <c r="S186" s="231"/>
      <c r="T186" s="231"/>
      <c r="U186" s="231"/>
      <c r="V186" s="231"/>
      <c r="W186" s="231"/>
      <c r="X186" s="231"/>
      <c r="Y186" s="231"/>
      <c r="Z186" s="231"/>
      <c r="AA186" s="231"/>
      <c r="AB186" s="231"/>
      <c r="AC186" s="231"/>
    </row>
    <row r="187" spans="2:29" ht="15.75" customHeight="1">
      <c r="B187" s="260">
        <f>'AMZN Auto Part MASTER'!$EP$4</f>
        <v>0</v>
      </c>
      <c r="C187" s="17" t="s">
        <v>436</v>
      </c>
      <c r="D187" s="260">
        <f>'AMZN Auto Part MASTER'!$EP$36</f>
        <v>0</v>
      </c>
      <c r="E187" s="267">
        <v>0</v>
      </c>
      <c r="F187" s="260">
        <f>'AMZN Auto Part MASTER'!$EP$37</f>
        <v>0</v>
      </c>
      <c r="G187" s="230"/>
      <c r="H187" s="231"/>
      <c r="I187" s="231"/>
      <c r="J187" s="371">
        <f>'AMZN Auto Part MASTER'!$EP$38</f>
        <v>0</v>
      </c>
      <c r="K187" s="230">
        <v>0</v>
      </c>
      <c r="L187" s="231"/>
      <c r="M187" s="231"/>
      <c r="N187" s="231"/>
      <c r="O187" s="260">
        <f>'AMZN Auto Part MASTER'!$EP$40</f>
        <v>0</v>
      </c>
      <c r="P187" s="260">
        <f>'AMZN Auto Part MASTER'!$EP$41</f>
        <v>0</v>
      </c>
      <c r="Q187" s="260">
        <f>'AMZN Auto Part MASTER'!$EP$42</f>
        <v>0</v>
      </c>
      <c r="R187" s="231"/>
      <c r="S187" s="231"/>
      <c r="T187" s="231"/>
      <c r="U187" s="231"/>
      <c r="V187" s="231"/>
      <c r="W187" s="231"/>
      <c r="X187" s="231"/>
      <c r="Y187" s="231"/>
      <c r="Z187" s="231"/>
      <c r="AA187" s="231"/>
      <c r="AB187" s="231"/>
      <c r="AC187" s="231"/>
    </row>
    <row r="188" spans="2:29" ht="15.75" customHeight="1">
      <c r="B188" s="260">
        <f>'AMZN Auto Part MASTER'!$EQ$4</f>
        <v>0</v>
      </c>
      <c r="C188" s="17" t="s">
        <v>437</v>
      </c>
      <c r="D188" s="260">
        <f>'AMZN Auto Part MASTER'!$EQ$36</f>
        <v>0</v>
      </c>
      <c r="E188" s="267">
        <v>0</v>
      </c>
      <c r="F188" s="260">
        <f>'AMZN Auto Part MASTER'!$EQ$37</f>
        <v>0</v>
      </c>
      <c r="G188" s="230"/>
      <c r="H188" s="231"/>
      <c r="I188" s="231"/>
      <c r="J188" s="371">
        <f>'AMZN Auto Part MASTER'!$EQ$38</f>
        <v>0</v>
      </c>
      <c r="K188" s="230">
        <v>0</v>
      </c>
      <c r="L188" s="231"/>
      <c r="M188" s="231"/>
      <c r="N188" s="231"/>
      <c r="O188" s="260">
        <f>'AMZN Auto Part MASTER'!$EQ$40</f>
        <v>0</v>
      </c>
      <c r="P188" s="260">
        <f>'AMZN Auto Part MASTER'!$EQ$41</f>
        <v>0</v>
      </c>
      <c r="Q188" s="260">
        <f>'AMZN Auto Part MASTER'!$EQ$42</f>
        <v>0</v>
      </c>
      <c r="R188" s="231"/>
      <c r="S188" s="231"/>
      <c r="T188" s="231"/>
      <c r="U188" s="231"/>
      <c r="V188" s="231"/>
      <c r="W188" s="231"/>
      <c r="X188" s="231"/>
      <c r="Y188" s="231"/>
      <c r="Z188" s="231"/>
      <c r="AA188" s="231"/>
      <c r="AB188" s="231"/>
      <c r="AC188" s="231"/>
    </row>
    <row r="189" spans="2:29" ht="15.75" customHeight="1">
      <c r="B189" s="260">
        <f>'AMZN Auto Part MASTER'!$ER$4</f>
        <v>0</v>
      </c>
      <c r="C189" s="17" t="s">
        <v>438</v>
      </c>
      <c r="D189" s="260">
        <f>'AMZN Auto Part MASTER'!$ER$36</f>
        <v>0</v>
      </c>
      <c r="E189" s="267">
        <v>0</v>
      </c>
      <c r="F189" s="260">
        <f>'AMZN Auto Part MASTER'!$ER$37</f>
        <v>0</v>
      </c>
      <c r="G189" s="230"/>
      <c r="H189" s="231"/>
      <c r="I189" s="231"/>
      <c r="J189" s="371">
        <f>'AMZN Auto Part MASTER'!$ER$38</f>
        <v>0</v>
      </c>
      <c r="K189" s="230">
        <v>0</v>
      </c>
      <c r="L189" s="231"/>
      <c r="M189" s="231"/>
      <c r="N189" s="231"/>
      <c r="O189" s="260">
        <f>'AMZN Auto Part MASTER'!$ER$40</f>
        <v>0</v>
      </c>
      <c r="P189" s="260">
        <f>'AMZN Auto Part MASTER'!$ER$41</f>
        <v>0</v>
      </c>
      <c r="Q189" s="260">
        <f>'AMZN Auto Part MASTER'!$ER$42</f>
        <v>0</v>
      </c>
      <c r="R189" s="231"/>
      <c r="S189" s="231"/>
      <c r="T189" s="231"/>
      <c r="U189" s="231"/>
      <c r="V189" s="231"/>
      <c r="W189" s="231"/>
      <c r="X189" s="231"/>
      <c r="Y189" s="231"/>
      <c r="Z189" s="231"/>
      <c r="AA189" s="231"/>
      <c r="AB189" s="231"/>
      <c r="AC189" s="231"/>
    </row>
    <row r="190" spans="2:29" ht="15.75" customHeight="1">
      <c r="B190" s="260">
        <f>'AMZN Auto Part MASTER'!$ES$4</f>
        <v>0</v>
      </c>
      <c r="C190" s="17" t="s">
        <v>439</v>
      </c>
      <c r="D190" s="260">
        <f>'AMZN Auto Part MASTER'!$ES$36</f>
        <v>0</v>
      </c>
      <c r="E190" s="267">
        <v>0</v>
      </c>
      <c r="F190" s="260">
        <f>'AMZN Auto Part MASTER'!$ES$37</f>
        <v>0</v>
      </c>
      <c r="G190" s="230"/>
      <c r="H190" s="231"/>
      <c r="I190" s="231"/>
      <c r="J190" s="371">
        <f>'AMZN Auto Part MASTER'!$ES$38</f>
        <v>0</v>
      </c>
      <c r="K190" s="230">
        <v>0</v>
      </c>
      <c r="L190" s="231"/>
      <c r="M190" s="231"/>
      <c r="N190" s="231"/>
      <c r="O190" s="260">
        <f>'AMZN Auto Part MASTER'!$ES$40</f>
        <v>0</v>
      </c>
      <c r="P190" s="260">
        <f>'AMZN Auto Part MASTER'!$ES$41</f>
        <v>0</v>
      </c>
      <c r="Q190" s="260">
        <f>'AMZN Auto Part MASTER'!$ES$42</f>
        <v>0</v>
      </c>
      <c r="R190" s="231"/>
      <c r="S190" s="231"/>
      <c r="T190" s="231"/>
      <c r="U190" s="231"/>
      <c r="V190" s="231"/>
      <c r="W190" s="231"/>
      <c r="X190" s="231"/>
      <c r="Y190" s="231"/>
      <c r="Z190" s="231"/>
      <c r="AA190" s="231"/>
      <c r="AB190" s="231"/>
      <c r="AC190" s="231"/>
    </row>
    <row r="191" spans="2:29" ht="15.75" customHeight="1">
      <c r="B191" s="260">
        <f>'AMZN Auto Part MASTER'!$ET$4</f>
        <v>0</v>
      </c>
      <c r="C191" s="17" t="s">
        <v>440</v>
      </c>
      <c r="D191" s="260">
        <f>'AMZN Auto Part MASTER'!$ET$36</f>
        <v>0</v>
      </c>
      <c r="E191" s="267">
        <v>0</v>
      </c>
      <c r="F191" s="260">
        <f>'AMZN Auto Part MASTER'!$ET$37</f>
        <v>0</v>
      </c>
      <c r="G191" s="230"/>
      <c r="H191" s="231"/>
      <c r="I191" s="231"/>
      <c r="J191" s="371">
        <f>'AMZN Auto Part MASTER'!$ET$38</f>
        <v>0</v>
      </c>
      <c r="K191" s="230">
        <v>0</v>
      </c>
      <c r="L191" s="231"/>
      <c r="M191" s="231"/>
      <c r="N191" s="231"/>
      <c r="O191" s="260">
        <f>'AMZN Auto Part MASTER'!$ET$40</f>
        <v>0</v>
      </c>
      <c r="P191" s="260">
        <f>'AMZN Auto Part MASTER'!$ET$41</f>
        <v>0</v>
      </c>
      <c r="Q191" s="260">
        <f>'AMZN Auto Part MASTER'!$ET$42</f>
        <v>0</v>
      </c>
      <c r="R191" s="231"/>
      <c r="S191" s="231"/>
      <c r="T191" s="231"/>
      <c r="U191" s="231"/>
      <c r="V191" s="231"/>
      <c r="W191" s="231"/>
      <c r="X191" s="231"/>
      <c r="Y191" s="231"/>
      <c r="Z191" s="231"/>
      <c r="AA191" s="231"/>
      <c r="AB191" s="231"/>
      <c r="AC191" s="231"/>
    </row>
    <row r="192" spans="2:29" ht="15.75" customHeight="1">
      <c r="B192" s="260">
        <f>'AMZN Auto Part MASTER'!$EU$4</f>
        <v>0</v>
      </c>
      <c r="C192" s="17" t="s">
        <v>441</v>
      </c>
      <c r="D192" s="260">
        <f>'AMZN Auto Part MASTER'!$EU$36</f>
        <v>0</v>
      </c>
      <c r="E192" s="267">
        <v>0</v>
      </c>
      <c r="F192" s="260">
        <f>'AMZN Auto Part MASTER'!$EU$37</f>
        <v>0</v>
      </c>
      <c r="G192" s="230"/>
      <c r="H192" s="231"/>
      <c r="I192" s="231"/>
      <c r="J192" s="371">
        <f>'AMZN Auto Part MASTER'!$EU$38</f>
        <v>0</v>
      </c>
      <c r="K192" s="230">
        <v>0</v>
      </c>
      <c r="L192" s="231"/>
      <c r="M192" s="231"/>
      <c r="N192" s="231"/>
      <c r="O192" s="260">
        <f>'AMZN Auto Part MASTER'!$EU$40</f>
        <v>0</v>
      </c>
      <c r="P192" s="260">
        <f>'AMZN Auto Part MASTER'!$EU$41</f>
        <v>0</v>
      </c>
      <c r="Q192" s="260">
        <f>'AMZN Auto Part MASTER'!$EU$42</f>
        <v>0</v>
      </c>
      <c r="R192" s="231"/>
      <c r="S192" s="231"/>
      <c r="T192" s="231"/>
      <c r="U192" s="231"/>
      <c r="V192" s="231"/>
      <c r="W192" s="231"/>
      <c r="X192" s="231"/>
      <c r="Y192" s="231"/>
      <c r="Z192" s="231"/>
      <c r="AA192" s="231"/>
      <c r="AB192" s="231"/>
      <c r="AC192" s="231"/>
    </row>
    <row r="193" spans="2:29" ht="15.75" customHeight="1">
      <c r="B193" s="260">
        <f>'AMZN Auto Part MASTER'!$EV$4</f>
        <v>0</v>
      </c>
      <c r="C193" s="17" t="s">
        <v>442</v>
      </c>
      <c r="D193" s="260">
        <f>'AMZN Auto Part MASTER'!$EV$36</f>
        <v>0</v>
      </c>
      <c r="E193" s="267">
        <v>0</v>
      </c>
      <c r="F193" s="260">
        <f>'AMZN Auto Part MASTER'!$EV$37</f>
        <v>0</v>
      </c>
      <c r="G193" s="230"/>
      <c r="H193" s="231"/>
      <c r="I193" s="231"/>
      <c r="J193" s="371">
        <f>'AMZN Auto Part MASTER'!$EV$38</f>
        <v>0</v>
      </c>
      <c r="K193" s="230">
        <v>0</v>
      </c>
      <c r="L193" s="231"/>
      <c r="M193" s="231"/>
      <c r="N193" s="231"/>
      <c r="O193" s="260">
        <f>'AMZN Auto Part MASTER'!$EV$40</f>
        <v>0</v>
      </c>
      <c r="P193" s="260">
        <f>'AMZN Auto Part MASTER'!$EV$41</f>
        <v>0</v>
      </c>
      <c r="Q193" s="260">
        <f>'AMZN Auto Part MASTER'!$EV$42</f>
        <v>0</v>
      </c>
      <c r="R193" s="231"/>
      <c r="S193" s="231"/>
      <c r="T193" s="231"/>
      <c r="U193" s="231"/>
      <c r="V193" s="231"/>
      <c r="W193" s="231"/>
      <c r="X193" s="231"/>
      <c r="Y193" s="231"/>
      <c r="Z193" s="231"/>
      <c r="AA193" s="231"/>
      <c r="AB193" s="231"/>
      <c r="AC193" s="231"/>
    </row>
    <row r="194" spans="2:29" ht="15.75" customHeight="1">
      <c r="B194" s="260">
        <f>'AMZN Auto Part MASTER'!$EW$4</f>
        <v>0</v>
      </c>
      <c r="C194" s="17" t="s">
        <v>443</v>
      </c>
      <c r="D194" s="260">
        <f>'AMZN Auto Part MASTER'!$EW$36</f>
        <v>0</v>
      </c>
      <c r="E194" s="267">
        <v>0</v>
      </c>
      <c r="F194" s="260">
        <f>'AMZN Auto Part MASTER'!$EW$37</f>
        <v>0</v>
      </c>
      <c r="G194" s="230"/>
      <c r="H194" s="231"/>
      <c r="I194" s="231"/>
      <c r="J194" s="371">
        <f>'AMZN Auto Part MASTER'!$EW$38</f>
        <v>0</v>
      </c>
      <c r="K194" s="230">
        <v>0</v>
      </c>
      <c r="L194" s="231"/>
      <c r="M194" s="231"/>
      <c r="N194" s="231"/>
      <c r="O194" s="260">
        <f>'AMZN Auto Part MASTER'!$EW$40</f>
        <v>0</v>
      </c>
      <c r="P194" s="260">
        <f>'AMZN Auto Part MASTER'!$EW$41</f>
        <v>0</v>
      </c>
      <c r="Q194" s="260">
        <f>'AMZN Auto Part MASTER'!$EW$42</f>
        <v>0</v>
      </c>
      <c r="R194" s="231"/>
      <c r="S194" s="231"/>
      <c r="T194" s="231"/>
      <c r="U194" s="231"/>
      <c r="V194" s="231"/>
      <c r="W194" s="231"/>
      <c r="X194" s="231"/>
      <c r="Y194" s="231"/>
      <c r="Z194" s="231"/>
      <c r="AA194" s="231"/>
      <c r="AB194" s="231"/>
      <c r="AC194" s="231"/>
    </row>
    <row r="195" spans="2:29" ht="15.75" customHeight="1">
      <c r="B195" s="260">
        <f>'AMZN Auto Part MASTER'!$EX$4</f>
        <v>0</v>
      </c>
      <c r="C195" s="17" t="s">
        <v>444</v>
      </c>
      <c r="D195" s="260">
        <f>'AMZN Auto Part MASTER'!$EX$36</f>
        <v>0</v>
      </c>
      <c r="E195" s="267">
        <v>0</v>
      </c>
      <c r="F195" s="260">
        <f>'AMZN Auto Part MASTER'!$EX$37</f>
        <v>0</v>
      </c>
      <c r="G195" s="230"/>
      <c r="H195" s="231"/>
      <c r="I195" s="231"/>
      <c r="J195" s="371">
        <f>'AMZN Auto Part MASTER'!$EX$38</f>
        <v>0</v>
      </c>
      <c r="K195" s="230">
        <v>0</v>
      </c>
      <c r="L195" s="231"/>
      <c r="M195" s="231"/>
      <c r="N195" s="231"/>
      <c r="O195" s="260">
        <f>'AMZN Auto Part MASTER'!$EX$40</f>
        <v>0</v>
      </c>
      <c r="P195" s="260">
        <f>'AMZN Auto Part MASTER'!$EX$41</f>
        <v>0</v>
      </c>
      <c r="Q195" s="260">
        <f>'AMZN Auto Part MASTER'!$EX$42</f>
        <v>0</v>
      </c>
      <c r="R195" s="231"/>
      <c r="S195" s="231"/>
      <c r="T195" s="231"/>
      <c r="U195" s="231"/>
      <c r="V195" s="231"/>
      <c r="W195" s="231"/>
      <c r="X195" s="231"/>
      <c r="Y195" s="231"/>
      <c r="Z195" s="231"/>
      <c r="AA195" s="231"/>
      <c r="AB195" s="231"/>
      <c r="AC195" s="231"/>
    </row>
    <row r="196" spans="2:29" ht="15.75" customHeight="1">
      <c r="B196" s="260">
        <f>'AMZN Auto Part MASTER'!$EY$4</f>
        <v>0</v>
      </c>
      <c r="C196" s="17" t="s">
        <v>445</v>
      </c>
      <c r="D196" s="260">
        <f>'AMZN Auto Part MASTER'!$EY$36</f>
        <v>0</v>
      </c>
      <c r="E196" s="267">
        <v>0</v>
      </c>
      <c r="F196" s="260">
        <f>'AMZN Auto Part MASTER'!$EY$37</f>
        <v>0</v>
      </c>
      <c r="G196" s="230"/>
      <c r="H196" s="231"/>
      <c r="I196" s="231"/>
      <c r="J196" s="371">
        <f>'AMZN Auto Part MASTER'!$EY$38</f>
        <v>0</v>
      </c>
      <c r="K196" s="230">
        <v>0</v>
      </c>
      <c r="L196" s="231"/>
      <c r="M196" s="231"/>
      <c r="N196" s="231"/>
      <c r="O196" s="260">
        <f>'AMZN Auto Part MASTER'!$EY$40</f>
        <v>0</v>
      </c>
      <c r="P196" s="260">
        <f>'AMZN Auto Part MASTER'!$EY$41</f>
        <v>0</v>
      </c>
      <c r="Q196" s="260">
        <f>'AMZN Auto Part MASTER'!$EY$42</f>
        <v>0</v>
      </c>
      <c r="R196" s="231"/>
      <c r="S196" s="231"/>
      <c r="T196" s="231"/>
      <c r="U196" s="231"/>
      <c r="V196" s="231"/>
      <c r="W196" s="231"/>
      <c r="X196" s="231"/>
      <c r="Y196" s="231"/>
      <c r="Z196" s="231"/>
      <c r="AA196" s="231"/>
      <c r="AB196" s="231"/>
      <c r="AC196" s="231"/>
    </row>
    <row r="197" spans="2:29" ht="15.75" customHeight="1">
      <c r="B197" s="260">
        <f>'AMZN Auto Part MASTER'!$EZ$4</f>
        <v>0</v>
      </c>
      <c r="C197" s="17" t="s">
        <v>446</v>
      </c>
      <c r="D197" s="260">
        <f>'AMZN Auto Part MASTER'!$EZ$36</f>
        <v>0</v>
      </c>
      <c r="E197" s="267">
        <v>0</v>
      </c>
      <c r="F197" s="260">
        <f>'AMZN Auto Part MASTER'!$EZ$37</f>
        <v>0</v>
      </c>
      <c r="G197" s="230"/>
      <c r="H197" s="231"/>
      <c r="I197" s="231"/>
      <c r="J197" s="371">
        <f>'AMZN Auto Part MASTER'!$EZ$38</f>
        <v>0</v>
      </c>
      <c r="K197" s="230">
        <v>0</v>
      </c>
      <c r="L197" s="231"/>
      <c r="M197" s="231"/>
      <c r="N197" s="231"/>
      <c r="O197" s="260">
        <f>'AMZN Auto Part MASTER'!$EZ$40</f>
        <v>0</v>
      </c>
      <c r="P197" s="260">
        <f>'AMZN Auto Part MASTER'!$EZ$41</f>
        <v>0</v>
      </c>
      <c r="Q197" s="260">
        <f>'AMZN Auto Part MASTER'!$EZ$42</f>
        <v>0</v>
      </c>
      <c r="R197" s="231"/>
      <c r="S197" s="231"/>
      <c r="T197" s="231"/>
      <c r="U197" s="231"/>
      <c r="V197" s="231"/>
      <c r="W197" s="231"/>
      <c r="X197" s="231"/>
      <c r="Y197" s="231"/>
      <c r="Z197" s="231"/>
      <c r="AA197" s="231"/>
      <c r="AB197" s="231"/>
      <c r="AC197" s="231"/>
    </row>
    <row r="198" spans="2:29" ht="15.75" customHeight="1">
      <c r="B198" s="260">
        <f>'AMZN Auto Part MASTER'!$FA$4</f>
        <v>0</v>
      </c>
      <c r="C198" s="17" t="s">
        <v>447</v>
      </c>
      <c r="D198" s="260">
        <f>'AMZN Auto Part MASTER'!$FA$36</f>
        <v>0</v>
      </c>
      <c r="E198" s="267">
        <v>0</v>
      </c>
      <c r="F198" s="260">
        <f>'AMZN Auto Part MASTER'!$FA$37</f>
        <v>0</v>
      </c>
      <c r="G198" s="230"/>
      <c r="H198" s="231"/>
      <c r="I198" s="231"/>
      <c r="J198" s="371">
        <f>'AMZN Auto Part MASTER'!$FA$38</f>
        <v>0</v>
      </c>
      <c r="K198" s="230">
        <v>0</v>
      </c>
      <c r="L198" s="231"/>
      <c r="M198" s="231"/>
      <c r="N198" s="231"/>
      <c r="O198" s="260">
        <f>'AMZN Auto Part MASTER'!$FA$40</f>
        <v>0</v>
      </c>
      <c r="P198" s="260">
        <f>'AMZN Auto Part MASTER'!$FA$41</f>
        <v>0</v>
      </c>
      <c r="Q198" s="260">
        <f>'AMZN Auto Part MASTER'!$FA$42</f>
        <v>0</v>
      </c>
      <c r="R198" s="231"/>
      <c r="S198" s="231"/>
      <c r="T198" s="231"/>
      <c r="U198" s="231"/>
      <c r="V198" s="231"/>
      <c r="W198" s="231"/>
      <c r="X198" s="231"/>
      <c r="Y198" s="231"/>
      <c r="Z198" s="231"/>
      <c r="AA198" s="231"/>
      <c r="AB198" s="231"/>
      <c r="AC198" s="231"/>
    </row>
    <row r="199" spans="2:29" ht="15.75" customHeight="1">
      <c r="B199" s="260">
        <f>'AMZN Auto Part MASTER'!$FB$4</f>
        <v>0</v>
      </c>
      <c r="C199" s="17" t="s">
        <v>448</v>
      </c>
      <c r="D199" s="260">
        <f>'AMZN Auto Part MASTER'!$FB$36</f>
        <v>0</v>
      </c>
      <c r="E199" s="267">
        <v>0</v>
      </c>
      <c r="F199" s="260">
        <f>'AMZN Auto Part MASTER'!$FB$37</f>
        <v>0</v>
      </c>
      <c r="G199" s="230"/>
      <c r="H199" s="231"/>
      <c r="I199" s="231"/>
      <c r="J199" s="371">
        <f>'AMZN Auto Part MASTER'!$FB$38</f>
        <v>0</v>
      </c>
      <c r="K199" s="230">
        <v>0</v>
      </c>
      <c r="L199" s="231"/>
      <c r="M199" s="231"/>
      <c r="N199" s="231"/>
      <c r="O199" s="260">
        <f>'AMZN Auto Part MASTER'!$FB$40</f>
        <v>0</v>
      </c>
      <c r="P199" s="260">
        <f>'AMZN Auto Part MASTER'!$FB$41</f>
        <v>0</v>
      </c>
      <c r="Q199" s="260">
        <f>'AMZN Auto Part MASTER'!$FB$42</f>
        <v>0</v>
      </c>
      <c r="R199" s="231"/>
      <c r="S199" s="231"/>
      <c r="T199" s="231"/>
      <c r="U199" s="231"/>
      <c r="V199" s="231"/>
      <c r="W199" s="231"/>
      <c r="X199" s="231"/>
      <c r="Y199" s="231"/>
      <c r="Z199" s="231"/>
      <c r="AA199" s="231"/>
      <c r="AB199" s="231"/>
      <c r="AC199" s="231"/>
    </row>
    <row r="200" spans="2:29" ht="15.75" customHeight="1">
      <c r="B200" s="260">
        <f>'AMZN Auto Part MASTER'!$FC$4</f>
        <v>0</v>
      </c>
      <c r="C200" s="17" t="s">
        <v>449</v>
      </c>
      <c r="D200" s="260">
        <f>'AMZN Auto Part MASTER'!$FC$36</f>
        <v>0</v>
      </c>
      <c r="E200" s="267">
        <v>0</v>
      </c>
      <c r="F200" s="260">
        <f>'AMZN Auto Part MASTER'!$FC$37</f>
        <v>0</v>
      </c>
      <c r="G200" s="230"/>
      <c r="H200" s="231"/>
      <c r="I200" s="231"/>
      <c r="J200" s="371">
        <f>'AMZN Auto Part MASTER'!$FC$38</f>
        <v>0</v>
      </c>
      <c r="K200" s="230">
        <v>0</v>
      </c>
      <c r="L200" s="231"/>
      <c r="M200" s="231"/>
      <c r="N200" s="231"/>
      <c r="O200" s="260">
        <f>'AMZN Auto Part MASTER'!$FC$40</f>
        <v>0</v>
      </c>
      <c r="P200" s="260">
        <f>'AMZN Auto Part MASTER'!$FC$41</f>
        <v>0</v>
      </c>
      <c r="Q200" s="260">
        <f>'AMZN Auto Part MASTER'!$FC$42</f>
        <v>0</v>
      </c>
      <c r="R200" s="231"/>
      <c r="S200" s="231"/>
      <c r="T200" s="231"/>
      <c r="U200" s="231"/>
      <c r="V200" s="231"/>
      <c r="W200" s="231"/>
      <c r="X200" s="231"/>
      <c r="Y200" s="231"/>
      <c r="Z200" s="231"/>
      <c r="AA200" s="231"/>
      <c r="AB200" s="231"/>
      <c r="AC200" s="231"/>
    </row>
    <row r="201" spans="2:29" ht="15.75" customHeight="1">
      <c r="B201" s="260">
        <f>'AMZN Auto Part MASTER'!$FD$4</f>
        <v>0</v>
      </c>
      <c r="C201" s="17" t="s">
        <v>450</v>
      </c>
      <c r="D201" s="260">
        <f>'AMZN Auto Part MASTER'!$FD$36</f>
        <v>0</v>
      </c>
      <c r="E201" s="267">
        <v>0</v>
      </c>
      <c r="F201" s="260">
        <f>'AMZN Auto Part MASTER'!$FD$37</f>
        <v>0</v>
      </c>
      <c r="G201" s="230"/>
      <c r="H201" s="231"/>
      <c r="I201" s="231"/>
      <c r="J201" s="371">
        <f>'AMZN Auto Part MASTER'!$FD$38</f>
        <v>0</v>
      </c>
      <c r="K201" s="230">
        <v>0</v>
      </c>
      <c r="L201" s="231"/>
      <c r="M201" s="231"/>
      <c r="N201" s="231"/>
      <c r="O201" s="260">
        <f>'AMZN Auto Part MASTER'!$FD$40</f>
        <v>0</v>
      </c>
      <c r="P201" s="260">
        <f>'AMZN Auto Part MASTER'!$FD$41</f>
        <v>0</v>
      </c>
      <c r="Q201" s="260">
        <f>'AMZN Auto Part MASTER'!$FD$42</f>
        <v>0</v>
      </c>
      <c r="R201" s="231"/>
      <c r="S201" s="231"/>
      <c r="T201" s="231"/>
      <c r="U201" s="231"/>
      <c r="V201" s="231"/>
      <c r="W201" s="231"/>
      <c r="X201" s="231"/>
      <c r="Y201" s="231"/>
      <c r="Z201" s="231"/>
      <c r="AA201" s="231"/>
      <c r="AB201" s="231"/>
      <c r="AC201" s="231"/>
    </row>
    <row r="202" spans="2:29" ht="15.75" customHeight="1">
      <c r="B202" s="260">
        <f>'AMZN Auto Part MASTER'!$FE$4</f>
        <v>0</v>
      </c>
      <c r="C202" s="17" t="s">
        <v>451</v>
      </c>
      <c r="D202" s="260">
        <f>'AMZN Auto Part MASTER'!$FE$36</f>
        <v>0</v>
      </c>
      <c r="E202" s="267">
        <v>0</v>
      </c>
      <c r="F202" s="260">
        <f>'AMZN Auto Part MASTER'!$FE$37</f>
        <v>0</v>
      </c>
      <c r="G202" s="230"/>
      <c r="H202" s="231"/>
      <c r="I202" s="231"/>
      <c r="J202" s="371">
        <f>'AMZN Auto Part MASTER'!$FE$38</f>
        <v>0</v>
      </c>
      <c r="K202" s="230">
        <v>0</v>
      </c>
      <c r="L202" s="231"/>
      <c r="M202" s="231"/>
      <c r="N202" s="231"/>
      <c r="O202" s="260">
        <f>'AMZN Auto Part MASTER'!$FE$40</f>
        <v>0</v>
      </c>
      <c r="P202" s="260">
        <f>'AMZN Auto Part MASTER'!$FE$41</f>
        <v>0</v>
      </c>
      <c r="Q202" s="260">
        <f>'AMZN Auto Part MASTER'!$FE$42</f>
        <v>0</v>
      </c>
      <c r="R202" s="231"/>
      <c r="S202" s="231"/>
      <c r="T202" s="231"/>
      <c r="U202" s="231"/>
      <c r="V202" s="231"/>
      <c r="W202" s="231"/>
      <c r="X202" s="231"/>
      <c r="Y202" s="231"/>
      <c r="Z202" s="231"/>
      <c r="AA202" s="231"/>
      <c r="AB202" s="231"/>
      <c r="AC202" s="231"/>
    </row>
    <row r="203" spans="2:29" ht="15.75" customHeight="1">
      <c r="B203" s="260">
        <f>'AMZN Auto Part MASTER'!$FF$4</f>
        <v>0</v>
      </c>
      <c r="C203" s="17" t="s">
        <v>452</v>
      </c>
      <c r="D203" s="260">
        <f>'AMZN Auto Part MASTER'!$FF$36</f>
        <v>0</v>
      </c>
      <c r="E203" s="267">
        <v>0</v>
      </c>
      <c r="F203" s="260">
        <f>'AMZN Auto Part MASTER'!$FF$37</f>
        <v>0</v>
      </c>
      <c r="G203" s="230"/>
      <c r="H203" s="231"/>
      <c r="I203" s="231"/>
      <c r="J203" s="371">
        <f>'AMZN Auto Part MASTER'!$FF$38</f>
        <v>0</v>
      </c>
      <c r="K203" s="230">
        <v>0</v>
      </c>
      <c r="L203" s="231"/>
      <c r="M203" s="231"/>
      <c r="N203" s="231"/>
      <c r="O203" s="260">
        <f>'AMZN Auto Part MASTER'!$FF$40</f>
        <v>0</v>
      </c>
      <c r="P203" s="260">
        <f>'AMZN Auto Part MASTER'!$FF$41</f>
        <v>0</v>
      </c>
      <c r="Q203" s="260">
        <f>'AMZN Auto Part MASTER'!$FF$42</f>
        <v>0</v>
      </c>
      <c r="R203" s="231"/>
      <c r="S203" s="231"/>
      <c r="T203" s="231"/>
      <c r="U203" s="231"/>
      <c r="V203" s="231"/>
      <c r="W203" s="231"/>
      <c r="X203" s="231"/>
      <c r="Y203" s="231"/>
      <c r="Z203" s="231"/>
      <c r="AA203" s="231"/>
      <c r="AB203" s="231"/>
      <c r="AC203" s="231"/>
    </row>
    <row r="204" spans="2:29" ht="15.75" customHeight="1">
      <c r="B204" s="260">
        <f>'AMZN Auto Part MASTER'!$FG$4</f>
        <v>0</v>
      </c>
      <c r="C204" s="17" t="s">
        <v>453</v>
      </c>
      <c r="D204" s="260">
        <f>'AMZN Auto Part MASTER'!$FG$36</f>
        <v>0</v>
      </c>
      <c r="E204" s="267">
        <v>0</v>
      </c>
      <c r="F204" s="260">
        <f>'AMZN Auto Part MASTER'!$FG$37</f>
        <v>0</v>
      </c>
      <c r="G204" s="230"/>
      <c r="H204" s="231"/>
      <c r="I204" s="231"/>
      <c r="J204" s="371">
        <f>'AMZN Auto Part MASTER'!$FG$38</f>
        <v>0</v>
      </c>
      <c r="K204" s="230">
        <v>0</v>
      </c>
      <c r="L204" s="231"/>
      <c r="M204" s="231"/>
      <c r="N204" s="231"/>
      <c r="O204" s="260">
        <f>'AMZN Auto Part MASTER'!$FG$40</f>
        <v>0</v>
      </c>
      <c r="P204" s="260">
        <f>'AMZN Auto Part MASTER'!$FG$41</f>
        <v>0</v>
      </c>
      <c r="Q204" s="260">
        <f>'AMZN Auto Part MASTER'!$FG$42</f>
        <v>0</v>
      </c>
      <c r="R204" s="231"/>
      <c r="S204" s="231"/>
      <c r="T204" s="231"/>
      <c r="U204" s="231"/>
      <c r="V204" s="231"/>
      <c r="W204" s="231"/>
      <c r="X204" s="231"/>
      <c r="Y204" s="231"/>
      <c r="Z204" s="231"/>
      <c r="AA204" s="231"/>
      <c r="AB204" s="231"/>
      <c r="AC204" s="231"/>
    </row>
    <row r="205" spans="2:29" ht="15.75" customHeight="1">
      <c r="B205" s="260">
        <f>'AMZN Auto Part MASTER'!$FH$4</f>
        <v>0</v>
      </c>
      <c r="C205" s="17" t="s">
        <v>454</v>
      </c>
      <c r="D205" s="260">
        <f>'AMZN Auto Part MASTER'!$FH$36</f>
        <v>0</v>
      </c>
      <c r="E205" s="267">
        <v>0</v>
      </c>
      <c r="F205" s="260">
        <f>'AMZN Auto Part MASTER'!$FH$37</f>
        <v>0</v>
      </c>
      <c r="G205" s="230"/>
      <c r="H205" s="231"/>
      <c r="I205" s="231"/>
      <c r="J205" s="371">
        <f>'AMZN Auto Part MASTER'!$FH$38</f>
        <v>0</v>
      </c>
      <c r="K205" s="230">
        <v>0</v>
      </c>
      <c r="L205" s="231"/>
      <c r="M205" s="231"/>
      <c r="N205" s="231"/>
      <c r="O205" s="260">
        <f>'AMZN Auto Part MASTER'!$FH$40</f>
        <v>0</v>
      </c>
      <c r="P205" s="260">
        <f>'AMZN Auto Part MASTER'!$FH$41</f>
        <v>0</v>
      </c>
      <c r="Q205" s="260">
        <f>'AMZN Auto Part MASTER'!$FH$42</f>
        <v>0</v>
      </c>
      <c r="R205" s="231"/>
      <c r="S205" s="231"/>
      <c r="T205" s="231"/>
      <c r="U205" s="231"/>
      <c r="V205" s="231"/>
      <c r="W205" s="231"/>
      <c r="X205" s="231"/>
      <c r="Y205" s="231"/>
      <c r="Z205" s="231"/>
      <c r="AA205" s="231"/>
      <c r="AB205" s="231"/>
      <c r="AC205" s="231"/>
    </row>
    <row r="206" spans="2:29" ht="15.75" customHeight="1">
      <c r="B206" s="260">
        <f>'AMZN Auto Part MASTER'!$FI$4</f>
        <v>0</v>
      </c>
      <c r="C206" s="17" t="s">
        <v>455</v>
      </c>
      <c r="D206" s="260">
        <f>'AMZN Auto Part MASTER'!$FI$36</f>
        <v>0</v>
      </c>
      <c r="E206" s="267">
        <v>0</v>
      </c>
      <c r="F206" s="260">
        <f>'AMZN Auto Part MASTER'!$FI$37</f>
        <v>0</v>
      </c>
      <c r="G206" s="230"/>
      <c r="H206" s="231"/>
      <c r="I206" s="231"/>
      <c r="J206" s="371">
        <f>'AMZN Auto Part MASTER'!$FI$38</f>
        <v>0</v>
      </c>
      <c r="K206" s="230">
        <v>0</v>
      </c>
      <c r="L206" s="231"/>
      <c r="M206" s="231"/>
      <c r="N206" s="231"/>
      <c r="O206" s="260">
        <f>'AMZN Auto Part MASTER'!$FI$40</f>
        <v>0</v>
      </c>
      <c r="P206" s="260">
        <f>'AMZN Auto Part MASTER'!$FI$41</f>
        <v>0</v>
      </c>
      <c r="Q206" s="260">
        <f>'AMZN Auto Part MASTER'!$FI$42</f>
        <v>0</v>
      </c>
      <c r="R206" s="231"/>
      <c r="S206" s="231"/>
      <c r="T206" s="231"/>
      <c r="U206" s="231"/>
      <c r="V206" s="231"/>
      <c r="W206" s="231"/>
      <c r="X206" s="231"/>
      <c r="Y206" s="231"/>
      <c r="Z206" s="231"/>
      <c r="AA206" s="231"/>
      <c r="AB206" s="231"/>
      <c r="AC206" s="231"/>
    </row>
    <row r="207" spans="2:29" ht="15.75" customHeight="1">
      <c r="B207" s="260">
        <f>'AMZN Auto Part MASTER'!$FJ$4</f>
        <v>0</v>
      </c>
      <c r="C207" s="17" t="s">
        <v>456</v>
      </c>
      <c r="D207" s="260">
        <f>'AMZN Auto Part MASTER'!$FJ$36</f>
        <v>0</v>
      </c>
      <c r="E207" s="267">
        <v>0</v>
      </c>
      <c r="F207" s="260">
        <f>'AMZN Auto Part MASTER'!$FJ$37</f>
        <v>0</v>
      </c>
      <c r="G207" s="230"/>
      <c r="H207" s="231"/>
      <c r="I207" s="231"/>
      <c r="J207" s="371">
        <f>'AMZN Auto Part MASTER'!$FJ$38</f>
        <v>0</v>
      </c>
      <c r="K207" s="230">
        <v>0</v>
      </c>
      <c r="L207" s="231"/>
      <c r="M207" s="231"/>
      <c r="N207" s="231"/>
      <c r="O207" s="260">
        <f>'AMZN Auto Part MASTER'!$FJ$40</f>
        <v>0</v>
      </c>
      <c r="P207" s="260">
        <f>'AMZN Auto Part MASTER'!$FJ$41</f>
        <v>0</v>
      </c>
      <c r="Q207" s="260">
        <f>'AMZN Auto Part MASTER'!$FJ$42</f>
        <v>0</v>
      </c>
      <c r="R207" s="231"/>
      <c r="S207" s="231"/>
      <c r="T207" s="231"/>
      <c r="U207" s="231"/>
      <c r="V207" s="231"/>
      <c r="W207" s="231"/>
      <c r="X207" s="231"/>
      <c r="Y207" s="231"/>
      <c r="Z207" s="231"/>
      <c r="AA207" s="231"/>
      <c r="AB207" s="231"/>
      <c r="AC207" s="231"/>
    </row>
    <row r="208" spans="2:29" ht="15.75" customHeight="1">
      <c r="B208" s="260">
        <f>'AMZN Auto Part MASTER'!$FK$4</f>
        <v>0</v>
      </c>
      <c r="C208" s="17" t="s">
        <v>457</v>
      </c>
      <c r="D208" s="260">
        <f>'AMZN Auto Part MASTER'!$FK$36</f>
        <v>0</v>
      </c>
      <c r="E208" s="267">
        <v>0</v>
      </c>
      <c r="F208" s="260">
        <f>'AMZN Auto Part MASTER'!$FK$37</f>
        <v>0</v>
      </c>
      <c r="G208" s="230"/>
      <c r="H208" s="231"/>
      <c r="I208" s="231"/>
      <c r="J208" s="371">
        <f>'AMZN Auto Part MASTER'!$FK$38</f>
        <v>0</v>
      </c>
      <c r="K208" s="230">
        <v>0</v>
      </c>
      <c r="L208" s="231"/>
      <c r="M208" s="231"/>
      <c r="N208" s="231"/>
      <c r="O208" s="260">
        <f>'AMZN Auto Part MASTER'!$FK$40</f>
        <v>0</v>
      </c>
      <c r="P208" s="260">
        <f>'AMZN Auto Part MASTER'!$FK$41</f>
        <v>0</v>
      </c>
      <c r="Q208" s="260">
        <f>'AMZN Auto Part MASTER'!$FK$42</f>
        <v>0</v>
      </c>
      <c r="R208" s="231"/>
      <c r="S208" s="231"/>
      <c r="T208" s="231"/>
      <c r="U208" s="231"/>
      <c r="V208" s="231"/>
      <c r="W208" s="231"/>
      <c r="X208" s="231"/>
      <c r="Y208" s="231"/>
      <c r="Z208" s="231"/>
      <c r="AA208" s="231"/>
      <c r="AB208" s="231"/>
      <c r="AC208" s="231"/>
    </row>
    <row r="209" spans="2:29" ht="15.75" customHeight="1">
      <c r="B209" s="260">
        <f>'AMZN Auto Part MASTER'!$FL$4</f>
        <v>0</v>
      </c>
      <c r="C209" s="17" t="s">
        <v>458</v>
      </c>
      <c r="D209" s="260">
        <f>'AMZN Auto Part MASTER'!$FL$36</f>
        <v>0</v>
      </c>
      <c r="E209" s="267">
        <v>0</v>
      </c>
      <c r="F209" s="260">
        <f>'AMZN Auto Part MASTER'!$FL$37</f>
        <v>0</v>
      </c>
      <c r="G209" s="230"/>
      <c r="H209" s="231"/>
      <c r="I209" s="231"/>
      <c r="J209" s="371">
        <f>'AMZN Auto Part MASTER'!$FL$38</f>
        <v>0</v>
      </c>
      <c r="K209" s="230">
        <v>0</v>
      </c>
      <c r="L209" s="231"/>
      <c r="M209" s="231"/>
      <c r="N209" s="231"/>
      <c r="O209" s="260">
        <f>'AMZN Auto Part MASTER'!$FL$40</f>
        <v>0</v>
      </c>
      <c r="P209" s="260">
        <f>'AMZN Auto Part MASTER'!$FL$41</f>
        <v>0</v>
      </c>
      <c r="Q209" s="260">
        <f>'AMZN Auto Part MASTER'!$FL$42</f>
        <v>0</v>
      </c>
      <c r="R209" s="231"/>
      <c r="S209" s="231"/>
      <c r="T209" s="231"/>
      <c r="U209" s="231"/>
      <c r="V209" s="231"/>
      <c r="W209" s="231"/>
      <c r="X209" s="231"/>
      <c r="Y209" s="231"/>
      <c r="Z209" s="231"/>
      <c r="AA209" s="231"/>
      <c r="AB209" s="231"/>
      <c r="AC209" s="231"/>
    </row>
    <row r="210" spans="2:29" ht="15.75" customHeight="1">
      <c r="B210" s="260">
        <f>'AMZN Auto Part MASTER'!$FM$4</f>
        <v>0</v>
      </c>
      <c r="C210" s="17" t="s">
        <v>459</v>
      </c>
      <c r="D210" s="260">
        <f>'AMZN Auto Part MASTER'!$FM$36</f>
        <v>0</v>
      </c>
      <c r="E210" s="267">
        <v>0</v>
      </c>
      <c r="F210" s="260">
        <f>'AMZN Auto Part MASTER'!$FM$37</f>
        <v>0</v>
      </c>
      <c r="G210" s="230"/>
      <c r="H210" s="231"/>
      <c r="I210" s="231"/>
      <c r="J210" s="371">
        <f>'AMZN Auto Part MASTER'!$FM$38</f>
        <v>0</v>
      </c>
      <c r="K210" s="230">
        <v>0</v>
      </c>
      <c r="L210" s="231"/>
      <c r="M210" s="231"/>
      <c r="N210" s="231"/>
      <c r="O210" s="260">
        <f>'AMZN Auto Part MASTER'!$FM$40</f>
        <v>0</v>
      </c>
      <c r="P210" s="260">
        <f>'AMZN Auto Part MASTER'!$FM$41</f>
        <v>0</v>
      </c>
      <c r="Q210" s="260">
        <f>'AMZN Auto Part MASTER'!$FM$42</f>
        <v>0</v>
      </c>
      <c r="R210" s="231"/>
      <c r="S210" s="231"/>
      <c r="T210" s="231"/>
      <c r="U210" s="231"/>
      <c r="V210" s="231"/>
      <c r="W210" s="231"/>
      <c r="X210" s="231"/>
      <c r="Y210" s="231"/>
      <c r="Z210" s="231"/>
      <c r="AA210" s="231"/>
      <c r="AB210" s="231"/>
      <c r="AC210" s="231"/>
    </row>
    <row r="211" spans="2:29" ht="15.75" customHeight="1">
      <c r="B211" s="260">
        <f>'AMZN Auto Part MASTER'!$FN$4</f>
        <v>0</v>
      </c>
      <c r="C211" s="17" t="s">
        <v>460</v>
      </c>
      <c r="D211" s="260">
        <f>'AMZN Auto Part MASTER'!$FN$36</f>
        <v>0</v>
      </c>
      <c r="E211" s="267">
        <v>0</v>
      </c>
      <c r="F211" s="260">
        <f>'AMZN Auto Part MASTER'!$FN$37</f>
        <v>0</v>
      </c>
      <c r="G211" s="230"/>
      <c r="H211" s="231"/>
      <c r="I211" s="231"/>
      <c r="J211" s="371">
        <f>'AMZN Auto Part MASTER'!$FN$38</f>
        <v>0</v>
      </c>
      <c r="K211" s="230">
        <v>0</v>
      </c>
      <c r="L211" s="231"/>
      <c r="M211" s="231"/>
      <c r="N211" s="231"/>
      <c r="O211" s="260">
        <f>'AMZN Auto Part MASTER'!$FN$40</f>
        <v>0</v>
      </c>
      <c r="P211" s="260">
        <f>'AMZN Auto Part MASTER'!$FN$41</f>
        <v>0</v>
      </c>
      <c r="Q211" s="260">
        <f>'AMZN Auto Part MASTER'!$FN$42</f>
        <v>0</v>
      </c>
      <c r="R211" s="231"/>
      <c r="S211" s="231"/>
      <c r="T211" s="231"/>
      <c r="U211" s="231"/>
      <c r="V211" s="231"/>
      <c r="W211" s="231"/>
      <c r="X211" s="231"/>
      <c r="Y211" s="231"/>
      <c r="Z211" s="231"/>
      <c r="AA211" s="231"/>
      <c r="AB211" s="231"/>
      <c r="AC211" s="231"/>
    </row>
    <row r="212" spans="2:29" ht="15.75" customHeight="1">
      <c r="B212" s="260">
        <f>'AMZN Auto Part MASTER'!$FO$4</f>
        <v>0</v>
      </c>
      <c r="C212" s="17" t="s">
        <v>461</v>
      </c>
      <c r="D212" s="260">
        <f>'AMZN Auto Part MASTER'!$FO$36</f>
        <v>0</v>
      </c>
      <c r="E212" s="267">
        <v>0</v>
      </c>
      <c r="F212" s="260">
        <f>'AMZN Auto Part MASTER'!$FO$37</f>
        <v>0</v>
      </c>
      <c r="G212" s="230"/>
      <c r="H212" s="231"/>
      <c r="I212" s="231"/>
      <c r="J212" s="371">
        <f>'AMZN Auto Part MASTER'!$FO$38</f>
        <v>0</v>
      </c>
      <c r="K212" s="230">
        <v>0</v>
      </c>
      <c r="L212" s="231"/>
      <c r="M212" s="231"/>
      <c r="N212" s="231"/>
      <c r="O212" s="260">
        <f>'AMZN Auto Part MASTER'!$FO$40</f>
        <v>0</v>
      </c>
      <c r="P212" s="260">
        <f>'AMZN Auto Part MASTER'!$FO$41</f>
        <v>0</v>
      </c>
      <c r="Q212" s="260">
        <f>'AMZN Auto Part MASTER'!$FO$42</f>
        <v>0</v>
      </c>
      <c r="R212" s="231"/>
      <c r="S212" s="231"/>
      <c r="T212" s="231"/>
      <c r="U212" s="231"/>
      <c r="V212" s="231"/>
      <c r="W212" s="231"/>
      <c r="X212" s="231"/>
      <c r="Y212" s="231"/>
      <c r="Z212" s="231"/>
      <c r="AA212" s="231"/>
      <c r="AB212" s="231"/>
      <c r="AC212" s="231"/>
    </row>
    <row r="213" spans="2:29" ht="15.75" customHeight="1">
      <c r="B213" s="260">
        <f>'AMZN Auto Part MASTER'!$FP$4</f>
        <v>0</v>
      </c>
      <c r="C213" s="17" t="s">
        <v>462</v>
      </c>
      <c r="D213" s="260">
        <f>'AMZN Auto Part MASTER'!$FP$36</f>
        <v>0</v>
      </c>
      <c r="E213" s="267">
        <v>0</v>
      </c>
      <c r="F213" s="260">
        <f>'AMZN Auto Part MASTER'!$FP$37</f>
        <v>0</v>
      </c>
      <c r="G213" s="230"/>
      <c r="H213" s="231"/>
      <c r="I213" s="231"/>
      <c r="J213" s="371">
        <f>'AMZN Auto Part MASTER'!$FP$38</f>
        <v>0</v>
      </c>
      <c r="K213" s="230">
        <v>0</v>
      </c>
      <c r="L213" s="231"/>
      <c r="M213" s="231"/>
      <c r="N213" s="231"/>
      <c r="O213" s="260">
        <f>'AMZN Auto Part MASTER'!$FP$40</f>
        <v>0</v>
      </c>
      <c r="P213" s="260">
        <f>'AMZN Auto Part MASTER'!$FP$41</f>
        <v>0</v>
      </c>
      <c r="Q213" s="260">
        <f>'AMZN Auto Part MASTER'!$FP$42</f>
        <v>0</v>
      </c>
      <c r="R213" s="231"/>
      <c r="S213" s="231"/>
      <c r="T213" s="231"/>
      <c r="U213" s="231"/>
      <c r="V213" s="231"/>
      <c r="W213" s="231"/>
      <c r="X213" s="231"/>
      <c r="Y213" s="231"/>
      <c r="Z213" s="231"/>
      <c r="AA213" s="231"/>
      <c r="AB213" s="231"/>
      <c r="AC213" s="231"/>
    </row>
    <row r="214" spans="2:29" ht="15.75" customHeight="1">
      <c r="B214" s="260">
        <f>'AMZN Auto Part MASTER'!$FQ$4</f>
        <v>0</v>
      </c>
      <c r="C214" s="17" t="s">
        <v>463</v>
      </c>
      <c r="D214" s="260">
        <f>'AMZN Auto Part MASTER'!$FQ$36</f>
        <v>0</v>
      </c>
      <c r="E214" s="267">
        <v>0</v>
      </c>
      <c r="F214" s="260">
        <f>'AMZN Auto Part MASTER'!$FQ$37</f>
        <v>0</v>
      </c>
      <c r="G214" s="230"/>
      <c r="H214" s="231"/>
      <c r="I214" s="231"/>
      <c r="J214" s="371">
        <f>'AMZN Auto Part MASTER'!$FQ$38</f>
        <v>0</v>
      </c>
      <c r="K214" s="230">
        <v>0</v>
      </c>
      <c r="L214" s="231"/>
      <c r="M214" s="231"/>
      <c r="N214" s="231"/>
      <c r="O214" s="260">
        <f>'AMZN Auto Part MASTER'!$FQ$40</f>
        <v>0</v>
      </c>
      <c r="P214" s="260">
        <f>'AMZN Auto Part MASTER'!$FQ$41</f>
        <v>0</v>
      </c>
      <c r="Q214" s="260">
        <f>'AMZN Auto Part MASTER'!$FQ$42</f>
        <v>0</v>
      </c>
      <c r="R214" s="231"/>
      <c r="S214" s="231"/>
      <c r="T214" s="231"/>
      <c r="U214" s="231"/>
      <c r="V214" s="231"/>
      <c r="W214" s="231"/>
      <c r="X214" s="231"/>
      <c r="Y214" s="231"/>
      <c r="Z214" s="231"/>
      <c r="AA214" s="231"/>
      <c r="AB214" s="231"/>
      <c r="AC214" s="231"/>
    </row>
    <row r="215" spans="2:29" ht="15.75" customHeight="1">
      <c r="B215" s="260">
        <f>'AMZN Auto Part MASTER'!$FR$4</f>
        <v>0</v>
      </c>
      <c r="C215" s="17" t="s">
        <v>464</v>
      </c>
      <c r="D215" s="260">
        <f>'AMZN Auto Part MASTER'!$FR$36</f>
        <v>0</v>
      </c>
      <c r="E215" s="267">
        <v>0</v>
      </c>
      <c r="F215" s="260">
        <f>'AMZN Auto Part MASTER'!$FR$37</f>
        <v>0</v>
      </c>
      <c r="G215" s="230"/>
      <c r="H215" s="231"/>
      <c r="I215" s="231"/>
      <c r="J215" s="371">
        <f>'AMZN Auto Part MASTER'!$FR$38</f>
        <v>0</v>
      </c>
      <c r="K215" s="230">
        <v>0</v>
      </c>
      <c r="L215" s="231"/>
      <c r="M215" s="231"/>
      <c r="N215" s="231"/>
      <c r="O215" s="260">
        <f>'AMZN Auto Part MASTER'!$FR$40</f>
        <v>0</v>
      </c>
      <c r="P215" s="260">
        <f>'AMZN Auto Part MASTER'!$FR$41</f>
        <v>0</v>
      </c>
      <c r="Q215" s="260">
        <f>'AMZN Auto Part MASTER'!$FR$42</f>
        <v>0</v>
      </c>
      <c r="R215" s="231"/>
      <c r="S215" s="231"/>
      <c r="T215" s="231"/>
      <c r="U215" s="231"/>
      <c r="V215" s="231"/>
      <c r="W215" s="231"/>
      <c r="X215" s="231"/>
      <c r="Y215" s="231"/>
      <c r="Z215" s="231"/>
      <c r="AA215" s="231"/>
      <c r="AB215" s="231"/>
      <c r="AC215" s="231"/>
    </row>
    <row r="216" spans="2:29" ht="15.75" customHeight="1">
      <c r="B216" s="260">
        <f>'AMZN Auto Part MASTER'!$FS$4</f>
        <v>0</v>
      </c>
      <c r="C216" s="17" t="s">
        <v>465</v>
      </c>
      <c r="D216" s="260">
        <f>'AMZN Auto Part MASTER'!$FS$36</f>
        <v>0</v>
      </c>
      <c r="E216" s="267">
        <v>0</v>
      </c>
      <c r="F216" s="260">
        <f>'AMZN Auto Part MASTER'!$FS$37</f>
        <v>0</v>
      </c>
      <c r="G216" s="230"/>
      <c r="H216" s="231"/>
      <c r="I216" s="231"/>
      <c r="J216" s="371">
        <f>'AMZN Auto Part MASTER'!$FS$38</f>
        <v>0</v>
      </c>
      <c r="K216" s="230">
        <v>0</v>
      </c>
      <c r="L216" s="231"/>
      <c r="M216" s="231"/>
      <c r="N216" s="231"/>
      <c r="O216" s="260">
        <f>'AMZN Auto Part MASTER'!$FS$40</f>
        <v>0</v>
      </c>
      <c r="P216" s="260">
        <f>'AMZN Auto Part MASTER'!$FS$41</f>
        <v>0</v>
      </c>
      <c r="Q216" s="260">
        <f>'AMZN Auto Part MASTER'!$FS$42</f>
        <v>0</v>
      </c>
      <c r="R216" s="231"/>
      <c r="S216" s="231"/>
      <c r="T216" s="231"/>
      <c r="U216" s="231"/>
      <c r="V216" s="231"/>
      <c r="W216" s="231"/>
      <c r="X216" s="231"/>
      <c r="Y216" s="231"/>
      <c r="Z216" s="231"/>
      <c r="AA216" s="231"/>
      <c r="AB216" s="231"/>
      <c r="AC216" s="231"/>
    </row>
    <row r="217" spans="2:29" ht="15.75" customHeight="1">
      <c r="B217" s="260">
        <f>'AMZN Auto Part MASTER'!$FT$4</f>
        <v>0</v>
      </c>
      <c r="C217" s="17" t="s">
        <v>466</v>
      </c>
      <c r="D217" s="260">
        <f>'AMZN Auto Part MASTER'!$FT$36</f>
        <v>0</v>
      </c>
      <c r="E217" s="267">
        <v>0</v>
      </c>
      <c r="F217" s="260">
        <f>'AMZN Auto Part MASTER'!$FT$37</f>
        <v>0</v>
      </c>
      <c r="G217" s="230"/>
      <c r="H217" s="231"/>
      <c r="I217" s="231"/>
      <c r="J217" s="371">
        <f>'AMZN Auto Part MASTER'!$FT$38</f>
        <v>0</v>
      </c>
      <c r="K217" s="230">
        <v>0</v>
      </c>
      <c r="L217" s="231"/>
      <c r="M217" s="231"/>
      <c r="N217" s="231"/>
      <c r="O217" s="260">
        <f>'AMZN Auto Part MASTER'!$FT$40</f>
        <v>0</v>
      </c>
      <c r="P217" s="260">
        <f>'AMZN Auto Part MASTER'!$FT$41</f>
        <v>0</v>
      </c>
      <c r="Q217" s="260">
        <f>'AMZN Auto Part MASTER'!$FT$42</f>
        <v>0</v>
      </c>
      <c r="R217" s="231"/>
      <c r="S217" s="231"/>
      <c r="T217" s="231"/>
      <c r="U217" s="231"/>
      <c r="V217" s="231"/>
      <c r="W217" s="231"/>
      <c r="X217" s="231"/>
      <c r="Y217" s="231"/>
      <c r="Z217" s="231"/>
      <c r="AA217" s="231"/>
      <c r="AB217" s="231"/>
      <c r="AC217" s="231"/>
    </row>
    <row r="218" spans="2:29" ht="15.75" customHeight="1">
      <c r="B218" s="260">
        <f>'AMZN Auto Part MASTER'!$FU$4</f>
        <v>0</v>
      </c>
      <c r="C218" s="17" t="s">
        <v>467</v>
      </c>
      <c r="D218" s="260">
        <f>'AMZN Auto Part MASTER'!$FU$36</f>
        <v>0</v>
      </c>
      <c r="E218" s="267">
        <v>0</v>
      </c>
      <c r="F218" s="260">
        <f>'AMZN Auto Part MASTER'!$FU$37</f>
        <v>0</v>
      </c>
      <c r="G218" s="230"/>
      <c r="H218" s="231"/>
      <c r="I218" s="231"/>
      <c r="J218" s="371">
        <f>'AMZN Auto Part MASTER'!$FU$38</f>
        <v>0</v>
      </c>
      <c r="K218" s="230">
        <v>0</v>
      </c>
      <c r="L218" s="231"/>
      <c r="M218" s="231"/>
      <c r="N218" s="231"/>
      <c r="O218" s="260">
        <f>'AMZN Auto Part MASTER'!$FU$40</f>
        <v>0</v>
      </c>
      <c r="P218" s="260">
        <f>'AMZN Auto Part MASTER'!$FU$41</f>
        <v>0</v>
      </c>
      <c r="Q218" s="260">
        <f>'AMZN Auto Part MASTER'!$FU$42</f>
        <v>0</v>
      </c>
      <c r="R218" s="231"/>
      <c r="S218" s="231"/>
      <c r="T218" s="231"/>
      <c r="U218" s="231"/>
      <c r="V218" s="231"/>
      <c r="W218" s="231"/>
      <c r="X218" s="231"/>
      <c r="Y218" s="231"/>
      <c r="Z218" s="231"/>
      <c r="AA218" s="231"/>
      <c r="AB218" s="231"/>
      <c r="AC218" s="231"/>
    </row>
    <row r="219" spans="2:29" ht="15.75" customHeight="1">
      <c r="B219" s="260">
        <f>'AMZN Auto Part MASTER'!$FV$4</f>
        <v>0</v>
      </c>
      <c r="C219" s="17" t="s">
        <v>468</v>
      </c>
      <c r="D219" s="260">
        <f>'AMZN Auto Part MASTER'!$FV$36</f>
        <v>0</v>
      </c>
      <c r="E219" s="267">
        <v>0</v>
      </c>
      <c r="F219" s="260">
        <f>'AMZN Auto Part MASTER'!$FV$37</f>
        <v>0</v>
      </c>
      <c r="G219" s="230"/>
      <c r="H219" s="231"/>
      <c r="I219" s="231"/>
      <c r="J219" s="371">
        <f>'AMZN Auto Part MASTER'!$FV$38</f>
        <v>0</v>
      </c>
      <c r="K219" s="230">
        <v>0</v>
      </c>
      <c r="L219" s="231"/>
      <c r="M219" s="231"/>
      <c r="N219" s="231"/>
      <c r="O219" s="260">
        <f>'AMZN Auto Part MASTER'!$FV$40</f>
        <v>0</v>
      </c>
      <c r="P219" s="260">
        <f>'AMZN Auto Part MASTER'!$FV$41</f>
        <v>0</v>
      </c>
      <c r="Q219" s="260">
        <f>'AMZN Auto Part MASTER'!$FV$42</f>
        <v>0</v>
      </c>
      <c r="R219" s="231"/>
      <c r="S219" s="231"/>
      <c r="T219" s="231"/>
      <c r="U219" s="231"/>
      <c r="V219" s="231"/>
      <c r="W219" s="231"/>
      <c r="X219" s="231"/>
      <c r="Y219" s="231"/>
      <c r="Z219" s="231"/>
      <c r="AA219" s="231"/>
      <c r="AB219" s="231"/>
      <c r="AC219" s="231"/>
    </row>
    <row r="220" spans="2:29" ht="15.75" customHeight="1">
      <c r="B220" s="260">
        <f>'AMZN Auto Part MASTER'!$FW$4</f>
        <v>0</v>
      </c>
      <c r="C220" s="17" t="s">
        <v>469</v>
      </c>
      <c r="D220" s="260">
        <f>'AMZN Auto Part MASTER'!$FW$36</f>
        <v>0</v>
      </c>
      <c r="E220" s="267">
        <v>0</v>
      </c>
      <c r="F220" s="260">
        <f>'AMZN Auto Part MASTER'!$FW$37</f>
        <v>0</v>
      </c>
      <c r="G220" s="230"/>
      <c r="H220" s="231"/>
      <c r="I220" s="231"/>
      <c r="J220" s="371">
        <f>'AMZN Auto Part MASTER'!$FW$38</f>
        <v>0</v>
      </c>
      <c r="K220" s="230">
        <v>0</v>
      </c>
      <c r="L220" s="231"/>
      <c r="M220" s="231"/>
      <c r="N220" s="231"/>
      <c r="O220" s="260">
        <f>'AMZN Auto Part MASTER'!$FW$40</f>
        <v>0</v>
      </c>
      <c r="P220" s="260">
        <f>'AMZN Auto Part MASTER'!$FW$41</f>
        <v>0</v>
      </c>
      <c r="Q220" s="260">
        <f>'AMZN Auto Part MASTER'!$FW$42</f>
        <v>0</v>
      </c>
      <c r="R220" s="231"/>
      <c r="S220" s="231"/>
      <c r="T220" s="231"/>
      <c r="U220" s="231"/>
      <c r="V220" s="231"/>
      <c r="W220" s="231"/>
      <c r="X220" s="231"/>
      <c r="Y220" s="231"/>
      <c r="Z220" s="231"/>
      <c r="AA220" s="231"/>
      <c r="AB220" s="231"/>
      <c r="AC220" s="231"/>
    </row>
    <row r="221" spans="2:29" ht="15.75" customHeight="1">
      <c r="B221" s="260">
        <f>'AMZN Auto Part MASTER'!$FX$4</f>
        <v>0</v>
      </c>
      <c r="C221" s="17" t="s">
        <v>470</v>
      </c>
      <c r="D221" s="260">
        <f>'AMZN Auto Part MASTER'!$FX$36</f>
        <v>0</v>
      </c>
      <c r="E221" s="267">
        <v>0</v>
      </c>
      <c r="F221" s="260">
        <f>'AMZN Auto Part MASTER'!$FX$37</f>
        <v>0</v>
      </c>
      <c r="G221" s="230"/>
      <c r="H221" s="231"/>
      <c r="I221" s="231"/>
      <c r="J221" s="371">
        <f>'AMZN Auto Part MASTER'!$FX$38</f>
        <v>0</v>
      </c>
      <c r="K221" s="230">
        <v>0</v>
      </c>
      <c r="L221" s="231"/>
      <c r="M221" s="231"/>
      <c r="N221" s="231"/>
      <c r="O221" s="260">
        <f>'AMZN Auto Part MASTER'!$FX$40</f>
        <v>0</v>
      </c>
      <c r="P221" s="260">
        <f>'AMZN Auto Part MASTER'!$FX$41</f>
        <v>0</v>
      </c>
      <c r="Q221" s="260">
        <f>'AMZN Auto Part MASTER'!$FX$42</f>
        <v>0</v>
      </c>
      <c r="R221" s="231"/>
      <c r="S221" s="231"/>
      <c r="T221" s="231"/>
      <c r="U221" s="231"/>
      <c r="V221" s="231"/>
      <c r="W221" s="231"/>
      <c r="X221" s="231"/>
      <c r="Y221" s="231"/>
      <c r="Z221" s="231"/>
      <c r="AA221" s="231"/>
      <c r="AB221" s="231"/>
      <c r="AC221" s="231"/>
    </row>
    <row r="222" spans="2:29" ht="15.75" customHeight="1">
      <c r="B222" s="260">
        <f>'AMZN Auto Part MASTER'!$FY$4</f>
        <v>0</v>
      </c>
      <c r="C222" s="17" t="s">
        <v>471</v>
      </c>
      <c r="D222" s="260">
        <f>'AMZN Auto Part MASTER'!$FY$36</f>
        <v>0</v>
      </c>
      <c r="E222" s="267">
        <v>0</v>
      </c>
      <c r="F222" s="260">
        <f>'AMZN Auto Part MASTER'!$FY$37</f>
        <v>0</v>
      </c>
      <c r="G222" s="230"/>
      <c r="H222" s="231"/>
      <c r="I222" s="231"/>
      <c r="J222" s="371">
        <f>'AMZN Auto Part MASTER'!$FY$38</f>
        <v>0</v>
      </c>
      <c r="K222" s="230">
        <v>0</v>
      </c>
      <c r="L222" s="231"/>
      <c r="M222" s="231"/>
      <c r="N222" s="231"/>
      <c r="O222" s="260">
        <f>'AMZN Auto Part MASTER'!$FY$40</f>
        <v>0</v>
      </c>
      <c r="P222" s="260">
        <f>'AMZN Auto Part MASTER'!$FY$41</f>
        <v>0</v>
      </c>
      <c r="Q222" s="260">
        <f>'AMZN Auto Part MASTER'!$FY$42</f>
        <v>0</v>
      </c>
      <c r="R222" s="231"/>
      <c r="S222" s="231"/>
      <c r="T222" s="231"/>
      <c r="U222" s="231"/>
      <c r="V222" s="231"/>
      <c r="W222" s="231"/>
      <c r="X222" s="231"/>
      <c r="Y222" s="231"/>
      <c r="Z222" s="231"/>
      <c r="AA222" s="231"/>
      <c r="AB222" s="231"/>
      <c r="AC222" s="231"/>
    </row>
    <row r="223" spans="2:29" ht="15.75" customHeight="1">
      <c r="B223" s="260">
        <f>'AMZN Auto Part MASTER'!$FZ$4</f>
        <v>0</v>
      </c>
      <c r="C223" s="17" t="s">
        <v>472</v>
      </c>
      <c r="D223" s="260">
        <f>'AMZN Auto Part MASTER'!$FZ$36</f>
        <v>0</v>
      </c>
      <c r="E223" s="267">
        <v>0</v>
      </c>
      <c r="F223" s="260">
        <f>'AMZN Auto Part MASTER'!$FZ$37</f>
        <v>0</v>
      </c>
      <c r="G223" s="230"/>
      <c r="H223" s="231"/>
      <c r="I223" s="231"/>
      <c r="J223" s="371">
        <f>'AMZN Auto Part MASTER'!$FZ$38</f>
        <v>0</v>
      </c>
      <c r="K223" s="230">
        <v>0</v>
      </c>
      <c r="L223" s="231"/>
      <c r="M223" s="231"/>
      <c r="N223" s="231"/>
      <c r="O223" s="260">
        <f>'AMZN Auto Part MASTER'!$FZ$40</f>
        <v>0</v>
      </c>
      <c r="P223" s="260">
        <f>'AMZN Auto Part MASTER'!$FZ$41</f>
        <v>0</v>
      </c>
      <c r="Q223" s="260">
        <f>'AMZN Auto Part MASTER'!$FZ$42</f>
        <v>0</v>
      </c>
      <c r="R223" s="231"/>
      <c r="S223" s="231"/>
      <c r="T223" s="231"/>
      <c r="U223" s="231"/>
      <c r="V223" s="231"/>
      <c r="W223" s="231"/>
      <c r="X223" s="231"/>
      <c r="Y223" s="231"/>
      <c r="Z223" s="231"/>
      <c r="AA223" s="231"/>
      <c r="AB223" s="231"/>
      <c r="AC223" s="231"/>
    </row>
    <row r="224" spans="2:29" ht="15.75" customHeight="1">
      <c r="B224" s="260">
        <f>'AMZN Auto Part MASTER'!$GA$4</f>
        <v>0</v>
      </c>
      <c r="C224" s="17" t="s">
        <v>473</v>
      </c>
      <c r="D224" s="260">
        <f>'AMZN Auto Part MASTER'!$GA$36</f>
        <v>0</v>
      </c>
      <c r="E224" s="267">
        <v>0</v>
      </c>
      <c r="F224" s="260">
        <f>'AMZN Auto Part MASTER'!$GA$37</f>
        <v>0</v>
      </c>
      <c r="G224" s="230"/>
      <c r="H224" s="231"/>
      <c r="I224" s="231"/>
      <c r="J224" s="371">
        <f>'AMZN Auto Part MASTER'!$GA$38</f>
        <v>0</v>
      </c>
      <c r="K224" s="230">
        <v>0</v>
      </c>
      <c r="L224" s="231"/>
      <c r="M224" s="231"/>
      <c r="N224" s="231"/>
      <c r="O224" s="260">
        <f>'AMZN Auto Part MASTER'!$GA$40</f>
        <v>0</v>
      </c>
      <c r="P224" s="260">
        <f>'AMZN Auto Part MASTER'!$GA$41</f>
        <v>0</v>
      </c>
      <c r="Q224" s="260">
        <f>'AMZN Auto Part MASTER'!$GA$42</f>
        <v>0</v>
      </c>
      <c r="R224" s="231"/>
      <c r="S224" s="231"/>
      <c r="T224" s="231"/>
      <c r="U224" s="231"/>
      <c r="V224" s="231"/>
      <c r="W224" s="231"/>
      <c r="X224" s="231"/>
      <c r="Y224" s="231"/>
      <c r="Z224" s="231"/>
      <c r="AA224" s="231"/>
      <c r="AB224" s="231"/>
      <c r="AC224" s="231"/>
    </row>
    <row r="225" spans="2:29" ht="15.75" customHeight="1">
      <c r="B225" s="260">
        <f>'AMZN Auto Part MASTER'!$GB$4</f>
        <v>0</v>
      </c>
      <c r="C225" s="17" t="s">
        <v>474</v>
      </c>
      <c r="D225" s="260">
        <f>'AMZN Auto Part MASTER'!$GB$36</f>
        <v>0</v>
      </c>
      <c r="E225" s="267">
        <v>0</v>
      </c>
      <c r="F225" s="260">
        <f>'AMZN Auto Part MASTER'!$GB$37</f>
        <v>0</v>
      </c>
      <c r="G225" s="230"/>
      <c r="H225" s="231"/>
      <c r="I225" s="231"/>
      <c r="J225" s="371">
        <f>'AMZN Auto Part MASTER'!$GB$38</f>
        <v>0</v>
      </c>
      <c r="K225" s="230">
        <v>0</v>
      </c>
      <c r="L225" s="231"/>
      <c r="M225" s="231"/>
      <c r="N225" s="231"/>
      <c r="O225" s="260">
        <f>'AMZN Auto Part MASTER'!$GB$40</f>
        <v>0</v>
      </c>
      <c r="P225" s="260">
        <f>'AMZN Auto Part MASTER'!$GB$41</f>
        <v>0</v>
      </c>
      <c r="Q225" s="260">
        <f>'AMZN Auto Part MASTER'!$GB$42</f>
        <v>0</v>
      </c>
      <c r="R225" s="231"/>
      <c r="S225" s="231"/>
      <c r="T225" s="231"/>
      <c r="U225" s="231"/>
      <c r="V225" s="231"/>
      <c r="W225" s="231"/>
      <c r="X225" s="231"/>
      <c r="Y225" s="231"/>
      <c r="Z225" s="231"/>
      <c r="AA225" s="231"/>
      <c r="AB225" s="231"/>
      <c r="AC225" s="231"/>
    </row>
    <row r="226" spans="2:29" ht="15.75" customHeight="1">
      <c r="B226" s="260">
        <f>'AMZN Auto Part MASTER'!$GC$4</f>
        <v>0</v>
      </c>
      <c r="C226" s="17" t="s">
        <v>475</v>
      </c>
      <c r="D226" s="260">
        <f>'AMZN Auto Part MASTER'!$GC$36</f>
        <v>0</v>
      </c>
      <c r="E226" s="267">
        <v>0</v>
      </c>
      <c r="F226" s="260">
        <f>'AMZN Auto Part MASTER'!$GC$37</f>
        <v>0</v>
      </c>
      <c r="G226" s="230"/>
      <c r="H226" s="231"/>
      <c r="I226" s="231"/>
      <c r="J226" s="371">
        <f>'AMZN Auto Part MASTER'!$GC$38</f>
        <v>0</v>
      </c>
      <c r="K226" s="230">
        <v>0</v>
      </c>
      <c r="L226" s="231"/>
      <c r="M226" s="231"/>
      <c r="N226" s="231"/>
      <c r="O226" s="260">
        <f>'AMZN Auto Part MASTER'!$GC$40</f>
        <v>0</v>
      </c>
      <c r="P226" s="260">
        <f>'AMZN Auto Part MASTER'!$GC$41</f>
        <v>0</v>
      </c>
      <c r="Q226" s="260">
        <f>'AMZN Auto Part MASTER'!$GC$42</f>
        <v>0</v>
      </c>
      <c r="R226" s="231"/>
      <c r="S226" s="231"/>
      <c r="T226" s="231"/>
      <c r="U226" s="231"/>
      <c r="V226" s="231"/>
      <c r="W226" s="231"/>
      <c r="X226" s="231"/>
      <c r="Y226" s="231"/>
      <c r="Z226" s="231"/>
      <c r="AA226" s="231"/>
      <c r="AB226" s="231"/>
      <c r="AC226" s="231"/>
    </row>
    <row r="227" spans="2:29" ht="15.75" customHeight="1">
      <c r="B227" s="260">
        <f>'AMZN Auto Part MASTER'!$GD$4</f>
        <v>0</v>
      </c>
      <c r="C227" s="17" t="s">
        <v>476</v>
      </c>
      <c r="D227" s="260">
        <f>'AMZN Auto Part MASTER'!$GD$36</f>
        <v>0</v>
      </c>
      <c r="E227" s="267">
        <v>0</v>
      </c>
      <c r="F227" s="260">
        <f>'AMZN Auto Part MASTER'!$GD$37</f>
        <v>0</v>
      </c>
      <c r="G227" s="230"/>
      <c r="H227" s="231"/>
      <c r="I227" s="231"/>
      <c r="J227" s="371">
        <f>'AMZN Auto Part MASTER'!$GD$38</f>
        <v>0</v>
      </c>
      <c r="K227" s="230">
        <v>0</v>
      </c>
      <c r="L227" s="231"/>
      <c r="M227" s="231"/>
      <c r="N227" s="231"/>
      <c r="O227" s="260">
        <f>'AMZN Auto Part MASTER'!$GD$40</f>
        <v>0</v>
      </c>
      <c r="P227" s="260">
        <f>'AMZN Auto Part MASTER'!$GD$41</f>
        <v>0</v>
      </c>
      <c r="Q227" s="260">
        <f>'AMZN Auto Part MASTER'!$GD$42</f>
        <v>0</v>
      </c>
      <c r="R227" s="231"/>
      <c r="S227" s="231"/>
      <c r="T227" s="231"/>
      <c r="U227" s="231"/>
      <c r="V227" s="231"/>
      <c r="W227" s="231"/>
      <c r="X227" s="231"/>
      <c r="Y227" s="231"/>
      <c r="Z227" s="231"/>
      <c r="AA227" s="231"/>
      <c r="AB227" s="231"/>
      <c r="AC227" s="231"/>
    </row>
    <row r="228" spans="2:29" ht="15.75" customHeight="1">
      <c r="B228" s="260">
        <f>'AMZN Auto Part MASTER'!$GE$4</f>
        <v>0</v>
      </c>
      <c r="C228" s="17" t="s">
        <v>477</v>
      </c>
      <c r="D228" s="260">
        <f>'AMZN Auto Part MASTER'!$GE$36</f>
        <v>0</v>
      </c>
      <c r="E228" s="267">
        <v>0</v>
      </c>
      <c r="F228" s="260">
        <f>'AMZN Auto Part MASTER'!$GE$37</f>
        <v>0</v>
      </c>
      <c r="G228" s="230"/>
      <c r="H228" s="231"/>
      <c r="I228" s="231"/>
      <c r="J228" s="371">
        <f>'AMZN Auto Part MASTER'!$GE$38</f>
        <v>0</v>
      </c>
      <c r="K228" s="230">
        <v>0</v>
      </c>
      <c r="L228" s="231"/>
      <c r="M228" s="231"/>
      <c r="N228" s="231"/>
      <c r="O228" s="260">
        <f>'AMZN Auto Part MASTER'!$GE$40</f>
        <v>0</v>
      </c>
      <c r="P228" s="260">
        <f>'AMZN Auto Part MASTER'!$GE$41</f>
        <v>0</v>
      </c>
      <c r="Q228" s="260">
        <f>'AMZN Auto Part MASTER'!$GE$42</f>
        <v>0</v>
      </c>
      <c r="R228" s="231"/>
      <c r="S228" s="231"/>
      <c r="T228" s="231"/>
      <c r="U228" s="231"/>
      <c r="V228" s="231"/>
      <c r="W228" s="231"/>
      <c r="X228" s="231"/>
      <c r="Y228" s="231"/>
      <c r="Z228" s="231"/>
      <c r="AA228" s="231"/>
      <c r="AB228" s="231"/>
      <c r="AC228" s="231"/>
    </row>
    <row r="229" spans="2:29" ht="15.75" customHeight="1">
      <c r="B229" s="260">
        <f>'AMZN Auto Part MASTER'!$GF$4</f>
        <v>0</v>
      </c>
      <c r="C229" s="17" t="s">
        <v>478</v>
      </c>
      <c r="D229" s="260">
        <f>'AMZN Auto Part MASTER'!$GF$36</f>
        <v>0</v>
      </c>
      <c r="E229" s="267">
        <v>0</v>
      </c>
      <c r="F229" s="260">
        <f>'AMZN Auto Part MASTER'!$GF$37</f>
        <v>0</v>
      </c>
      <c r="G229" s="230"/>
      <c r="H229" s="231"/>
      <c r="I229" s="231"/>
      <c r="J229" s="371">
        <f>'AMZN Auto Part MASTER'!$GF$38</f>
        <v>0</v>
      </c>
      <c r="K229" s="230">
        <v>0</v>
      </c>
      <c r="L229" s="231"/>
      <c r="M229" s="231"/>
      <c r="N229" s="231"/>
      <c r="O229" s="260">
        <f>'AMZN Auto Part MASTER'!$GF$40</f>
        <v>0</v>
      </c>
      <c r="P229" s="260">
        <f>'AMZN Auto Part MASTER'!$GF$41</f>
        <v>0</v>
      </c>
      <c r="Q229" s="260">
        <f>'AMZN Auto Part MASTER'!$GF$42</f>
        <v>0</v>
      </c>
      <c r="R229" s="231"/>
      <c r="S229" s="231"/>
      <c r="T229" s="231"/>
      <c r="U229" s="231"/>
      <c r="V229" s="231"/>
      <c r="W229" s="231"/>
      <c r="X229" s="231"/>
      <c r="Y229" s="231"/>
      <c r="Z229" s="231"/>
      <c r="AA229" s="231"/>
      <c r="AB229" s="231"/>
      <c r="AC229" s="231"/>
    </row>
    <row r="230" spans="2:29" ht="15.75" customHeight="1">
      <c r="B230" s="260">
        <f>'AMZN Auto Part MASTER'!$GG$4</f>
        <v>0</v>
      </c>
      <c r="C230" s="17" t="s">
        <v>479</v>
      </c>
      <c r="D230" s="260">
        <f>'AMZN Auto Part MASTER'!$GG$36</f>
        <v>0</v>
      </c>
      <c r="E230" s="267">
        <v>0</v>
      </c>
      <c r="F230" s="260">
        <f>'AMZN Auto Part MASTER'!$GG$37</f>
        <v>0</v>
      </c>
      <c r="G230" s="230"/>
      <c r="H230" s="231"/>
      <c r="I230" s="231"/>
      <c r="J230" s="371">
        <f>'AMZN Auto Part MASTER'!$GG$38</f>
        <v>0</v>
      </c>
      <c r="K230" s="230">
        <v>0</v>
      </c>
      <c r="L230" s="231"/>
      <c r="M230" s="231"/>
      <c r="N230" s="231"/>
      <c r="O230" s="260">
        <f>'AMZN Auto Part MASTER'!$GG$40</f>
        <v>0</v>
      </c>
      <c r="P230" s="260">
        <f>'AMZN Auto Part MASTER'!$GG$41</f>
        <v>0</v>
      </c>
      <c r="Q230" s="260">
        <f>'AMZN Auto Part MASTER'!$GG$42</f>
        <v>0</v>
      </c>
      <c r="R230" s="231"/>
      <c r="S230" s="231"/>
      <c r="T230" s="231"/>
      <c r="U230" s="231"/>
      <c r="V230" s="231"/>
      <c r="W230" s="231"/>
      <c r="X230" s="231"/>
      <c r="Y230" s="231"/>
      <c r="Z230" s="231"/>
      <c r="AA230" s="231"/>
      <c r="AB230" s="231"/>
      <c r="AC230" s="231"/>
    </row>
    <row r="231" spans="2:29" ht="15.75" customHeight="1">
      <c r="B231" s="260">
        <f>'AMZN Auto Part MASTER'!$GH$4</f>
        <v>0</v>
      </c>
      <c r="C231" s="17" t="s">
        <v>480</v>
      </c>
      <c r="D231" s="260">
        <f>'AMZN Auto Part MASTER'!$GH$36</f>
        <v>0</v>
      </c>
      <c r="E231" s="267">
        <v>0</v>
      </c>
      <c r="F231" s="260">
        <f>'AMZN Auto Part MASTER'!$GH$37</f>
        <v>0</v>
      </c>
      <c r="G231" s="230"/>
      <c r="H231" s="231"/>
      <c r="I231" s="231"/>
      <c r="J231" s="371">
        <f>'AMZN Auto Part MASTER'!$GH$38</f>
        <v>0</v>
      </c>
      <c r="K231" s="230">
        <v>0</v>
      </c>
      <c r="L231" s="231"/>
      <c r="M231" s="231"/>
      <c r="N231" s="231"/>
      <c r="O231" s="260">
        <f>'AMZN Auto Part MASTER'!$GH$40</f>
        <v>0</v>
      </c>
      <c r="P231" s="260">
        <f>'AMZN Auto Part MASTER'!$GH$41</f>
        <v>0</v>
      </c>
      <c r="Q231" s="260">
        <f>'AMZN Auto Part MASTER'!$GH$42</f>
        <v>0</v>
      </c>
      <c r="R231" s="231"/>
      <c r="S231" s="231"/>
      <c r="T231" s="231"/>
      <c r="U231" s="231"/>
      <c r="V231" s="231"/>
      <c r="W231" s="231"/>
      <c r="X231" s="231"/>
      <c r="Y231" s="231"/>
      <c r="Z231" s="231"/>
      <c r="AA231" s="231"/>
      <c r="AB231" s="231"/>
      <c r="AC231" s="231"/>
    </row>
    <row r="232" spans="2:29" ht="15.75" customHeight="1">
      <c r="B232" s="260">
        <f>'AMZN Auto Part MASTER'!$GI$4</f>
        <v>0</v>
      </c>
      <c r="C232" s="17" t="s">
        <v>481</v>
      </c>
      <c r="D232" s="260">
        <f>'AMZN Auto Part MASTER'!$GI$36</f>
        <v>0</v>
      </c>
      <c r="E232" s="267">
        <v>0</v>
      </c>
      <c r="F232" s="260">
        <f>'AMZN Auto Part MASTER'!$GI$37</f>
        <v>0</v>
      </c>
      <c r="G232" s="230"/>
      <c r="H232" s="231"/>
      <c r="I232" s="231"/>
      <c r="J232" s="371">
        <f>'AMZN Auto Part MASTER'!$GI$38</f>
        <v>0</v>
      </c>
      <c r="K232" s="230">
        <v>0</v>
      </c>
      <c r="L232" s="231"/>
      <c r="M232" s="231"/>
      <c r="N232" s="231"/>
      <c r="O232" s="260">
        <f>'AMZN Auto Part MASTER'!$GI$40</f>
        <v>0</v>
      </c>
      <c r="P232" s="260">
        <f>'AMZN Auto Part MASTER'!$GI$41</f>
        <v>0</v>
      </c>
      <c r="Q232" s="260">
        <f>'AMZN Auto Part MASTER'!$GI$42</f>
        <v>0</v>
      </c>
      <c r="R232" s="231"/>
      <c r="S232" s="231"/>
      <c r="T232" s="231"/>
      <c r="U232" s="231"/>
      <c r="V232" s="231"/>
      <c r="W232" s="231"/>
      <c r="X232" s="231"/>
      <c r="Y232" s="231"/>
      <c r="Z232" s="231"/>
      <c r="AA232" s="231"/>
      <c r="AB232" s="231"/>
      <c r="AC232" s="231"/>
    </row>
    <row r="233" spans="2:29" ht="15.75" customHeight="1">
      <c r="B233" s="260">
        <f>'AMZN Auto Part MASTER'!$GJ$4</f>
        <v>0</v>
      </c>
      <c r="C233" s="17" t="s">
        <v>482</v>
      </c>
      <c r="D233" s="260">
        <f>'AMZN Auto Part MASTER'!$GJ$36</f>
        <v>0</v>
      </c>
      <c r="E233" s="267">
        <v>0</v>
      </c>
      <c r="F233" s="260">
        <f>'AMZN Auto Part MASTER'!$GJ$37</f>
        <v>0</v>
      </c>
      <c r="G233" s="230"/>
      <c r="H233" s="231"/>
      <c r="I233" s="231"/>
      <c r="J233" s="371">
        <f>'AMZN Auto Part MASTER'!$GJ$38</f>
        <v>0</v>
      </c>
      <c r="K233" s="230">
        <v>0</v>
      </c>
      <c r="L233" s="231"/>
      <c r="M233" s="231"/>
      <c r="N233" s="231"/>
      <c r="O233" s="260">
        <f>'AMZN Auto Part MASTER'!$GJ$40</f>
        <v>0</v>
      </c>
      <c r="P233" s="260">
        <f>'AMZN Auto Part MASTER'!$GJ$41</f>
        <v>0</v>
      </c>
      <c r="Q233" s="260">
        <f>'AMZN Auto Part MASTER'!$GJ$42</f>
        <v>0</v>
      </c>
      <c r="R233" s="231"/>
      <c r="S233" s="231"/>
      <c r="T233" s="231"/>
      <c r="U233" s="231"/>
      <c r="V233" s="231"/>
      <c r="W233" s="231"/>
      <c r="X233" s="231"/>
      <c r="Y233" s="231"/>
      <c r="Z233" s="231"/>
      <c r="AA233" s="231"/>
      <c r="AB233" s="231"/>
      <c r="AC233" s="231"/>
    </row>
    <row r="234" spans="2:29" ht="15.75" customHeight="1">
      <c r="B234" s="260">
        <f>'AMZN Auto Part MASTER'!$GK$4</f>
        <v>0</v>
      </c>
      <c r="C234" s="17" t="s">
        <v>483</v>
      </c>
      <c r="D234" s="260">
        <f>'AMZN Auto Part MASTER'!$GK$36</f>
        <v>0</v>
      </c>
      <c r="E234" s="267">
        <v>0</v>
      </c>
      <c r="F234" s="260">
        <f>'AMZN Auto Part MASTER'!$GK$37</f>
        <v>0</v>
      </c>
      <c r="G234" s="230"/>
      <c r="H234" s="231"/>
      <c r="I234" s="231"/>
      <c r="J234" s="371">
        <f>'AMZN Auto Part MASTER'!$GK$38</f>
        <v>0</v>
      </c>
      <c r="K234" s="230">
        <v>0</v>
      </c>
      <c r="L234" s="231"/>
      <c r="M234" s="231"/>
      <c r="N234" s="231"/>
      <c r="O234" s="260">
        <f>'AMZN Auto Part MASTER'!$GK$40</f>
        <v>0</v>
      </c>
      <c r="P234" s="260">
        <f>'AMZN Auto Part MASTER'!$GK$41</f>
        <v>0</v>
      </c>
      <c r="Q234" s="260">
        <f>'AMZN Auto Part MASTER'!$GK$42</f>
        <v>0</v>
      </c>
      <c r="R234" s="231"/>
      <c r="S234" s="231"/>
      <c r="T234" s="231"/>
      <c r="U234" s="231"/>
      <c r="V234" s="231"/>
      <c r="W234" s="231"/>
      <c r="X234" s="231"/>
      <c r="Y234" s="231"/>
      <c r="Z234" s="231"/>
      <c r="AA234" s="231"/>
      <c r="AB234" s="231"/>
      <c r="AC234" s="231"/>
    </row>
    <row r="235" spans="2:29" ht="15.75" customHeight="1">
      <c r="B235" s="260">
        <f>'AMZN Auto Part MASTER'!$GL$4</f>
        <v>0</v>
      </c>
      <c r="C235" s="17" t="s">
        <v>484</v>
      </c>
      <c r="D235" s="260">
        <f>'AMZN Auto Part MASTER'!$GL$36</f>
        <v>0</v>
      </c>
      <c r="E235" s="267">
        <v>0</v>
      </c>
      <c r="F235" s="260">
        <f>'AMZN Auto Part MASTER'!$GL$37</f>
        <v>0</v>
      </c>
      <c r="G235" s="230"/>
      <c r="H235" s="231"/>
      <c r="I235" s="231"/>
      <c r="J235" s="371">
        <f>'AMZN Auto Part MASTER'!$GL$38</f>
        <v>0</v>
      </c>
      <c r="K235" s="230">
        <v>0</v>
      </c>
      <c r="L235" s="231"/>
      <c r="M235" s="231"/>
      <c r="N235" s="231"/>
      <c r="O235" s="260">
        <f>'AMZN Auto Part MASTER'!$GL$40</f>
        <v>0</v>
      </c>
      <c r="P235" s="260">
        <f>'AMZN Auto Part MASTER'!$GL$41</f>
        <v>0</v>
      </c>
      <c r="Q235" s="260">
        <f>'AMZN Auto Part MASTER'!$GL$42</f>
        <v>0</v>
      </c>
      <c r="R235" s="231"/>
      <c r="S235" s="231"/>
      <c r="T235" s="231"/>
      <c r="U235" s="231"/>
      <c r="V235" s="231"/>
      <c r="W235" s="231"/>
      <c r="X235" s="231"/>
      <c r="Y235" s="231"/>
      <c r="Z235" s="231"/>
      <c r="AA235" s="231"/>
      <c r="AB235" s="231"/>
      <c r="AC235" s="231"/>
    </row>
    <row r="236" spans="2:29" ht="15.75" customHeight="1">
      <c r="B236" s="260">
        <f>'AMZN Auto Part MASTER'!$GM$4</f>
        <v>0</v>
      </c>
      <c r="C236" s="17" t="s">
        <v>485</v>
      </c>
      <c r="D236" s="260">
        <f>'AMZN Auto Part MASTER'!$GM$36</f>
        <v>0</v>
      </c>
      <c r="E236" s="267">
        <v>0</v>
      </c>
      <c r="F236" s="260">
        <f>'AMZN Auto Part MASTER'!$GM$37</f>
        <v>0</v>
      </c>
      <c r="G236" s="230"/>
      <c r="H236" s="231"/>
      <c r="I236" s="231"/>
      <c r="J236" s="371">
        <f>'AMZN Auto Part MASTER'!$GM$38</f>
        <v>0</v>
      </c>
      <c r="K236" s="230">
        <v>0</v>
      </c>
      <c r="L236" s="231"/>
      <c r="M236" s="231"/>
      <c r="N236" s="231"/>
      <c r="O236" s="260">
        <f>'AMZN Auto Part MASTER'!$GM$40</f>
        <v>0</v>
      </c>
      <c r="P236" s="260">
        <f>'AMZN Auto Part MASTER'!$GM$41</f>
        <v>0</v>
      </c>
      <c r="Q236" s="260">
        <f>'AMZN Auto Part MASTER'!$GM$42</f>
        <v>0</v>
      </c>
      <c r="R236" s="231"/>
      <c r="S236" s="231"/>
      <c r="T236" s="231"/>
      <c r="U236" s="231"/>
      <c r="V236" s="231"/>
      <c r="W236" s="231"/>
      <c r="X236" s="231"/>
      <c r="Y236" s="231"/>
      <c r="Z236" s="231"/>
      <c r="AA236" s="231"/>
      <c r="AB236" s="231"/>
      <c r="AC236" s="231"/>
    </row>
    <row r="237" spans="2:29" ht="15.75" customHeight="1">
      <c r="B237" s="260">
        <f>'AMZN Auto Part MASTER'!$GN$4</f>
        <v>0</v>
      </c>
      <c r="C237" s="17" t="s">
        <v>486</v>
      </c>
      <c r="D237" s="260">
        <f>'AMZN Auto Part MASTER'!$GN$36</f>
        <v>0</v>
      </c>
      <c r="E237" s="267">
        <v>0</v>
      </c>
      <c r="F237" s="260">
        <f>'AMZN Auto Part MASTER'!$GN$37</f>
        <v>0</v>
      </c>
      <c r="G237" s="230"/>
      <c r="H237" s="231"/>
      <c r="I237" s="231"/>
      <c r="J237" s="371">
        <f>'AMZN Auto Part MASTER'!$GN$38</f>
        <v>0</v>
      </c>
      <c r="K237" s="230">
        <v>0</v>
      </c>
      <c r="L237" s="231"/>
      <c r="M237" s="231"/>
      <c r="N237" s="231"/>
      <c r="O237" s="260">
        <f>'AMZN Auto Part MASTER'!$GN$40</f>
        <v>0</v>
      </c>
      <c r="P237" s="260">
        <f>'AMZN Auto Part MASTER'!$GN$41</f>
        <v>0</v>
      </c>
      <c r="Q237" s="260">
        <f>'AMZN Auto Part MASTER'!$GN$42</f>
        <v>0</v>
      </c>
      <c r="R237" s="231"/>
      <c r="S237" s="231"/>
      <c r="T237" s="231"/>
      <c r="U237" s="231"/>
      <c r="V237" s="231"/>
      <c r="W237" s="231"/>
      <c r="X237" s="231"/>
      <c r="Y237" s="231"/>
      <c r="Z237" s="231"/>
      <c r="AA237" s="231"/>
      <c r="AB237" s="231"/>
      <c r="AC237" s="231"/>
    </row>
    <row r="238" spans="2:29" ht="15.75" customHeight="1">
      <c r="B238" s="260">
        <f>'AMZN Auto Part MASTER'!$GO$4</f>
        <v>0</v>
      </c>
      <c r="C238" s="17" t="s">
        <v>487</v>
      </c>
      <c r="D238" s="260">
        <f>'AMZN Auto Part MASTER'!$GO$36</f>
        <v>0</v>
      </c>
      <c r="E238" s="267">
        <v>0</v>
      </c>
      <c r="F238" s="260">
        <f>'AMZN Auto Part MASTER'!$GO$37</f>
        <v>0</v>
      </c>
      <c r="G238" s="230"/>
      <c r="H238" s="231"/>
      <c r="I238" s="231"/>
      <c r="J238" s="371">
        <f>'AMZN Auto Part MASTER'!$GO$38</f>
        <v>0</v>
      </c>
      <c r="K238" s="230">
        <v>0</v>
      </c>
      <c r="L238" s="231"/>
      <c r="M238" s="231"/>
      <c r="N238" s="231"/>
      <c r="O238" s="260">
        <f>'AMZN Auto Part MASTER'!$GO$40</f>
        <v>0</v>
      </c>
      <c r="P238" s="260">
        <f>'AMZN Auto Part MASTER'!$GO$41</f>
        <v>0</v>
      </c>
      <c r="Q238" s="260">
        <f>'AMZN Auto Part MASTER'!$GO$42</f>
        <v>0</v>
      </c>
      <c r="R238" s="231"/>
      <c r="S238" s="231"/>
      <c r="T238" s="231"/>
      <c r="U238" s="231"/>
      <c r="V238" s="231"/>
      <c r="W238" s="231"/>
      <c r="X238" s="231"/>
      <c r="Y238" s="231"/>
      <c r="Z238" s="231"/>
      <c r="AA238" s="231"/>
      <c r="AB238" s="231"/>
      <c r="AC238" s="231"/>
    </row>
    <row r="239" spans="2:29" ht="15.75" customHeight="1">
      <c r="B239" s="260">
        <f>'AMZN Auto Part MASTER'!$GP$4</f>
        <v>0</v>
      </c>
      <c r="C239" s="17" t="s">
        <v>488</v>
      </c>
      <c r="D239" s="260">
        <f>'AMZN Auto Part MASTER'!$GP$36</f>
        <v>0</v>
      </c>
      <c r="E239" s="267">
        <v>0</v>
      </c>
      <c r="F239" s="260">
        <f>'AMZN Auto Part MASTER'!$GP$37</f>
        <v>0</v>
      </c>
      <c r="G239" s="230"/>
      <c r="H239" s="231"/>
      <c r="I239" s="231"/>
      <c r="J239" s="260">
        <f>'AMZN Auto Part MASTER'!$GP$38</f>
        <v>0</v>
      </c>
      <c r="K239" s="230">
        <v>0</v>
      </c>
      <c r="L239" s="231"/>
      <c r="M239" s="231"/>
      <c r="N239" s="231"/>
      <c r="O239" s="260">
        <f>'AMZN Auto Part MASTER'!$GP$40</f>
        <v>0</v>
      </c>
      <c r="P239" s="260">
        <f>'AMZN Auto Part MASTER'!$GP$41</f>
        <v>0</v>
      </c>
      <c r="Q239" s="260">
        <f>'AMZN Auto Part MASTER'!$GP$42</f>
        <v>0</v>
      </c>
      <c r="R239" s="231"/>
      <c r="S239" s="231"/>
      <c r="T239" s="231"/>
      <c r="U239" s="231"/>
      <c r="V239" s="231"/>
      <c r="W239" s="231"/>
      <c r="X239" s="231"/>
      <c r="Y239" s="231"/>
      <c r="Z239" s="231"/>
      <c r="AA239" s="231"/>
      <c r="AB239" s="231"/>
      <c r="AC239" s="231"/>
    </row>
    <row r="240" spans="2:29" ht="15.75" customHeight="1">
      <c r="B240" s="260">
        <f>'AMZN Auto Part MASTER'!$GQ$4</f>
        <v>0</v>
      </c>
      <c r="C240" s="17" t="s">
        <v>489</v>
      </c>
      <c r="D240" s="260">
        <f>'AMZN Auto Part MASTER'!$GQ$36</f>
        <v>0</v>
      </c>
      <c r="E240" s="267">
        <v>0</v>
      </c>
      <c r="F240" s="260">
        <f>'AMZN Auto Part MASTER'!$GQ$37</f>
        <v>0</v>
      </c>
      <c r="G240" s="230"/>
      <c r="H240" s="231"/>
      <c r="I240" s="231"/>
      <c r="J240" s="260">
        <f>'AMZN Auto Part MASTER'!$GQ$38</f>
        <v>0</v>
      </c>
      <c r="K240" s="230">
        <v>0</v>
      </c>
      <c r="L240" s="231"/>
      <c r="M240" s="231"/>
      <c r="N240" s="231"/>
      <c r="O240" s="260">
        <f>'AMZN Auto Part MASTER'!$GQ$40</f>
        <v>0</v>
      </c>
      <c r="P240" s="260">
        <f>'AMZN Auto Part MASTER'!$GQ$41</f>
        <v>0</v>
      </c>
      <c r="Q240" s="260">
        <f>'AMZN Auto Part MASTER'!$GQ$42</f>
        <v>0</v>
      </c>
      <c r="R240" s="231"/>
      <c r="S240" s="231"/>
      <c r="T240" s="231"/>
      <c r="U240" s="231"/>
      <c r="V240" s="231"/>
      <c r="W240" s="231"/>
      <c r="X240" s="231"/>
      <c r="Y240" s="231"/>
      <c r="Z240" s="231"/>
      <c r="AA240" s="231"/>
      <c r="AB240" s="231"/>
      <c r="AC240" s="231"/>
    </row>
    <row r="241" spans="2:29" ht="15.75" customHeight="1">
      <c r="B241" s="260">
        <f>'AMZN Auto Part MASTER'!$GR$4</f>
        <v>0</v>
      </c>
      <c r="C241" s="17" t="s">
        <v>490</v>
      </c>
      <c r="D241" s="260">
        <f>'AMZN Auto Part MASTER'!$GR$36</f>
        <v>0</v>
      </c>
      <c r="E241" s="267">
        <v>0</v>
      </c>
      <c r="F241" s="260">
        <f>'AMZN Auto Part MASTER'!$GR$37</f>
        <v>0</v>
      </c>
      <c r="G241" s="230"/>
      <c r="H241" s="231"/>
      <c r="I241" s="231"/>
      <c r="J241" s="260">
        <f>'AMZN Auto Part MASTER'!$GR$38</f>
        <v>0</v>
      </c>
      <c r="K241" s="230">
        <v>0</v>
      </c>
      <c r="L241" s="231"/>
      <c r="M241" s="231"/>
      <c r="N241" s="231"/>
      <c r="O241" s="260">
        <f>'AMZN Auto Part MASTER'!$GR$40</f>
        <v>0</v>
      </c>
      <c r="P241" s="260">
        <f>'AMZN Auto Part MASTER'!$GR$41</f>
        <v>0</v>
      </c>
      <c r="Q241" s="260">
        <f>'AMZN Auto Part MASTER'!$GR$42</f>
        <v>0</v>
      </c>
      <c r="R241" s="231"/>
      <c r="S241" s="231"/>
      <c r="T241" s="231"/>
      <c r="U241" s="231"/>
      <c r="V241" s="231"/>
      <c r="W241" s="231"/>
      <c r="X241" s="231"/>
      <c r="Y241" s="231"/>
      <c r="Z241" s="231"/>
      <c r="AA241" s="231"/>
      <c r="AB241" s="231"/>
      <c r="AC241" s="231"/>
    </row>
    <row r="242" spans="2:29" ht="15.75" customHeight="1">
      <c r="B242" s="260">
        <f>'AMZN Auto Part MASTER'!$GS$4</f>
        <v>0</v>
      </c>
      <c r="C242" s="17" t="s">
        <v>491</v>
      </c>
      <c r="D242" s="260">
        <f>'AMZN Auto Part MASTER'!$GS$36</f>
        <v>0</v>
      </c>
      <c r="E242" s="267">
        <v>0</v>
      </c>
      <c r="F242" s="260">
        <f>'AMZN Auto Part MASTER'!$GS$37</f>
        <v>0</v>
      </c>
      <c r="G242" s="230"/>
      <c r="H242" s="231"/>
      <c r="I242" s="231"/>
      <c r="J242" s="260">
        <f>'AMZN Auto Part MASTER'!$GS$38</f>
        <v>0</v>
      </c>
      <c r="K242" s="230">
        <v>0</v>
      </c>
      <c r="L242" s="231"/>
      <c r="M242" s="231"/>
      <c r="N242" s="231"/>
      <c r="O242" s="260">
        <f>'AMZN Auto Part MASTER'!$GS$40</f>
        <v>0</v>
      </c>
      <c r="P242" s="260">
        <f>'AMZN Auto Part MASTER'!$GS$41</f>
        <v>0</v>
      </c>
      <c r="Q242" s="260">
        <f>'AMZN Auto Part MASTER'!$GS$42</f>
        <v>0</v>
      </c>
      <c r="R242" s="231"/>
      <c r="S242" s="231"/>
      <c r="T242" s="231"/>
      <c r="U242" s="231"/>
      <c r="V242" s="231"/>
      <c r="W242" s="231"/>
      <c r="X242" s="231"/>
      <c r="Y242" s="231"/>
      <c r="Z242" s="231"/>
      <c r="AA242" s="231"/>
      <c r="AB242" s="231"/>
      <c r="AC242" s="231"/>
    </row>
    <row r="243" spans="2:29" ht="15.75" customHeight="1">
      <c r="B243" s="260">
        <f>'AMZN Auto Part MASTER'!$GT$4</f>
        <v>0</v>
      </c>
      <c r="C243" s="17" t="s">
        <v>492</v>
      </c>
      <c r="D243" s="260">
        <f>'AMZN Auto Part MASTER'!$GT$36</f>
        <v>0</v>
      </c>
      <c r="E243" s="267">
        <v>0</v>
      </c>
      <c r="F243" s="260">
        <f>'AMZN Auto Part MASTER'!$GT$37</f>
        <v>0</v>
      </c>
      <c r="G243" s="230"/>
      <c r="H243" s="231"/>
      <c r="I243" s="231"/>
      <c r="J243" s="260">
        <f>'AMZN Auto Part MASTER'!$GT$38</f>
        <v>0</v>
      </c>
      <c r="K243" s="230">
        <v>0</v>
      </c>
      <c r="L243" s="231"/>
      <c r="M243" s="231"/>
      <c r="N243" s="231"/>
      <c r="O243" s="260">
        <f>'AMZN Auto Part MASTER'!$GT$40</f>
        <v>0</v>
      </c>
      <c r="P243" s="260">
        <f>'AMZN Auto Part MASTER'!$GT$41</f>
        <v>0</v>
      </c>
      <c r="Q243" s="260">
        <f>'AMZN Auto Part MASTER'!$GT$42</f>
        <v>0</v>
      </c>
      <c r="R243" s="231"/>
      <c r="S243" s="231"/>
      <c r="T243" s="231"/>
      <c r="U243" s="231"/>
      <c r="V243" s="231"/>
      <c r="W243" s="231"/>
      <c r="X243" s="231"/>
      <c r="Y243" s="231"/>
      <c r="Z243" s="231"/>
      <c r="AA243" s="231"/>
      <c r="AB243" s="231"/>
      <c r="AC243" s="231"/>
    </row>
    <row r="244" spans="2:29" ht="15.75" customHeight="1">
      <c r="B244" s="260">
        <f>'AMZN Auto Part MASTER'!$GU$4</f>
        <v>0</v>
      </c>
      <c r="C244" s="17" t="s">
        <v>493</v>
      </c>
      <c r="D244" s="260">
        <f>'AMZN Auto Part MASTER'!$GU$36</f>
        <v>0</v>
      </c>
      <c r="E244" s="267">
        <v>0</v>
      </c>
      <c r="F244" s="260">
        <f>'AMZN Auto Part MASTER'!$GU$37</f>
        <v>0</v>
      </c>
      <c r="G244" s="230"/>
      <c r="H244" s="231"/>
      <c r="I244" s="231"/>
      <c r="J244" s="260">
        <f>'AMZN Auto Part MASTER'!$GU$38</f>
        <v>0</v>
      </c>
      <c r="K244" s="230">
        <v>0</v>
      </c>
      <c r="L244" s="231"/>
      <c r="M244" s="231"/>
      <c r="N244" s="231"/>
      <c r="O244" s="260">
        <f>'AMZN Auto Part MASTER'!$GU$40</f>
        <v>0</v>
      </c>
      <c r="P244" s="260">
        <f>'AMZN Auto Part MASTER'!$GU$41</f>
        <v>0</v>
      </c>
      <c r="Q244" s="260">
        <f>'AMZN Auto Part MASTER'!$GU$42</f>
        <v>0</v>
      </c>
      <c r="R244" s="231"/>
      <c r="S244" s="231"/>
      <c r="T244" s="231"/>
      <c r="U244" s="231"/>
      <c r="V244" s="231"/>
      <c r="W244" s="231"/>
      <c r="X244" s="231"/>
      <c r="Y244" s="231"/>
      <c r="Z244" s="231"/>
      <c r="AA244" s="231"/>
      <c r="AB244" s="231"/>
      <c r="AC244" s="231"/>
    </row>
  </sheetData>
  <sortState ref="R5:T10">
    <sortCondition descending="1" ref="S5:S10"/>
  </sortState>
  <conditionalFormatting sqref="D47">
    <cfRule type="colorScale" priority="8">
      <colorScale>
        <cfvo type="min"/>
        <cfvo type="percentile" val="50"/>
        <cfvo type="max"/>
        <color rgb="FF63BE7B"/>
        <color rgb="FFFFEB84"/>
        <color rgb="FFF8696B"/>
      </colorScale>
    </cfRule>
  </conditionalFormatting>
  <conditionalFormatting sqref="D45:D130">
    <cfRule type="cellIs" dxfId="3" priority="7" operator="equal">
      <formula>"Other"</formula>
    </cfRule>
  </conditionalFormatting>
  <conditionalFormatting sqref="F47">
    <cfRule type="colorScale" priority="6">
      <colorScale>
        <cfvo type="min"/>
        <cfvo type="percentile" val="50"/>
        <cfvo type="max"/>
        <color rgb="FF63BE7B"/>
        <color rgb="FFFFEB84"/>
        <color rgb="FFF8696B"/>
      </colorScale>
    </cfRule>
  </conditionalFormatting>
  <conditionalFormatting sqref="F45:F130">
    <cfRule type="cellIs" dxfId="2" priority="5" operator="equal">
      <formula>"Other"</formula>
    </cfRule>
  </conditionalFormatting>
  <conditionalFormatting sqref="J47">
    <cfRule type="colorScale" priority="4">
      <colorScale>
        <cfvo type="min"/>
        <cfvo type="percentile" val="50"/>
        <cfvo type="max"/>
        <color rgb="FF63BE7B"/>
        <color rgb="FFFFEB84"/>
        <color rgb="FFF8696B"/>
      </colorScale>
    </cfRule>
  </conditionalFormatting>
  <conditionalFormatting sqref="J45:J130">
    <cfRule type="cellIs" dxfId="1" priority="3" operator="equal">
      <formula>"Other"</formula>
    </cfRule>
  </conditionalFormatting>
  <conditionalFormatting sqref="O47:Q47">
    <cfRule type="colorScale" priority="2">
      <colorScale>
        <cfvo type="min"/>
        <cfvo type="percentile" val="50"/>
        <cfvo type="max"/>
        <color rgb="FF63BE7B"/>
        <color rgb="FFFFEB84"/>
        <color rgb="FFF8696B"/>
      </colorScale>
    </cfRule>
  </conditionalFormatting>
  <conditionalFormatting sqref="O45:Q130">
    <cfRule type="cellIs" dxfId="0" priority="1" operator="equal">
      <formula>"Other"</formula>
    </cfRule>
  </conditionalFormatting>
  <pageMargins left="0.7" right="0.7" top="0.75" bottom="0.75" header="0.3" footer="0.3"/>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3:AS46"/>
  <sheetViews>
    <sheetView showGridLines="0" zoomScale="90" zoomScaleNormal="90" zoomScalePageLayoutView="90" workbookViewId="0"/>
  </sheetViews>
  <sheetFormatPr defaultColWidth="8.875" defaultRowHeight="15" customHeight="1"/>
  <cols>
    <col min="1" max="2" width="3.5" style="47" customWidth="1"/>
    <col min="3" max="3" width="17.625" style="47" customWidth="1"/>
    <col min="4" max="5" width="10.125" style="47" customWidth="1"/>
    <col min="6" max="6" width="15.875" style="47" customWidth="1"/>
    <col min="7" max="18" width="8.875" style="47"/>
    <col min="19" max="19" width="24.875" style="47" customWidth="1"/>
    <col min="20" max="20" width="15.125" style="47" customWidth="1"/>
    <col min="21" max="21" width="15.875" style="47" customWidth="1"/>
    <col min="22" max="22" width="15.125" style="47" customWidth="1"/>
    <col min="23" max="23" width="17.625" style="47" customWidth="1"/>
    <col min="24" max="27" width="15.125" style="47" customWidth="1"/>
    <col min="28" max="35" width="8.875" style="47"/>
    <col min="36" max="36" width="26.25" style="47" customWidth="1"/>
    <col min="37" max="37" width="16.875" style="47" customWidth="1"/>
    <col min="38" max="38" width="14.625" style="47" customWidth="1"/>
    <col min="39" max="39" width="8.875" style="47"/>
    <col min="40" max="40" width="13.125" style="47" customWidth="1"/>
    <col min="41" max="41" width="16" style="47" customWidth="1"/>
    <col min="42" max="42" width="8.875" style="47"/>
    <col min="43" max="43" width="13.625" style="47" customWidth="1"/>
    <col min="44" max="44" width="14" style="47" customWidth="1"/>
    <col min="45" max="16384" width="8.875" style="47"/>
  </cols>
  <sheetData>
    <row r="3" spans="2:45" ht="15" customHeight="1">
      <c r="C3" s="184" t="s">
        <v>254</v>
      </c>
    </row>
    <row r="4" spans="2:45" ht="15" customHeight="1">
      <c r="AJ4" s="184" t="s">
        <v>1084</v>
      </c>
    </row>
    <row r="5" spans="2:45" ht="15" customHeight="1">
      <c r="C5" s="98" t="s">
        <v>90</v>
      </c>
      <c r="D5" s="98" t="s">
        <v>252</v>
      </c>
      <c r="E5" s="98" t="s">
        <v>173</v>
      </c>
      <c r="F5" s="98" t="s">
        <v>354</v>
      </c>
      <c r="AJ5" s="184" t="s">
        <v>254</v>
      </c>
      <c r="AK5"/>
      <c r="AL5"/>
      <c r="AM5"/>
      <c r="AN5"/>
      <c r="AO5"/>
      <c r="AP5"/>
      <c r="AQ5"/>
      <c r="AR5"/>
      <c r="AS5"/>
    </row>
    <row r="6" spans="2:45" ht="15" customHeight="1">
      <c r="C6" s="108" t="s">
        <v>208</v>
      </c>
      <c r="D6" s="5">
        <f>VLOOKUP(C6,'4. Suppliers Using More'!$C$5:$E$15,3)</f>
        <v>2</v>
      </c>
      <c r="E6" s="5">
        <f>-'5. Suppliers Using Less'!E7</f>
        <v>-6</v>
      </c>
      <c r="F6" s="5">
        <f>+D6+E6</f>
        <v>-4</v>
      </c>
      <c r="AJ6"/>
      <c r="AK6"/>
      <c r="AL6"/>
      <c r="AM6"/>
      <c r="AN6"/>
      <c r="AO6"/>
      <c r="AP6"/>
      <c r="AQ6"/>
      <c r="AR6"/>
      <c r="AS6"/>
    </row>
    <row r="7" spans="2:45" ht="15" customHeight="1">
      <c r="B7" s="108"/>
      <c r="C7" s="108" t="s">
        <v>118</v>
      </c>
      <c r="D7" s="5">
        <f>VLOOKUP(C7,'4. Suppliers Using More'!$C$5:$E$15,3,0)</f>
        <v>15</v>
      </c>
      <c r="E7" s="5">
        <f>-'5. Suppliers Using Less'!E6</f>
        <v>-8</v>
      </c>
      <c r="F7" s="5">
        <f t="shared" ref="F7:F16" si="0">+D7+E7</f>
        <v>7</v>
      </c>
      <c r="AJ7" s="428" t="s">
        <v>1075</v>
      </c>
      <c r="AK7" s="425">
        <v>43133</v>
      </c>
      <c r="AL7" s="425"/>
      <c r="AM7" s="425"/>
      <c r="AN7" s="426">
        <v>43214</v>
      </c>
      <c r="AO7" s="426"/>
      <c r="AP7" s="426"/>
      <c r="AQ7" s="425">
        <v>43294</v>
      </c>
      <c r="AR7" s="425"/>
      <c r="AS7" s="425"/>
    </row>
    <row r="8" spans="2:45" ht="15.75">
      <c r="C8" s="108" t="s">
        <v>117</v>
      </c>
      <c r="D8" s="5">
        <f>VLOOKUP(C8,'4. Suppliers Using More'!$C$5:$E$15,3,0)</f>
        <v>7</v>
      </c>
      <c r="E8" s="5">
        <f>-'5. Suppliers Using Less'!E5</f>
        <v>-9</v>
      </c>
      <c r="F8" s="5">
        <f t="shared" si="0"/>
        <v>-2</v>
      </c>
      <c r="AJ8" s="142" t="s">
        <v>90</v>
      </c>
      <c r="AK8" s="96" t="s">
        <v>252</v>
      </c>
      <c r="AL8" s="96" t="s">
        <v>173</v>
      </c>
      <c r="AM8" s="96" t="s">
        <v>354</v>
      </c>
      <c r="AN8" s="96" t="s">
        <v>252</v>
      </c>
      <c r="AO8" s="96" t="s">
        <v>173</v>
      </c>
      <c r="AP8" s="96" t="s">
        <v>354</v>
      </c>
      <c r="AQ8" s="96" t="s">
        <v>252</v>
      </c>
      <c r="AR8" s="96" t="s">
        <v>173</v>
      </c>
      <c r="AS8" s="96" t="s">
        <v>354</v>
      </c>
    </row>
    <row r="9" spans="2:45" ht="15" customHeight="1">
      <c r="C9" s="108" t="s">
        <v>116</v>
      </c>
      <c r="D9" s="5">
        <f>VLOOKUP(C9,'4. Suppliers Using More'!$C$5:$E$15,3,0)</f>
        <v>10</v>
      </c>
      <c r="E9" s="5">
        <f>-'5. Suppliers Using Less'!E8</f>
        <v>-5</v>
      </c>
      <c r="F9" s="5">
        <f t="shared" si="0"/>
        <v>5</v>
      </c>
      <c r="AJ9" s="200" t="s">
        <v>120</v>
      </c>
      <c r="AK9" s="394">
        <v>8</v>
      </c>
      <c r="AL9" s="394">
        <v>-8</v>
      </c>
      <c r="AM9" s="413">
        <f>AK9+AL9</f>
        <v>0</v>
      </c>
      <c r="AN9" s="394">
        <v>8</v>
      </c>
      <c r="AO9" s="394">
        <v>-5</v>
      </c>
      <c r="AP9" s="413">
        <v>3</v>
      </c>
      <c r="AQ9" s="394">
        <v>6</v>
      </c>
      <c r="AR9" s="394">
        <v>-6</v>
      </c>
      <c r="AS9" s="413">
        <v>0</v>
      </c>
    </row>
    <row r="10" spans="2:45" ht="15" customHeight="1">
      <c r="C10" s="108" t="s">
        <v>121</v>
      </c>
      <c r="D10" s="5">
        <f>VLOOKUP(C10,'4. Suppliers Using More'!$C$5:$E$15,3,0)</f>
        <v>3</v>
      </c>
      <c r="E10" s="5">
        <f>-'5. Suppliers Using Less'!E9</f>
        <v>-1</v>
      </c>
      <c r="F10" s="5">
        <f t="shared" si="0"/>
        <v>2</v>
      </c>
      <c r="AJ10" s="200" t="s">
        <v>118</v>
      </c>
      <c r="AK10" s="394">
        <v>9</v>
      </c>
      <c r="AL10" s="394">
        <v>-9</v>
      </c>
      <c r="AM10" s="413">
        <f t="shared" ref="AM10:AM18" si="1">AK10+AL10</f>
        <v>0</v>
      </c>
      <c r="AN10" s="394">
        <v>9</v>
      </c>
      <c r="AO10" s="394">
        <v>-3</v>
      </c>
      <c r="AP10" s="413">
        <v>6</v>
      </c>
      <c r="AQ10" s="394">
        <v>7</v>
      </c>
      <c r="AR10" s="394">
        <v>-6</v>
      </c>
      <c r="AS10" s="413">
        <v>1</v>
      </c>
    </row>
    <row r="11" spans="2:45" ht="15" customHeight="1">
      <c r="C11" s="116" t="s">
        <v>123</v>
      </c>
      <c r="D11" s="5">
        <f>VLOOKUP(C11,'4. Suppliers Using More'!$C$5:$E$15,3,0)</f>
        <v>1</v>
      </c>
      <c r="E11" s="5">
        <f>-'5. Suppliers Using Less'!E11</f>
        <v>0</v>
      </c>
      <c r="F11" s="5">
        <f t="shared" si="0"/>
        <v>1</v>
      </c>
      <c r="AJ11" s="200" t="s">
        <v>117</v>
      </c>
      <c r="AK11" s="394">
        <v>10</v>
      </c>
      <c r="AL11" s="394">
        <v>-2</v>
      </c>
      <c r="AM11" s="413">
        <f t="shared" si="1"/>
        <v>8</v>
      </c>
      <c r="AN11" s="394">
        <v>7</v>
      </c>
      <c r="AO11" s="394">
        <v>-3</v>
      </c>
      <c r="AP11" s="413">
        <v>4</v>
      </c>
      <c r="AQ11" s="394">
        <v>10</v>
      </c>
      <c r="AR11" s="394">
        <v>-3</v>
      </c>
      <c r="AS11" s="413">
        <v>7</v>
      </c>
    </row>
    <row r="12" spans="2:45" ht="15" customHeight="1">
      <c r="C12" s="147" t="s">
        <v>94</v>
      </c>
      <c r="D12" s="378">
        <f>VLOOKUP(C12,'4. Suppliers Using More'!$C$5:$E$15,3,0)</f>
        <v>12</v>
      </c>
      <c r="E12" s="254">
        <f>-'5. Suppliers Using Less'!E13</f>
        <v>-18</v>
      </c>
      <c r="F12" s="254">
        <f t="shared" si="0"/>
        <v>-6</v>
      </c>
      <c r="AJ12" s="409" t="s">
        <v>116</v>
      </c>
      <c r="AK12" s="394">
        <v>5</v>
      </c>
      <c r="AL12" s="394">
        <v>-11</v>
      </c>
      <c r="AM12" s="413">
        <f t="shared" si="1"/>
        <v>-6</v>
      </c>
      <c r="AN12" s="394">
        <v>6</v>
      </c>
      <c r="AO12" s="394">
        <v>-13</v>
      </c>
      <c r="AP12" s="413">
        <v>-7</v>
      </c>
      <c r="AQ12" s="394">
        <v>6</v>
      </c>
      <c r="AR12" s="394">
        <v>-10</v>
      </c>
      <c r="AS12" s="413">
        <v>-4</v>
      </c>
    </row>
    <row r="13" spans="2:45" ht="15" customHeight="1">
      <c r="C13" s="108" t="s">
        <v>253</v>
      </c>
      <c r="D13" s="5">
        <f>VLOOKUP(C13,'4. Suppliers Using More'!$C$5:$E$15,3,0)</f>
        <v>0</v>
      </c>
      <c r="E13" s="5"/>
      <c r="F13" s="5">
        <f t="shared" si="0"/>
        <v>0</v>
      </c>
      <c r="AJ13" s="409" t="s">
        <v>121</v>
      </c>
      <c r="AK13" s="394">
        <v>3</v>
      </c>
      <c r="AL13" s="394">
        <v>-4</v>
      </c>
      <c r="AM13" s="413">
        <f t="shared" si="1"/>
        <v>-1</v>
      </c>
      <c r="AN13" s="394">
        <v>8</v>
      </c>
      <c r="AO13" s="394">
        <v>-1</v>
      </c>
      <c r="AP13" s="413">
        <v>7</v>
      </c>
      <c r="AQ13" s="394">
        <v>5</v>
      </c>
      <c r="AR13" s="394">
        <v>0</v>
      </c>
      <c r="AS13" s="413">
        <v>5</v>
      </c>
    </row>
    <row r="14" spans="2:45" ht="15" customHeight="1">
      <c r="C14" s="108" t="s">
        <v>115</v>
      </c>
      <c r="D14" s="5">
        <f>VLOOKUP(C14,'4. Suppliers Using More'!$C$5:$E$15,3,0)</f>
        <v>0</v>
      </c>
      <c r="E14" s="5">
        <f>-'5. Suppliers Using Less'!E12</f>
        <v>0</v>
      </c>
      <c r="F14" s="5">
        <f t="shared" si="0"/>
        <v>0</v>
      </c>
      <c r="AJ14" s="409" t="s">
        <v>123</v>
      </c>
      <c r="AK14" s="394">
        <v>3</v>
      </c>
      <c r="AL14" s="394">
        <v>-4</v>
      </c>
      <c r="AM14" s="413">
        <f t="shared" si="1"/>
        <v>-1</v>
      </c>
      <c r="AN14" s="394">
        <v>1</v>
      </c>
      <c r="AO14" s="394">
        <v>0</v>
      </c>
      <c r="AP14" s="413">
        <v>1</v>
      </c>
      <c r="AQ14" s="394">
        <v>4</v>
      </c>
      <c r="AR14" s="394">
        <v>-1</v>
      </c>
      <c r="AS14" s="413">
        <v>3</v>
      </c>
    </row>
    <row r="15" spans="2:45" ht="15" customHeight="1">
      <c r="C15" s="116" t="s">
        <v>242</v>
      </c>
      <c r="D15" s="5">
        <f>VLOOKUP(C15,'4. Suppliers Using More'!$C$5:$E$15,3,0)</f>
        <v>0</v>
      </c>
      <c r="E15" s="5">
        <f>-'5. Suppliers Using Less'!E10</f>
        <v>0</v>
      </c>
      <c r="F15" s="5">
        <f t="shared" si="0"/>
        <v>0</v>
      </c>
      <c r="AJ15" s="409" t="s">
        <v>94</v>
      </c>
      <c r="AK15" s="394">
        <v>16</v>
      </c>
      <c r="AL15" s="394">
        <v>-8</v>
      </c>
      <c r="AM15" s="413">
        <f t="shared" si="1"/>
        <v>8</v>
      </c>
      <c r="AN15" s="394">
        <v>18</v>
      </c>
      <c r="AO15" s="394">
        <v>-19</v>
      </c>
      <c r="AP15" s="413">
        <v>-1</v>
      </c>
      <c r="AQ15" s="394">
        <v>15</v>
      </c>
      <c r="AR15" s="394">
        <v>-15</v>
      </c>
      <c r="AS15" s="413">
        <v>0</v>
      </c>
    </row>
    <row r="16" spans="2:45" ht="15" customHeight="1">
      <c r="C16" s="109" t="s">
        <v>209</v>
      </c>
      <c r="D16" s="5">
        <f>VLOOKUP(C16,'4. Suppliers Using More'!$C$5:$E$15,3,0)</f>
        <v>36</v>
      </c>
      <c r="E16" s="255">
        <f>-'5. Suppliers Using Less'!E14</f>
        <v>-39</v>
      </c>
      <c r="F16" s="5">
        <f t="shared" si="0"/>
        <v>-3</v>
      </c>
      <c r="AJ16" s="409" t="s">
        <v>253</v>
      </c>
      <c r="AK16" s="394">
        <v>1</v>
      </c>
      <c r="AL16" s="394"/>
      <c r="AM16" s="413">
        <f t="shared" si="1"/>
        <v>1</v>
      </c>
      <c r="AN16" s="394">
        <v>0</v>
      </c>
      <c r="AO16" s="394"/>
      <c r="AP16" s="413">
        <v>0</v>
      </c>
      <c r="AQ16" s="394">
        <v>0</v>
      </c>
      <c r="AR16" s="394"/>
      <c r="AS16" s="413">
        <v>0</v>
      </c>
    </row>
    <row r="17" spans="3:45" ht="15" customHeight="1">
      <c r="AJ17" s="409" t="s">
        <v>115</v>
      </c>
      <c r="AK17" s="394">
        <v>1</v>
      </c>
      <c r="AL17" s="394">
        <v>-2</v>
      </c>
      <c r="AM17" s="413">
        <f t="shared" si="1"/>
        <v>-1</v>
      </c>
      <c r="AN17" s="394">
        <v>0</v>
      </c>
      <c r="AO17" s="394">
        <v>-1</v>
      </c>
      <c r="AP17" s="413">
        <v>-1</v>
      </c>
      <c r="AQ17" s="394">
        <v>1</v>
      </c>
      <c r="AR17" s="394">
        <v>-2</v>
      </c>
      <c r="AS17" s="413">
        <v>-1</v>
      </c>
    </row>
    <row r="18" spans="3:45" ht="15" customHeight="1">
      <c r="C18" s="98" t="s">
        <v>255</v>
      </c>
      <c r="D18" s="98">
        <f>SUM(D6:D17)</f>
        <v>86</v>
      </c>
      <c r="E18" s="98">
        <f>SUM(E6:E16)</f>
        <v>-86</v>
      </c>
      <c r="F18" s="98">
        <f>SUM(D18:E18)</f>
        <v>0</v>
      </c>
      <c r="AJ18" s="409" t="s">
        <v>242</v>
      </c>
      <c r="AK18" s="394">
        <v>4</v>
      </c>
      <c r="AL18" s="394">
        <v>-2</v>
      </c>
      <c r="AM18" s="413">
        <f t="shared" si="1"/>
        <v>2</v>
      </c>
      <c r="AN18" s="394">
        <v>0</v>
      </c>
      <c r="AO18" s="394">
        <v>0</v>
      </c>
      <c r="AP18" s="413">
        <v>0</v>
      </c>
      <c r="AQ18" s="394">
        <v>0</v>
      </c>
      <c r="AR18" s="394">
        <v>0</v>
      </c>
      <c r="AS18" s="413">
        <v>0</v>
      </c>
    </row>
    <row r="19" spans="3:45" ht="15" customHeight="1">
      <c r="AJ19" s="142" t="s">
        <v>255</v>
      </c>
      <c r="AK19" s="96">
        <v>57</v>
      </c>
      <c r="AL19" s="96">
        <v>-45</v>
      </c>
      <c r="AM19" s="96">
        <v>12</v>
      </c>
      <c r="AN19" s="96">
        <v>57</v>
      </c>
      <c r="AO19" s="96">
        <v>-45</v>
      </c>
      <c r="AP19" s="96">
        <v>12</v>
      </c>
      <c r="AQ19" s="96">
        <f>SUM(AQ9:AQ18)</f>
        <v>54</v>
      </c>
      <c r="AR19" s="96">
        <f>SUM(AR9:AR18)</f>
        <v>-43</v>
      </c>
      <c r="AS19" s="96">
        <f>SUM(AS9:AS18)</f>
        <v>11</v>
      </c>
    </row>
    <row r="21" spans="3:45" ht="15" customHeight="1">
      <c r="C21" s="109"/>
    </row>
    <row r="22" spans="3:45" ht="15" customHeight="1">
      <c r="C22" s="108"/>
    </row>
    <row r="23" spans="3:45" ht="15" customHeight="1">
      <c r="C23" s="108"/>
    </row>
    <row r="24" spans="3:45" ht="15" customHeight="1">
      <c r="C24" s="108"/>
    </row>
    <row r="25" spans="3:45" ht="15" customHeight="1">
      <c r="C25" s="108"/>
    </row>
    <row r="26" spans="3:45" ht="15" customHeight="1">
      <c r="C26" s="108"/>
      <c r="T26" s="237"/>
      <c r="U26" s="237"/>
      <c r="V26" s="237"/>
      <c r="W26" s="237"/>
      <c r="X26" s="237"/>
      <c r="Y26" s="237"/>
      <c r="Z26" s="237"/>
      <c r="AA26" s="237"/>
    </row>
    <row r="27" spans="3:45" ht="15" customHeight="1">
      <c r="C27" s="116"/>
      <c r="R27" s="47" t="s">
        <v>261</v>
      </c>
      <c r="S27" s="52" t="s">
        <v>90</v>
      </c>
      <c r="T27" s="102" t="s">
        <v>208</v>
      </c>
      <c r="U27" s="102" t="s">
        <v>138</v>
      </c>
      <c r="V27" s="102" t="s">
        <v>116</v>
      </c>
      <c r="W27" s="102" t="s">
        <v>117</v>
      </c>
      <c r="X27" s="102" t="s">
        <v>870</v>
      </c>
      <c r="Y27" s="102" t="s">
        <v>871</v>
      </c>
      <c r="Z27" s="102" t="s">
        <v>94</v>
      </c>
      <c r="AA27" s="102" t="s">
        <v>92</v>
      </c>
    </row>
    <row r="28" spans="3:45" ht="15" customHeight="1">
      <c r="C28" s="108"/>
      <c r="S28" s="52" t="s">
        <v>135</v>
      </c>
      <c r="T28" s="265">
        <f>'4. Suppliers Using More'!AI5</f>
        <v>2</v>
      </c>
      <c r="U28" s="265">
        <f>'4. Suppliers Using More'!AJ5</f>
        <v>8</v>
      </c>
      <c r="V28" s="265">
        <f>'4. Suppliers Using More'!AK5</f>
        <v>11</v>
      </c>
      <c r="W28" s="265">
        <f>'4. Suppliers Using More'!AL5</f>
        <v>3</v>
      </c>
      <c r="X28" s="265">
        <f>'4. Suppliers Using More'!AM5</f>
        <v>3</v>
      </c>
      <c r="Y28" s="265">
        <f>+'4. Suppliers Using More'!AN5</f>
        <v>5</v>
      </c>
      <c r="Z28" s="265">
        <f>'4. Suppliers Using More'!AO5</f>
        <v>14</v>
      </c>
      <c r="AA28" s="265">
        <f>+'4. Suppliers Using More'!AP5</f>
        <v>46</v>
      </c>
    </row>
    <row r="29" spans="3:45" ht="15" customHeight="1">
      <c r="C29" s="116"/>
      <c r="S29" s="52" t="s">
        <v>136</v>
      </c>
      <c r="T29" s="265">
        <f>'4. Suppliers Using More'!AI6</f>
        <v>1</v>
      </c>
      <c r="U29" s="265">
        <f>'4. Suppliers Using More'!AJ6</f>
        <v>10</v>
      </c>
      <c r="V29" s="265">
        <f>'4. Suppliers Using More'!AK6</f>
        <v>6</v>
      </c>
      <c r="W29" s="265">
        <f>'4. Suppliers Using More'!AL6</f>
        <v>3</v>
      </c>
      <c r="X29" s="265">
        <f>'4. Suppliers Using More'!AM6</f>
        <v>3</v>
      </c>
      <c r="Y29" s="265">
        <f>+'4. Suppliers Using More'!AN6</f>
        <v>3</v>
      </c>
      <c r="Z29" s="265">
        <f>'4. Suppliers Using More'!AO6</f>
        <v>15</v>
      </c>
      <c r="AA29" s="265">
        <f>+'4. Suppliers Using More'!AP6</f>
        <v>41</v>
      </c>
    </row>
    <row r="30" spans="3:45" ht="15" customHeight="1">
      <c r="C30" s="108"/>
      <c r="S30" s="52" t="s">
        <v>137</v>
      </c>
      <c r="T30" s="265">
        <f>'4. Suppliers Using More'!AI7</f>
        <v>2</v>
      </c>
      <c r="U30" s="265">
        <f>'4. Suppliers Using More'!AJ7</f>
        <v>4</v>
      </c>
      <c r="V30" s="265">
        <f>'4. Suppliers Using More'!AK7</f>
        <v>2</v>
      </c>
      <c r="W30" s="265">
        <f>'4. Suppliers Using More'!AL7</f>
        <v>2</v>
      </c>
      <c r="X30" s="265">
        <f>'4. Suppliers Using More'!AM7</f>
        <v>3</v>
      </c>
      <c r="Y30" s="265">
        <f>+'4. Suppliers Using More'!AN7</f>
        <v>2</v>
      </c>
      <c r="Z30" s="265">
        <f>'4. Suppliers Using More'!AO7</f>
        <v>10</v>
      </c>
      <c r="AA30" s="265">
        <f>+'4. Suppliers Using More'!AP7</f>
        <v>25</v>
      </c>
    </row>
    <row r="31" spans="3:45" ht="15" customHeight="1">
      <c r="C31" s="108"/>
      <c r="T31" s="265"/>
      <c r="U31" s="265"/>
      <c r="V31" s="265"/>
      <c r="W31" s="265"/>
      <c r="X31" s="265"/>
      <c r="Y31" s="265"/>
      <c r="Z31" s="265"/>
      <c r="AA31" s="265"/>
    </row>
    <row r="32" spans="3:45" ht="15" customHeight="1">
      <c r="T32" s="265"/>
      <c r="U32" s="265"/>
      <c r="V32" s="265"/>
      <c r="W32" s="265"/>
      <c r="X32" s="265"/>
      <c r="Y32" s="265"/>
      <c r="Z32" s="265"/>
      <c r="AA32" s="265"/>
    </row>
    <row r="33" spans="18:28" ht="15" customHeight="1">
      <c r="R33" s="47" t="s">
        <v>262</v>
      </c>
      <c r="S33" s="52"/>
      <c r="T33" s="103"/>
      <c r="U33" s="104" t="s">
        <v>138</v>
      </c>
      <c r="V33" s="104" t="s">
        <v>116</v>
      </c>
      <c r="W33" s="104" t="s">
        <v>117</v>
      </c>
      <c r="X33" s="104" t="s">
        <v>123</v>
      </c>
      <c r="Y33" s="104" t="s">
        <v>94</v>
      </c>
      <c r="Z33" s="104" t="s">
        <v>121</v>
      </c>
      <c r="AA33" s="104" t="s">
        <v>92</v>
      </c>
    </row>
    <row r="34" spans="18:28" ht="15" customHeight="1">
      <c r="S34" s="52" t="s">
        <v>135</v>
      </c>
      <c r="T34" s="101">
        <f>-'5. Suppliers Using Less'!AH5</f>
        <v>0</v>
      </c>
      <c r="U34" s="84">
        <f>-'5. Suppliers Using Less'!AI5</f>
        <v>-1</v>
      </c>
      <c r="V34" s="84">
        <f>-'5. Suppliers Using Less'!AJ5</f>
        <v>-1</v>
      </c>
      <c r="W34" s="84">
        <f>-'5. Suppliers Using Less'!AK5</f>
        <v>-3</v>
      </c>
      <c r="X34" s="84">
        <f>-'5. Suppliers Using Less'!AL5</f>
        <v>0</v>
      </c>
      <c r="Y34" s="84">
        <f>-'5. Suppliers Using Less'!AM5</f>
        <v>0</v>
      </c>
      <c r="Z34" s="84">
        <f>-'5. Suppliers Using Less'!AN5</f>
        <v>-9</v>
      </c>
      <c r="AA34" s="84">
        <f>'5. Suppliers Using Less'!AO5</f>
        <v>14</v>
      </c>
    </row>
    <row r="35" spans="18:28" ht="15" customHeight="1">
      <c r="S35" s="52" t="s">
        <v>136</v>
      </c>
      <c r="T35" s="101">
        <f>-'5. Suppliers Using Less'!AH6</f>
        <v>-5</v>
      </c>
      <c r="U35" s="84">
        <f>-'5. Suppliers Using Less'!AI6</f>
        <v>-3</v>
      </c>
      <c r="V35" s="84">
        <f>-'5. Suppliers Using Less'!AJ6</f>
        <v>-4</v>
      </c>
      <c r="W35" s="84">
        <f>-'5. Suppliers Using Less'!AK6</f>
        <v>-3</v>
      </c>
      <c r="X35" s="84">
        <f>-'5. Suppliers Using Less'!AL6</f>
        <v>0</v>
      </c>
      <c r="Y35" s="84">
        <f>-'5. Suppliers Using Less'!AM6</f>
        <v>-3</v>
      </c>
      <c r="Z35" s="84">
        <f>-'5. Suppliers Using Less'!AN6</f>
        <v>-3</v>
      </c>
      <c r="AA35" s="84">
        <f>'5. Suppliers Using Less'!AO6</f>
        <v>21</v>
      </c>
    </row>
    <row r="36" spans="18:28" ht="15" customHeight="1">
      <c r="S36" s="52" t="s">
        <v>137</v>
      </c>
      <c r="T36" s="101">
        <f>-'5. Suppliers Using Less'!AH7</f>
        <v>-2</v>
      </c>
      <c r="U36" s="84">
        <f>-'5. Suppliers Using Less'!AI7</f>
        <v>-4</v>
      </c>
      <c r="V36" s="84">
        <f>-'5. Suppliers Using Less'!AJ7</f>
        <v>-5</v>
      </c>
      <c r="W36" s="84">
        <f>-'5. Suppliers Using Less'!AK7</f>
        <v>-1</v>
      </c>
      <c r="X36" s="84">
        <f>-'5. Suppliers Using Less'!AL7</f>
        <v>0</v>
      </c>
      <c r="Y36" s="84">
        <f>-'5. Suppliers Using Less'!AM7</f>
        <v>-1</v>
      </c>
      <c r="Z36" s="84">
        <f>-'5. Suppliers Using Less'!AN7</f>
        <v>-5</v>
      </c>
      <c r="AA36" s="84">
        <f>'5. Suppliers Using Less'!AO7</f>
        <v>18</v>
      </c>
    </row>
    <row r="38" spans="18:28" ht="15" customHeight="1">
      <c r="R38" s="47" t="s">
        <v>354</v>
      </c>
      <c r="S38" s="52" t="s">
        <v>135</v>
      </c>
      <c r="T38" s="265">
        <f>+T28+T34</f>
        <v>2</v>
      </c>
      <c r="U38" s="265">
        <f t="shared" ref="U38:AA38" si="2">+U28+U34</f>
        <v>7</v>
      </c>
      <c r="V38" s="265">
        <f t="shared" si="2"/>
        <v>10</v>
      </c>
      <c r="W38" s="265">
        <f t="shared" si="2"/>
        <v>0</v>
      </c>
      <c r="X38" s="265">
        <f t="shared" si="2"/>
        <v>3</v>
      </c>
      <c r="Y38" s="265">
        <f t="shared" si="2"/>
        <v>5</v>
      </c>
      <c r="Z38" s="265">
        <f t="shared" si="2"/>
        <v>5</v>
      </c>
      <c r="AA38" s="265">
        <f t="shared" si="2"/>
        <v>60</v>
      </c>
    </row>
    <row r="39" spans="18:28" ht="15" customHeight="1">
      <c r="S39" s="52" t="s">
        <v>136</v>
      </c>
      <c r="T39" s="265">
        <f t="shared" ref="T39:AA40" si="3">+T29+T35</f>
        <v>-4</v>
      </c>
      <c r="U39" s="265">
        <f t="shared" si="3"/>
        <v>7</v>
      </c>
      <c r="V39" s="265">
        <f t="shared" si="3"/>
        <v>2</v>
      </c>
      <c r="W39" s="265">
        <f t="shared" si="3"/>
        <v>0</v>
      </c>
      <c r="X39" s="265">
        <f t="shared" si="3"/>
        <v>3</v>
      </c>
      <c r="Y39" s="265">
        <f t="shared" si="3"/>
        <v>0</v>
      </c>
      <c r="Z39" s="265">
        <f t="shared" si="3"/>
        <v>12</v>
      </c>
      <c r="AA39" s="265">
        <f t="shared" si="3"/>
        <v>62</v>
      </c>
    </row>
    <row r="40" spans="18:28" ht="15" customHeight="1">
      <c r="S40" s="52" t="s">
        <v>137</v>
      </c>
      <c r="T40" s="266">
        <f t="shared" si="3"/>
        <v>0</v>
      </c>
      <c r="U40" s="266">
        <f t="shared" si="3"/>
        <v>0</v>
      </c>
      <c r="V40" s="266">
        <f t="shared" si="3"/>
        <v>-3</v>
      </c>
      <c r="W40" s="266">
        <f t="shared" si="3"/>
        <v>1</v>
      </c>
      <c r="X40" s="266">
        <f t="shared" si="3"/>
        <v>3</v>
      </c>
      <c r="Y40" s="266">
        <f t="shared" si="3"/>
        <v>1</v>
      </c>
      <c r="Z40" s="266">
        <f t="shared" si="3"/>
        <v>5</v>
      </c>
      <c r="AA40" s="266">
        <f t="shared" si="3"/>
        <v>43</v>
      </c>
    </row>
    <row r="41" spans="18:28" ht="15" customHeight="1">
      <c r="S41" s="52" t="s">
        <v>355</v>
      </c>
      <c r="T41" s="265">
        <f t="shared" ref="T41:AA41" si="4">SUM(T38:T40)</f>
        <v>-2</v>
      </c>
      <c r="U41" s="265">
        <f t="shared" si="4"/>
        <v>14</v>
      </c>
      <c r="V41" s="265">
        <f t="shared" si="4"/>
        <v>9</v>
      </c>
      <c r="W41" s="265">
        <f t="shared" si="4"/>
        <v>1</v>
      </c>
      <c r="X41" s="265">
        <f t="shared" si="4"/>
        <v>9</v>
      </c>
      <c r="Y41" s="265">
        <f t="shared" si="4"/>
        <v>6</v>
      </c>
      <c r="Z41" s="265">
        <f t="shared" si="4"/>
        <v>22</v>
      </c>
      <c r="AA41" s="265">
        <f t="shared" si="4"/>
        <v>165</v>
      </c>
    </row>
    <row r="42" spans="18:28" ht="15" customHeight="1">
      <c r="AB42" s="52"/>
    </row>
    <row r="43" spans="18:28" ht="15" customHeight="1">
      <c r="S43" s="52"/>
      <c r="T43" s="265"/>
      <c r="U43" s="265"/>
      <c r="V43" s="265"/>
      <c r="W43" s="265"/>
      <c r="X43" s="265"/>
      <c r="Y43" s="265"/>
      <c r="Z43" s="265"/>
      <c r="AA43" s="265"/>
      <c r="AB43" s="52"/>
    </row>
    <row r="44" spans="18:28" ht="15" customHeight="1">
      <c r="AB44" s="5"/>
    </row>
    <row r="45" spans="18:28" ht="15" customHeight="1">
      <c r="AB45" s="5"/>
    </row>
    <row r="46" spans="18:28" ht="15" customHeight="1">
      <c r="AB46" s="5"/>
    </row>
  </sheetData>
  <mergeCells count="3">
    <mergeCell ref="AK7:AM7"/>
    <mergeCell ref="AN7:AP7"/>
    <mergeCell ref="AQ7:AS7"/>
  </mergeCells>
  <pageMargins left="0.7" right="0.7" top="0.75" bottom="0.75" header="0.3" footer="0.3"/>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7"/>
  <dimension ref="B1:N542"/>
  <sheetViews>
    <sheetView showGridLines="0" zoomScale="90" zoomScaleNormal="90" zoomScalePageLayoutView="90" workbookViewId="0">
      <selection activeCell="C26" sqref="C26"/>
    </sheetView>
  </sheetViews>
  <sheetFormatPr defaultColWidth="8.875" defaultRowHeight="15.75" customHeight="1"/>
  <cols>
    <col min="1" max="2" width="3.5" style="47" customWidth="1"/>
    <col min="3" max="3" width="19.875" style="47" customWidth="1"/>
    <col min="4" max="5" width="10.125" style="47" customWidth="1"/>
    <col min="6" max="6" width="12.875" style="47" customWidth="1"/>
    <col min="7" max="7" width="14" style="47" bestFit="1" customWidth="1"/>
    <col min="8" max="8" width="16.375" style="47" bestFit="1" customWidth="1"/>
    <col min="9" max="10" width="9.375" style="47" customWidth="1"/>
    <col min="11" max="11" width="14.5" style="47" customWidth="1"/>
    <col min="12" max="12" width="16.375" style="47" bestFit="1" customWidth="1"/>
    <col min="13" max="13" width="5.375" style="47" bestFit="1" customWidth="1"/>
    <col min="14" max="14" width="32.625" style="47" bestFit="1" customWidth="1"/>
    <col min="15" max="17" width="9.375" style="47" customWidth="1"/>
    <col min="18" max="16384" width="8.875" style="47"/>
  </cols>
  <sheetData>
    <row r="1" spans="3:7" ht="16.5" customHeight="1"/>
    <row r="2" spans="3:7">
      <c r="C2" s="113" t="s">
        <v>175</v>
      </c>
    </row>
    <row r="3" spans="3:7" ht="16.5" customHeight="1"/>
    <row r="4" spans="3:7" ht="16.5" customHeight="1">
      <c r="C4" s="163" t="s">
        <v>90</v>
      </c>
      <c r="D4" s="98" t="s">
        <v>91</v>
      </c>
      <c r="E4" s="98" t="s">
        <v>92</v>
      </c>
      <c r="G4" s="3"/>
    </row>
    <row r="5" spans="3:7" ht="16.5" customHeight="1">
      <c r="C5" s="138" t="s">
        <v>194</v>
      </c>
      <c r="D5" s="49">
        <f>E5/$E$11</f>
        <v>0.26744186046511625</v>
      </c>
      <c r="E5" s="48">
        <f>COUNTIF($E$45:$E$542,"&lt;=20%")</f>
        <v>23</v>
      </c>
    </row>
    <row r="6" spans="3:7" ht="16.5" customHeight="1">
      <c r="C6" s="138" t="s">
        <v>195</v>
      </c>
      <c r="D6" s="49">
        <f>E6/$E$11</f>
        <v>0.16279069767441862</v>
      </c>
      <c r="E6" s="48">
        <f>COUNTIFS($E$45:$E$542,"&gt;=21%",$E$45:$E$542,"&lt;=40%")</f>
        <v>14</v>
      </c>
    </row>
    <row r="7" spans="3:7" ht="16.5" customHeight="1">
      <c r="C7" s="138" t="s">
        <v>196</v>
      </c>
      <c r="D7" s="49">
        <f>E7/$E$11</f>
        <v>9.3023255813953487E-2</v>
      </c>
      <c r="E7" s="48">
        <f>COUNTIFS($E$45:$E$542,"&gt;=41%",$E$45:$E$542,"&lt;=60%")</f>
        <v>8</v>
      </c>
    </row>
    <row r="8" spans="3:7" ht="16.5" customHeight="1">
      <c r="C8" s="138" t="s">
        <v>197</v>
      </c>
      <c r="D8" s="49">
        <f>E8/$E$11</f>
        <v>0.23255813953488372</v>
      </c>
      <c r="E8" s="48">
        <f>COUNTIFS($E$45:$E$542,"&gt;=61%",$E$45:$E$542,"&lt;=80%")</f>
        <v>20</v>
      </c>
    </row>
    <row r="9" spans="3:7" ht="16.5" customHeight="1">
      <c r="C9" s="138" t="s">
        <v>198</v>
      </c>
      <c r="D9" s="49">
        <f>E9/$E$11</f>
        <v>0.2441860465116279</v>
      </c>
      <c r="E9" s="48">
        <f>COUNTIFS($E$45:$E$542,"&gt;=81%",$E$45:$E$542,"&lt;=100%")</f>
        <v>21</v>
      </c>
    </row>
    <row r="10" spans="3:7" ht="16.5" customHeight="1">
      <c r="C10" s="109"/>
      <c r="D10" s="45"/>
    </row>
    <row r="11" spans="3:7" ht="16.5" customHeight="1">
      <c r="C11" s="163" t="s">
        <v>93</v>
      </c>
      <c r="D11" s="105"/>
      <c r="E11" s="98">
        <f>SUM(E5:E9)</f>
        <v>86</v>
      </c>
    </row>
    <row r="12" spans="3:7" s="2" customFormat="1" ht="16.5" customHeight="1">
      <c r="C12" s="195"/>
      <c r="D12" s="49"/>
      <c r="E12" s="24"/>
      <c r="F12" s="48"/>
    </row>
    <row r="13" spans="3:7" s="2" customFormat="1" ht="16.5" customHeight="1">
      <c r="C13" s="163" t="s">
        <v>231</v>
      </c>
      <c r="D13" s="163"/>
      <c r="E13" s="99">
        <f>AVERAGE(E45:E131)</f>
        <v>0.54790697674418598</v>
      </c>
      <c r="F13" s="48"/>
    </row>
    <row r="14" spans="3:7" s="2" customFormat="1" ht="16.5" customHeight="1"/>
    <row r="15" spans="3:7" ht="16.5" customHeight="1">
      <c r="C15" s="44"/>
      <c r="D15" s="45"/>
      <c r="E15" s="45"/>
      <c r="F15" s="44"/>
    </row>
    <row r="16" spans="3:7" ht="16.5" customHeight="1"/>
    <row r="17" spans="3:8" ht="16.5" customHeight="1">
      <c r="C17" s="52"/>
      <c r="D17" s="52"/>
    </row>
    <row r="18" spans="3:8" ht="16.5" customHeight="1"/>
    <row r="19" spans="3:8" ht="16.5" customHeight="1"/>
    <row r="20" spans="3:8" ht="16.5" customHeight="1"/>
    <row r="21" spans="3:8" ht="16.5" customHeight="1"/>
    <row r="22" spans="3:8" ht="16.5" customHeight="1"/>
    <row r="23" spans="3:8" ht="16.5" customHeight="1"/>
    <row r="24" spans="3:8" ht="16.5" customHeight="1">
      <c r="C24" s="184" t="s">
        <v>1084</v>
      </c>
    </row>
    <row r="25" spans="3:8" ht="16.5" customHeight="1">
      <c r="C25" s="374" t="s">
        <v>1075</v>
      </c>
      <c r="D25" s="375">
        <v>42940</v>
      </c>
      <c r="E25" s="375">
        <v>43031</v>
      </c>
      <c r="F25" s="375">
        <v>43133</v>
      </c>
      <c r="G25" s="375">
        <v>43214</v>
      </c>
      <c r="H25" s="375">
        <v>43294</v>
      </c>
    </row>
    <row r="26" spans="3:8" ht="16.5" customHeight="1">
      <c r="C26" s="96" t="s">
        <v>90</v>
      </c>
      <c r="D26" s="96" t="s">
        <v>1085</v>
      </c>
      <c r="E26" s="96" t="s">
        <v>1085</v>
      </c>
      <c r="F26" s="96" t="s">
        <v>1085</v>
      </c>
      <c r="G26" s="96" t="s">
        <v>1085</v>
      </c>
      <c r="H26" s="96" t="s">
        <v>1085</v>
      </c>
    </row>
    <row r="27" spans="3:8" ht="16.5" customHeight="1">
      <c r="C27" s="388" t="s">
        <v>194</v>
      </c>
      <c r="D27" s="384">
        <v>0.13580246913580246</v>
      </c>
      <c r="E27" s="384">
        <v>0.28749999999999998</v>
      </c>
      <c r="F27" s="385">
        <v>0.26744186046511625</v>
      </c>
      <c r="G27" s="386">
        <v>0.17857142857142858</v>
      </c>
      <c r="H27" s="377">
        <v>0.21839080459770116</v>
      </c>
    </row>
    <row r="28" spans="3:8" ht="16.5" customHeight="1">
      <c r="C28" s="388" t="s">
        <v>195</v>
      </c>
      <c r="D28" s="384">
        <v>0.1111111111111111</v>
      </c>
      <c r="E28" s="384">
        <v>8.7499999999999994E-2</v>
      </c>
      <c r="F28" s="385">
        <v>0.18604651162790697</v>
      </c>
      <c r="G28" s="386">
        <v>0.19047619047619047</v>
      </c>
      <c r="H28" s="377">
        <v>0.25287356321839083</v>
      </c>
    </row>
    <row r="29" spans="3:8" ht="16.5" customHeight="1">
      <c r="C29" s="388" t="s">
        <v>196</v>
      </c>
      <c r="D29" s="384">
        <v>0.19753086419753085</v>
      </c>
      <c r="E29" s="384">
        <v>0.125</v>
      </c>
      <c r="F29" s="385">
        <v>0.11627906976744186</v>
      </c>
      <c r="G29" s="386">
        <v>4.7619047619047616E-2</v>
      </c>
      <c r="H29" s="377">
        <v>0.10344827586206896</v>
      </c>
    </row>
    <row r="30" spans="3:8" ht="16.5" customHeight="1">
      <c r="C30" s="388" t="s">
        <v>197</v>
      </c>
      <c r="D30" s="384">
        <v>0.13580246913580246</v>
      </c>
      <c r="E30" s="384">
        <v>0.13750000000000001</v>
      </c>
      <c r="F30" s="385">
        <v>0.13953488372093023</v>
      </c>
      <c r="G30" s="386">
        <v>0.13095238095238096</v>
      </c>
      <c r="H30" s="377">
        <v>0.10344827586206896</v>
      </c>
    </row>
    <row r="31" spans="3:8" ht="16.5" customHeight="1">
      <c r="C31" s="388" t="s">
        <v>198</v>
      </c>
      <c r="D31" s="384">
        <v>0.41975308641975306</v>
      </c>
      <c r="E31" s="384">
        <v>0.36249999999999999</v>
      </c>
      <c r="F31" s="385">
        <v>0.29069767441860467</v>
      </c>
      <c r="G31" s="386">
        <v>0.45238095238095238</v>
      </c>
      <c r="H31" s="377">
        <v>0.32183908045977011</v>
      </c>
    </row>
    <row r="32" spans="3:8" ht="16.5" customHeight="1"/>
    <row r="33" spans="2:13" ht="16.5" customHeight="1"/>
    <row r="34" spans="2:13" ht="16.5" customHeight="1"/>
    <row r="35" spans="2:13" ht="16.5" customHeight="1"/>
    <row r="36" spans="2:13" ht="16.5" customHeight="1"/>
    <row r="37" spans="2:13" ht="16.5" customHeight="1"/>
    <row r="38" spans="2:13" ht="16.5" customHeight="1"/>
    <row r="39" spans="2:13" ht="16.5" customHeight="1"/>
    <row r="40" spans="2:13" ht="16.5" customHeight="1"/>
    <row r="41" spans="2:13" ht="16.5" customHeight="1"/>
    <row r="42" spans="2:13" ht="16.5" customHeight="1"/>
    <row r="43" spans="2:13" ht="16.5" customHeight="1"/>
    <row r="44" spans="2:13" s="2" customFormat="1" ht="47.25">
      <c r="B44" s="2" t="s">
        <v>287</v>
      </c>
      <c r="C44" s="2" t="s">
        <v>89</v>
      </c>
      <c r="D44" s="169" t="s">
        <v>176</v>
      </c>
      <c r="E44" s="169" t="s">
        <v>509</v>
      </c>
      <c r="F44" s="46"/>
      <c r="G44"/>
      <c r="H44"/>
      <c r="I44"/>
      <c r="J44" s="46"/>
      <c r="K44" s="46"/>
      <c r="L44" s="46"/>
      <c r="M44" s="46"/>
    </row>
    <row r="45" spans="2:13" s="2" customFormat="1" ht="15.75" customHeight="1">
      <c r="B45" s="260" t="str">
        <f>'AMZN Auto Part MASTER'!$D$4</f>
        <v>Independent</v>
      </c>
      <c r="C45" s="17" t="s">
        <v>5</v>
      </c>
      <c r="D45" s="264">
        <f>'AMZN Auto Part MASTER'!$D$43</f>
        <v>0.8</v>
      </c>
      <c r="E45" s="236">
        <v>0.8</v>
      </c>
      <c r="F45" s="18"/>
      <c r="G45"/>
      <c r="H45"/>
      <c r="I45"/>
      <c r="J45" s="18"/>
      <c r="K45" s="18"/>
      <c r="L45" s="25"/>
      <c r="M45" s="313"/>
    </row>
    <row r="46" spans="2:13" s="2" customFormat="1" ht="15.75" customHeight="1">
      <c r="B46" s="260" t="str">
        <f>'AMZN Auto Part MASTER'!$E$4</f>
        <v>Independent</v>
      </c>
      <c r="C46" s="17" t="s">
        <v>6</v>
      </c>
      <c r="D46" s="264">
        <f>'AMZN Auto Part MASTER'!$E$43</f>
        <v>0.9</v>
      </c>
      <c r="E46" s="236">
        <v>0.9</v>
      </c>
      <c r="F46" s="18"/>
      <c r="G46"/>
      <c r="H46"/>
      <c r="I46"/>
      <c r="J46" s="18"/>
      <c r="K46" s="18"/>
      <c r="L46" s="25"/>
      <c r="M46" s="313"/>
    </row>
    <row r="47" spans="2:13" s="2" customFormat="1" ht="15.75" customHeight="1">
      <c r="B47" s="260" t="str">
        <f>'AMZN Auto Part MASTER'!$F$4</f>
        <v>Independent</v>
      </c>
      <c r="C47" s="17" t="s">
        <v>7</v>
      </c>
      <c r="D47" s="264">
        <f>'AMZN Auto Part MASTER'!$F$43</f>
        <v>0.95</v>
      </c>
      <c r="E47" s="236">
        <v>0.95</v>
      </c>
      <c r="F47" s="18"/>
      <c r="G47"/>
      <c r="H47"/>
      <c r="I47"/>
      <c r="J47" s="18"/>
      <c r="K47" s="18"/>
      <c r="M47" s="313"/>
    </row>
    <row r="48" spans="2:13" s="2" customFormat="1" ht="15.75" customHeight="1">
      <c r="B48" s="260" t="str">
        <f>'AMZN Auto Part MASTER'!$G$4</f>
        <v>Independent</v>
      </c>
      <c r="C48" s="17" t="s">
        <v>8</v>
      </c>
      <c r="D48" s="264">
        <f>'AMZN Auto Part MASTER'!$G$43</f>
        <v>0.2</v>
      </c>
      <c r="E48" s="236">
        <v>0.2</v>
      </c>
      <c r="F48" s="18"/>
      <c r="G48"/>
      <c r="H48"/>
      <c r="I48"/>
      <c r="J48" s="18"/>
      <c r="K48" s="18"/>
      <c r="M48" s="313"/>
    </row>
    <row r="49" spans="2:14" s="2" customFormat="1" ht="15.75" customHeight="1">
      <c r="B49" s="260" t="str">
        <f>'AMZN Auto Part MASTER'!$H$4</f>
        <v>Independent</v>
      </c>
      <c r="C49" s="17" t="s">
        <v>9</v>
      </c>
      <c r="D49" s="264">
        <f>'AMZN Auto Part MASTER'!$H$43</f>
        <v>0.9</v>
      </c>
      <c r="E49" s="236">
        <v>0.9</v>
      </c>
      <c r="F49" s="18"/>
      <c r="G49"/>
      <c r="H49"/>
      <c r="I49"/>
      <c r="J49" s="18"/>
      <c r="K49" s="18"/>
      <c r="M49" s="313"/>
    </row>
    <row r="50" spans="2:14" s="2" customFormat="1" ht="15.75" customHeight="1">
      <c r="B50" s="260" t="str">
        <f>'AMZN Auto Part MASTER'!$I$4</f>
        <v>Independent</v>
      </c>
      <c r="C50" s="17" t="s">
        <v>0</v>
      </c>
      <c r="D50" s="264">
        <f>'AMZN Auto Part MASTER'!$I$43</f>
        <v>0.05</v>
      </c>
      <c r="E50" s="236">
        <v>0.05</v>
      </c>
      <c r="F50" s="18"/>
      <c r="G50"/>
      <c r="H50"/>
      <c r="I50"/>
      <c r="J50" s="18"/>
      <c r="K50" s="18"/>
      <c r="M50" s="313"/>
    </row>
    <row r="51" spans="2:14" s="2" customFormat="1" ht="15.75" customHeight="1">
      <c r="B51" s="260" t="str">
        <f>'AMZN Auto Part MASTER'!$J$4</f>
        <v>Independent</v>
      </c>
      <c r="C51" s="17" t="s">
        <v>1</v>
      </c>
      <c r="D51" s="264">
        <f>'AMZN Auto Part MASTER'!$J$43</f>
        <v>0.8</v>
      </c>
      <c r="E51" s="236">
        <v>0.8</v>
      </c>
      <c r="F51" s="18"/>
      <c r="G51"/>
      <c r="H51"/>
      <c r="I51"/>
      <c r="J51" s="18"/>
      <c r="K51" s="18"/>
      <c r="L51" s="28"/>
      <c r="N51" s="28"/>
    </row>
    <row r="52" spans="2:14" s="2" customFormat="1" ht="15.75" customHeight="1">
      <c r="B52" s="260" t="str">
        <f>'AMZN Auto Part MASTER'!$K$4</f>
        <v>Independent</v>
      </c>
      <c r="C52" s="17" t="s">
        <v>2</v>
      </c>
      <c r="D52" s="264">
        <f>'AMZN Auto Part MASTER'!$K$43</f>
        <v>0.75</v>
      </c>
      <c r="E52" s="236">
        <v>0.75</v>
      </c>
      <c r="F52" s="18"/>
      <c r="G52"/>
      <c r="H52"/>
      <c r="I52"/>
      <c r="J52" s="18"/>
      <c r="K52" s="18"/>
      <c r="L52" s="28"/>
      <c r="N52" s="28"/>
    </row>
    <row r="53" spans="2:14" s="2" customFormat="1" ht="15.75" customHeight="1">
      <c r="B53" s="260" t="str">
        <f>'AMZN Auto Part MASTER'!$L$4</f>
        <v>Independent</v>
      </c>
      <c r="C53" s="17" t="s">
        <v>3</v>
      </c>
      <c r="D53" s="264">
        <f>'AMZN Auto Part MASTER'!$L$43</f>
        <v>0.8</v>
      </c>
      <c r="E53" s="236">
        <v>0.8</v>
      </c>
      <c r="F53" s="18"/>
      <c r="G53"/>
      <c r="H53"/>
      <c r="I53"/>
      <c r="J53" s="18"/>
      <c r="K53" s="18"/>
      <c r="L53" s="28"/>
      <c r="N53" s="28"/>
    </row>
    <row r="54" spans="2:14" s="2" customFormat="1" ht="15.75" customHeight="1">
      <c r="B54" s="260" t="str">
        <f>'AMZN Auto Part MASTER'!$M$4</f>
        <v>Independent</v>
      </c>
      <c r="C54" s="17" t="s">
        <v>4</v>
      </c>
      <c r="D54" s="264">
        <f>'AMZN Auto Part MASTER'!$M$43</f>
        <v>0.8</v>
      </c>
      <c r="E54" s="236">
        <v>0.8</v>
      </c>
      <c r="F54" s="18"/>
      <c r="G54"/>
      <c r="H54"/>
      <c r="I54"/>
      <c r="J54" s="18"/>
      <c r="K54" s="18"/>
      <c r="L54" s="28"/>
      <c r="N54" s="28"/>
    </row>
    <row r="55" spans="2:14" s="2" customFormat="1" ht="15.75" customHeight="1">
      <c r="B55" s="260" t="str">
        <f>'AMZN Auto Part MASTER'!$N$4</f>
        <v>Independent</v>
      </c>
      <c r="C55" s="17" t="s">
        <v>10</v>
      </c>
      <c r="D55" s="264">
        <f>'AMZN Auto Part MASTER'!$N$43</f>
        <v>0.5</v>
      </c>
      <c r="E55" s="236">
        <v>0.5</v>
      </c>
      <c r="F55" s="18"/>
      <c r="G55"/>
      <c r="H55"/>
      <c r="I55"/>
      <c r="J55" s="18"/>
      <c r="K55" s="18"/>
      <c r="L55" s="28"/>
      <c r="N55" s="28"/>
    </row>
    <row r="56" spans="2:14" s="2" customFormat="1" ht="15.75" customHeight="1">
      <c r="B56" s="260" t="str">
        <f>'AMZN Auto Part MASTER'!$O$4</f>
        <v>Independent</v>
      </c>
      <c r="C56" s="17" t="s">
        <v>11</v>
      </c>
      <c r="D56" s="264">
        <f>'AMZN Auto Part MASTER'!$O$43</f>
        <v>0.8</v>
      </c>
      <c r="E56" s="236">
        <v>0.8</v>
      </c>
      <c r="F56" s="18"/>
      <c r="G56"/>
      <c r="H56"/>
      <c r="I56"/>
      <c r="J56" s="18"/>
      <c r="K56" s="18"/>
      <c r="L56" s="28"/>
      <c r="N56" s="28"/>
    </row>
    <row r="57" spans="2:14" s="2" customFormat="1" ht="15.75" customHeight="1">
      <c r="B57" s="260" t="str">
        <f>'AMZN Auto Part MASTER'!$P$4</f>
        <v>Independent</v>
      </c>
      <c r="C57" s="17" t="s">
        <v>12</v>
      </c>
      <c r="D57" s="264">
        <f>'AMZN Auto Part MASTER'!$P$43</f>
        <v>0.02</v>
      </c>
      <c r="E57" s="236">
        <v>0.02</v>
      </c>
      <c r="F57" s="18"/>
      <c r="G57"/>
      <c r="H57"/>
      <c r="I57"/>
      <c r="J57" s="18"/>
      <c r="K57" s="18"/>
      <c r="L57" s="28"/>
      <c r="N57" s="28"/>
    </row>
    <row r="58" spans="2:14" s="2" customFormat="1" ht="15.75" customHeight="1">
      <c r="B58" s="260" t="str">
        <f>'AMZN Auto Part MASTER'!$Q$4</f>
        <v>Independent</v>
      </c>
      <c r="C58" s="17" t="s">
        <v>13</v>
      </c>
      <c r="D58" s="264">
        <f>'AMZN Auto Part MASTER'!$Q$43</f>
        <v>0.85</v>
      </c>
      <c r="E58" s="236">
        <v>0.85</v>
      </c>
      <c r="F58" s="18"/>
      <c r="G58"/>
      <c r="H58"/>
      <c r="I58"/>
      <c r="J58" s="18"/>
      <c r="K58" s="18"/>
      <c r="L58" s="28"/>
      <c r="N58" s="28"/>
    </row>
    <row r="59" spans="2:14" s="2" customFormat="1" ht="15.75" customHeight="1">
      <c r="B59" s="260" t="str">
        <f>'AMZN Auto Part MASTER'!$R$4</f>
        <v>Independent</v>
      </c>
      <c r="C59" s="17" t="s">
        <v>14</v>
      </c>
      <c r="D59" s="264">
        <f>'AMZN Auto Part MASTER'!$R$43</f>
        <v>0</v>
      </c>
      <c r="E59" s="236">
        <v>0</v>
      </c>
      <c r="F59" s="18"/>
      <c r="G59"/>
      <c r="H59"/>
      <c r="I59"/>
      <c r="J59" s="18"/>
      <c r="K59" s="18"/>
      <c r="L59" s="28"/>
      <c r="N59" s="28"/>
    </row>
    <row r="60" spans="2:14" s="2" customFormat="1" ht="15.75" customHeight="1">
      <c r="B60" s="260" t="str">
        <f>'AMZN Auto Part MASTER'!$S$4</f>
        <v>Independent</v>
      </c>
      <c r="C60" s="17" t="s">
        <v>15</v>
      </c>
      <c r="D60" s="264">
        <f>'AMZN Auto Part MASTER'!$S$43</f>
        <v>0.9</v>
      </c>
      <c r="E60" s="236">
        <v>0.9</v>
      </c>
      <c r="F60" s="18"/>
      <c r="G60"/>
      <c r="H60"/>
      <c r="I60"/>
      <c r="J60" s="18"/>
      <c r="K60" s="18"/>
      <c r="L60" s="28"/>
      <c r="N60" s="28"/>
    </row>
    <row r="61" spans="2:14" s="2" customFormat="1" ht="15.75" customHeight="1">
      <c r="B61" s="260" t="str">
        <f>'AMZN Auto Part MASTER'!$T$4</f>
        <v>Independent</v>
      </c>
      <c r="C61" s="17" t="s">
        <v>16</v>
      </c>
      <c r="D61" s="264">
        <f>'AMZN Auto Part MASTER'!$T$43</f>
        <v>0.4</v>
      </c>
      <c r="E61" s="236">
        <v>0.4</v>
      </c>
      <c r="F61" s="18"/>
      <c r="G61"/>
      <c r="H61"/>
      <c r="I61"/>
      <c r="J61" s="18"/>
      <c r="K61" s="18"/>
      <c r="L61" s="28"/>
      <c r="N61" s="28"/>
    </row>
    <row r="62" spans="2:14" s="2" customFormat="1" ht="15.75" customHeight="1">
      <c r="B62" s="260" t="str">
        <f>'AMZN Auto Part MASTER'!$U$4</f>
        <v>Independent</v>
      </c>
      <c r="C62" s="17" t="s">
        <v>17</v>
      </c>
      <c r="D62" s="264">
        <f>'AMZN Auto Part MASTER'!$U$43</f>
        <v>0.3</v>
      </c>
      <c r="E62" s="236">
        <v>0.3</v>
      </c>
      <c r="F62" s="18"/>
      <c r="G62"/>
      <c r="H62"/>
      <c r="I62" s="18"/>
      <c r="J62" s="18"/>
      <c r="K62" s="18"/>
      <c r="L62" s="28"/>
      <c r="N62" s="28"/>
    </row>
    <row r="63" spans="2:14" s="2" customFormat="1" ht="15.75" customHeight="1">
      <c r="B63" s="260" t="str">
        <f>'AMZN Auto Part MASTER'!$V$4</f>
        <v>Independent</v>
      </c>
      <c r="C63" s="17" t="s">
        <v>18</v>
      </c>
      <c r="D63" s="264">
        <f>'AMZN Auto Part MASTER'!$V$43</f>
        <v>0.2</v>
      </c>
      <c r="E63" s="236">
        <v>0.2</v>
      </c>
      <c r="F63" s="18"/>
      <c r="G63"/>
      <c r="H63"/>
      <c r="I63" s="18"/>
      <c r="J63" s="18"/>
      <c r="K63" s="18"/>
      <c r="L63" s="28"/>
      <c r="N63" s="28"/>
    </row>
    <row r="64" spans="2:14" s="2" customFormat="1" ht="15.75" customHeight="1">
      <c r="B64" s="260" t="str">
        <f>'AMZN Auto Part MASTER'!$W$4</f>
        <v>Independent</v>
      </c>
      <c r="C64" s="17" t="s">
        <v>19</v>
      </c>
      <c r="D64" s="264">
        <f>'AMZN Auto Part MASTER'!$W$43</f>
        <v>1</v>
      </c>
      <c r="E64" s="236">
        <v>1</v>
      </c>
      <c r="F64" s="18"/>
      <c r="G64"/>
      <c r="H64"/>
      <c r="I64" s="18"/>
      <c r="J64" s="18"/>
      <c r="K64" s="18"/>
      <c r="L64" s="28"/>
      <c r="N64" s="28"/>
    </row>
    <row r="65" spans="2:14" s="2" customFormat="1" ht="15.75" customHeight="1">
      <c r="B65" s="260" t="str">
        <f>'AMZN Auto Part MASTER'!$X$4</f>
        <v>Independent</v>
      </c>
      <c r="C65" s="17" t="s">
        <v>20</v>
      </c>
      <c r="D65" s="264">
        <f>'AMZN Auto Part MASTER'!$X$43</f>
        <v>0.6</v>
      </c>
      <c r="E65" s="236">
        <v>0.6</v>
      </c>
      <c r="F65" s="18"/>
      <c r="G65"/>
      <c r="H65"/>
      <c r="I65" s="18"/>
      <c r="J65" s="18"/>
      <c r="K65" s="18"/>
      <c r="L65" s="28"/>
      <c r="N65" s="28"/>
    </row>
    <row r="66" spans="2:14" s="2" customFormat="1" ht="15.75" customHeight="1">
      <c r="B66" s="260" t="str">
        <f>'AMZN Auto Part MASTER'!$Y$4</f>
        <v>Independent</v>
      </c>
      <c r="C66" s="17" t="s">
        <v>21</v>
      </c>
      <c r="D66" s="264">
        <f>'AMZN Auto Part MASTER'!$Y$43</f>
        <v>0.5</v>
      </c>
      <c r="E66" s="236">
        <v>0.5</v>
      </c>
      <c r="F66" s="18"/>
      <c r="G66"/>
      <c r="H66"/>
      <c r="I66" s="18"/>
      <c r="J66" s="18"/>
      <c r="K66" s="18"/>
      <c r="L66" s="28"/>
      <c r="N66" s="28"/>
    </row>
    <row r="67" spans="2:14" s="2" customFormat="1" ht="15.75" customHeight="1">
      <c r="B67" s="260" t="str">
        <f>'AMZN Auto Part MASTER'!$Z$4</f>
        <v>Independent</v>
      </c>
      <c r="C67" s="17" t="s">
        <v>22</v>
      </c>
      <c r="D67" s="264">
        <f>'AMZN Auto Part MASTER'!$Z$43</f>
        <v>0.2</v>
      </c>
      <c r="E67" s="236">
        <v>0.2</v>
      </c>
      <c r="F67" s="18"/>
      <c r="G67"/>
      <c r="H67"/>
      <c r="I67" s="18"/>
      <c r="J67" s="18"/>
      <c r="K67" s="18"/>
      <c r="L67" s="28"/>
      <c r="N67" s="28"/>
    </row>
    <row r="68" spans="2:14" s="2" customFormat="1" ht="15.75" customHeight="1">
      <c r="B68" s="260" t="str">
        <f>'AMZN Auto Part MASTER'!$AA$4</f>
        <v>Independent</v>
      </c>
      <c r="C68" s="17" t="s">
        <v>23</v>
      </c>
      <c r="D68" s="264">
        <f>'AMZN Auto Part MASTER'!$AA$43</f>
        <v>0.75</v>
      </c>
      <c r="E68" s="236">
        <v>0.75</v>
      </c>
      <c r="F68" s="18"/>
      <c r="G68"/>
      <c r="H68"/>
      <c r="I68" s="18"/>
      <c r="J68" s="18"/>
      <c r="K68" s="18"/>
      <c r="L68" s="28"/>
      <c r="N68" s="28"/>
    </row>
    <row r="69" spans="2:14" s="2" customFormat="1" ht="15.75" customHeight="1">
      <c r="B69" s="260" t="str">
        <f>'AMZN Auto Part MASTER'!$AB$4</f>
        <v>Independent</v>
      </c>
      <c r="C69" s="17" t="s">
        <v>24</v>
      </c>
      <c r="D69" s="264">
        <f>'AMZN Auto Part MASTER'!$AB$43</f>
        <v>0.6</v>
      </c>
      <c r="E69" s="236">
        <v>0.6</v>
      </c>
      <c r="F69" s="18"/>
      <c r="G69" s="18"/>
      <c r="H69" s="18"/>
      <c r="I69" s="18"/>
      <c r="J69" s="18"/>
      <c r="K69" s="18"/>
      <c r="L69" s="28"/>
      <c r="N69" s="28"/>
    </row>
    <row r="70" spans="2:14" s="2" customFormat="1" ht="15.75" customHeight="1">
      <c r="B70" s="260" t="str">
        <f>'AMZN Auto Part MASTER'!$AC$4</f>
        <v>Independent</v>
      </c>
      <c r="C70" s="17" t="s">
        <v>25</v>
      </c>
      <c r="D70" s="264">
        <f>'AMZN Auto Part MASTER'!$AC$43</f>
        <v>0.8</v>
      </c>
      <c r="E70" s="236">
        <v>0.8</v>
      </c>
      <c r="F70" s="18"/>
      <c r="G70" s="18"/>
      <c r="H70" s="18"/>
      <c r="I70" s="18"/>
      <c r="J70" s="18"/>
      <c r="K70" s="18"/>
      <c r="L70" s="28"/>
      <c r="N70" s="28"/>
    </row>
    <row r="71" spans="2:14" s="2" customFormat="1" ht="15.75" customHeight="1">
      <c r="B71" s="260" t="str">
        <f>'AMZN Auto Part MASTER'!$AD$4</f>
        <v>Independent</v>
      </c>
      <c r="C71" s="17" t="s">
        <v>26</v>
      </c>
      <c r="D71" s="264">
        <f>'AMZN Auto Part MASTER'!$AD$43</f>
        <v>0.5</v>
      </c>
      <c r="E71" s="236">
        <v>0.5</v>
      </c>
      <c r="F71" s="18"/>
      <c r="G71" s="18"/>
      <c r="H71" s="18"/>
      <c r="I71" s="18"/>
      <c r="J71" s="18"/>
      <c r="K71" s="18"/>
      <c r="L71" s="28"/>
      <c r="N71" s="28"/>
    </row>
    <row r="72" spans="2:14" s="2" customFormat="1" ht="15.75" customHeight="1">
      <c r="B72" s="260" t="str">
        <f>'AMZN Auto Part MASTER'!$AE$4</f>
        <v>Independent</v>
      </c>
      <c r="C72" s="17" t="s">
        <v>27</v>
      </c>
      <c r="D72" s="264">
        <f>'AMZN Auto Part MASTER'!$AE$43</f>
        <v>1</v>
      </c>
      <c r="E72" s="236">
        <v>1</v>
      </c>
      <c r="F72" s="18"/>
      <c r="G72" s="18"/>
      <c r="H72" s="18"/>
      <c r="I72" s="18"/>
      <c r="J72" s="18"/>
      <c r="K72" s="18"/>
      <c r="L72" s="28"/>
      <c r="N72" s="28"/>
    </row>
    <row r="73" spans="2:14" s="2" customFormat="1" ht="15.75" customHeight="1">
      <c r="B73" s="260" t="str">
        <f>'AMZN Auto Part MASTER'!$AF$4</f>
        <v>Independent</v>
      </c>
      <c r="C73" s="17" t="s">
        <v>28</v>
      </c>
      <c r="D73" s="264">
        <f>'AMZN Auto Part MASTER'!$AF$43</f>
        <v>0.8</v>
      </c>
      <c r="E73" s="236">
        <v>0.8</v>
      </c>
      <c r="F73" s="18"/>
      <c r="G73" s="18"/>
      <c r="H73" s="18"/>
      <c r="I73" s="18"/>
      <c r="J73" s="18"/>
      <c r="K73" s="18"/>
      <c r="L73" s="28"/>
      <c r="N73" s="28"/>
    </row>
    <row r="74" spans="2:14" s="2" customFormat="1" ht="15.75" customHeight="1">
      <c r="B74" s="260" t="str">
        <f>'AMZN Auto Part MASTER'!$AG$4</f>
        <v>Independent</v>
      </c>
      <c r="C74" s="17" t="s">
        <v>29</v>
      </c>
      <c r="D74" s="264">
        <f>'AMZN Auto Part MASTER'!$AG$43</f>
        <v>0.9</v>
      </c>
      <c r="E74" s="236">
        <v>0.9</v>
      </c>
      <c r="F74" s="18"/>
      <c r="G74" s="18"/>
      <c r="H74" s="18"/>
      <c r="I74" s="18"/>
      <c r="J74" s="18"/>
      <c r="K74" s="18"/>
      <c r="L74" s="28"/>
      <c r="N74" s="28"/>
    </row>
    <row r="75" spans="2:14" s="2" customFormat="1" ht="15.75" customHeight="1">
      <c r="B75" s="260" t="str">
        <f>'AMZN Auto Part MASTER'!$AH$4</f>
        <v>Independent</v>
      </c>
      <c r="C75" s="17" t="s">
        <v>30</v>
      </c>
      <c r="D75" s="264">
        <f>'AMZN Auto Part MASTER'!$AH$43</f>
        <v>0.1</v>
      </c>
      <c r="E75" s="236">
        <v>0.1</v>
      </c>
      <c r="F75" s="18"/>
      <c r="G75" s="18"/>
      <c r="H75" s="18"/>
      <c r="I75" s="18"/>
      <c r="J75" s="18"/>
      <c r="K75" s="18"/>
      <c r="L75" s="28"/>
      <c r="N75" s="28"/>
    </row>
    <row r="76" spans="2:14" s="2" customFormat="1" ht="15.75" customHeight="1">
      <c r="B76" s="260" t="str">
        <f>'AMZN Auto Part MASTER'!$AI$4</f>
        <v>Independent</v>
      </c>
      <c r="C76" s="17" t="s">
        <v>31</v>
      </c>
      <c r="D76" s="264">
        <f>'AMZN Auto Part MASTER'!$AI$43</f>
        <v>0.8</v>
      </c>
      <c r="E76" s="236">
        <v>0.8</v>
      </c>
      <c r="F76" s="18"/>
      <c r="G76" s="18"/>
      <c r="H76" s="18"/>
      <c r="I76" s="18"/>
      <c r="J76" s="18"/>
      <c r="K76" s="18"/>
      <c r="L76" s="28"/>
      <c r="N76" s="28"/>
    </row>
    <row r="77" spans="2:14" s="2" customFormat="1" ht="15.75" customHeight="1">
      <c r="B77" s="260" t="str">
        <f>'AMZN Auto Part MASTER'!$AJ$4</f>
        <v>Independent</v>
      </c>
      <c r="C77" s="17" t="s">
        <v>32</v>
      </c>
      <c r="D77" s="264">
        <f>'AMZN Auto Part MASTER'!$AJ$43</f>
        <v>0.7</v>
      </c>
      <c r="E77" s="236">
        <v>0.7</v>
      </c>
      <c r="F77" s="18"/>
      <c r="G77" s="18"/>
      <c r="H77" s="18"/>
      <c r="I77" s="18"/>
      <c r="J77" s="18"/>
      <c r="K77" s="18"/>
      <c r="L77" s="28"/>
      <c r="N77" s="28"/>
    </row>
    <row r="78" spans="2:14" s="2" customFormat="1" ht="15.75" customHeight="1">
      <c r="B78" s="260" t="str">
        <f>'AMZN Auto Part MASTER'!$AK$4</f>
        <v>Independent</v>
      </c>
      <c r="C78" s="17" t="s">
        <v>33</v>
      </c>
      <c r="D78" s="264">
        <f>'AMZN Auto Part MASTER'!$AK$43</f>
        <v>0.8</v>
      </c>
      <c r="E78" s="236">
        <v>0.8</v>
      </c>
      <c r="F78" s="18"/>
      <c r="G78" s="18"/>
      <c r="H78" s="18"/>
      <c r="I78" s="18"/>
      <c r="J78" s="18"/>
      <c r="K78" s="18"/>
      <c r="L78" s="28"/>
      <c r="N78" s="28"/>
    </row>
    <row r="79" spans="2:14" s="2" customFormat="1" ht="15.75" customHeight="1">
      <c r="B79" s="260" t="str">
        <f>'AMZN Auto Part MASTER'!$AL$4</f>
        <v>Independent</v>
      </c>
      <c r="C79" s="17" t="s">
        <v>34</v>
      </c>
      <c r="D79" s="264">
        <f>'AMZN Auto Part MASTER'!$AL$43</f>
        <v>0.8</v>
      </c>
      <c r="E79" s="236">
        <v>0.8</v>
      </c>
      <c r="F79" s="18"/>
      <c r="G79" s="18"/>
      <c r="H79" s="18"/>
      <c r="I79" s="18"/>
      <c r="J79" s="18"/>
      <c r="K79" s="18"/>
      <c r="L79" s="28"/>
      <c r="N79" s="28"/>
    </row>
    <row r="80" spans="2:14" s="2" customFormat="1" ht="15.75" customHeight="1">
      <c r="B80" s="260" t="str">
        <f>'AMZN Auto Part MASTER'!$AM$4</f>
        <v>Independent</v>
      </c>
      <c r="C80" s="17" t="s">
        <v>35</v>
      </c>
      <c r="D80" s="264">
        <f>'AMZN Auto Part MASTER'!$AM$43</f>
        <v>0.35</v>
      </c>
      <c r="E80" s="236">
        <v>0.35</v>
      </c>
      <c r="F80" s="18"/>
      <c r="G80" s="18"/>
      <c r="H80" s="18"/>
      <c r="I80" s="18"/>
      <c r="J80" s="18"/>
      <c r="K80" s="18"/>
      <c r="L80" s="28"/>
      <c r="N80" s="28"/>
    </row>
    <row r="81" spans="2:14" s="2" customFormat="1" ht="15.75" customHeight="1">
      <c r="B81" s="260" t="str">
        <f>'AMZN Auto Part MASTER'!$AN$4</f>
        <v>Independent</v>
      </c>
      <c r="C81" s="17" t="s">
        <v>36</v>
      </c>
      <c r="D81" s="264">
        <f>'AMZN Auto Part MASTER'!$AN$43</f>
        <v>1</v>
      </c>
      <c r="E81" s="236">
        <v>1</v>
      </c>
      <c r="F81" s="18"/>
      <c r="G81" s="18"/>
      <c r="H81" s="18"/>
      <c r="I81" s="18"/>
      <c r="J81" s="18"/>
      <c r="K81" s="18"/>
      <c r="L81" s="28"/>
      <c r="N81" s="28"/>
    </row>
    <row r="82" spans="2:14" s="2" customFormat="1" ht="15.75" customHeight="1">
      <c r="B82" s="260" t="str">
        <f>'AMZN Auto Part MASTER'!$AO$4</f>
        <v>Independent</v>
      </c>
      <c r="C82" s="17" t="s">
        <v>37</v>
      </c>
      <c r="D82" s="264">
        <f>'AMZN Auto Part MASTER'!$AO$43</f>
        <v>0.9</v>
      </c>
      <c r="E82" s="236">
        <v>0.9</v>
      </c>
      <c r="F82" s="18"/>
      <c r="G82" s="18"/>
      <c r="H82" s="18"/>
      <c r="I82" s="18"/>
      <c r="J82" s="18"/>
      <c r="K82" s="18"/>
      <c r="L82" s="28"/>
      <c r="N82" s="28"/>
    </row>
    <row r="83" spans="2:14" s="2" customFormat="1" ht="15.75" customHeight="1">
      <c r="B83" s="260" t="str">
        <f>'AMZN Auto Part MASTER'!$AP$4</f>
        <v>Independent</v>
      </c>
      <c r="C83" s="17" t="s">
        <v>38</v>
      </c>
      <c r="D83" s="264">
        <f>'AMZN Auto Part MASTER'!$AP$43</f>
        <v>0.9</v>
      </c>
      <c r="E83" s="236">
        <v>0.9</v>
      </c>
      <c r="F83" s="18"/>
      <c r="G83" s="18"/>
      <c r="H83" s="18"/>
      <c r="I83" s="18"/>
      <c r="J83" s="18"/>
      <c r="K83" s="18"/>
      <c r="L83" s="28"/>
      <c r="N83" s="28"/>
    </row>
    <row r="84" spans="2:14" s="2" customFormat="1" ht="15.75" customHeight="1">
      <c r="B84" s="260" t="str">
        <f>'AMZN Auto Part MASTER'!$AQ$4</f>
        <v>Independent</v>
      </c>
      <c r="C84" s="17" t="s">
        <v>39</v>
      </c>
      <c r="D84" s="264">
        <f>'AMZN Auto Part MASTER'!$AQ$43</f>
        <v>0.8</v>
      </c>
      <c r="E84" s="236">
        <v>0.8</v>
      </c>
      <c r="F84" s="18"/>
      <c r="G84" s="18"/>
      <c r="H84" s="18"/>
      <c r="I84" s="18"/>
      <c r="J84" s="18"/>
      <c r="K84" s="18"/>
      <c r="L84" s="28"/>
      <c r="N84" s="28"/>
    </row>
    <row r="85" spans="2:14" s="2" customFormat="1" ht="15.75" customHeight="1">
      <c r="B85" s="260" t="str">
        <f>'AMZN Auto Part MASTER'!$AR$4</f>
        <v>Independent</v>
      </c>
      <c r="C85" s="17" t="s">
        <v>40</v>
      </c>
      <c r="D85" s="264">
        <f>'AMZN Auto Part MASTER'!$AR$43</f>
        <v>0.2</v>
      </c>
      <c r="E85" s="236">
        <v>0.2</v>
      </c>
      <c r="F85" s="18"/>
      <c r="G85" s="18"/>
      <c r="H85" s="18"/>
      <c r="I85" s="18"/>
      <c r="J85" s="18"/>
      <c r="K85" s="18"/>
      <c r="L85" s="28"/>
      <c r="N85" s="28"/>
    </row>
    <row r="86" spans="2:14" s="2" customFormat="1" ht="15.75" customHeight="1">
      <c r="B86" s="260" t="str">
        <f>'AMZN Auto Part MASTER'!$AS$4</f>
        <v>Independent</v>
      </c>
      <c r="C86" s="17" t="s">
        <v>41</v>
      </c>
      <c r="D86" s="264">
        <f>'AMZN Auto Part MASTER'!$AS$43</f>
        <v>0</v>
      </c>
      <c r="E86" s="236">
        <v>0</v>
      </c>
      <c r="F86" s="18"/>
      <c r="G86" s="18"/>
      <c r="H86" s="18"/>
      <c r="I86" s="18"/>
      <c r="J86" s="18"/>
      <c r="K86" s="18"/>
      <c r="L86" s="28"/>
      <c r="N86" s="28"/>
    </row>
    <row r="87" spans="2:14" s="2" customFormat="1" ht="15.75" customHeight="1">
      <c r="B87" s="260" t="str">
        <f>'AMZN Auto Part MASTER'!$AT$4</f>
        <v>Independent</v>
      </c>
      <c r="C87" s="17" t="s">
        <v>42</v>
      </c>
      <c r="D87" s="264">
        <f>'AMZN Auto Part MASTER'!$AT$43</f>
        <v>0.15</v>
      </c>
      <c r="E87" s="236">
        <v>0.15</v>
      </c>
      <c r="F87" s="18"/>
      <c r="G87" s="18"/>
      <c r="H87" s="18"/>
      <c r="I87" s="18"/>
      <c r="J87" s="18"/>
      <c r="K87" s="18"/>
      <c r="L87" s="28"/>
      <c r="N87" s="28"/>
    </row>
    <row r="88" spans="2:14" s="2" customFormat="1" ht="15.75" customHeight="1">
      <c r="B88" s="260" t="str">
        <f>'AMZN Auto Part MASTER'!$AU$4</f>
        <v>Independent</v>
      </c>
      <c r="C88" s="17" t="s">
        <v>43</v>
      </c>
      <c r="D88" s="264">
        <f>'AMZN Auto Part MASTER'!$AU$43</f>
        <v>0.05</v>
      </c>
      <c r="E88" s="236">
        <v>0.05</v>
      </c>
      <c r="F88" s="18"/>
      <c r="G88" s="18"/>
      <c r="H88" s="18"/>
      <c r="I88" s="18"/>
      <c r="J88" s="18"/>
      <c r="K88" s="18"/>
      <c r="L88" s="28"/>
      <c r="N88" s="28"/>
    </row>
    <row r="89" spans="2:14" s="2" customFormat="1" ht="15.75" customHeight="1">
      <c r="B89" s="260" t="str">
        <f>'AMZN Auto Part MASTER'!$AV$4</f>
        <v>Independent</v>
      </c>
      <c r="C89" s="17" t="s">
        <v>44</v>
      </c>
      <c r="D89" s="264">
        <f>'AMZN Auto Part MASTER'!$AV$43</f>
        <v>0.1</v>
      </c>
      <c r="E89" s="236">
        <v>0.1</v>
      </c>
      <c r="F89" s="18"/>
      <c r="G89" s="18"/>
      <c r="H89" s="18"/>
      <c r="I89" s="18"/>
      <c r="J89" s="18"/>
      <c r="K89" s="18"/>
      <c r="L89" s="28"/>
      <c r="N89" s="28"/>
    </row>
    <row r="90" spans="2:14" s="2" customFormat="1" ht="15.75" customHeight="1">
      <c r="B90" s="260" t="str">
        <f>'AMZN Auto Part MASTER'!$AW$4</f>
        <v>Independent</v>
      </c>
      <c r="C90" s="17" t="s">
        <v>45</v>
      </c>
      <c r="D90" s="264">
        <f>'AMZN Auto Part MASTER'!$AW$43</f>
        <v>0</v>
      </c>
      <c r="E90" s="236">
        <v>0</v>
      </c>
      <c r="F90" s="18"/>
      <c r="G90" s="18"/>
      <c r="H90" s="18"/>
      <c r="I90" s="18"/>
      <c r="J90" s="18"/>
      <c r="K90" s="18"/>
      <c r="L90" s="28"/>
      <c r="N90" s="28"/>
    </row>
    <row r="91" spans="2:14" s="2" customFormat="1" ht="15.75" customHeight="1">
      <c r="B91" s="260" t="str">
        <f>'AMZN Auto Part MASTER'!$AX$4</f>
        <v>Independent</v>
      </c>
      <c r="C91" s="17" t="s">
        <v>46</v>
      </c>
      <c r="D91" s="264">
        <f>'AMZN Auto Part MASTER'!$AX$43</f>
        <v>0.9</v>
      </c>
      <c r="E91" s="236">
        <v>0.9</v>
      </c>
      <c r="F91" s="18"/>
      <c r="G91" s="18"/>
      <c r="H91" s="18"/>
      <c r="I91" s="18"/>
      <c r="J91" s="18"/>
      <c r="K91" s="18"/>
      <c r="L91" s="28"/>
      <c r="N91" s="28"/>
    </row>
    <row r="92" spans="2:14" s="2" customFormat="1" ht="15.75" customHeight="1">
      <c r="B92" s="260" t="str">
        <f>'AMZN Auto Part MASTER'!$AY$4</f>
        <v>Independent</v>
      </c>
      <c r="C92" s="17" t="s">
        <v>47</v>
      </c>
      <c r="D92" s="264">
        <f>'AMZN Auto Part MASTER'!$AY$43</f>
        <v>0.2</v>
      </c>
      <c r="E92" s="236">
        <v>0.2</v>
      </c>
      <c r="F92" s="18"/>
      <c r="G92" s="18"/>
      <c r="H92" s="18"/>
      <c r="I92" s="18"/>
      <c r="J92" s="18"/>
      <c r="K92" s="18"/>
      <c r="L92" s="28"/>
      <c r="N92" s="28"/>
    </row>
    <row r="93" spans="2:14" s="2" customFormat="1" ht="15.75" customHeight="1">
      <c r="B93" s="260" t="str">
        <f>'AMZN Auto Part MASTER'!$AZ$4</f>
        <v>Independent</v>
      </c>
      <c r="C93" s="17" t="s">
        <v>48</v>
      </c>
      <c r="D93" s="264">
        <f>'AMZN Auto Part MASTER'!$AZ$43</f>
        <v>0.8</v>
      </c>
      <c r="E93" s="236">
        <v>0.8</v>
      </c>
      <c r="F93" s="18"/>
      <c r="G93" s="18"/>
      <c r="H93" s="18"/>
      <c r="I93" s="18"/>
      <c r="J93" s="18"/>
      <c r="K93" s="18"/>
      <c r="L93" s="28"/>
      <c r="N93" s="28"/>
    </row>
    <row r="94" spans="2:14" s="2" customFormat="1" ht="15.75" customHeight="1">
      <c r="B94" s="260" t="str">
        <f>'AMZN Auto Part MASTER'!$BA$4</f>
        <v>Independent</v>
      </c>
      <c r="C94" s="17" t="s">
        <v>49</v>
      </c>
      <c r="D94" s="264">
        <f>'AMZN Auto Part MASTER'!$BA$43</f>
        <v>1</v>
      </c>
      <c r="E94" s="236">
        <v>1</v>
      </c>
      <c r="F94" s="18"/>
      <c r="G94" s="18"/>
      <c r="H94" s="18"/>
      <c r="I94" s="18"/>
      <c r="J94" s="18"/>
      <c r="K94" s="18"/>
      <c r="L94" s="28"/>
      <c r="N94" s="28"/>
    </row>
    <row r="95" spans="2:14" s="2" customFormat="1" ht="15.75" customHeight="1">
      <c r="B95" s="260" t="str">
        <f>'AMZN Auto Part MASTER'!$BB$4</f>
        <v>Chain</v>
      </c>
      <c r="C95" s="17" t="s">
        <v>50</v>
      </c>
      <c r="D95" s="264">
        <f>'AMZN Auto Part MASTER'!$BB$43</f>
        <v>1</v>
      </c>
      <c r="E95" s="236">
        <v>1</v>
      </c>
      <c r="F95" s="18"/>
      <c r="G95" s="18"/>
      <c r="H95" s="18"/>
      <c r="I95" s="18"/>
      <c r="J95" s="18"/>
      <c r="K95" s="18"/>
      <c r="L95" s="28"/>
      <c r="N95" s="28"/>
    </row>
    <row r="96" spans="2:14" s="2" customFormat="1" ht="15.75" customHeight="1">
      <c r="B96" s="260" t="str">
        <f>'AMZN Auto Part MASTER'!$BC$4</f>
        <v>Chain</v>
      </c>
      <c r="C96" s="17" t="s">
        <v>51</v>
      </c>
      <c r="D96" s="264">
        <f>'AMZN Auto Part MASTER'!$BC$43</f>
        <v>0.9</v>
      </c>
      <c r="E96" s="236">
        <v>0.9</v>
      </c>
      <c r="F96" s="18"/>
      <c r="G96" s="18"/>
      <c r="H96" s="18"/>
      <c r="I96" s="18"/>
      <c r="J96" s="18"/>
      <c r="K96" s="18"/>
      <c r="L96" s="28"/>
      <c r="N96" s="28"/>
    </row>
    <row r="97" spans="2:14" s="2" customFormat="1" ht="15.75" customHeight="1">
      <c r="B97" s="260" t="str">
        <f>'AMZN Auto Part MASTER'!$BD$4</f>
        <v>Chain</v>
      </c>
      <c r="C97" s="17" t="s">
        <v>52</v>
      </c>
      <c r="D97" s="264">
        <f>'AMZN Auto Part MASTER'!$BD$43</f>
        <v>0.9</v>
      </c>
      <c r="E97" s="236">
        <v>0.9</v>
      </c>
      <c r="F97" s="18"/>
      <c r="G97" s="18"/>
      <c r="H97" s="18"/>
      <c r="I97" s="18"/>
      <c r="J97" s="18"/>
      <c r="K97" s="18"/>
      <c r="L97" s="28"/>
      <c r="N97" s="28"/>
    </row>
    <row r="98" spans="2:14" s="2" customFormat="1" ht="15.75" customHeight="1">
      <c r="B98" s="260" t="str">
        <f>'AMZN Auto Part MASTER'!$BE$4</f>
        <v>Chain</v>
      </c>
      <c r="C98" s="17" t="s">
        <v>53</v>
      </c>
      <c r="D98" s="264">
        <f>'AMZN Auto Part MASTER'!$BE$43</f>
        <v>0.9</v>
      </c>
      <c r="E98" s="236">
        <v>0.9</v>
      </c>
      <c r="F98" s="18"/>
      <c r="G98" s="18"/>
      <c r="H98" s="18"/>
      <c r="I98" s="18"/>
      <c r="J98" s="18"/>
      <c r="K98" s="18"/>
      <c r="L98" s="28"/>
      <c r="N98" s="28"/>
    </row>
    <row r="99" spans="2:14" s="2" customFormat="1" ht="15.75" customHeight="1">
      <c r="B99" s="260" t="str">
        <f>'AMZN Auto Part MASTER'!$BF$4</f>
        <v>Chain</v>
      </c>
      <c r="C99" s="17" t="s">
        <v>54</v>
      </c>
      <c r="D99" s="264">
        <f>'AMZN Auto Part MASTER'!$BF$43</f>
        <v>0.9</v>
      </c>
      <c r="E99" s="236">
        <v>0.9</v>
      </c>
      <c r="F99" s="18"/>
      <c r="G99" s="18"/>
      <c r="H99" s="18"/>
      <c r="I99" s="18"/>
      <c r="J99" s="18"/>
      <c r="K99" s="18"/>
      <c r="L99" s="28"/>
      <c r="N99" s="28"/>
    </row>
    <row r="100" spans="2:14" s="2" customFormat="1" ht="15.75" customHeight="1">
      <c r="B100" s="260" t="str">
        <f>'AMZN Auto Part MASTER'!$BG$4</f>
        <v>Chain</v>
      </c>
      <c r="C100" s="17" t="s">
        <v>55</v>
      </c>
      <c r="D100" s="264">
        <f>'AMZN Auto Part MASTER'!$BG$43</f>
        <v>0.9</v>
      </c>
      <c r="E100" s="236">
        <v>0.9</v>
      </c>
      <c r="F100" s="18"/>
      <c r="G100" s="18"/>
      <c r="H100" s="18"/>
      <c r="I100" s="18"/>
      <c r="J100" s="18"/>
      <c r="K100" s="18"/>
      <c r="L100" s="28"/>
      <c r="N100" s="28"/>
    </row>
    <row r="101" spans="2:14" s="2" customFormat="1" ht="15.75" customHeight="1">
      <c r="B101" s="260" t="str">
        <f>'AMZN Auto Part MASTER'!$BH$4</f>
        <v>Chain</v>
      </c>
      <c r="C101" s="17" t="s">
        <v>56</v>
      </c>
      <c r="D101" s="264">
        <f>'AMZN Auto Part MASTER'!$BH$43</f>
        <v>1</v>
      </c>
      <c r="E101" s="236">
        <v>1</v>
      </c>
      <c r="F101" s="18"/>
      <c r="G101" s="18"/>
      <c r="H101" s="18"/>
      <c r="I101" s="18"/>
      <c r="J101" s="18"/>
      <c r="K101" s="18"/>
      <c r="L101" s="28"/>
      <c r="N101" s="28"/>
    </row>
    <row r="102" spans="2:14" s="2" customFormat="1" ht="15.75" customHeight="1">
      <c r="B102" s="260" t="str">
        <f>'AMZN Auto Part MASTER'!$BI$4</f>
        <v>Chain</v>
      </c>
      <c r="C102" s="17" t="s">
        <v>57</v>
      </c>
      <c r="D102" s="264" t="str">
        <f>'AMZN Auto Part MASTER'!$BI$43</f>
        <v>10% (we have a good amount already stocked).</v>
      </c>
      <c r="E102" s="236">
        <v>0.1</v>
      </c>
      <c r="F102" s="18"/>
      <c r="G102" s="18"/>
      <c r="H102" s="18"/>
      <c r="I102" s="18"/>
      <c r="J102" s="18"/>
      <c r="K102" s="18"/>
      <c r="L102" s="28"/>
      <c r="N102" s="28"/>
    </row>
    <row r="103" spans="2:14" s="2" customFormat="1" ht="15.75" customHeight="1">
      <c r="B103" s="260" t="str">
        <f>'AMZN Auto Part MASTER'!$BJ$4</f>
        <v>Chain</v>
      </c>
      <c r="C103" s="17" t="s">
        <v>58</v>
      </c>
      <c r="D103" s="264">
        <f>'AMZN Auto Part MASTER'!$BJ$43</f>
        <v>0.9</v>
      </c>
      <c r="E103" s="236">
        <v>0.9</v>
      </c>
      <c r="F103" s="18"/>
      <c r="G103" s="18"/>
      <c r="H103" s="18"/>
      <c r="I103" s="18"/>
      <c r="J103" s="18"/>
      <c r="K103" s="18"/>
      <c r="L103" s="28"/>
      <c r="N103" s="28"/>
    </row>
    <row r="104" spans="2:14" s="2" customFormat="1" ht="15.75" customHeight="1">
      <c r="B104" s="260" t="str">
        <f>'AMZN Auto Part MASTER'!$BK$4</f>
        <v>Independent</v>
      </c>
      <c r="C104" s="17" t="s">
        <v>59</v>
      </c>
      <c r="D104" s="264">
        <f>'AMZN Auto Part MASTER'!$BK$43</f>
        <v>0.8</v>
      </c>
      <c r="E104" s="236">
        <v>0.8</v>
      </c>
      <c r="F104" s="18"/>
      <c r="G104" s="18"/>
      <c r="H104" s="18"/>
      <c r="I104" s="18"/>
      <c r="J104" s="18"/>
      <c r="K104" s="18"/>
      <c r="L104" s="28"/>
      <c r="N104" s="28"/>
    </row>
    <row r="105" spans="2:14" s="2" customFormat="1" ht="15.75" customHeight="1">
      <c r="B105" s="260" t="str">
        <f>'AMZN Auto Part MASTER'!$BL$4</f>
        <v>Independent</v>
      </c>
      <c r="C105" s="17" t="s">
        <v>60</v>
      </c>
      <c r="D105" s="264">
        <f>'AMZN Auto Part MASTER'!$BL$43</f>
        <v>0</v>
      </c>
      <c r="E105" s="236">
        <v>0</v>
      </c>
      <c r="F105" s="18"/>
      <c r="G105" s="18"/>
      <c r="H105" s="18"/>
      <c r="I105" s="18"/>
      <c r="J105" s="18"/>
      <c r="K105" s="18"/>
      <c r="L105" s="28"/>
      <c r="N105" s="28"/>
    </row>
    <row r="106" spans="2:14" s="2" customFormat="1" ht="15.75" customHeight="1">
      <c r="B106" s="260" t="str">
        <f>'AMZN Auto Part MASTER'!$BM$4</f>
        <v>Independent</v>
      </c>
      <c r="C106" s="17" t="s">
        <v>61</v>
      </c>
      <c r="D106" s="264">
        <f>'AMZN Auto Part MASTER'!$BM$43</f>
        <v>0.8</v>
      </c>
      <c r="E106" s="236">
        <v>0.8</v>
      </c>
      <c r="F106" s="18"/>
      <c r="G106" s="18"/>
      <c r="H106" s="18"/>
      <c r="I106" s="18"/>
      <c r="J106" s="18"/>
      <c r="K106" s="18"/>
      <c r="L106" s="28"/>
      <c r="N106" s="28"/>
    </row>
    <row r="107" spans="2:14" s="2" customFormat="1" ht="15.75" customHeight="1">
      <c r="B107" s="260" t="str">
        <f>'AMZN Auto Part MASTER'!$BN$4</f>
        <v>Independent</v>
      </c>
      <c r="C107" s="17" t="s">
        <v>62</v>
      </c>
      <c r="D107" s="264">
        <f>'AMZN Auto Part MASTER'!$BN$43</f>
        <v>0.6</v>
      </c>
      <c r="E107" s="236">
        <v>0.6</v>
      </c>
      <c r="F107" s="18"/>
      <c r="G107" s="18"/>
      <c r="H107" s="18"/>
      <c r="I107" s="18"/>
      <c r="J107" s="18"/>
      <c r="K107" s="18"/>
      <c r="L107" s="28"/>
      <c r="N107" s="28"/>
    </row>
    <row r="108" spans="2:14" s="2" customFormat="1" ht="15.75" customHeight="1">
      <c r="B108" s="260" t="str">
        <f>'AMZN Auto Part MASTER'!$BO$4</f>
        <v>Independent</v>
      </c>
      <c r="C108" s="17" t="s">
        <v>63</v>
      </c>
      <c r="D108" s="264">
        <f>'AMZN Auto Part MASTER'!$BO$43</f>
        <v>0.5</v>
      </c>
      <c r="E108" s="236">
        <v>0.5</v>
      </c>
      <c r="F108" s="18"/>
      <c r="G108" s="18"/>
      <c r="H108" s="18"/>
      <c r="I108" s="18"/>
      <c r="J108" s="18"/>
      <c r="K108" s="18"/>
      <c r="L108" s="28"/>
      <c r="N108" s="28"/>
    </row>
    <row r="109" spans="2:14" s="2" customFormat="1" ht="15.75" customHeight="1">
      <c r="B109" s="260" t="str">
        <f>'AMZN Auto Part MASTER'!$BP$4</f>
        <v>Independent</v>
      </c>
      <c r="C109" s="17" t="s">
        <v>64</v>
      </c>
      <c r="D109" s="264">
        <f>'AMZN Auto Part MASTER'!$BP$43</f>
        <v>0.7</v>
      </c>
      <c r="E109" s="236">
        <v>0.7</v>
      </c>
      <c r="F109" s="18"/>
      <c r="G109" s="18"/>
      <c r="H109" s="18"/>
      <c r="I109" s="18"/>
      <c r="J109" s="18"/>
      <c r="K109" s="18"/>
      <c r="L109" s="28"/>
      <c r="N109" s="28"/>
    </row>
    <row r="110" spans="2:14" s="2" customFormat="1" ht="15.75" customHeight="1">
      <c r="B110" s="260" t="str">
        <f>'AMZN Auto Part MASTER'!$BQ$4</f>
        <v>Independent</v>
      </c>
      <c r="C110" s="17" t="s">
        <v>65</v>
      </c>
      <c r="D110" s="264">
        <f>'AMZN Auto Part MASTER'!$BQ$43</f>
        <v>0.6</v>
      </c>
      <c r="E110" s="236">
        <v>0.6</v>
      </c>
      <c r="F110" s="18"/>
      <c r="G110" s="18"/>
      <c r="H110" s="18"/>
      <c r="I110" s="18"/>
      <c r="J110" s="18"/>
      <c r="K110" s="18"/>
      <c r="L110" s="28"/>
      <c r="N110" s="28"/>
    </row>
    <row r="111" spans="2:14" s="2" customFormat="1" ht="15.75" customHeight="1">
      <c r="B111" s="260" t="str">
        <f>'AMZN Auto Part MASTER'!$BR$4</f>
        <v>Chain</v>
      </c>
      <c r="C111" s="17" t="s">
        <v>66</v>
      </c>
      <c r="D111" s="264">
        <f>'AMZN Auto Part MASTER'!$BR$43</f>
        <v>0.2</v>
      </c>
      <c r="E111" s="236">
        <v>0.2</v>
      </c>
      <c r="F111" s="18"/>
      <c r="G111" s="18"/>
      <c r="H111" s="18"/>
      <c r="I111" s="18"/>
      <c r="J111" s="18"/>
      <c r="K111" s="18"/>
      <c r="L111" s="28"/>
      <c r="N111" s="28"/>
    </row>
    <row r="112" spans="2:14" s="2" customFormat="1" ht="15.75" customHeight="1">
      <c r="B112" s="260" t="str">
        <f>'AMZN Auto Part MASTER'!$BS$4</f>
        <v>Chain</v>
      </c>
      <c r="C112" s="17" t="s">
        <v>67</v>
      </c>
      <c r="D112" s="264">
        <f>'AMZN Auto Part MASTER'!$BS$43</f>
        <v>0.3</v>
      </c>
      <c r="E112" s="236">
        <v>0.3</v>
      </c>
      <c r="F112" s="18"/>
      <c r="G112" s="18"/>
      <c r="H112" s="18"/>
      <c r="I112" s="18"/>
      <c r="J112" s="18"/>
      <c r="K112" s="18"/>
      <c r="L112" s="28"/>
      <c r="N112" s="28"/>
    </row>
    <row r="113" spans="2:14" s="2" customFormat="1" ht="15.75" customHeight="1">
      <c r="B113" s="260" t="str">
        <f>'AMZN Auto Part MASTER'!$BT$4</f>
        <v>Chain</v>
      </c>
      <c r="C113" s="17" t="s">
        <v>68</v>
      </c>
      <c r="D113" s="264">
        <f>'AMZN Auto Part MASTER'!$BT$43</f>
        <v>0.15</v>
      </c>
      <c r="E113" s="236">
        <v>0.15</v>
      </c>
      <c r="F113" s="18"/>
      <c r="G113" s="18"/>
      <c r="H113" s="18"/>
      <c r="I113" s="18"/>
      <c r="J113" s="18"/>
      <c r="K113" s="18"/>
      <c r="L113" s="28"/>
      <c r="N113" s="28"/>
    </row>
    <row r="114" spans="2:14" s="2" customFormat="1" ht="15.75" customHeight="1">
      <c r="B114" s="260" t="str">
        <f>'AMZN Auto Part MASTER'!$BU$4</f>
        <v>Chain</v>
      </c>
      <c r="C114" s="17" t="s">
        <v>69</v>
      </c>
      <c r="D114" s="264">
        <f>'AMZN Auto Part MASTER'!$BU$43</f>
        <v>0.15</v>
      </c>
      <c r="E114" s="236">
        <v>0.15</v>
      </c>
      <c r="F114" s="18"/>
      <c r="G114" s="18"/>
      <c r="H114" s="18"/>
      <c r="I114" s="18"/>
      <c r="J114" s="18"/>
      <c r="K114" s="18"/>
      <c r="L114" s="28"/>
      <c r="N114" s="28"/>
    </row>
    <row r="115" spans="2:14" s="2" customFormat="1" ht="15.75" customHeight="1">
      <c r="B115" s="260" t="str">
        <f>'AMZN Auto Part MASTER'!$BV$4</f>
        <v>Chain</v>
      </c>
      <c r="C115" s="17" t="s">
        <v>70</v>
      </c>
      <c r="D115" s="264">
        <f>'AMZN Auto Part MASTER'!$BV$43</f>
        <v>0.2</v>
      </c>
      <c r="E115" s="236">
        <v>0.2</v>
      </c>
      <c r="F115" s="18"/>
      <c r="G115" s="18"/>
      <c r="H115" s="18"/>
      <c r="I115" s="18"/>
      <c r="J115" s="18"/>
      <c r="K115" s="18"/>
      <c r="L115" s="28"/>
      <c r="N115" s="28"/>
    </row>
    <row r="116" spans="2:14" s="2" customFormat="1" ht="15.75" customHeight="1">
      <c r="B116" s="260" t="str">
        <f>'AMZN Auto Part MASTER'!$BW$4</f>
        <v>Chain</v>
      </c>
      <c r="C116" s="17" t="s">
        <v>71</v>
      </c>
      <c r="D116" s="264">
        <f>'AMZN Auto Part MASTER'!$BW$43</f>
        <v>0.1</v>
      </c>
      <c r="E116" s="236">
        <v>0.1</v>
      </c>
      <c r="F116" s="18"/>
      <c r="G116" s="18"/>
      <c r="H116" s="18"/>
      <c r="I116" s="18"/>
      <c r="J116" s="18"/>
      <c r="K116" s="18"/>
      <c r="L116" s="28"/>
      <c r="N116" s="28"/>
    </row>
    <row r="117" spans="2:14" s="2" customFormat="1" ht="15.75" customHeight="1">
      <c r="B117" s="260" t="str">
        <f>'AMZN Auto Part MASTER'!$BX$4</f>
        <v>Chain</v>
      </c>
      <c r="C117" s="17" t="s">
        <v>72</v>
      </c>
      <c r="D117" s="264">
        <f>'AMZN Auto Part MASTER'!$BX$43</f>
        <v>0.2</v>
      </c>
      <c r="E117" s="236">
        <v>0.2</v>
      </c>
      <c r="F117" s="18"/>
      <c r="G117" s="18"/>
      <c r="H117" s="18"/>
      <c r="I117" s="18"/>
      <c r="J117" s="18"/>
      <c r="K117" s="18"/>
      <c r="L117" s="28"/>
      <c r="N117" s="28"/>
    </row>
    <row r="118" spans="2:14" s="2" customFormat="1" ht="15.75" customHeight="1">
      <c r="B118" s="260" t="str">
        <f>'AMZN Auto Part MASTER'!$BY$4</f>
        <v>Chain</v>
      </c>
      <c r="C118" s="17" t="s">
        <v>73</v>
      </c>
      <c r="D118" s="264">
        <f>'AMZN Auto Part MASTER'!$BY$43</f>
        <v>0.3</v>
      </c>
      <c r="E118" s="236">
        <v>0.3</v>
      </c>
      <c r="F118" s="18"/>
      <c r="G118" s="18"/>
      <c r="H118" s="18"/>
      <c r="I118" s="18"/>
      <c r="J118" s="18"/>
      <c r="K118" s="18"/>
      <c r="L118" s="28"/>
      <c r="N118" s="28"/>
    </row>
    <row r="119" spans="2:14" s="2" customFormat="1" ht="15.75" customHeight="1">
      <c r="B119" s="260" t="str">
        <f>'AMZN Auto Part MASTER'!$BZ$4</f>
        <v>Chain</v>
      </c>
      <c r="C119" s="17" t="s">
        <v>74</v>
      </c>
      <c r="D119" s="264">
        <f>'AMZN Auto Part MASTER'!$BZ$43</f>
        <v>0.4</v>
      </c>
      <c r="E119" s="236">
        <v>0.4</v>
      </c>
      <c r="F119" s="18"/>
      <c r="G119" s="18"/>
      <c r="H119" s="18"/>
      <c r="I119" s="18"/>
      <c r="J119" s="18"/>
      <c r="K119" s="18"/>
      <c r="L119" s="28"/>
      <c r="N119" s="28"/>
    </row>
    <row r="120" spans="2:14" s="2" customFormat="1" ht="15.75" customHeight="1">
      <c r="B120" s="260" t="str">
        <f>'AMZN Auto Part MASTER'!$CA$4</f>
        <v>Chain</v>
      </c>
      <c r="C120" s="17" t="s">
        <v>75</v>
      </c>
      <c r="D120" s="264">
        <f>'AMZN Auto Part MASTER'!$CA$43</f>
        <v>0.4</v>
      </c>
      <c r="E120" s="236">
        <v>0.4</v>
      </c>
      <c r="F120" s="18"/>
      <c r="G120" s="18"/>
      <c r="H120" s="18"/>
      <c r="I120" s="18"/>
      <c r="J120" s="18"/>
      <c r="K120" s="18"/>
      <c r="L120" s="28"/>
      <c r="N120" s="28"/>
    </row>
    <row r="121" spans="2:14" s="2" customFormat="1" ht="15.75" customHeight="1">
      <c r="B121" s="260" t="str">
        <f>'AMZN Auto Part MASTER'!$CB$4</f>
        <v>Chain</v>
      </c>
      <c r="C121" s="17" t="s">
        <v>76</v>
      </c>
      <c r="D121" s="264">
        <f>'AMZN Auto Part MASTER'!$CB$43</f>
        <v>0.4</v>
      </c>
      <c r="E121" s="236">
        <v>0.4</v>
      </c>
      <c r="F121" s="18"/>
      <c r="G121" s="18"/>
      <c r="H121" s="18"/>
      <c r="I121" s="18"/>
      <c r="J121" s="18"/>
      <c r="K121" s="18"/>
      <c r="L121" s="28"/>
      <c r="N121" s="28"/>
    </row>
    <row r="122" spans="2:14" s="2" customFormat="1" ht="15.75" customHeight="1">
      <c r="B122" s="260" t="str">
        <f>'AMZN Auto Part MASTER'!$CC$4</f>
        <v>Chain</v>
      </c>
      <c r="C122" s="17" t="s">
        <v>77</v>
      </c>
      <c r="D122" s="264">
        <f>'AMZN Auto Part MASTER'!$CC$43</f>
        <v>0.4</v>
      </c>
      <c r="E122" s="236">
        <v>0.4</v>
      </c>
      <c r="F122" s="18"/>
      <c r="G122" s="18"/>
      <c r="H122" s="18"/>
      <c r="I122" s="18"/>
      <c r="J122" s="18"/>
      <c r="K122" s="18"/>
      <c r="L122" s="28"/>
      <c r="N122" s="28"/>
    </row>
    <row r="123" spans="2:14" s="2" customFormat="1" ht="15.75" customHeight="1">
      <c r="B123" s="260" t="str">
        <f>'AMZN Auto Part MASTER'!$CD$4</f>
        <v>Chain</v>
      </c>
      <c r="C123" s="17" t="s">
        <v>78</v>
      </c>
      <c r="D123" s="264">
        <f>'AMZN Auto Part MASTER'!$CD$43</f>
        <v>0.3</v>
      </c>
      <c r="E123" s="236">
        <v>0.3</v>
      </c>
      <c r="F123" s="18"/>
      <c r="G123" s="18"/>
      <c r="H123" s="18"/>
      <c r="I123" s="18"/>
      <c r="J123" s="18"/>
      <c r="K123" s="18"/>
      <c r="L123" s="28"/>
      <c r="N123" s="28"/>
    </row>
    <row r="124" spans="2:14" s="2" customFormat="1" ht="15.75" customHeight="1">
      <c r="B124" s="260" t="str">
        <f>'AMZN Auto Part MASTER'!$CE$4</f>
        <v>Chain</v>
      </c>
      <c r="C124" s="17" t="s">
        <v>79</v>
      </c>
      <c r="D124" s="264">
        <f>'AMZN Auto Part MASTER'!$CE$43</f>
        <v>0.7</v>
      </c>
      <c r="E124" s="236">
        <v>0.7</v>
      </c>
      <c r="F124" s="18"/>
      <c r="G124" s="18"/>
      <c r="H124" s="18"/>
      <c r="I124" s="18"/>
      <c r="J124" s="18"/>
      <c r="K124" s="18"/>
      <c r="L124" s="28"/>
      <c r="N124" s="28"/>
    </row>
    <row r="125" spans="2:14" s="2" customFormat="1" ht="15.75" customHeight="1">
      <c r="B125" s="260" t="str">
        <f>'AMZN Auto Part MASTER'!$CF$4</f>
        <v>Chain</v>
      </c>
      <c r="C125" s="17" t="s">
        <v>80</v>
      </c>
      <c r="D125" s="264">
        <f>'AMZN Auto Part MASTER'!$CF$43</f>
        <v>0.7</v>
      </c>
      <c r="E125" s="236">
        <v>0.7</v>
      </c>
      <c r="F125" s="18"/>
      <c r="G125" s="18"/>
      <c r="H125" s="18"/>
      <c r="I125" s="18"/>
      <c r="J125" s="18"/>
      <c r="K125" s="18"/>
      <c r="L125" s="28"/>
      <c r="N125" s="28"/>
    </row>
    <row r="126" spans="2:14" s="2" customFormat="1" ht="15.75" customHeight="1">
      <c r="B126" s="260" t="str">
        <f>'AMZN Auto Part MASTER'!$CG$4</f>
        <v>Chain</v>
      </c>
      <c r="C126" s="17" t="s">
        <v>81</v>
      </c>
      <c r="D126" s="264">
        <f>'AMZN Auto Part MASTER'!$CG$43</f>
        <v>0.25</v>
      </c>
      <c r="E126" s="236">
        <v>0.25</v>
      </c>
      <c r="F126" s="18"/>
      <c r="G126" s="18"/>
      <c r="H126" s="18"/>
      <c r="I126" s="18"/>
      <c r="J126" s="18"/>
      <c r="K126" s="18"/>
      <c r="L126" s="28"/>
      <c r="N126" s="28"/>
    </row>
    <row r="127" spans="2:14" s="2" customFormat="1" ht="15.75" customHeight="1">
      <c r="B127" s="260" t="str">
        <f>'AMZN Auto Part MASTER'!$CH$4</f>
        <v>Chain</v>
      </c>
      <c r="C127" s="17" t="s">
        <v>82</v>
      </c>
      <c r="D127" s="264">
        <f>'AMZN Auto Part MASTER'!$CH$43</f>
        <v>0.2</v>
      </c>
      <c r="E127" s="236">
        <v>0.2</v>
      </c>
      <c r="F127" s="18"/>
      <c r="G127" s="18"/>
      <c r="H127" s="18"/>
      <c r="I127" s="18"/>
      <c r="J127" s="18"/>
      <c r="K127" s="18"/>
      <c r="L127" s="28"/>
      <c r="N127" s="28"/>
    </row>
    <row r="128" spans="2:14" s="2" customFormat="1" ht="15.75" customHeight="1">
      <c r="B128" s="260" t="str">
        <f>'AMZN Auto Part MASTER'!$CI$4</f>
        <v>Chain</v>
      </c>
      <c r="C128" s="17" t="s">
        <v>83</v>
      </c>
      <c r="D128" s="264" t="str">
        <f>'AMZN Auto Part MASTER'!$CI$43</f>
        <v>35%+</v>
      </c>
      <c r="E128" s="236">
        <v>0.35</v>
      </c>
      <c r="F128" s="18"/>
      <c r="G128" s="18"/>
      <c r="H128" s="18"/>
      <c r="I128" s="18"/>
      <c r="J128" s="18"/>
      <c r="K128" s="18"/>
      <c r="L128" s="28"/>
      <c r="N128" s="28"/>
    </row>
    <row r="129" spans="2:14" s="2" customFormat="1" ht="15.75" customHeight="1">
      <c r="B129" s="260" t="str">
        <f>'AMZN Auto Part MASTER'!$CJ$4</f>
        <v>Chain</v>
      </c>
      <c r="C129" s="17" t="s">
        <v>84</v>
      </c>
      <c r="D129" s="264">
        <f>'AMZN Auto Part MASTER'!$CJ$43</f>
        <v>0.4</v>
      </c>
      <c r="E129" s="236">
        <v>0.4</v>
      </c>
      <c r="F129" s="18"/>
      <c r="G129" s="18"/>
      <c r="H129" s="18"/>
      <c r="I129" s="18"/>
      <c r="J129" s="18"/>
      <c r="K129" s="18"/>
      <c r="L129" s="28"/>
      <c r="N129" s="28"/>
    </row>
    <row r="130" spans="2:14" s="2" customFormat="1" ht="15.75" customHeight="1">
      <c r="B130" s="260" t="str">
        <f>'AMZN Auto Part MASTER'!$CK$4</f>
        <v>Chain</v>
      </c>
      <c r="C130" s="17" t="s">
        <v>85</v>
      </c>
      <c r="D130" s="264">
        <f>'AMZN Auto Part MASTER'!$CK$43</f>
        <v>0.4</v>
      </c>
      <c r="E130" s="236">
        <v>0.4</v>
      </c>
      <c r="F130" s="18"/>
      <c r="G130" s="18"/>
      <c r="H130" s="18"/>
      <c r="I130" s="18"/>
      <c r="J130" s="18"/>
      <c r="K130" s="18"/>
      <c r="L130" s="28"/>
      <c r="N130" s="28"/>
    </row>
    <row r="131" spans="2:14" s="2" customFormat="1" ht="15.75" customHeight="1">
      <c r="B131" s="260">
        <f>'AMZN Auto Part MASTER'!$CL$4</f>
        <v>0</v>
      </c>
      <c r="C131" s="17" t="s">
        <v>362</v>
      </c>
      <c r="D131" s="264" t="str">
        <f>'AMZN Auto Part MASTER'!$CL$43</f>
        <v>-</v>
      </c>
      <c r="E131" s="236" t="s">
        <v>199</v>
      </c>
      <c r="F131" s="18"/>
      <c r="G131" s="18"/>
      <c r="H131" s="18"/>
      <c r="I131" s="18"/>
      <c r="J131" s="18"/>
      <c r="K131" s="18"/>
      <c r="L131" s="28"/>
      <c r="N131" s="28"/>
    </row>
    <row r="132" spans="2:14" s="2" customFormat="1" ht="15.75" customHeight="1">
      <c r="B132" s="260">
        <f>'AMZN Auto Part MASTER'!$CM$4</f>
        <v>0</v>
      </c>
      <c r="C132" s="17" t="s">
        <v>363</v>
      </c>
      <c r="D132" s="264" t="str">
        <f>'AMZN Auto Part MASTER'!$CM$43</f>
        <v>-</v>
      </c>
      <c r="E132" s="236" t="s">
        <v>199</v>
      </c>
      <c r="F132" s="18"/>
      <c r="G132" s="18"/>
      <c r="H132" s="18"/>
      <c r="I132" s="18"/>
      <c r="J132" s="18"/>
      <c r="K132" s="18"/>
      <c r="L132" s="28"/>
      <c r="N132" s="28"/>
    </row>
    <row r="133" spans="2:14" s="2" customFormat="1" ht="15.75" customHeight="1">
      <c r="B133" s="260">
        <f>'AMZN Auto Part MASTER'!$CN$4</f>
        <v>0</v>
      </c>
      <c r="C133" s="17" t="s">
        <v>364</v>
      </c>
      <c r="D133" s="264" t="str">
        <f>'AMZN Auto Part MASTER'!$CN$43</f>
        <v>-</v>
      </c>
      <c r="E133" s="236" t="s">
        <v>199</v>
      </c>
      <c r="F133" s="18"/>
      <c r="G133" s="18"/>
      <c r="H133" s="18"/>
      <c r="I133" s="18"/>
      <c r="J133" s="18"/>
      <c r="K133" s="18"/>
      <c r="L133" s="28"/>
      <c r="N133" s="28"/>
    </row>
    <row r="134" spans="2:14" s="2" customFormat="1" ht="15.75" customHeight="1">
      <c r="B134" s="260">
        <f>'AMZN Auto Part MASTER'!$CO$4</f>
        <v>0</v>
      </c>
      <c r="C134" s="17" t="s">
        <v>365</v>
      </c>
      <c r="D134" s="264" t="str">
        <f>'AMZN Auto Part MASTER'!$CO$43</f>
        <v>-</v>
      </c>
      <c r="E134" s="236" t="s">
        <v>199</v>
      </c>
      <c r="F134" s="18"/>
      <c r="G134" s="18"/>
      <c r="H134" s="18"/>
      <c r="I134" s="18"/>
      <c r="J134" s="18"/>
      <c r="K134" s="18"/>
      <c r="L134" s="28"/>
      <c r="N134" s="28"/>
    </row>
    <row r="135" spans="2:14" s="2" customFormat="1" ht="15.75" customHeight="1">
      <c r="B135" s="260">
        <f>'AMZN Auto Part MASTER'!$CP$4</f>
        <v>0</v>
      </c>
      <c r="C135" s="17" t="s">
        <v>366</v>
      </c>
      <c r="D135" s="264" t="str">
        <f>'AMZN Auto Part MASTER'!$CP$43</f>
        <v>-</v>
      </c>
      <c r="E135" s="236" t="s">
        <v>199</v>
      </c>
      <c r="F135" s="18"/>
      <c r="G135" s="18"/>
      <c r="H135" s="18"/>
      <c r="I135" s="18"/>
      <c r="J135" s="18"/>
      <c r="K135" s="18"/>
      <c r="L135" s="28"/>
      <c r="N135" s="28"/>
    </row>
    <row r="136" spans="2:14" s="2" customFormat="1" ht="15.75" customHeight="1">
      <c r="B136" s="260">
        <f>'AMZN Auto Part MASTER'!$CQ$4</f>
        <v>0</v>
      </c>
      <c r="C136" s="17" t="s">
        <v>367</v>
      </c>
      <c r="D136" s="264" t="str">
        <f>'AMZN Auto Part MASTER'!$CQ$43</f>
        <v>-</v>
      </c>
      <c r="E136" s="236" t="s">
        <v>199</v>
      </c>
      <c r="F136" s="18"/>
      <c r="G136" s="18"/>
      <c r="H136" s="18"/>
      <c r="I136" s="18"/>
      <c r="J136" s="18"/>
      <c r="K136" s="18"/>
      <c r="L136" s="28"/>
      <c r="N136" s="28"/>
    </row>
    <row r="137" spans="2:14" s="2" customFormat="1" ht="15.75" customHeight="1">
      <c r="B137" s="260">
        <f>'AMZN Auto Part MASTER'!$CR$4</f>
        <v>0</v>
      </c>
      <c r="C137" s="17" t="s">
        <v>368</v>
      </c>
      <c r="D137" s="264" t="str">
        <f>'AMZN Auto Part MASTER'!$CR$43</f>
        <v>-</v>
      </c>
      <c r="E137" s="236" t="s">
        <v>199</v>
      </c>
      <c r="F137" s="18"/>
      <c r="G137" s="18"/>
      <c r="H137" s="18"/>
      <c r="I137" s="18"/>
      <c r="J137" s="18"/>
      <c r="K137" s="18"/>
      <c r="L137" s="28"/>
      <c r="N137" s="28"/>
    </row>
    <row r="138" spans="2:14" s="2" customFormat="1" ht="15.75" customHeight="1">
      <c r="B138" s="260">
        <f>'AMZN Auto Part MASTER'!$CS$4</f>
        <v>0</v>
      </c>
      <c r="C138" s="17" t="s">
        <v>369</v>
      </c>
      <c r="D138" s="264" t="str">
        <f>'AMZN Auto Part MASTER'!$CS$43</f>
        <v>-</v>
      </c>
      <c r="E138" s="236" t="s">
        <v>199</v>
      </c>
      <c r="F138" s="18"/>
      <c r="G138" s="18"/>
      <c r="H138" s="18"/>
      <c r="I138" s="18"/>
      <c r="J138" s="18"/>
      <c r="K138" s="18"/>
      <c r="L138" s="28"/>
      <c r="N138" s="28"/>
    </row>
    <row r="139" spans="2:14" s="2" customFormat="1" ht="15.75" customHeight="1">
      <c r="B139" s="260">
        <f>'AMZN Auto Part MASTER'!$CT$4</f>
        <v>0</v>
      </c>
      <c r="C139" s="17" t="s">
        <v>370</v>
      </c>
      <c r="D139" s="264" t="str">
        <f>'AMZN Auto Part MASTER'!$CT$43</f>
        <v>-</v>
      </c>
      <c r="E139" s="236" t="s">
        <v>199</v>
      </c>
      <c r="F139" s="18"/>
      <c r="G139" s="18"/>
      <c r="H139" s="18"/>
      <c r="I139" s="18"/>
      <c r="J139" s="18"/>
      <c r="K139" s="18"/>
      <c r="L139" s="28"/>
      <c r="N139" s="28"/>
    </row>
    <row r="140" spans="2:14" s="2" customFormat="1" ht="15.75" customHeight="1">
      <c r="B140" s="260">
        <f>'AMZN Auto Part MASTER'!$CU$4</f>
        <v>0</v>
      </c>
      <c r="C140" s="17" t="s">
        <v>371</v>
      </c>
      <c r="D140" s="264" t="str">
        <f>'AMZN Auto Part MASTER'!$CU$43</f>
        <v>-</v>
      </c>
      <c r="E140" s="236" t="s">
        <v>199</v>
      </c>
      <c r="F140" s="18"/>
      <c r="G140" s="18"/>
      <c r="H140" s="18"/>
      <c r="I140" s="18"/>
      <c r="J140" s="18"/>
      <c r="K140" s="18"/>
      <c r="L140" s="28"/>
      <c r="N140" s="28"/>
    </row>
    <row r="141" spans="2:14" s="2" customFormat="1" ht="15.75" customHeight="1">
      <c r="B141" s="260">
        <f>'AMZN Auto Part MASTER'!$CV$4</f>
        <v>0</v>
      </c>
      <c r="C141" s="17" t="s">
        <v>372</v>
      </c>
      <c r="D141" s="264" t="str">
        <f>'AMZN Auto Part MASTER'!$CV$43</f>
        <v>-</v>
      </c>
      <c r="E141" s="236" t="s">
        <v>199</v>
      </c>
      <c r="F141" s="18"/>
      <c r="G141" s="18"/>
      <c r="H141" s="18"/>
      <c r="I141" s="18"/>
      <c r="J141" s="18"/>
      <c r="K141" s="18"/>
      <c r="L141" s="28"/>
      <c r="N141" s="28"/>
    </row>
    <row r="142" spans="2:14" s="2" customFormat="1" ht="15.75" customHeight="1">
      <c r="B142" s="260">
        <f>'AMZN Auto Part MASTER'!$CW$4</f>
        <v>0</v>
      </c>
      <c r="C142" s="17" t="s">
        <v>373</v>
      </c>
      <c r="D142" s="264" t="str">
        <f>'AMZN Auto Part MASTER'!$CW$43</f>
        <v>-</v>
      </c>
      <c r="E142" s="236" t="s">
        <v>199</v>
      </c>
      <c r="F142" s="18"/>
      <c r="G142" s="18"/>
      <c r="H142" s="18"/>
      <c r="I142" s="18"/>
      <c r="J142" s="18"/>
      <c r="K142" s="18"/>
      <c r="L142" s="28"/>
      <c r="N142" s="28"/>
    </row>
    <row r="143" spans="2:14" s="2" customFormat="1" ht="15.75" customHeight="1">
      <c r="B143" s="260">
        <f>'AMZN Auto Part MASTER'!$CX$4</f>
        <v>0</v>
      </c>
      <c r="C143" s="17" t="s">
        <v>374</v>
      </c>
      <c r="D143" s="264" t="str">
        <f>'AMZN Auto Part MASTER'!$CX$43</f>
        <v>-</v>
      </c>
      <c r="E143" s="236" t="s">
        <v>199</v>
      </c>
      <c r="F143" s="18"/>
      <c r="G143" s="18"/>
      <c r="H143" s="18"/>
      <c r="I143" s="18"/>
      <c r="J143" s="18"/>
      <c r="K143" s="18"/>
      <c r="L143" s="18"/>
      <c r="N143" s="18"/>
    </row>
    <row r="144" spans="2:14" s="2" customFormat="1" ht="15.75" customHeight="1">
      <c r="B144" s="260">
        <f>'AMZN Auto Part MASTER'!$CY$4</f>
        <v>0</v>
      </c>
      <c r="C144" s="17" t="s">
        <v>375</v>
      </c>
      <c r="D144" s="264" t="str">
        <f>'AMZN Auto Part MASTER'!$CY$43</f>
        <v>-</v>
      </c>
      <c r="E144" s="236" t="s">
        <v>199</v>
      </c>
      <c r="F144" s="18"/>
      <c r="G144" s="18"/>
      <c r="H144" s="18"/>
      <c r="I144" s="18"/>
      <c r="J144" s="18"/>
      <c r="K144" s="18"/>
      <c r="L144" s="18"/>
      <c r="N144" s="18"/>
    </row>
    <row r="145" spans="2:14" s="2" customFormat="1" ht="15.75" customHeight="1">
      <c r="B145" s="260">
        <f>'AMZN Auto Part MASTER'!$CZ$4</f>
        <v>0</v>
      </c>
      <c r="C145" s="17" t="s">
        <v>394</v>
      </c>
      <c r="D145" s="264" t="str">
        <f>'AMZN Auto Part MASTER'!$CZ$43</f>
        <v>-</v>
      </c>
      <c r="E145" s="236" t="s">
        <v>199</v>
      </c>
      <c r="F145" s="18"/>
      <c r="G145" s="18"/>
      <c r="H145" s="18"/>
      <c r="I145" s="18"/>
      <c r="J145" s="18"/>
      <c r="K145" s="18"/>
      <c r="L145" s="18"/>
      <c r="N145" s="18"/>
    </row>
    <row r="146" spans="2:14" s="2" customFormat="1" ht="15.75" customHeight="1">
      <c r="B146" s="260">
        <f>'AMZN Auto Part MASTER'!$DA$4</f>
        <v>0</v>
      </c>
      <c r="C146" s="17" t="s">
        <v>395</v>
      </c>
      <c r="D146" s="264" t="str">
        <f>'AMZN Auto Part MASTER'!$DA$43</f>
        <v>-</v>
      </c>
      <c r="E146" s="236" t="s">
        <v>199</v>
      </c>
      <c r="F146" s="18"/>
      <c r="G146" s="18"/>
      <c r="H146" s="18"/>
      <c r="I146" s="18"/>
      <c r="J146" s="18"/>
      <c r="K146" s="18"/>
      <c r="L146" s="18"/>
      <c r="N146" s="18"/>
    </row>
    <row r="147" spans="2:14" s="2" customFormat="1" ht="15.75" customHeight="1">
      <c r="B147" s="260">
        <f>'AMZN Auto Part MASTER'!$DB$4</f>
        <v>0</v>
      </c>
      <c r="C147" s="17" t="s">
        <v>396</v>
      </c>
      <c r="D147" s="264" t="str">
        <f>'AMZN Auto Part MASTER'!$DB$43</f>
        <v>-</v>
      </c>
      <c r="E147" s="236" t="s">
        <v>199</v>
      </c>
      <c r="F147" s="18"/>
      <c r="G147" s="18"/>
      <c r="H147" s="18"/>
      <c r="I147" s="18"/>
      <c r="J147" s="18"/>
      <c r="K147" s="18"/>
      <c r="L147" s="18"/>
      <c r="N147" s="18"/>
    </row>
    <row r="148" spans="2:14" s="2" customFormat="1" ht="15.75" customHeight="1">
      <c r="B148" s="260">
        <f>'AMZN Auto Part MASTER'!$DC$4</f>
        <v>0</v>
      </c>
      <c r="C148" s="17" t="s">
        <v>397</v>
      </c>
      <c r="D148" s="264" t="str">
        <f>'AMZN Auto Part MASTER'!$DC$43</f>
        <v>-</v>
      </c>
      <c r="E148" s="236" t="s">
        <v>199</v>
      </c>
      <c r="F148" s="18"/>
      <c r="G148" s="18"/>
      <c r="H148" s="18"/>
      <c r="I148" s="18"/>
      <c r="J148" s="18"/>
      <c r="K148" s="18"/>
      <c r="L148" s="18"/>
      <c r="N148" s="18"/>
    </row>
    <row r="149" spans="2:14" s="2" customFormat="1" ht="15.75" customHeight="1">
      <c r="B149" s="260">
        <f>'AMZN Auto Part MASTER'!$DD$4</f>
        <v>0</v>
      </c>
      <c r="C149" s="17" t="s">
        <v>398</v>
      </c>
      <c r="D149" s="264" t="str">
        <f>'AMZN Auto Part MASTER'!$DD$43</f>
        <v>-</v>
      </c>
      <c r="E149" s="236" t="s">
        <v>199</v>
      </c>
      <c r="F149" s="18"/>
      <c r="G149" s="18"/>
      <c r="H149" s="18"/>
      <c r="I149" s="18"/>
      <c r="J149" s="18"/>
      <c r="K149" s="18"/>
      <c r="L149" s="18"/>
      <c r="N149" s="18"/>
    </row>
    <row r="150" spans="2:14" s="2" customFormat="1" ht="15.75" customHeight="1">
      <c r="B150" s="260">
        <f>'AMZN Auto Part MASTER'!$DE$4</f>
        <v>0</v>
      </c>
      <c r="C150" s="17" t="s">
        <v>399</v>
      </c>
      <c r="D150" s="264" t="str">
        <f>'AMZN Auto Part MASTER'!$DE$43</f>
        <v>-</v>
      </c>
      <c r="E150" s="236" t="s">
        <v>199</v>
      </c>
      <c r="F150" s="18"/>
      <c r="G150" s="18"/>
      <c r="H150" s="18"/>
      <c r="I150" s="18"/>
      <c r="J150" s="18"/>
      <c r="K150" s="18"/>
      <c r="L150" s="18"/>
      <c r="N150" s="18"/>
    </row>
    <row r="151" spans="2:14" s="2" customFormat="1" ht="15.75" customHeight="1">
      <c r="B151" s="260">
        <f>'AMZN Auto Part MASTER'!$DF$4</f>
        <v>0</v>
      </c>
      <c r="C151" s="17" t="s">
        <v>400</v>
      </c>
      <c r="D151" s="264" t="str">
        <f>'AMZN Auto Part MASTER'!$DF$43</f>
        <v>-</v>
      </c>
      <c r="E151" s="236" t="s">
        <v>199</v>
      </c>
      <c r="F151" s="18"/>
      <c r="G151" s="18"/>
      <c r="H151" s="18"/>
      <c r="I151" s="18"/>
      <c r="J151" s="18"/>
      <c r="K151" s="18"/>
      <c r="L151" s="18"/>
      <c r="N151" s="18"/>
    </row>
    <row r="152" spans="2:14" s="2" customFormat="1" ht="15.75" customHeight="1">
      <c r="B152" s="260">
        <f>'AMZN Auto Part MASTER'!$DG$4</f>
        <v>0</v>
      </c>
      <c r="C152" s="17" t="s">
        <v>401</v>
      </c>
      <c r="D152" s="264" t="str">
        <f>'AMZN Auto Part MASTER'!$DG$43</f>
        <v>-</v>
      </c>
      <c r="E152" s="236" t="s">
        <v>199</v>
      </c>
      <c r="F152" s="18"/>
      <c r="G152" s="18"/>
      <c r="H152" s="18"/>
      <c r="I152" s="18"/>
      <c r="J152" s="18"/>
      <c r="K152" s="18"/>
      <c r="L152" s="18"/>
      <c r="N152" s="18"/>
    </row>
    <row r="153" spans="2:14" s="2" customFormat="1" ht="15.75" customHeight="1">
      <c r="B153" s="260">
        <f>'AMZN Auto Part MASTER'!$DH$4</f>
        <v>0</v>
      </c>
      <c r="C153" s="17" t="s">
        <v>402</v>
      </c>
      <c r="D153" s="264" t="str">
        <f>'AMZN Auto Part MASTER'!$DH$43</f>
        <v>-</v>
      </c>
      <c r="E153" s="236" t="s">
        <v>199</v>
      </c>
      <c r="F153" s="18"/>
      <c r="G153" s="18"/>
      <c r="H153" s="18"/>
      <c r="I153" s="18"/>
      <c r="J153" s="18"/>
      <c r="K153" s="18"/>
      <c r="L153" s="18"/>
      <c r="N153" s="18"/>
    </row>
    <row r="154" spans="2:14" s="2" customFormat="1" ht="15.75" customHeight="1">
      <c r="B154" s="260">
        <f>'AMZN Auto Part MASTER'!$DI$4</f>
        <v>0</v>
      </c>
      <c r="C154" s="17" t="s">
        <v>403</v>
      </c>
      <c r="D154" s="264" t="str">
        <f>'AMZN Auto Part MASTER'!$DI$43</f>
        <v>-</v>
      </c>
      <c r="E154" s="236" t="s">
        <v>199</v>
      </c>
      <c r="F154" s="18"/>
      <c r="G154" s="18"/>
      <c r="H154" s="18"/>
      <c r="I154" s="18"/>
      <c r="J154" s="18"/>
      <c r="K154" s="18"/>
      <c r="L154" s="18"/>
      <c r="N154" s="18"/>
    </row>
    <row r="155" spans="2:14" s="2" customFormat="1" ht="15.75" customHeight="1">
      <c r="B155" s="260">
        <f>'AMZN Auto Part MASTER'!$DJ$4</f>
        <v>0</v>
      </c>
      <c r="C155" s="17" t="s">
        <v>404</v>
      </c>
      <c r="D155" s="264" t="str">
        <f>'AMZN Auto Part MASTER'!$DJ$43</f>
        <v>-</v>
      </c>
      <c r="E155" s="236" t="s">
        <v>199</v>
      </c>
      <c r="F155" s="18"/>
      <c r="G155" s="18"/>
      <c r="H155" s="18"/>
      <c r="I155" s="18"/>
      <c r="J155" s="18"/>
      <c r="K155" s="18"/>
      <c r="L155" s="18"/>
      <c r="N155" s="18"/>
    </row>
    <row r="156" spans="2:14" s="2" customFormat="1" ht="15.75" customHeight="1">
      <c r="B156" s="260">
        <f>'AMZN Auto Part MASTER'!$DK$4</f>
        <v>0</v>
      </c>
      <c r="C156" s="17" t="s">
        <v>405</v>
      </c>
      <c r="D156" s="264" t="str">
        <f>'AMZN Auto Part MASTER'!$DK$43</f>
        <v>-</v>
      </c>
      <c r="E156" s="236" t="s">
        <v>199</v>
      </c>
      <c r="F156" s="18"/>
      <c r="G156" s="18"/>
      <c r="H156" s="18"/>
      <c r="I156" s="18"/>
      <c r="J156" s="18"/>
      <c r="K156" s="18"/>
      <c r="L156" s="18"/>
      <c r="N156" s="18"/>
    </row>
    <row r="157" spans="2:14" s="2" customFormat="1" ht="15.75" customHeight="1">
      <c r="B157" s="260">
        <f>'AMZN Auto Part MASTER'!$DL$4</f>
        <v>0</v>
      </c>
      <c r="C157" s="17" t="s">
        <v>406</v>
      </c>
      <c r="D157" s="264" t="str">
        <f>'AMZN Auto Part MASTER'!$DL$43</f>
        <v>-</v>
      </c>
      <c r="E157" s="236" t="s">
        <v>199</v>
      </c>
      <c r="F157" s="18"/>
      <c r="G157" s="18"/>
      <c r="H157" s="18"/>
      <c r="I157" s="18"/>
      <c r="J157" s="18"/>
      <c r="K157" s="18"/>
      <c r="L157" s="18"/>
      <c r="N157" s="18"/>
    </row>
    <row r="158" spans="2:14" s="2" customFormat="1" ht="15.75" customHeight="1">
      <c r="B158" s="260">
        <f>'AMZN Auto Part MASTER'!$DM$4</f>
        <v>0</v>
      </c>
      <c r="C158" s="17" t="s">
        <v>407</v>
      </c>
      <c r="D158" s="264" t="str">
        <f>'AMZN Auto Part MASTER'!$DM$43</f>
        <v>-</v>
      </c>
      <c r="E158" s="236" t="s">
        <v>199</v>
      </c>
      <c r="F158" s="18"/>
      <c r="G158" s="18"/>
      <c r="H158" s="18"/>
      <c r="I158" s="18"/>
      <c r="J158" s="18"/>
      <c r="K158" s="18"/>
      <c r="L158" s="18"/>
      <c r="N158" s="18"/>
    </row>
    <row r="159" spans="2:14" s="2" customFormat="1" ht="15.75" customHeight="1">
      <c r="B159" s="260">
        <f>'AMZN Auto Part MASTER'!$DN$4</f>
        <v>0</v>
      </c>
      <c r="C159" s="17" t="s">
        <v>408</v>
      </c>
      <c r="D159" s="264" t="str">
        <f>'AMZN Auto Part MASTER'!$DN$43</f>
        <v>-</v>
      </c>
      <c r="E159" s="236" t="s">
        <v>199</v>
      </c>
      <c r="F159" s="18"/>
      <c r="G159" s="18"/>
      <c r="H159" s="18"/>
      <c r="I159" s="18"/>
      <c r="J159" s="18"/>
      <c r="K159" s="18"/>
      <c r="L159" s="18"/>
      <c r="N159" s="18"/>
    </row>
    <row r="160" spans="2:14" s="2" customFormat="1" ht="15.75" customHeight="1">
      <c r="B160" s="260">
        <f>'AMZN Auto Part MASTER'!$DO$4</f>
        <v>0</v>
      </c>
      <c r="C160" s="17" t="s">
        <v>409</v>
      </c>
      <c r="D160" s="264" t="str">
        <f>'AMZN Auto Part MASTER'!$DO$43</f>
        <v>-</v>
      </c>
      <c r="E160" s="236" t="s">
        <v>199</v>
      </c>
      <c r="F160" s="18"/>
      <c r="G160" s="18"/>
      <c r="H160" s="18"/>
      <c r="I160" s="18"/>
      <c r="J160" s="18"/>
      <c r="K160" s="18"/>
      <c r="L160" s="18"/>
      <c r="N160" s="18"/>
    </row>
    <row r="161" spans="2:14" s="2" customFormat="1" ht="15.75" customHeight="1">
      <c r="B161" s="260">
        <f>'AMZN Auto Part MASTER'!$DP$4</f>
        <v>0</v>
      </c>
      <c r="C161" s="17" t="s">
        <v>410</v>
      </c>
      <c r="D161" s="264" t="str">
        <f>'AMZN Auto Part MASTER'!$DP$43</f>
        <v>-</v>
      </c>
      <c r="E161" s="236" t="s">
        <v>199</v>
      </c>
      <c r="F161" s="18"/>
      <c r="G161" s="18"/>
      <c r="H161" s="18"/>
      <c r="I161" s="18"/>
      <c r="J161" s="18"/>
      <c r="K161" s="18"/>
      <c r="L161" s="18"/>
      <c r="N161" s="18"/>
    </row>
    <row r="162" spans="2:14" s="2" customFormat="1" ht="15.75" customHeight="1">
      <c r="B162" s="260">
        <f>'AMZN Auto Part MASTER'!$DQ$4</f>
        <v>0</v>
      </c>
      <c r="C162" s="17" t="s">
        <v>411</v>
      </c>
      <c r="D162" s="264" t="str">
        <f>'AMZN Auto Part MASTER'!$DQ$43</f>
        <v>-</v>
      </c>
      <c r="E162" s="236" t="s">
        <v>199</v>
      </c>
      <c r="F162" s="18"/>
      <c r="G162" s="18"/>
      <c r="H162" s="18"/>
      <c r="I162" s="18"/>
      <c r="J162" s="18"/>
      <c r="K162" s="18"/>
      <c r="L162" s="18"/>
      <c r="N162" s="18"/>
    </row>
    <row r="163" spans="2:14" s="2" customFormat="1" ht="15.75" customHeight="1">
      <c r="B163" s="260">
        <f>'AMZN Auto Part MASTER'!$DR$4</f>
        <v>0</v>
      </c>
      <c r="C163" s="17" t="s">
        <v>412</v>
      </c>
      <c r="D163" s="264" t="str">
        <f>'AMZN Auto Part MASTER'!$DR$43</f>
        <v>-</v>
      </c>
      <c r="E163" s="236" t="s">
        <v>199</v>
      </c>
      <c r="F163" s="18"/>
      <c r="G163" s="18"/>
      <c r="H163" s="18"/>
      <c r="I163" s="18"/>
      <c r="J163" s="18"/>
      <c r="K163" s="18"/>
      <c r="L163" s="18"/>
      <c r="N163" s="18"/>
    </row>
    <row r="164" spans="2:14" s="2" customFormat="1" ht="15.75" customHeight="1">
      <c r="B164" s="260">
        <f>'AMZN Auto Part MASTER'!$DS$4</f>
        <v>0</v>
      </c>
      <c r="C164" s="17" t="s">
        <v>413</v>
      </c>
      <c r="D164" s="264" t="str">
        <f>'AMZN Auto Part MASTER'!$DS$43</f>
        <v>-</v>
      </c>
      <c r="E164" s="236" t="s">
        <v>199</v>
      </c>
      <c r="F164" s="18"/>
      <c r="G164" s="18"/>
      <c r="H164" s="18"/>
      <c r="I164" s="18"/>
      <c r="J164" s="18"/>
      <c r="K164" s="18"/>
      <c r="L164" s="18"/>
      <c r="N164" s="18"/>
    </row>
    <row r="165" spans="2:14" s="2" customFormat="1" ht="15.75" customHeight="1">
      <c r="B165" s="260">
        <f>'AMZN Auto Part MASTER'!$DT$4</f>
        <v>0</v>
      </c>
      <c r="C165" s="17" t="s">
        <v>414</v>
      </c>
      <c r="D165" s="264" t="str">
        <f>'AMZN Auto Part MASTER'!$DT$43</f>
        <v>-</v>
      </c>
      <c r="E165" s="236" t="s">
        <v>199</v>
      </c>
      <c r="F165" s="18"/>
      <c r="G165" s="18"/>
      <c r="H165" s="18"/>
      <c r="I165" s="18"/>
      <c r="J165" s="18"/>
      <c r="K165" s="18"/>
      <c r="L165" s="18"/>
      <c r="N165" s="18"/>
    </row>
    <row r="166" spans="2:14" s="2" customFormat="1" ht="15.75" customHeight="1">
      <c r="B166" s="260">
        <f>'AMZN Auto Part MASTER'!$DU$4</f>
        <v>0</v>
      </c>
      <c r="C166" s="17" t="s">
        <v>415</v>
      </c>
      <c r="D166" s="264" t="str">
        <f>'AMZN Auto Part MASTER'!$DU$43</f>
        <v>-</v>
      </c>
      <c r="E166" s="236" t="s">
        <v>199</v>
      </c>
      <c r="F166" s="18"/>
      <c r="G166" s="18"/>
      <c r="H166" s="18"/>
      <c r="I166" s="18"/>
      <c r="J166" s="18"/>
      <c r="K166" s="18"/>
      <c r="L166" s="18"/>
      <c r="N166" s="18"/>
    </row>
    <row r="167" spans="2:14" s="2" customFormat="1" ht="15.75" customHeight="1">
      <c r="B167" s="260">
        <f>'AMZN Auto Part MASTER'!$DV$4</f>
        <v>0</v>
      </c>
      <c r="C167" s="17" t="s">
        <v>416</v>
      </c>
      <c r="D167" s="264" t="str">
        <f>'AMZN Auto Part MASTER'!$DV$43</f>
        <v>-</v>
      </c>
      <c r="E167" s="236" t="s">
        <v>199</v>
      </c>
      <c r="F167" s="18"/>
      <c r="G167" s="18"/>
      <c r="H167" s="18"/>
      <c r="I167" s="18"/>
      <c r="J167" s="18"/>
      <c r="K167" s="18"/>
      <c r="L167" s="18"/>
      <c r="N167" s="18"/>
    </row>
    <row r="168" spans="2:14" s="2" customFormat="1" ht="15.75" customHeight="1">
      <c r="B168" s="260">
        <f>'AMZN Auto Part MASTER'!$DW$4</f>
        <v>0</v>
      </c>
      <c r="C168" s="17" t="s">
        <v>417</v>
      </c>
      <c r="D168" s="264" t="str">
        <f>'AMZN Auto Part MASTER'!$DW$43</f>
        <v>-</v>
      </c>
      <c r="E168" s="236" t="s">
        <v>199</v>
      </c>
      <c r="F168" s="18"/>
      <c r="G168" s="18"/>
      <c r="H168" s="18"/>
      <c r="I168" s="18"/>
      <c r="J168" s="18"/>
      <c r="K168" s="18"/>
      <c r="L168" s="18"/>
      <c r="N168" s="18"/>
    </row>
    <row r="169" spans="2:14" s="2" customFormat="1" ht="15.75" customHeight="1">
      <c r="B169" s="260">
        <f>'AMZN Auto Part MASTER'!$DX$4</f>
        <v>0</v>
      </c>
      <c r="C169" s="17" t="s">
        <v>418</v>
      </c>
      <c r="D169" s="264" t="str">
        <f>'AMZN Auto Part MASTER'!$DX$43</f>
        <v>-</v>
      </c>
      <c r="E169" s="236" t="s">
        <v>199</v>
      </c>
      <c r="F169" s="18"/>
      <c r="G169" s="18"/>
      <c r="H169" s="18"/>
      <c r="I169" s="18"/>
      <c r="J169" s="18"/>
      <c r="K169" s="18"/>
      <c r="L169" s="18"/>
      <c r="N169" s="18"/>
    </row>
    <row r="170" spans="2:14" s="2" customFormat="1" ht="15.75" customHeight="1">
      <c r="B170" s="260">
        <f>'AMZN Auto Part MASTER'!$DY$4</f>
        <v>0</v>
      </c>
      <c r="C170" s="17" t="s">
        <v>419</v>
      </c>
      <c r="D170" s="264" t="str">
        <f>'AMZN Auto Part MASTER'!$DY$43</f>
        <v>-</v>
      </c>
      <c r="E170" s="236" t="s">
        <v>199</v>
      </c>
      <c r="F170" s="18"/>
      <c r="G170" s="18"/>
      <c r="H170" s="18"/>
      <c r="I170" s="18"/>
      <c r="J170" s="18"/>
      <c r="K170" s="18"/>
      <c r="L170" s="18"/>
      <c r="N170" s="18"/>
    </row>
    <row r="171" spans="2:14" s="2" customFormat="1" ht="15.75" customHeight="1">
      <c r="B171" s="260">
        <f>'AMZN Auto Part MASTER'!$DZ$4</f>
        <v>0</v>
      </c>
      <c r="C171" s="17" t="s">
        <v>420</v>
      </c>
      <c r="D171" s="264" t="str">
        <f>'AMZN Auto Part MASTER'!$DZ$43</f>
        <v>-</v>
      </c>
      <c r="E171" s="236" t="s">
        <v>199</v>
      </c>
      <c r="F171" s="18"/>
      <c r="G171" s="18"/>
      <c r="H171" s="18"/>
      <c r="I171" s="18"/>
      <c r="J171" s="18"/>
      <c r="K171" s="18"/>
      <c r="L171" s="18"/>
      <c r="N171" s="18"/>
    </row>
    <row r="172" spans="2:14" s="2" customFormat="1" ht="15.75" customHeight="1">
      <c r="B172" s="260">
        <f>'AMZN Auto Part MASTER'!$EA$4</f>
        <v>0</v>
      </c>
      <c r="C172" s="17" t="s">
        <v>421</v>
      </c>
      <c r="D172" s="264" t="str">
        <f>'AMZN Auto Part MASTER'!$EA$43</f>
        <v>-</v>
      </c>
      <c r="E172" s="236" t="s">
        <v>199</v>
      </c>
      <c r="F172" s="18"/>
      <c r="G172" s="18"/>
      <c r="H172" s="18"/>
      <c r="I172" s="18"/>
      <c r="J172" s="18"/>
      <c r="K172" s="18"/>
      <c r="L172" s="18"/>
      <c r="N172" s="18"/>
    </row>
    <row r="173" spans="2:14" s="2" customFormat="1" ht="15.75" customHeight="1">
      <c r="B173" s="260">
        <f>'AMZN Auto Part MASTER'!$EB$4</f>
        <v>0</v>
      </c>
      <c r="C173" s="17" t="s">
        <v>422</v>
      </c>
      <c r="D173" s="264" t="str">
        <f>'AMZN Auto Part MASTER'!$EB$43</f>
        <v>-</v>
      </c>
      <c r="E173" s="236" t="s">
        <v>199</v>
      </c>
      <c r="F173" s="18"/>
      <c r="G173" s="18"/>
      <c r="H173" s="18"/>
      <c r="I173" s="18"/>
      <c r="J173" s="18"/>
      <c r="K173" s="18"/>
      <c r="L173" s="18"/>
      <c r="N173" s="18"/>
    </row>
    <row r="174" spans="2:14" s="2" customFormat="1" ht="15.75" customHeight="1">
      <c r="B174" s="260">
        <f>'AMZN Auto Part MASTER'!$EC$4</f>
        <v>0</v>
      </c>
      <c r="C174" s="17" t="s">
        <v>423</v>
      </c>
      <c r="D174" s="264" t="str">
        <f>'AMZN Auto Part MASTER'!$EC$43</f>
        <v>-</v>
      </c>
      <c r="E174" s="236" t="s">
        <v>199</v>
      </c>
      <c r="F174" s="18"/>
      <c r="G174" s="18"/>
      <c r="H174" s="18"/>
      <c r="I174" s="18"/>
      <c r="J174" s="18"/>
      <c r="K174" s="18"/>
      <c r="L174" s="18"/>
      <c r="N174" s="18"/>
    </row>
    <row r="175" spans="2:14" s="2" customFormat="1" ht="15.75" customHeight="1">
      <c r="B175" s="260">
        <f>'AMZN Auto Part MASTER'!$ED$4</f>
        <v>0</v>
      </c>
      <c r="C175" s="17" t="s">
        <v>424</v>
      </c>
      <c r="D175" s="264" t="str">
        <f>'AMZN Auto Part MASTER'!$ED$43</f>
        <v>-</v>
      </c>
      <c r="E175" s="236" t="s">
        <v>199</v>
      </c>
      <c r="F175" s="18"/>
      <c r="G175" s="18"/>
      <c r="H175" s="18"/>
      <c r="I175" s="18"/>
      <c r="J175" s="18"/>
      <c r="K175" s="18"/>
      <c r="L175" s="18"/>
      <c r="N175" s="18"/>
    </row>
    <row r="176" spans="2:14" s="2" customFormat="1" ht="15.75" customHeight="1">
      <c r="B176" s="260">
        <f>'AMZN Auto Part MASTER'!$EE$4</f>
        <v>0</v>
      </c>
      <c r="C176" s="17" t="s">
        <v>425</v>
      </c>
      <c r="D176" s="264" t="str">
        <f>'AMZN Auto Part MASTER'!$EE$43</f>
        <v>-</v>
      </c>
      <c r="E176" s="236" t="s">
        <v>199</v>
      </c>
      <c r="F176" s="18"/>
      <c r="G176" s="18"/>
      <c r="H176" s="18"/>
      <c r="I176" s="18"/>
      <c r="J176" s="18"/>
      <c r="K176" s="18"/>
      <c r="L176" s="18"/>
      <c r="N176" s="18"/>
    </row>
    <row r="177" spans="2:14" s="2" customFormat="1" ht="15.75" customHeight="1">
      <c r="B177" s="260">
        <f>'AMZN Auto Part MASTER'!$EF$4</f>
        <v>0</v>
      </c>
      <c r="C177" s="17" t="s">
        <v>426</v>
      </c>
      <c r="D177" s="264" t="str">
        <f>'AMZN Auto Part MASTER'!$EF$43</f>
        <v>-</v>
      </c>
      <c r="E177" s="236" t="s">
        <v>199</v>
      </c>
      <c r="F177" s="18"/>
      <c r="G177" s="18"/>
      <c r="H177" s="18"/>
      <c r="I177" s="18"/>
      <c r="J177" s="18"/>
      <c r="K177" s="18"/>
      <c r="L177" s="18"/>
      <c r="N177" s="18"/>
    </row>
    <row r="178" spans="2:14" s="2" customFormat="1" ht="15.75" customHeight="1">
      <c r="B178" s="260">
        <f>'AMZN Auto Part MASTER'!$EG$4</f>
        <v>0</v>
      </c>
      <c r="C178" s="17" t="s">
        <v>427</v>
      </c>
      <c r="D178" s="264" t="str">
        <f>'AMZN Auto Part MASTER'!$EG$43</f>
        <v>-</v>
      </c>
      <c r="E178" s="236" t="s">
        <v>199</v>
      </c>
      <c r="F178" s="18"/>
      <c r="G178" s="18"/>
      <c r="H178" s="18"/>
      <c r="I178" s="18"/>
      <c r="J178" s="18"/>
      <c r="K178" s="18"/>
      <c r="L178" s="18"/>
      <c r="N178" s="18"/>
    </row>
    <row r="179" spans="2:14" s="2" customFormat="1" ht="15.75" customHeight="1">
      <c r="B179" s="260">
        <f>'AMZN Auto Part MASTER'!$EH$4</f>
        <v>0</v>
      </c>
      <c r="C179" s="17" t="s">
        <v>428</v>
      </c>
      <c r="D179" s="264" t="str">
        <f>'AMZN Auto Part MASTER'!$EH$43</f>
        <v>-</v>
      </c>
      <c r="E179" s="236" t="s">
        <v>199</v>
      </c>
      <c r="F179" s="18"/>
      <c r="G179" s="18"/>
      <c r="H179" s="18"/>
      <c r="I179" s="18"/>
      <c r="J179" s="18"/>
      <c r="K179" s="18"/>
      <c r="L179" s="18"/>
      <c r="N179" s="18"/>
    </row>
    <row r="180" spans="2:14" s="2" customFormat="1" ht="15.75" customHeight="1">
      <c r="B180" s="260">
        <f>'AMZN Auto Part MASTER'!$EI$4</f>
        <v>0</v>
      </c>
      <c r="C180" s="17" t="s">
        <v>429</v>
      </c>
      <c r="D180" s="264" t="str">
        <f>'AMZN Auto Part MASTER'!$EI$43</f>
        <v>-</v>
      </c>
      <c r="E180" s="236" t="s">
        <v>199</v>
      </c>
      <c r="F180" s="18"/>
      <c r="G180" s="18"/>
      <c r="H180" s="18"/>
      <c r="I180" s="18"/>
      <c r="J180" s="18"/>
      <c r="K180" s="18"/>
      <c r="L180" s="18"/>
      <c r="N180" s="18"/>
    </row>
    <row r="181" spans="2:14" s="2" customFormat="1" ht="15.75" customHeight="1">
      <c r="B181" s="260">
        <f>'AMZN Auto Part MASTER'!$EJ$4</f>
        <v>0</v>
      </c>
      <c r="C181" s="17" t="s">
        <v>430</v>
      </c>
      <c r="D181" s="264" t="str">
        <f>'AMZN Auto Part MASTER'!$EJ$43</f>
        <v>-</v>
      </c>
      <c r="E181" s="236" t="s">
        <v>199</v>
      </c>
      <c r="F181" s="18"/>
      <c r="G181" s="18"/>
      <c r="H181" s="18"/>
      <c r="I181" s="18"/>
      <c r="J181" s="18"/>
      <c r="K181" s="18"/>
      <c r="L181" s="18"/>
      <c r="N181" s="18"/>
    </row>
    <row r="182" spans="2:14" s="2" customFormat="1" ht="15.75" customHeight="1">
      <c r="B182" s="260">
        <f>'AMZN Auto Part MASTER'!$EK$4</f>
        <v>0</v>
      </c>
      <c r="C182" s="17" t="s">
        <v>431</v>
      </c>
      <c r="D182" s="264" t="str">
        <f>'AMZN Auto Part MASTER'!$EK$43</f>
        <v>-</v>
      </c>
      <c r="E182" s="236" t="s">
        <v>199</v>
      </c>
      <c r="F182" s="18"/>
      <c r="G182" s="18"/>
      <c r="H182" s="18"/>
      <c r="I182" s="18"/>
      <c r="J182" s="18"/>
      <c r="K182" s="18"/>
      <c r="L182" s="18"/>
      <c r="N182" s="18"/>
    </row>
    <row r="183" spans="2:14" s="2" customFormat="1" ht="15.75" customHeight="1">
      <c r="B183" s="260">
        <f>'AMZN Auto Part MASTER'!$EL$4</f>
        <v>0</v>
      </c>
      <c r="C183" s="17" t="s">
        <v>432</v>
      </c>
      <c r="D183" s="264" t="str">
        <f>'AMZN Auto Part MASTER'!$EL$43</f>
        <v>-</v>
      </c>
      <c r="E183" s="236" t="s">
        <v>199</v>
      </c>
      <c r="F183" s="18"/>
      <c r="G183" s="18"/>
      <c r="H183" s="18"/>
      <c r="I183" s="18"/>
      <c r="J183" s="18"/>
      <c r="K183" s="18"/>
      <c r="L183" s="18"/>
      <c r="N183" s="18"/>
    </row>
    <row r="184" spans="2:14" s="2" customFormat="1" ht="15.75" customHeight="1">
      <c r="B184" s="260">
        <f>'AMZN Auto Part MASTER'!$EM$4</f>
        <v>0</v>
      </c>
      <c r="C184" s="17" t="s">
        <v>433</v>
      </c>
      <c r="D184" s="264" t="str">
        <f>'AMZN Auto Part MASTER'!$EM$43</f>
        <v>-</v>
      </c>
      <c r="E184" s="236" t="s">
        <v>199</v>
      </c>
      <c r="F184" s="18"/>
      <c r="G184" s="18"/>
      <c r="H184" s="18"/>
      <c r="I184" s="18"/>
      <c r="J184" s="18"/>
      <c r="K184" s="18"/>
      <c r="L184" s="18"/>
      <c r="N184" s="18"/>
    </row>
    <row r="185" spans="2:14" s="2" customFormat="1" ht="15.75" customHeight="1">
      <c r="B185" s="260">
        <f>'AMZN Auto Part MASTER'!$EN$4</f>
        <v>0</v>
      </c>
      <c r="C185" s="17" t="s">
        <v>434</v>
      </c>
      <c r="D185" s="264" t="str">
        <f>'AMZN Auto Part MASTER'!$EN$43</f>
        <v>-</v>
      </c>
      <c r="E185" s="236" t="s">
        <v>199</v>
      </c>
      <c r="F185" s="18"/>
      <c r="G185" s="18"/>
      <c r="H185" s="18"/>
      <c r="I185" s="18"/>
      <c r="J185" s="18"/>
      <c r="K185" s="18"/>
      <c r="L185" s="18"/>
      <c r="N185" s="18"/>
    </row>
    <row r="186" spans="2:14" s="2" customFormat="1" ht="15.75" customHeight="1">
      <c r="B186" s="260">
        <f>'AMZN Auto Part MASTER'!$EO$4</f>
        <v>0</v>
      </c>
      <c r="C186" s="17" t="s">
        <v>435</v>
      </c>
      <c r="D186" s="264" t="str">
        <f>'AMZN Auto Part MASTER'!$EO$43</f>
        <v>-</v>
      </c>
      <c r="E186" s="236" t="s">
        <v>199</v>
      </c>
      <c r="F186" s="18"/>
      <c r="G186" s="18"/>
      <c r="H186" s="18"/>
      <c r="I186" s="18"/>
      <c r="J186" s="18"/>
      <c r="K186" s="18"/>
      <c r="L186" s="18"/>
      <c r="N186" s="18"/>
    </row>
    <row r="187" spans="2:14" s="2" customFormat="1" ht="15.75" customHeight="1">
      <c r="B187" s="260">
        <f>'AMZN Auto Part MASTER'!$EP$4</f>
        <v>0</v>
      </c>
      <c r="C187" s="17" t="s">
        <v>436</v>
      </c>
      <c r="D187" s="264" t="str">
        <f>'AMZN Auto Part MASTER'!$EP$43</f>
        <v>-</v>
      </c>
      <c r="E187" s="236" t="s">
        <v>199</v>
      </c>
      <c r="F187" s="18"/>
      <c r="G187" s="18"/>
      <c r="H187" s="18"/>
      <c r="I187" s="18"/>
      <c r="J187" s="18"/>
      <c r="K187" s="18"/>
      <c r="L187" s="18"/>
      <c r="N187" s="18"/>
    </row>
    <row r="188" spans="2:14" s="2" customFormat="1" ht="15.75" customHeight="1">
      <c r="B188" s="260">
        <f>'AMZN Auto Part MASTER'!$EQ$4</f>
        <v>0</v>
      </c>
      <c r="C188" s="17" t="s">
        <v>437</v>
      </c>
      <c r="D188" s="264" t="str">
        <f>'AMZN Auto Part MASTER'!$EQ$43</f>
        <v>-</v>
      </c>
      <c r="E188" s="236" t="s">
        <v>199</v>
      </c>
      <c r="F188" s="18"/>
      <c r="G188" s="18"/>
      <c r="H188" s="18"/>
      <c r="I188" s="18"/>
      <c r="J188" s="18"/>
      <c r="K188" s="18"/>
      <c r="L188" s="18"/>
      <c r="N188" s="18"/>
    </row>
    <row r="189" spans="2:14" s="2" customFormat="1" ht="15.75" customHeight="1">
      <c r="B189" s="260">
        <f>'AMZN Auto Part MASTER'!$ER$4</f>
        <v>0</v>
      </c>
      <c r="C189" s="17" t="s">
        <v>438</v>
      </c>
      <c r="D189" s="264" t="str">
        <f>'AMZN Auto Part MASTER'!$ER$43</f>
        <v>-</v>
      </c>
      <c r="E189" s="236" t="s">
        <v>199</v>
      </c>
      <c r="F189" s="18"/>
      <c r="G189" s="18"/>
      <c r="H189" s="18"/>
      <c r="I189" s="18"/>
      <c r="J189" s="18"/>
      <c r="K189" s="18"/>
      <c r="L189" s="18"/>
      <c r="N189" s="18"/>
    </row>
    <row r="190" spans="2:14" s="2" customFormat="1" ht="15.75" customHeight="1">
      <c r="B190" s="260">
        <f>'AMZN Auto Part MASTER'!$ES$4</f>
        <v>0</v>
      </c>
      <c r="C190" s="17" t="s">
        <v>439</v>
      </c>
      <c r="D190" s="264" t="str">
        <f>'AMZN Auto Part MASTER'!$ES$43</f>
        <v>-</v>
      </c>
      <c r="E190" s="236" t="s">
        <v>199</v>
      </c>
      <c r="F190" s="18"/>
      <c r="G190" s="18"/>
      <c r="H190" s="18"/>
      <c r="I190" s="18"/>
      <c r="J190" s="18"/>
      <c r="K190" s="18"/>
      <c r="L190" s="18"/>
      <c r="N190" s="18"/>
    </row>
    <row r="191" spans="2:14" s="2" customFormat="1" ht="15.75" customHeight="1">
      <c r="B191" s="260">
        <f>'AMZN Auto Part MASTER'!$ET$4</f>
        <v>0</v>
      </c>
      <c r="C191" s="17" t="s">
        <v>440</v>
      </c>
      <c r="D191" s="264" t="str">
        <f>'AMZN Auto Part MASTER'!$ET$43</f>
        <v>-</v>
      </c>
      <c r="E191" s="236" t="s">
        <v>199</v>
      </c>
      <c r="F191" s="18"/>
      <c r="G191" s="18"/>
      <c r="H191" s="18"/>
      <c r="I191" s="18"/>
      <c r="J191" s="18"/>
      <c r="K191" s="18"/>
      <c r="L191" s="18"/>
      <c r="N191" s="18"/>
    </row>
    <row r="192" spans="2:14" s="2" customFormat="1" ht="15.75" customHeight="1">
      <c r="B192" s="260">
        <f>'AMZN Auto Part MASTER'!$EU$4</f>
        <v>0</v>
      </c>
      <c r="C192" s="17" t="s">
        <v>441</v>
      </c>
      <c r="D192" s="264" t="str">
        <f>'AMZN Auto Part MASTER'!$EU$43</f>
        <v>-</v>
      </c>
      <c r="E192" s="236" t="s">
        <v>199</v>
      </c>
      <c r="F192" s="18"/>
      <c r="G192" s="18"/>
      <c r="H192" s="18"/>
      <c r="I192" s="18"/>
      <c r="J192" s="18"/>
      <c r="K192" s="18"/>
      <c r="L192" s="18"/>
      <c r="N192" s="18"/>
    </row>
    <row r="193" spans="2:14" s="2" customFormat="1" ht="15.75" customHeight="1">
      <c r="B193" s="260">
        <f>'AMZN Auto Part MASTER'!$EV$4</f>
        <v>0</v>
      </c>
      <c r="C193" s="17" t="s">
        <v>442</v>
      </c>
      <c r="D193" s="264" t="str">
        <f>'AMZN Auto Part MASTER'!$EV$43</f>
        <v>-</v>
      </c>
      <c r="E193" s="236" t="s">
        <v>199</v>
      </c>
      <c r="F193" s="18"/>
      <c r="G193" s="18"/>
      <c r="H193" s="18"/>
      <c r="I193" s="18"/>
      <c r="J193" s="18"/>
      <c r="K193" s="18"/>
      <c r="L193" s="18"/>
      <c r="N193" s="18"/>
    </row>
    <row r="194" spans="2:14" s="2" customFormat="1" ht="15.75" customHeight="1">
      <c r="B194" s="260">
        <f>'AMZN Auto Part MASTER'!$EW$4</f>
        <v>0</v>
      </c>
      <c r="C194" s="17" t="s">
        <v>443</v>
      </c>
      <c r="D194" s="264" t="str">
        <f>'AMZN Auto Part MASTER'!$EW$43</f>
        <v>-</v>
      </c>
      <c r="E194" s="236" t="s">
        <v>199</v>
      </c>
      <c r="F194" s="18"/>
      <c r="G194" s="18"/>
      <c r="H194" s="18"/>
      <c r="I194" s="18"/>
      <c r="J194" s="18"/>
      <c r="K194" s="18"/>
      <c r="L194" s="18"/>
      <c r="N194" s="18"/>
    </row>
    <row r="195" spans="2:14" s="2" customFormat="1" ht="15.75" customHeight="1">
      <c r="B195" s="260">
        <f>'AMZN Auto Part MASTER'!$EX$4</f>
        <v>0</v>
      </c>
      <c r="C195" s="17" t="s">
        <v>444</v>
      </c>
      <c r="D195" s="264" t="str">
        <f>'AMZN Auto Part MASTER'!$EX$43</f>
        <v>-</v>
      </c>
      <c r="E195" s="236" t="s">
        <v>199</v>
      </c>
      <c r="F195" s="18"/>
      <c r="G195" s="18"/>
      <c r="H195" s="18"/>
      <c r="I195" s="18"/>
      <c r="J195" s="18"/>
      <c r="K195" s="18"/>
      <c r="L195" s="18"/>
      <c r="N195" s="18"/>
    </row>
    <row r="196" spans="2:14" s="2" customFormat="1" ht="15.75" customHeight="1">
      <c r="B196" s="260">
        <f>'AMZN Auto Part MASTER'!$EY$4</f>
        <v>0</v>
      </c>
      <c r="C196" s="17" t="s">
        <v>445</v>
      </c>
      <c r="D196" s="264" t="str">
        <f>'AMZN Auto Part MASTER'!$EY$43</f>
        <v>-</v>
      </c>
      <c r="E196" s="236" t="s">
        <v>199</v>
      </c>
      <c r="F196" s="18"/>
      <c r="G196" s="18"/>
      <c r="H196" s="18"/>
      <c r="I196" s="18"/>
      <c r="J196" s="18"/>
      <c r="K196" s="18"/>
      <c r="L196" s="18"/>
      <c r="N196" s="18"/>
    </row>
    <row r="197" spans="2:14" s="2" customFormat="1" ht="15.75" customHeight="1">
      <c r="B197" s="260">
        <f>'AMZN Auto Part MASTER'!$EZ$4</f>
        <v>0</v>
      </c>
      <c r="C197" s="17" t="s">
        <v>446</v>
      </c>
      <c r="D197" s="264" t="str">
        <f>'AMZN Auto Part MASTER'!$EZ$43</f>
        <v>-</v>
      </c>
      <c r="E197" s="236" t="s">
        <v>199</v>
      </c>
      <c r="F197" s="18"/>
      <c r="G197" s="18"/>
      <c r="H197" s="18"/>
      <c r="I197" s="18"/>
      <c r="J197" s="18"/>
      <c r="K197" s="18"/>
      <c r="L197" s="18"/>
      <c r="N197" s="18"/>
    </row>
    <row r="198" spans="2:14" s="2" customFormat="1" ht="15.75" customHeight="1">
      <c r="B198" s="260">
        <f>'AMZN Auto Part MASTER'!$FA$4</f>
        <v>0</v>
      </c>
      <c r="C198" s="17" t="s">
        <v>447</v>
      </c>
      <c r="D198" s="264" t="str">
        <f>'AMZN Auto Part MASTER'!$FA$43</f>
        <v>-</v>
      </c>
      <c r="E198" s="236" t="s">
        <v>199</v>
      </c>
      <c r="F198" s="18"/>
      <c r="G198" s="18"/>
      <c r="H198" s="18"/>
      <c r="I198" s="18"/>
      <c r="J198" s="18"/>
      <c r="K198" s="18"/>
      <c r="L198" s="18"/>
      <c r="N198" s="18"/>
    </row>
    <row r="199" spans="2:14" s="2" customFormat="1" ht="15.75" customHeight="1">
      <c r="B199" s="260">
        <f>'AMZN Auto Part MASTER'!$FB$4</f>
        <v>0</v>
      </c>
      <c r="C199" s="17" t="s">
        <v>448</v>
      </c>
      <c r="D199" s="264" t="str">
        <f>'AMZN Auto Part MASTER'!$FB$43</f>
        <v>-</v>
      </c>
      <c r="E199" s="236" t="s">
        <v>199</v>
      </c>
      <c r="F199" s="18"/>
      <c r="G199" s="18"/>
      <c r="H199" s="18"/>
      <c r="I199" s="18"/>
      <c r="J199" s="18"/>
      <c r="K199" s="18"/>
      <c r="L199" s="18"/>
      <c r="N199" s="18"/>
    </row>
    <row r="200" spans="2:14" s="2" customFormat="1" ht="15.75" customHeight="1">
      <c r="B200" s="260">
        <f>'AMZN Auto Part MASTER'!$FC$4</f>
        <v>0</v>
      </c>
      <c r="C200" s="17" t="s">
        <v>449</v>
      </c>
      <c r="D200" s="264" t="str">
        <f>'AMZN Auto Part MASTER'!$FC$43</f>
        <v>-</v>
      </c>
      <c r="E200" s="236" t="s">
        <v>199</v>
      </c>
      <c r="F200" s="18"/>
      <c r="G200" s="18"/>
      <c r="H200" s="18"/>
      <c r="I200" s="18"/>
      <c r="J200" s="18"/>
      <c r="K200" s="18"/>
      <c r="L200" s="18"/>
      <c r="N200" s="18"/>
    </row>
    <row r="201" spans="2:14" s="2" customFormat="1" ht="15.75" customHeight="1">
      <c r="B201" s="260">
        <f>'AMZN Auto Part MASTER'!$FD$4</f>
        <v>0</v>
      </c>
      <c r="C201" s="17" t="s">
        <v>450</v>
      </c>
      <c r="D201" s="264" t="str">
        <f>'AMZN Auto Part MASTER'!$FD$43</f>
        <v>-</v>
      </c>
      <c r="E201" s="236" t="s">
        <v>199</v>
      </c>
      <c r="F201" s="18"/>
      <c r="G201" s="18"/>
      <c r="H201" s="18"/>
      <c r="I201" s="18"/>
      <c r="J201" s="18"/>
      <c r="K201" s="18"/>
      <c r="L201" s="18"/>
      <c r="N201" s="18"/>
    </row>
    <row r="202" spans="2:14" s="2" customFormat="1" ht="15.75" customHeight="1">
      <c r="B202" s="260">
        <f>'AMZN Auto Part MASTER'!$FE$4</f>
        <v>0</v>
      </c>
      <c r="C202" s="17" t="s">
        <v>451</v>
      </c>
      <c r="D202" s="264" t="str">
        <f>'AMZN Auto Part MASTER'!$FE$43</f>
        <v>-</v>
      </c>
      <c r="E202" s="236" t="s">
        <v>199</v>
      </c>
      <c r="F202" s="18"/>
      <c r="G202" s="18"/>
      <c r="H202" s="18"/>
      <c r="I202" s="18"/>
      <c r="J202" s="18"/>
      <c r="K202" s="18"/>
      <c r="L202" s="18"/>
      <c r="N202" s="18"/>
    </row>
    <row r="203" spans="2:14" s="2" customFormat="1" ht="15.75" customHeight="1">
      <c r="B203" s="260">
        <f>'AMZN Auto Part MASTER'!$FF$4</f>
        <v>0</v>
      </c>
      <c r="C203" s="17" t="s">
        <v>452</v>
      </c>
      <c r="D203" s="264" t="str">
        <f>'AMZN Auto Part MASTER'!$FF$43</f>
        <v>-</v>
      </c>
      <c r="E203" s="236" t="s">
        <v>199</v>
      </c>
      <c r="F203" s="18"/>
      <c r="G203" s="18"/>
      <c r="H203" s="18"/>
      <c r="I203" s="18"/>
      <c r="J203" s="18"/>
      <c r="K203" s="18"/>
      <c r="L203" s="18"/>
      <c r="N203" s="18"/>
    </row>
    <row r="204" spans="2:14" s="2" customFormat="1" ht="15.75" customHeight="1">
      <c r="B204" s="260">
        <f>'AMZN Auto Part MASTER'!$FG$4</f>
        <v>0</v>
      </c>
      <c r="C204" s="17" t="s">
        <v>453</v>
      </c>
      <c r="D204" s="264" t="str">
        <f>'AMZN Auto Part MASTER'!$FG$43</f>
        <v>-</v>
      </c>
      <c r="E204" s="236" t="s">
        <v>199</v>
      </c>
      <c r="F204" s="18"/>
      <c r="G204" s="18"/>
      <c r="H204" s="18"/>
      <c r="I204" s="18"/>
      <c r="J204" s="18"/>
      <c r="K204" s="18"/>
      <c r="L204" s="18"/>
      <c r="N204" s="18"/>
    </row>
    <row r="205" spans="2:14" s="2" customFormat="1" ht="15.75" customHeight="1">
      <c r="B205" s="260">
        <f>'AMZN Auto Part MASTER'!$FH$4</f>
        <v>0</v>
      </c>
      <c r="C205" s="17" t="s">
        <v>454</v>
      </c>
      <c r="D205" s="264" t="str">
        <f>'AMZN Auto Part MASTER'!$FH$43</f>
        <v>-</v>
      </c>
      <c r="E205" s="236" t="s">
        <v>199</v>
      </c>
      <c r="F205" s="18"/>
      <c r="G205" s="18"/>
      <c r="H205" s="18"/>
      <c r="I205" s="18"/>
      <c r="J205" s="18"/>
      <c r="K205" s="18"/>
      <c r="L205" s="18"/>
      <c r="N205" s="18"/>
    </row>
    <row r="206" spans="2:14" s="2" customFormat="1" ht="15.75" customHeight="1">
      <c r="B206" s="260">
        <f>'AMZN Auto Part MASTER'!$FI$4</f>
        <v>0</v>
      </c>
      <c r="C206" s="17" t="s">
        <v>455</v>
      </c>
      <c r="D206" s="264" t="str">
        <f>'AMZN Auto Part MASTER'!$FI$43</f>
        <v>-</v>
      </c>
      <c r="E206" s="236" t="s">
        <v>199</v>
      </c>
      <c r="F206" s="18"/>
      <c r="G206" s="18"/>
      <c r="H206" s="18"/>
      <c r="I206" s="18"/>
      <c r="J206" s="18"/>
      <c r="K206" s="18"/>
      <c r="L206" s="18"/>
      <c r="N206" s="18"/>
    </row>
    <row r="207" spans="2:14" s="2" customFormat="1" ht="15.75" customHeight="1">
      <c r="B207" s="260">
        <f>'AMZN Auto Part MASTER'!$FJ$4</f>
        <v>0</v>
      </c>
      <c r="C207" s="17" t="s">
        <v>456</v>
      </c>
      <c r="D207" s="264" t="str">
        <f>'AMZN Auto Part MASTER'!$FJ$43</f>
        <v>-</v>
      </c>
      <c r="E207" s="236" t="s">
        <v>199</v>
      </c>
      <c r="F207" s="18"/>
      <c r="G207" s="18"/>
      <c r="H207" s="18"/>
      <c r="I207" s="18"/>
      <c r="J207" s="18"/>
      <c r="K207" s="18"/>
      <c r="L207" s="18"/>
      <c r="N207" s="18"/>
    </row>
    <row r="208" spans="2:14" s="2" customFormat="1" ht="15.75" customHeight="1">
      <c r="B208" s="260">
        <f>'AMZN Auto Part MASTER'!$FK$4</f>
        <v>0</v>
      </c>
      <c r="C208" s="17" t="s">
        <v>457</v>
      </c>
      <c r="D208" s="264" t="str">
        <f>'AMZN Auto Part MASTER'!$FK$43</f>
        <v>-</v>
      </c>
      <c r="E208" s="236" t="s">
        <v>199</v>
      </c>
      <c r="F208" s="18"/>
      <c r="G208" s="18"/>
      <c r="H208" s="18"/>
      <c r="I208" s="18"/>
      <c r="J208" s="18"/>
      <c r="K208" s="18"/>
      <c r="L208" s="18"/>
      <c r="N208" s="18"/>
    </row>
    <row r="209" spans="2:14" s="2" customFormat="1" ht="15.75" customHeight="1">
      <c r="B209" s="260">
        <f>'AMZN Auto Part MASTER'!$FL$4</f>
        <v>0</v>
      </c>
      <c r="C209" s="17" t="s">
        <v>458</v>
      </c>
      <c r="D209" s="264" t="str">
        <f>'AMZN Auto Part MASTER'!$FL$43</f>
        <v>-</v>
      </c>
      <c r="E209" s="236" t="s">
        <v>199</v>
      </c>
      <c r="F209" s="18"/>
      <c r="G209" s="18"/>
      <c r="H209" s="18"/>
      <c r="I209" s="18"/>
      <c r="J209" s="18"/>
      <c r="K209" s="18"/>
      <c r="L209" s="18"/>
      <c r="N209" s="18"/>
    </row>
    <row r="210" spans="2:14" s="2" customFormat="1" ht="15.75" customHeight="1">
      <c r="B210" s="260">
        <f>'AMZN Auto Part MASTER'!$FM$4</f>
        <v>0</v>
      </c>
      <c r="C210" s="17" t="s">
        <v>459</v>
      </c>
      <c r="D210" s="264" t="str">
        <f>'AMZN Auto Part MASTER'!$FM$43</f>
        <v>-</v>
      </c>
      <c r="E210" s="236" t="s">
        <v>199</v>
      </c>
      <c r="F210" s="18"/>
      <c r="G210" s="18"/>
      <c r="H210" s="18"/>
      <c r="I210" s="18"/>
      <c r="J210" s="18"/>
      <c r="K210" s="18"/>
      <c r="L210" s="18"/>
      <c r="N210" s="18"/>
    </row>
    <row r="211" spans="2:14" s="2" customFormat="1" ht="15.75" customHeight="1">
      <c r="B211" s="260">
        <f>'AMZN Auto Part MASTER'!$FN$4</f>
        <v>0</v>
      </c>
      <c r="C211" s="17" t="s">
        <v>460</v>
      </c>
      <c r="D211" s="264" t="str">
        <f>'AMZN Auto Part MASTER'!$FN$43</f>
        <v>-</v>
      </c>
      <c r="E211" s="236" t="s">
        <v>199</v>
      </c>
      <c r="F211" s="18"/>
      <c r="G211" s="18"/>
      <c r="H211" s="18"/>
      <c r="I211" s="18"/>
      <c r="J211" s="18"/>
      <c r="K211" s="18"/>
      <c r="L211" s="18"/>
      <c r="N211" s="18"/>
    </row>
    <row r="212" spans="2:14" s="2" customFormat="1" ht="15.75" customHeight="1">
      <c r="B212" s="260">
        <f>'AMZN Auto Part MASTER'!$FO$4</f>
        <v>0</v>
      </c>
      <c r="C212" s="17" t="s">
        <v>461</v>
      </c>
      <c r="D212" s="264" t="str">
        <f>'AMZN Auto Part MASTER'!$FO$43</f>
        <v>-</v>
      </c>
      <c r="E212" s="236" t="s">
        <v>199</v>
      </c>
      <c r="F212" s="18"/>
      <c r="G212" s="18"/>
      <c r="H212" s="18"/>
      <c r="I212" s="18"/>
      <c r="J212" s="18"/>
      <c r="K212" s="18"/>
      <c r="L212" s="18"/>
      <c r="N212" s="18"/>
    </row>
    <row r="213" spans="2:14" s="2" customFormat="1" ht="15.75" customHeight="1">
      <c r="B213" s="260">
        <f>'AMZN Auto Part MASTER'!$FP$4</f>
        <v>0</v>
      </c>
      <c r="C213" s="17" t="s">
        <v>462</v>
      </c>
      <c r="D213" s="264" t="str">
        <f>'AMZN Auto Part MASTER'!$FP$43</f>
        <v>-</v>
      </c>
      <c r="E213" s="236" t="s">
        <v>199</v>
      </c>
      <c r="F213" s="18"/>
      <c r="G213" s="18"/>
      <c r="H213" s="18"/>
      <c r="I213" s="18"/>
      <c r="J213" s="18"/>
      <c r="K213" s="18"/>
      <c r="L213" s="18"/>
      <c r="N213" s="18"/>
    </row>
    <row r="214" spans="2:14" s="2" customFormat="1" ht="15.75" customHeight="1">
      <c r="B214" s="260">
        <f>'AMZN Auto Part MASTER'!$FQ$4</f>
        <v>0</v>
      </c>
      <c r="C214" s="17" t="s">
        <v>463</v>
      </c>
      <c r="D214" s="264" t="str">
        <f>'AMZN Auto Part MASTER'!$FQ$43</f>
        <v>-</v>
      </c>
      <c r="E214" s="236" t="s">
        <v>199</v>
      </c>
      <c r="F214" s="18"/>
      <c r="G214" s="18"/>
      <c r="H214" s="18"/>
      <c r="I214" s="18"/>
      <c r="J214" s="18"/>
      <c r="K214" s="18"/>
      <c r="L214" s="18"/>
      <c r="N214" s="18"/>
    </row>
    <row r="215" spans="2:14" s="2" customFormat="1" ht="15.75" customHeight="1">
      <c r="B215" s="260">
        <f>'AMZN Auto Part MASTER'!$FR$4</f>
        <v>0</v>
      </c>
      <c r="C215" s="17" t="s">
        <v>464</v>
      </c>
      <c r="D215" s="264" t="str">
        <f>'AMZN Auto Part MASTER'!$FR$43</f>
        <v>-</v>
      </c>
      <c r="E215" s="236" t="s">
        <v>199</v>
      </c>
      <c r="F215" s="18"/>
      <c r="G215" s="18"/>
      <c r="H215" s="18"/>
      <c r="I215" s="18"/>
      <c r="J215" s="18"/>
      <c r="K215" s="18"/>
      <c r="L215" s="18"/>
      <c r="N215" s="18"/>
    </row>
    <row r="216" spans="2:14" s="2" customFormat="1" ht="15.75" customHeight="1">
      <c r="B216" s="260">
        <f>'AMZN Auto Part MASTER'!$FS$4</f>
        <v>0</v>
      </c>
      <c r="C216" s="17" t="s">
        <v>465</v>
      </c>
      <c r="D216" s="264" t="str">
        <f>'AMZN Auto Part MASTER'!$FS$43</f>
        <v>-</v>
      </c>
      <c r="E216" s="236" t="s">
        <v>199</v>
      </c>
      <c r="F216" s="18"/>
      <c r="G216" s="18"/>
      <c r="H216" s="18"/>
      <c r="I216" s="18"/>
      <c r="J216" s="18"/>
      <c r="K216" s="18"/>
      <c r="L216" s="18"/>
      <c r="N216" s="18"/>
    </row>
    <row r="217" spans="2:14" s="2" customFormat="1" ht="15.75" customHeight="1">
      <c r="B217" s="260">
        <f>'AMZN Auto Part MASTER'!$FT$4</f>
        <v>0</v>
      </c>
      <c r="C217" s="17" t="s">
        <v>466</v>
      </c>
      <c r="D217" s="264" t="str">
        <f>'AMZN Auto Part MASTER'!$FT$43</f>
        <v>-</v>
      </c>
      <c r="E217" s="236" t="s">
        <v>199</v>
      </c>
      <c r="F217" s="18"/>
      <c r="G217" s="18"/>
      <c r="H217" s="18"/>
      <c r="I217" s="18"/>
      <c r="J217" s="18"/>
      <c r="K217" s="18"/>
      <c r="L217" s="18"/>
      <c r="N217" s="18"/>
    </row>
    <row r="218" spans="2:14" s="2" customFormat="1" ht="15.75" customHeight="1">
      <c r="B218" s="260">
        <f>'AMZN Auto Part MASTER'!$FU$4</f>
        <v>0</v>
      </c>
      <c r="C218" s="17" t="s">
        <v>467</v>
      </c>
      <c r="D218" s="264" t="str">
        <f>'AMZN Auto Part MASTER'!$FU$43</f>
        <v>-</v>
      </c>
      <c r="E218" s="236" t="s">
        <v>199</v>
      </c>
      <c r="F218" s="18"/>
      <c r="G218" s="18"/>
      <c r="H218" s="18"/>
      <c r="I218" s="18"/>
      <c r="J218" s="18"/>
      <c r="K218" s="18"/>
      <c r="L218" s="18"/>
      <c r="N218" s="18"/>
    </row>
    <row r="219" spans="2:14" s="2" customFormat="1" ht="15.75" customHeight="1">
      <c r="B219" s="260">
        <f>'AMZN Auto Part MASTER'!$FV$4</f>
        <v>0</v>
      </c>
      <c r="C219" s="17" t="s">
        <v>468</v>
      </c>
      <c r="D219" s="264" t="str">
        <f>'AMZN Auto Part MASTER'!$FV$43</f>
        <v>-</v>
      </c>
      <c r="E219" s="236" t="s">
        <v>199</v>
      </c>
      <c r="F219" s="18"/>
      <c r="G219" s="18"/>
      <c r="H219" s="18"/>
      <c r="I219" s="18"/>
      <c r="J219" s="18"/>
      <c r="K219" s="18"/>
      <c r="L219" s="18"/>
      <c r="N219" s="18"/>
    </row>
    <row r="220" spans="2:14" s="2" customFormat="1" ht="15.75" customHeight="1">
      <c r="B220" s="260">
        <f>'AMZN Auto Part MASTER'!$FW$4</f>
        <v>0</v>
      </c>
      <c r="C220" s="17" t="s">
        <v>469</v>
      </c>
      <c r="D220" s="264" t="str">
        <f>'AMZN Auto Part MASTER'!$FW$43</f>
        <v>-</v>
      </c>
      <c r="E220" s="236" t="s">
        <v>199</v>
      </c>
      <c r="F220" s="18"/>
      <c r="G220" s="18"/>
      <c r="H220" s="18"/>
      <c r="I220" s="18"/>
      <c r="J220" s="18"/>
      <c r="K220" s="18"/>
      <c r="L220" s="18"/>
      <c r="N220" s="18"/>
    </row>
    <row r="221" spans="2:14" s="2" customFormat="1" ht="15.75" customHeight="1">
      <c r="B221" s="260">
        <f>'AMZN Auto Part MASTER'!$FX$4</f>
        <v>0</v>
      </c>
      <c r="C221" s="17" t="s">
        <v>470</v>
      </c>
      <c r="D221" s="264" t="str">
        <f>'AMZN Auto Part MASTER'!$FX$43</f>
        <v>-</v>
      </c>
      <c r="E221" s="236" t="s">
        <v>199</v>
      </c>
      <c r="F221" s="18"/>
      <c r="G221" s="18"/>
      <c r="H221" s="18"/>
      <c r="I221" s="18"/>
      <c r="J221" s="18"/>
      <c r="K221" s="18"/>
      <c r="L221" s="18"/>
      <c r="N221" s="18"/>
    </row>
    <row r="222" spans="2:14" s="2" customFormat="1" ht="15.75" customHeight="1">
      <c r="B222" s="260">
        <f>'AMZN Auto Part MASTER'!$FY$4</f>
        <v>0</v>
      </c>
      <c r="C222" s="17" t="s">
        <v>471</v>
      </c>
      <c r="D222" s="264" t="str">
        <f>'AMZN Auto Part MASTER'!$FY$43</f>
        <v>-</v>
      </c>
      <c r="E222" s="236" t="s">
        <v>199</v>
      </c>
      <c r="F222" s="18"/>
      <c r="G222" s="18"/>
      <c r="H222" s="18"/>
      <c r="I222" s="18"/>
      <c r="J222" s="18"/>
      <c r="K222" s="18"/>
      <c r="L222" s="18"/>
      <c r="N222" s="18"/>
    </row>
    <row r="223" spans="2:14" s="2" customFormat="1" ht="15.75" customHeight="1">
      <c r="B223" s="260">
        <f>'AMZN Auto Part MASTER'!$FZ$4</f>
        <v>0</v>
      </c>
      <c r="C223" s="17" t="s">
        <v>472</v>
      </c>
      <c r="D223" s="264" t="str">
        <f>'AMZN Auto Part MASTER'!$FZ$43</f>
        <v>-</v>
      </c>
      <c r="E223" s="236" t="s">
        <v>199</v>
      </c>
      <c r="F223" s="18"/>
      <c r="G223" s="18"/>
      <c r="H223" s="18"/>
      <c r="I223" s="18"/>
      <c r="J223" s="18"/>
      <c r="K223" s="18"/>
      <c r="L223" s="18"/>
      <c r="N223" s="18"/>
    </row>
    <row r="224" spans="2:14" s="2" customFormat="1" ht="15.75" customHeight="1">
      <c r="B224" s="260">
        <f>'AMZN Auto Part MASTER'!$GA$4</f>
        <v>0</v>
      </c>
      <c r="C224" s="17" t="s">
        <v>473</v>
      </c>
      <c r="D224" s="264" t="str">
        <f>'AMZN Auto Part MASTER'!$GA$43</f>
        <v>-</v>
      </c>
      <c r="E224" s="236" t="s">
        <v>199</v>
      </c>
      <c r="F224" s="18"/>
      <c r="G224" s="18"/>
      <c r="H224" s="18"/>
      <c r="I224" s="18"/>
      <c r="J224" s="18"/>
      <c r="K224" s="18"/>
      <c r="L224" s="18"/>
      <c r="N224" s="18"/>
    </row>
    <row r="225" spans="2:14" s="2" customFormat="1" ht="15.75" customHeight="1">
      <c r="B225" s="260">
        <f>'AMZN Auto Part MASTER'!$GB$4</f>
        <v>0</v>
      </c>
      <c r="C225" s="17" t="s">
        <v>474</v>
      </c>
      <c r="D225" s="264" t="str">
        <f>'AMZN Auto Part MASTER'!$GB$43</f>
        <v>-</v>
      </c>
      <c r="E225" s="236" t="s">
        <v>199</v>
      </c>
      <c r="F225" s="18"/>
      <c r="G225" s="18"/>
      <c r="H225" s="18"/>
      <c r="I225" s="18"/>
      <c r="J225" s="18"/>
      <c r="K225" s="18"/>
      <c r="L225" s="18"/>
      <c r="N225" s="18"/>
    </row>
    <row r="226" spans="2:14" s="2" customFormat="1" ht="15.75" customHeight="1">
      <c r="B226" s="260">
        <f>'AMZN Auto Part MASTER'!$GC$4</f>
        <v>0</v>
      </c>
      <c r="C226" s="17" t="s">
        <v>475</v>
      </c>
      <c r="D226" s="264" t="str">
        <f>'AMZN Auto Part MASTER'!$GC$43</f>
        <v>-</v>
      </c>
      <c r="E226" s="236" t="s">
        <v>199</v>
      </c>
      <c r="F226" s="18"/>
      <c r="G226" s="18"/>
      <c r="H226" s="18"/>
      <c r="I226" s="18"/>
      <c r="J226" s="18"/>
      <c r="K226" s="18"/>
      <c r="L226" s="18"/>
      <c r="N226" s="18"/>
    </row>
    <row r="227" spans="2:14" s="2" customFormat="1" ht="15.75" customHeight="1">
      <c r="B227" s="260">
        <f>'AMZN Auto Part MASTER'!$GD$4</f>
        <v>0</v>
      </c>
      <c r="C227" s="17" t="s">
        <v>476</v>
      </c>
      <c r="D227" s="264" t="str">
        <f>'AMZN Auto Part MASTER'!$GD$43</f>
        <v>-</v>
      </c>
      <c r="E227" s="236" t="s">
        <v>199</v>
      </c>
      <c r="F227" s="18"/>
      <c r="G227" s="18"/>
      <c r="H227" s="18"/>
      <c r="I227" s="18"/>
      <c r="J227" s="18"/>
      <c r="K227" s="18"/>
      <c r="L227" s="18"/>
      <c r="N227" s="18"/>
    </row>
    <row r="228" spans="2:14" s="2" customFormat="1" ht="15.75" customHeight="1">
      <c r="B228" s="260">
        <f>'AMZN Auto Part MASTER'!$GE$4</f>
        <v>0</v>
      </c>
      <c r="C228" s="17" t="s">
        <v>477</v>
      </c>
      <c r="D228" s="264" t="str">
        <f>'AMZN Auto Part MASTER'!$GE$43</f>
        <v>-</v>
      </c>
      <c r="E228" s="236" t="s">
        <v>199</v>
      </c>
      <c r="F228" s="18"/>
      <c r="G228" s="18"/>
      <c r="H228" s="18"/>
      <c r="I228" s="18"/>
      <c r="J228" s="18"/>
      <c r="K228" s="18"/>
      <c r="L228" s="18"/>
      <c r="N228" s="18"/>
    </row>
    <row r="229" spans="2:14" s="2" customFormat="1" ht="15.75" customHeight="1">
      <c r="B229" s="260">
        <f>'AMZN Auto Part MASTER'!$GF$4</f>
        <v>0</v>
      </c>
      <c r="C229" s="17" t="s">
        <v>478</v>
      </c>
      <c r="D229" s="264" t="str">
        <f>'AMZN Auto Part MASTER'!$GF$43</f>
        <v>-</v>
      </c>
      <c r="E229" s="236" t="s">
        <v>199</v>
      </c>
      <c r="F229" s="18"/>
      <c r="G229" s="18"/>
      <c r="H229" s="18"/>
      <c r="I229" s="18"/>
      <c r="J229" s="18"/>
      <c r="K229" s="18"/>
      <c r="L229" s="18"/>
      <c r="N229" s="18"/>
    </row>
    <row r="230" spans="2:14" s="2" customFormat="1" ht="15.75" customHeight="1">
      <c r="B230" s="260">
        <f>'AMZN Auto Part MASTER'!$GG$4</f>
        <v>0</v>
      </c>
      <c r="C230" s="17" t="s">
        <v>479</v>
      </c>
      <c r="D230" s="264" t="str">
        <f>'AMZN Auto Part MASTER'!$GG$43</f>
        <v>-</v>
      </c>
      <c r="E230" s="236" t="s">
        <v>199</v>
      </c>
      <c r="F230" s="18"/>
      <c r="G230" s="18"/>
      <c r="H230" s="18"/>
      <c r="I230" s="18"/>
      <c r="J230" s="18"/>
      <c r="K230" s="18"/>
      <c r="L230" s="18"/>
      <c r="N230" s="18"/>
    </row>
    <row r="231" spans="2:14" s="2" customFormat="1" ht="15.75" customHeight="1">
      <c r="B231" s="260">
        <f>'AMZN Auto Part MASTER'!$GH$4</f>
        <v>0</v>
      </c>
      <c r="C231" s="17" t="s">
        <v>480</v>
      </c>
      <c r="D231" s="264" t="str">
        <f>'AMZN Auto Part MASTER'!$GH$43</f>
        <v>-</v>
      </c>
      <c r="E231" s="236" t="s">
        <v>199</v>
      </c>
      <c r="F231" s="18"/>
      <c r="G231" s="18"/>
      <c r="H231" s="18"/>
      <c r="I231" s="18"/>
      <c r="J231" s="18"/>
      <c r="K231" s="18"/>
      <c r="L231" s="18"/>
      <c r="N231" s="18"/>
    </row>
    <row r="232" spans="2:14" s="2" customFormat="1" ht="15.75" customHeight="1">
      <c r="B232" s="260">
        <f>'AMZN Auto Part MASTER'!$GI$4</f>
        <v>0</v>
      </c>
      <c r="C232" s="17" t="s">
        <v>481</v>
      </c>
      <c r="D232" s="264" t="str">
        <f>'AMZN Auto Part MASTER'!$GI$43</f>
        <v>-</v>
      </c>
      <c r="E232" s="236" t="s">
        <v>199</v>
      </c>
      <c r="F232" s="18"/>
      <c r="G232" s="18"/>
      <c r="H232" s="18"/>
      <c r="I232" s="18"/>
      <c r="J232" s="18"/>
      <c r="K232" s="18"/>
      <c r="L232" s="18"/>
      <c r="N232" s="18"/>
    </row>
    <row r="233" spans="2:14" s="2" customFormat="1" ht="15.75" customHeight="1">
      <c r="B233" s="260">
        <f>'AMZN Auto Part MASTER'!$GJ$4</f>
        <v>0</v>
      </c>
      <c r="C233" s="17" t="s">
        <v>482</v>
      </c>
      <c r="D233" s="264" t="str">
        <f>'AMZN Auto Part MASTER'!$GJ$43</f>
        <v>-</v>
      </c>
      <c r="E233" s="236" t="s">
        <v>199</v>
      </c>
      <c r="F233" s="18"/>
      <c r="G233" s="18"/>
      <c r="H233" s="18"/>
      <c r="I233" s="18"/>
      <c r="J233" s="18"/>
      <c r="K233" s="18"/>
      <c r="L233" s="18"/>
      <c r="N233" s="18"/>
    </row>
    <row r="234" spans="2:14" s="2" customFormat="1" ht="15.75" customHeight="1">
      <c r="B234" s="260">
        <f>'AMZN Auto Part MASTER'!$GK$4</f>
        <v>0</v>
      </c>
      <c r="C234" s="17" t="s">
        <v>483</v>
      </c>
      <c r="D234" s="264" t="str">
        <f>'AMZN Auto Part MASTER'!$GK$43</f>
        <v>-</v>
      </c>
      <c r="E234" s="236" t="s">
        <v>199</v>
      </c>
      <c r="F234" s="18"/>
      <c r="G234" s="18"/>
      <c r="H234" s="18"/>
      <c r="I234" s="18"/>
      <c r="J234" s="18"/>
      <c r="K234" s="18"/>
      <c r="L234" s="18"/>
      <c r="N234" s="18"/>
    </row>
    <row r="235" spans="2:14" s="2" customFormat="1" ht="15.75" customHeight="1">
      <c r="B235" s="260">
        <f>'AMZN Auto Part MASTER'!$GL$4</f>
        <v>0</v>
      </c>
      <c r="C235" s="17" t="s">
        <v>484</v>
      </c>
      <c r="D235" s="264" t="str">
        <f>'AMZN Auto Part MASTER'!$GL$43</f>
        <v>-</v>
      </c>
      <c r="E235" s="236" t="s">
        <v>199</v>
      </c>
      <c r="F235" s="18"/>
      <c r="G235" s="18"/>
      <c r="H235" s="18"/>
      <c r="I235" s="18"/>
      <c r="J235" s="18"/>
      <c r="K235" s="18"/>
      <c r="L235" s="18"/>
      <c r="N235" s="18"/>
    </row>
    <row r="236" spans="2:14" s="2" customFormat="1" ht="15.75" customHeight="1">
      <c r="B236" s="260">
        <f>'AMZN Auto Part MASTER'!$GM$4</f>
        <v>0</v>
      </c>
      <c r="C236" s="17" t="s">
        <v>485</v>
      </c>
      <c r="D236" s="264" t="str">
        <f>'AMZN Auto Part MASTER'!$GM$43</f>
        <v>-</v>
      </c>
      <c r="E236" s="236" t="s">
        <v>199</v>
      </c>
      <c r="F236" s="18"/>
      <c r="G236" s="18"/>
      <c r="H236" s="18"/>
      <c r="I236" s="18"/>
      <c r="J236" s="18"/>
      <c r="K236" s="18"/>
      <c r="L236" s="18"/>
      <c r="N236" s="18"/>
    </row>
    <row r="237" spans="2:14" s="2" customFormat="1" ht="15.75" customHeight="1">
      <c r="B237" s="260">
        <f>'AMZN Auto Part MASTER'!$GN$4</f>
        <v>0</v>
      </c>
      <c r="C237" s="17" t="s">
        <v>486</v>
      </c>
      <c r="D237" s="264" t="str">
        <f>'AMZN Auto Part MASTER'!$GN$43</f>
        <v>-</v>
      </c>
      <c r="E237" s="236" t="s">
        <v>199</v>
      </c>
      <c r="F237" s="18"/>
      <c r="G237" s="18"/>
      <c r="H237" s="18"/>
      <c r="I237" s="18"/>
      <c r="J237" s="18"/>
      <c r="K237" s="18"/>
      <c r="L237" s="18"/>
      <c r="N237" s="18"/>
    </row>
    <row r="238" spans="2:14" s="2" customFormat="1" ht="15.75" customHeight="1">
      <c r="B238" s="260">
        <f>'AMZN Auto Part MASTER'!$GO$4</f>
        <v>0</v>
      </c>
      <c r="C238" s="17" t="s">
        <v>487</v>
      </c>
      <c r="D238" s="264" t="str">
        <f>'AMZN Auto Part MASTER'!$GO$43</f>
        <v>-</v>
      </c>
      <c r="E238" s="236" t="s">
        <v>199</v>
      </c>
      <c r="F238" s="18"/>
      <c r="G238" s="18"/>
      <c r="H238" s="18"/>
      <c r="I238" s="18"/>
      <c r="J238" s="18"/>
      <c r="K238" s="18"/>
      <c r="L238" s="18"/>
      <c r="N238" s="18"/>
    </row>
    <row r="239" spans="2:14" s="2" customFormat="1" ht="15.75" customHeight="1">
      <c r="B239" s="260">
        <f>'AMZN Auto Part MASTER'!$GP$4</f>
        <v>0</v>
      </c>
      <c r="C239" s="17" t="s">
        <v>488</v>
      </c>
      <c r="D239" s="264" t="str">
        <f>'AMZN Auto Part MASTER'!$GP$43</f>
        <v>-</v>
      </c>
      <c r="E239" s="236" t="s">
        <v>199</v>
      </c>
      <c r="F239" s="18"/>
      <c r="G239" s="18"/>
      <c r="H239" s="18"/>
      <c r="I239" s="18"/>
      <c r="J239" s="18"/>
      <c r="K239" s="18"/>
      <c r="L239" s="18"/>
      <c r="N239" s="18"/>
    </row>
    <row r="240" spans="2:14" s="2" customFormat="1" ht="15.75" customHeight="1">
      <c r="B240" s="260">
        <f>'AMZN Auto Part MASTER'!$GQ$4</f>
        <v>0</v>
      </c>
      <c r="C240" s="17" t="s">
        <v>489</v>
      </c>
      <c r="D240" s="264" t="str">
        <f>'AMZN Auto Part MASTER'!$GQ$43</f>
        <v>-</v>
      </c>
      <c r="E240" s="236" t="s">
        <v>199</v>
      </c>
      <c r="F240" s="18"/>
      <c r="G240" s="18"/>
      <c r="H240" s="18"/>
      <c r="I240" s="18"/>
      <c r="J240" s="18"/>
      <c r="K240" s="18"/>
      <c r="L240" s="18"/>
      <c r="N240" s="18"/>
    </row>
    <row r="241" spans="2:14" s="2" customFormat="1" ht="15.75" customHeight="1">
      <c r="B241" s="260">
        <f>'AMZN Auto Part MASTER'!$GR$4</f>
        <v>0</v>
      </c>
      <c r="C241" s="17" t="s">
        <v>490</v>
      </c>
      <c r="D241" s="264" t="str">
        <f>'AMZN Auto Part MASTER'!$GR$43</f>
        <v>-</v>
      </c>
      <c r="E241" s="236" t="s">
        <v>199</v>
      </c>
      <c r="F241" s="18"/>
      <c r="G241" s="18"/>
      <c r="H241" s="18"/>
      <c r="I241" s="18"/>
      <c r="J241" s="18"/>
      <c r="K241" s="18"/>
      <c r="L241" s="18"/>
      <c r="N241" s="18"/>
    </row>
    <row r="242" spans="2:14" s="2" customFormat="1" ht="15.75" customHeight="1">
      <c r="B242" s="260">
        <f>'AMZN Auto Part MASTER'!$GS$4</f>
        <v>0</v>
      </c>
      <c r="C242" s="17" t="s">
        <v>491</v>
      </c>
      <c r="D242" s="264" t="str">
        <f>'AMZN Auto Part MASTER'!$GS$43</f>
        <v>-</v>
      </c>
      <c r="E242" s="236" t="s">
        <v>199</v>
      </c>
      <c r="F242" s="18"/>
      <c r="G242" s="18"/>
      <c r="H242" s="18"/>
      <c r="I242" s="18"/>
      <c r="J242" s="18"/>
      <c r="K242" s="18"/>
      <c r="L242" s="18"/>
      <c r="N242" s="18"/>
    </row>
    <row r="243" spans="2:14" s="2" customFormat="1" ht="15.75" customHeight="1">
      <c r="B243" s="260">
        <f>'AMZN Auto Part MASTER'!$GT$4</f>
        <v>0</v>
      </c>
      <c r="C243" s="17" t="s">
        <v>492</v>
      </c>
      <c r="D243" s="264" t="str">
        <f>'AMZN Auto Part MASTER'!$GT$43</f>
        <v>-</v>
      </c>
      <c r="E243" s="236" t="s">
        <v>199</v>
      </c>
      <c r="F243" s="18"/>
      <c r="G243" s="18"/>
      <c r="H243" s="18"/>
      <c r="I243" s="18"/>
      <c r="J243" s="18"/>
      <c r="K243" s="18"/>
      <c r="L243" s="18"/>
      <c r="N243" s="18"/>
    </row>
    <row r="244" spans="2:14" s="2" customFormat="1" ht="15.75" customHeight="1">
      <c r="B244" s="260">
        <f>'AMZN Auto Part MASTER'!$GU$4</f>
        <v>0</v>
      </c>
      <c r="C244" s="17" t="s">
        <v>493</v>
      </c>
      <c r="D244" s="264" t="str">
        <f>'AMZN Auto Part MASTER'!$GU$43</f>
        <v>-</v>
      </c>
      <c r="E244" s="236" t="s">
        <v>199</v>
      </c>
      <c r="F244" s="18"/>
      <c r="G244" s="18"/>
      <c r="H244" s="18"/>
      <c r="I244" s="18"/>
      <c r="J244" s="18"/>
      <c r="K244" s="18"/>
      <c r="L244" s="18"/>
      <c r="N244" s="18"/>
    </row>
    <row r="245" spans="2:14" s="2" customFormat="1" ht="15.75" customHeight="1">
      <c r="C245" s="17"/>
      <c r="D245" s="66"/>
      <c r="E245" s="75"/>
      <c r="F245" s="18"/>
      <c r="G245" s="18"/>
      <c r="H245" s="18"/>
      <c r="I245" s="18"/>
      <c r="J245" s="18"/>
      <c r="K245" s="18"/>
      <c r="L245" s="18"/>
      <c r="N245" s="18"/>
    </row>
    <row r="246" spans="2:14" s="2" customFormat="1" ht="15.75" customHeight="1">
      <c r="C246" s="17"/>
      <c r="D246" s="66"/>
      <c r="E246" s="75"/>
      <c r="F246" s="18"/>
      <c r="G246" s="18"/>
      <c r="H246" s="18"/>
      <c r="I246" s="18"/>
      <c r="J246" s="18"/>
      <c r="K246" s="18"/>
      <c r="L246" s="18"/>
      <c r="N246" s="18"/>
    </row>
    <row r="247" spans="2:14" s="2" customFormat="1" ht="15.75" customHeight="1">
      <c r="C247" s="17"/>
      <c r="D247" s="66"/>
      <c r="E247" s="75"/>
      <c r="F247" s="18"/>
      <c r="G247" s="18"/>
      <c r="H247" s="18"/>
      <c r="I247" s="18"/>
      <c r="J247" s="18"/>
      <c r="K247" s="18"/>
      <c r="L247" s="18"/>
      <c r="N247" s="18"/>
    </row>
    <row r="248" spans="2:14" s="2" customFormat="1" ht="15.75" customHeight="1">
      <c r="C248" s="17"/>
      <c r="D248" s="66"/>
      <c r="E248" s="75"/>
      <c r="F248" s="18"/>
      <c r="G248" s="18"/>
      <c r="H248" s="18"/>
      <c r="I248" s="18"/>
      <c r="J248" s="18"/>
      <c r="K248" s="18"/>
      <c r="L248" s="18"/>
      <c r="N248" s="18"/>
    </row>
    <row r="249" spans="2:14" s="2" customFormat="1" ht="15.75" customHeight="1">
      <c r="C249" s="17"/>
      <c r="D249" s="66"/>
      <c r="E249" s="75"/>
      <c r="F249" s="18"/>
      <c r="G249" s="18"/>
      <c r="H249" s="18"/>
      <c r="I249" s="18"/>
      <c r="J249" s="18"/>
      <c r="K249" s="18"/>
      <c r="L249" s="18"/>
      <c r="N249" s="18"/>
    </row>
    <row r="250" spans="2:14" s="2" customFormat="1" ht="15.75" customHeight="1">
      <c r="C250" s="17"/>
      <c r="D250" s="66"/>
      <c r="E250" s="75"/>
      <c r="F250" s="18"/>
      <c r="G250" s="18"/>
      <c r="H250" s="18"/>
      <c r="I250" s="18"/>
      <c r="J250" s="18"/>
      <c r="K250" s="18"/>
      <c r="L250" s="18"/>
      <c r="N250" s="18"/>
    </row>
    <row r="251" spans="2:14" s="2" customFormat="1" ht="15.75" customHeight="1">
      <c r="C251" s="17"/>
      <c r="D251" s="66"/>
      <c r="E251" s="75"/>
      <c r="F251" s="18"/>
      <c r="G251" s="18"/>
      <c r="H251" s="18"/>
      <c r="I251" s="18"/>
      <c r="J251" s="18"/>
      <c r="K251" s="18"/>
      <c r="L251" s="18"/>
      <c r="N251" s="18"/>
    </row>
    <row r="252" spans="2:14" s="2" customFormat="1" ht="15.75" customHeight="1">
      <c r="C252" s="17"/>
      <c r="D252" s="66"/>
      <c r="E252" s="75"/>
      <c r="F252" s="18"/>
      <c r="G252" s="18"/>
      <c r="H252" s="18"/>
      <c r="I252" s="18"/>
      <c r="J252" s="18"/>
      <c r="K252" s="18"/>
      <c r="L252" s="18"/>
      <c r="N252" s="18"/>
    </row>
    <row r="253" spans="2:14" s="2" customFormat="1" ht="15.75" customHeight="1">
      <c r="C253" s="17"/>
      <c r="D253" s="66"/>
      <c r="E253" s="75"/>
      <c r="F253" s="18"/>
      <c r="G253" s="18"/>
      <c r="H253" s="18"/>
      <c r="I253" s="18"/>
      <c r="J253" s="18"/>
      <c r="K253" s="18"/>
      <c r="L253" s="18"/>
      <c r="N253" s="18"/>
    </row>
    <row r="254" spans="2:14" s="2" customFormat="1" ht="15.75" customHeight="1">
      <c r="C254" s="17"/>
      <c r="D254" s="66"/>
      <c r="E254" s="75"/>
      <c r="F254" s="18"/>
      <c r="G254" s="18"/>
      <c r="H254" s="18"/>
      <c r="I254" s="18"/>
      <c r="J254" s="18"/>
      <c r="K254" s="18"/>
      <c r="L254" s="18"/>
      <c r="N254" s="18"/>
    </row>
    <row r="255" spans="2:14" s="2" customFormat="1" ht="15.75" customHeight="1">
      <c r="C255" s="17"/>
      <c r="D255" s="66"/>
      <c r="E255" s="75"/>
      <c r="F255" s="18"/>
      <c r="G255" s="18"/>
      <c r="H255" s="18"/>
      <c r="I255" s="18"/>
      <c r="J255" s="18"/>
      <c r="K255" s="18"/>
      <c r="L255" s="18"/>
      <c r="N255" s="18"/>
    </row>
    <row r="256" spans="2:14" s="2" customFormat="1" ht="15.75" customHeight="1">
      <c r="C256" s="17"/>
      <c r="D256" s="66"/>
      <c r="E256" s="75"/>
      <c r="F256" s="18"/>
      <c r="G256" s="18"/>
      <c r="H256" s="18"/>
      <c r="I256" s="18"/>
      <c r="J256" s="18"/>
      <c r="K256" s="18"/>
      <c r="L256" s="18"/>
      <c r="N256" s="18"/>
    </row>
    <row r="257" spans="3:14" s="2" customFormat="1" ht="15.75" customHeight="1">
      <c r="C257" s="17"/>
      <c r="D257" s="66"/>
      <c r="E257" s="75"/>
      <c r="F257" s="18"/>
      <c r="G257" s="18"/>
      <c r="H257" s="18"/>
      <c r="I257" s="18"/>
      <c r="J257" s="18"/>
      <c r="K257" s="18"/>
      <c r="L257" s="18"/>
      <c r="N257" s="18"/>
    </row>
    <row r="258" spans="3:14" s="2" customFormat="1" ht="15.75" customHeight="1">
      <c r="C258" s="17"/>
      <c r="D258" s="66"/>
      <c r="E258" s="75"/>
      <c r="F258" s="18"/>
      <c r="G258" s="18"/>
      <c r="H258" s="18"/>
      <c r="I258" s="18"/>
      <c r="J258" s="18"/>
      <c r="K258" s="18"/>
      <c r="L258" s="18"/>
      <c r="N258" s="18"/>
    </row>
    <row r="259" spans="3:14" s="2" customFormat="1" ht="15.75" customHeight="1">
      <c r="C259" s="17"/>
      <c r="D259" s="66"/>
      <c r="E259" s="75"/>
      <c r="F259" s="18"/>
      <c r="G259" s="18"/>
      <c r="H259" s="18"/>
      <c r="I259" s="18"/>
      <c r="J259" s="18"/>
      <c r="K259" s="18"/>
      <c r="L259" s="18"/>
      <c r="N259" s="18"/>
    </row>
    <row r="260" spans="3:14" s="2" customFormat="1" ht="15.75" customHeight="1">
      <c r="C260" s="17"/>
      <c r="D260" s="66"/>
      <c r="E260" s="75"/>
      <c r="F260" s="18"/>
      <c r="G260" s="18"/>
      <c r="H260" s="18"/>
      <c r="I260" s="18"/>
      <c r="J260" s="18"/>
      <c r="K260" s="18"/>
      <c r="L260" s="18"/>
      <c r="N260" s="18"/>
    </row>
    <row r="261" spans="3:14" s="2" customFormat="1" ht="15.75" customHeight="1">
      <c r="C261" s="17"/>
      <c r="D261" s="66"/>
      <c r="E261" s="75"/>
      <c r="F261" s="18"/>
      <c r="G261" s="18"/>
      <c r="H261" s="18"/>
      <c r="I261" s="18"/>
      <c r="J261" s="18"/>
      <c r="K261" s="18"/>
      <c r="L261" s="18"/>
      <c r="N261" s="18"/>
    </row>
    <row r="262" spans="3:14" s="2" customFormat="1" ht="15.75" customHeight="1">
      <c r="C262" s="17"/>
      <c r="D262" s="66"/>
      <c r="E262" s="75"/>
      <c r="F262" s="18"/>
      <c r="G262" s="18"/>
      <c r="H262" s="18"/>
      <c r="I262" s="18"/>
      <c r="J262" s="18"/>
      <c r="K262" s="18"/>
      <c r="L262" s="18"/>
      <c r="N262" s="18"/>
    </row>
    <row r="263" spans="3:14" s="2" customFormat="1" ht="15.75" customHeight="1">
      <c r="C263" s="17"/>
      <c r="D263" s="66"/>
      <c r="E263" s="75"/>
      <c r="F263" s="18"/>
      <c r="G263" s="18"/>
      <c r="H263" s="18"/>
      <c r="I263" s="18"/>
      <c r="J263" s="18"/>
      <c r="K263" s="18"/>
      <c r="L263" s="18"/>
      <c r="N263" s="18"/>
    </row>
    <row r="264" spans="3:14" s="2" customFormat="1" ht="15.75" customHeight="1">
      <c r="C264" s="17"/>
      <c r="D264" s="66"/>
      <c r="E264" s="75"/>
      <c r="F264" s="18"/>
      <c r="G264" s="18"/>
      <c r="H264" s="18"/>
      <c r="I264" s="18"/>
      <c r="J264" s="18"/>
      <c r="K264" s="18"/>
      <c r="L264" s="18"/>
      <c r="N264" s="18"/>
    </row>
    <row r="265" spans="3:14" s="2" customFormat="1" ht="15.75" customHeight="1">
      <c r="C265" s="17"/>
      <c r="D265" s="66"/>
      <c r="E265" s="75"/>
      <c r="F265" s="18"/>
      <c r="G265" s="18"/>
      <c r="H265" s="18"/>
      <c r="I265" s="18"/>
      <c r="J265" s="18"/>
      <c r="K265" s="18"/>
      <c r="L265" s="18"/>
      <c r="N265" s="18"/>
    </row>
    <row r="266" spans="3:14" s="2" customFormat="1" ht="15.75" customHeight="1">
      <c r="C266" s="17"/>
      <c r="D266" s="66"/>
      <c r="E266" s="75"/>
      <c r="F266" s="18"/>
      <c r="G266" s="18"/>
      <c r="H266" s="18"/>
      <c r="I266" s="18"/>
      <c r="J266" s="18"/>
      <c r="K266" s="18"/>
      <c r="L266" s="18"/>
      <c r="N266" s="18"/>
    </row>
    <row r="267" spans="3:14" s="2" customFormat="1" ht="15.75" customHeight="1">
      <c r="C267" s="17"/>
      <c r="D267" s="66"/>
      <c r="E267" s="75"/>
      <c r="F267" s="18"/>
      <c r="G267" s="18"/>
      <c r="H267" s="18"/>
      <c r="I267" s="18"/>
      <c r="J267" s="18"/>
      <c r="K267" s="18"/>
      <c r="L267" s="18"/>
      <c r="N267" s="18"/>
    </row>
    <row r="268" spans="3:14" s="2" customFormat="1" ht="15.75" customHeight="1">
      <c r="C268" s="17"/>
      <c r="D268" s="66"/>
      <c r="E268" s="75"/>
      <c r="F268" s="18"/>
      <c r="G268" s="18"/>
      <c r="H268" s="18"/>
      <c r="I268" s="18"/>
      <c r="J268" s="18"/>
      <c r="K268" s="18"/>
      <c r="L268" s="18"/>
      <c r="N268" s="18"/>
    </row>
    <row r="269" spans="3:14" s="2" customFormat="1" ht="15.75" customHeight="1">
      <c r="C269" s="17"/>
      <c r="D269" s="66"/>
      <c r="E269" s="75"/>
      <c r="F269" s="18"/>
      <c r="G269" s="18"/>
      <c r="H269" s="18"/>
      <c r="I269" s="18"/>
      <c r="J269" s="18"/>
      <c r="K269" s="18"/>
      <c r="L269" s="18"/>
      <c r="N269" s="18"/>
    </row>
    <row r="270" spans="3:14" s="2" customFormat="1" ht="15.75" customHeight="1">
      <c r="C270" s="17"/>
      <c r="D270" s="66"/>
      <c r="E270" s="75"/>
      <c r="F270" s="18"/>
      <c r="G270" s="18"/>
      <c r="H270" s="18"/>
      <c r="I270" s="18"/>
      <c r="J270" s="18"/>
      <c r="K270" s="18"/>
      <c r="L270" s="18"/>
      <c r="N270" s="18"/>
    </row>
    <row r="271" spans="3:14" s="2" customFormat="1" ht="15.75" customHeight="1">
      <c r="C271" s="17"/>
      <c r="D271" s="66"/>
      <c r="E271" s="75"/>
      <c r="F271" s="18"/>
      <c r="G271" s="18"/>
      <c r="H271" s="18"/>
      <c r="I271" s="18"/>
      <c r="J271" s="18"/>
      <c r="K271" s="18"/>
      <c r="L271" s="18"/>
      <c r="N271" s="18"/>
    </row>
    <row r="272" spans="3:14" s="2" customFormat="1" ht="15.75" customHeight="1">
      <c r="C272" s="17"/>
      <c r="D272" s="66"/>
      <c r="E272" s="75"/>
      <c r="F272" s="18"/>
      <c r="G272" s="18"/>
      <c r="H272" s="18"/>
      <c r="I272" s="18"/>
      <c r="J272" s="18"/>
      <c r="K272" s="18"/>
      <c r="L272" s="18"/>
      <c r="N272" s="18"/>
    </row>
    <row r="273" spans="3:14" s="2" customFormat="1" ht="15.75" customHeight="1">
      <c r="C273" s="17"/>
      <c r="D273" s="66"/>
      <c r="E273" s="75"/>
      <c r="F273" s="18"/>
      <c r="G273" s="18"/>
      <c r="H273" s="18"/>
      <c r="I273" s="18"/>
      <c r="J273" s="18"/>
      <c r="K273" s="18"/>
      <c r="L273" s="18"/>
      <c r="N273" s="18"/>
    </row>
    <row r="274" spans="3:14" s="2" customFormat="1" ht="15.75" customHeight="1">
      <c r="C274" s="17"/>
      <c r="D274" s="66"/>
      <c r="E274" s="75"/>
      <c r="F274" s="18"/>
      <c r="G274" s="18"/>
      <c r="H274" s="18"/>
      <c r="I274" s="18"/>
      <c r="J274" s="18"/>
      <c r="K274" s="18"/>
      <c r="L274" s="18"/>
      <c r="N274" s="18"/>
    </row>
    <row r="275" spans="3:14" s="2" customFormat="1" ht="15.75" customHeight="1">
      <c r="C275" s="17"/>
      <c r="D275" s="66"/>
      <c r="E275" s="75"/>
      <c r="F275" s="18"/>
      <c r="G275" s="18"/>
      <c r="H275" s="18"/>
      <c r="I275" s="18"/>
      <c r="J275" s="18"/>
      <c r="K275" s="18"/>
      <c r="L275" s="18"/>
      <c r="N275" s="18"/>
    </row>
    <row r="276" spans="3:14" s="2" customFormat="1" ht="15.75" customHeight="1">
      <c r="C276" s="17"/>
      <c r="D276" s="66"/>
      <c r="E276" s="75"/>
      <c r="F276" s="18"/>
      <c r="G276" s="18"/>
      <c r="H276" s="18"/>
      <c r="I276" s="18"/>
      <c r="J276" s="18"/>
      <c r="K276" s="18"/>
      <c r="L276" s="18"/>
      <c r="N276" s="18"/>
    </row>
    <row r="277" spans="3:14" s="2" customFormat="1" ht="15.75" customHeight="1">
      <c r="C277" s="17"/>
      <c r="D277" s="66"/>
      <c r="E277" s="75"/>
      <c r="F277" s="18"/>
      <c r="G277" s="18"/>
      <c r="H277" s="18"/>
      <c r="I277" s="18"/>
      <c r="J277" s="18"/>
      <c r="K277" s="18"/>
      <c r="L277" s="18"/>
      <c r="N277" s="18"/>
    </row>
    <row r="278" spans="3:14" s="2" customFormat="1" ht="15.75" customHeight="1">
      <c r="C278" s="17"/>
      <c r="D278" s="66"/>
      <c r="E278" s="75"/>
      <c r="F278" s="18"/>
      <c r="G278" s="18"/>
      <c r="H278" s="18"/>
      <c r="I278" s="18"/>
      <c r="J278" s="18"/>
      <c r="K278" s="18"/>
      <c r="L278" s="18"/>
      <c r="N278" s="18"/>
    </row>
    <row r="279" spans="3:14" s="2" customFormat="1" ht="15.75" customHeight="1">
      <c r="C279" s="17"/>
      <c r="D279" s="66"/>
      <c r="E279" s="75"/>
      <c r="F279" s="18"/>
      <c r="G279" s="18"/>
      <c r="H279" s="18"/>
      <c r="I279" s="18"/>
      <c r="J279" s="18"/>
      <c r="K279" s="18"/>
      <c r="L279" s="18"/>
      <c r="N279" s="18"/>
    </row>
    <row r="280" spans="3:14" s="2" customFormat="1" ht="15.75" customHeight="1">
      <c r="C280" s="17"/>
      <c r="D280" s="66"/>
      <c r="E280" s="75"/>
      <c r="F280" s="18"/>
      <c r="G280" s="18"/>
      <c r="H280" s="18"/>
      <c r="I280" s="18"/>
      <c r="J280" s="18"/>
      <c r="K280" s="18"/>
      <c r="L280" s="18"/>
      <c r="N280" s="18"/>
    </row>
    <row r="281" spans="3:14" s="2" customFormat="1" ht="15.75" customHeight="1">
      <c r="C281" s="17"/>
      <c r="D281" s="66"/>
      <c r="E281" s="75"/>
      <c r="F281" s="18"/>
      <c r="G281" s="18"/>
      <c r="H281" s="18"/>
      <c r="I281" s="18"/>
      <c r="J281" s="18"/>
      <c r="K281" s="18"/>
      <c r="L281" s="18"/>
      <c r="N281" s="18"/>
    </row>
    <row r="282" spans="3:14" s="2" customFormat="1" ht="15.75" customHeight="1">
      <c r="C282" s="17"/>
      <c r="D282" s="66"/>
      <c r="E282" s="75"/>
      <c r="F282" s="18"/>
      <c r="G282" s="18"/>
      <c r="H282" s="18"/>
      <c r="I282" s="18"/>
      <c r="J282" s="18"/>
      <c r="K282" s="18"/>
      <c r="L282" s="18"/>
      <c r="N282" s="18"/>
    </row>
    <row r="283" spans="3:14" s="2" customFormat="1" ht="15.75" customHeight="1">
      <c r="C283" s="17"/>
      <c r="D283" s="66"/>
      <c r="E283" s="75"/>
      <c r="F283" s="18"/>
      <c r="G283" s="18"/>
      <c r="H283" s="18"/>
      <c r="I283" s="18"/>
      <c r="J283" s="18"/>
      <c r="K283" s="18"/>
      <c r="L283" s="18"/>
      <c r="N283" s="18"/>
    </row>
    <row r="284" spans="3:14" s="2" customFormat="1" ht="15.75" customHeight="1">
      <c r="C284" s="17"/>
      <c r="D284" s="66"/>
      <c r="E284" s="75"/>
      <c r="F284" s="18"/>
      <c r="G284" s="18"/>
      <c r="H284" s="18"/>
      <c r="I284" s="18"/>
      <c r="J284" s="18"/>
      <c r="K284" s="18"/>
      <c r="L284" s="18"/>
      <c r="N284" s="18"/>
    </row>
    <row r="285" spans="3:14" s="2" customFormat="1" ht="15.75" customHeight="1">
      <c r="C285" s="17"/>
      <c r="D285" s="66"/>
      <c r="E285" s="75"/>
      <c r="F285" s="18"/>
      <c r="G285" s="18"/>
      <c r="H285" s="18"/>
      <c r="I285" s="18"/>
      <c r="J285" s="18"/>
      <c r="K285" s="18"/>
      <c r="L285" s="18"/>
      <c r="N285" s="18"/>
    </row>
    <row r="286" spans="3:14" s="2" customFormat="1" ht="15.75" customHeight="1">
      <c r="C286" s="17"/>
      <c r="D286" s="66"/>
      <c r="E286" s="75"/>
      <c r="F286" s="18"/>
      <c r="G286" s="18"/>
      <c r="H286" s="18"/>
      <c r="I286" s="18"/>
      <c r="J286" s="18"/>
      <c r="K286" s="18"/>
      <c r="L286" s="18"/>
      <c r="N286" s="18"/>
    </row>
    <row r="287" spans="3:14" s="2" customFormat="1" ht="15.75" customHeight="1">
      <c r="C287" s="17"/>
      <c r="D287" s="66"/>
      <c r="E287" s="75"/>
      <c r="F287" s="18"/>
      <c r="G287" s="18"/>
      <c r="H287" s="18"/>
      <c r="I287" s="18"/>
      <c r="J287" s="18"/>
      <c r="K287" s="18"/>
      <c r="L287" s="18"/>
      <c r="N287" s="18"/>
    </row>
    <row r="288" spans="3:14" s="2" customFormat="1" ht="15.75" customHeight="1">
      <c r="C288" s="17"/>
      <c r="D288" s="66"/>
      <c r="E288" s="75"/>
      <c r="F288" s="18"/>
      <c r="G288" s="18"/>
      <c r="H288" s="18"/>
      <c r="I288" s="18"/>
      <c r="J288" s="18"/>
      <c r="K288" s="18"/>
      <c r="L288" s="18"/>
      <c r="N288" s="18"/>
    </row>
    <row r="289" spans="3:14" s="2" customFormat="1" ht="15.75" customHeight="1">
      <c r="C289" s="17"/>
      <c r="D289" s="66"/>
      <c r="E289" s="75"/>
      <c r="F289" s="18"/>
      <c r="G289" s="18"/>
      <c r="H289" s="18"/>
      <c r="I289" s="18"/>
      <c r="J289" s="18"/>
      <c r="K289" s="18"/>
      <c r="L289" s="18"/>
      <c r="N289" s="18"/>
    </row>
    <row r="290" spans="3:14" s="2" customFormat="1" ht="15.75" customHeight="1">
      <c r="C290" s="17"/>
      <c r="D290" s="66"/>
      <c r="E290" s="75"/>
      <c r="F290" s="18"/>
      <c r="G290" s="18"/>
      <c r="H290" s="18"/>
      <c r="I290" s="18"/>
      <c r="J290" s="18"/>
      <c r="K290" s="18"/>
      <c r="L290" s="18"/>
      <c r="N290" s="18"/>
    </row>
    <row r="291" spans="3:14" s="2" customFormat="1" ht="15.75" customHeight="1">
      <c r="C291" s="17"/>
      <c r="D291" s="66"/>
      <c r="E291" s="75"/>
      <c r="F291" s="18"/>
      <c r="G291" s="18"/>
      <c r="H291" s="18"/>
      <c r="I291" s="18"/>
      <c r="J291" s="18"/>
      <c r="K291" s="18"/>
      <c r="L291" s="18"/>
      <c r="N291" s="18"/>
    </row>
    <row r="292" spans="3:14" s="2" customFormat="1" ht="15.75" customHeight="1">
      <c r="C292" s="17"/>
      <c r="D292" s="66"/>
      <c r="E292" s="75"/>
      <c r="F292" s="18"/>
      <c r="G292" s="18"/>
      <c r="H292" s="18"/>
      <c r="I292" s="18"/>
      <c r="J292" s="18"/>
      <c r="K292" s="18"/>
      <c r="L292" s="18"/>
      <c r="N292" s="18"/>
    </row>
    <row r="293" spans="3:14" s="2" customFormat="1" ht="15.75" customHeight="1">
      <c r="C293" s="17"/>
      <c r="D293" s="66"/>
      <c r="E293" s="75"/>
      <c r="F293" s="18"/>
      <c r="G293" s="18"/>
      <c r="H293" s="18"/>
      <c r="I293" s="18"/>
      <c r="J293" s="18"/>
      <c r="K293" s="18"/>
      <c r="L293" s="18"/>
      <c r="N293" s="18"/>
    </row>
    <row r="294" spans="3:14" s="2" customFormat="1" ht="15.75" customHeight="1">
      <c r="C294" s="17"/>
      <c r="D294" s="66"/>
      <c r="E294" s="75"/>
      <c r="F294" s="18"/>
      <c r="G294" s="18"/>
      <c r="H294" s="18"/>
      <c r="I294" s="18"/>
      <c r="J294" s="18"/>
      <c r="K294" s="18"/>
      <c r="L294" s="18"/>
      <c r="N294" s="18"/>
    </row>
    <row r="295" spans="3:14" s="2" customFormat="1" ht="15.75" customHeight="1">
      <c r="C295" s="17"/>
      <c r="D295" s="66"/>
      <c r="E295" s="75"/>
      <c r="F295" s="18"/>
      <c r="G295" s="18"/>
      <c r="H295" s="18"/>
      <c r="I295" s="18"/>
      <c r="J295" s="18"/>
      <c r="K295" s="18"/>
      <c r="L295" s="18"/>
      <c r="N295" s="18"/>
    </row>
    <row r="296" spans="3:14" s="2" customFormat="1" ht="15.75" customHeight="1">
      <c r="C296" s="17"/>
      <c r="D296" s="66"/>
      <c r="E296" s="75"/>
      <c r="F296" s="18"/>
      <c r="G296" s="18"/>
      <c r="H296" s="18"/>
      <c r="I296" s="18"/>
      <c r="J296" s="18"/>
      <c r="K296" s="18"/>
      <c r="L296" s="18"/>
      <c r="N296" s="18"/>
    </row>
    <row r="297" spans="3:14" s="2" customFormat="1" ht="15.75" customHeight="1">
      <c r="C297" s="17"/>
      <c r="D297" s="66"/>
      <c r="E297" s="75"/>
      <c r="F297" s="18"/>
      <c r="G297" s="18"/>
      <c r="H297" s="18"/>
      <c r="I297" s="18"/>
      <c r="J297" s="18"/>
      <c r="K297" s="18"/>
      <c r="L297" s="18"/>
      <c r="N297" s="18"/>
    </row>
    <row r="298" spans="3:14" s="2" customFormat="1" ht="15.75" customHeight="1">
      <c r="C298" s="17"/>
      <c r="D298" s="66"/>
      <c r="E298" s="75"/>
      <c r="F298" s="18"/>
      <c r="G298" s="18"/>
      <c r="H298" s="18"/>
      <c r="I298" s="18"/>
      <c r="J298" s="18"/>
      <c r="K298" s="18"/>
      <c r="L298" s="18"/>
      <c r="N298" s="18"/>
    </row>
    <row r="299" spans="3:14" s="2" customFormat="1" ht="15.75" customHeight="1">
      <c r="C299" s="17"/>
      <c r="D299" s="66"/>
      <c r="E299" s="75"/>
      <c r="F299" s="18"/>
      <c r="G299" s="18"/>
      <c r="H299" s="18"/>
      <c r="I299" s="18"/>
      <c r="J299" s="18"/>
      <c r="K299" s="18"/>
      <c r="L299" s="18"/>
      <c r="N299" s="18"/>
    </row>
    <row r="300" spans="3:14" s="2" customFormat="1" ht="15.75" customHeight="1">
      <c r="C300" s="17"/>
      <c r="D300" s="66"/>
      <c r="E300" s="75"/>
      <c r="F300" s="18"/>
      <c r="G300" s="18"/>
      <c r="H300" s="18"/>
      <c r="I300" s="18"/>
      <c r="J300" s="18"/>
      <c r="K300" s="18"/>
      <c r="L300" s="18"/>
      <c r="N300" s="18"/>
    </row>
    <row r="301" spans="3:14" s="2" customFormat="1" ht="15.75" customHeight="1">
      <c r="C301" s="17"/>
      <c r="D301" s="66"/>
      <c r="E301" s="75"/>
      <c r="F301" s="18"/>
      <c r="G301" s="18"/>
      <c r="H301" s="18"/>
      <c r="I301" s="18"/>
      <c r="J301" s="18"/>
      <c r="K301" s="18"/>
      <c r="L301" s="18"/>
      <c r="N301" s="18"/>
    </row>
    <row r="302" spans="3:14" s="2" customFormat="1" ht="15.75" customHeight="1">
      <c r="C302" s="17"/>
      <c r="D302" s="66"/>
      <c r="E302" s="75"/>
      <c r="F302" s="18"/>
      <c r="G302" s="18"/>
      <c r="H302" s="18"/>
      <c r="I302" s="18"/>
      <c r="J302" s="18"/>
      <c r="K302" s="18"/>
      <c r="L302" s="18"/>
      <c r="N302" s="18"/>
    </row>
    <row r="303" spans="3:14" s="2" customFormat="1" ht="15.75" customHeight="1">
      <c r="C303" s="17"/>
      <c r="D303" s="66"/>
      <c r="E303" s="75"/>
      <c r="F303" s="18"/>
      <c r="G303" s="18"/>
      <c r="H303" s="18"/>
      <c r="I303" s="18"/>
      <c r="J303" s="18"/>
      <c r="K303" s="18"/>
      <c r="L303" s="18"/>
      <c r="N303" s="18"/>
    </row>
    <row r="304" spans="3:14" s="2" customFormat="1" ht="15.75" customHeight="1">
      <c r="C304" s="17"/>
      <c r="D304" s="66"/>
      <c r="E304" s="75"/>
      <c r="F304" s="18"/>
      <c r="G304" s="18"/>
      <c r="H304" s="18"/>
      <c r="I304" s="18"/>
      <c r="J304" s="18"/>
      <c r="K304" s="18"/>
      <c r="L304" s="18"/>
      <c r="N304" s="18"/>
    </row>
    <row r="305" spans="3:14" s="2" customFormat="1" ht="15.75" customHeight="1">
      <c r="C305" s="17"/>
      <c r="D305" s="66"/>
      <c r="E305" s="75"/>
      <c r="F305" s="18"/>
      <c r="G305" s="18"/>
      <c r="H305" s="18"/>
      <c r="I305" s="18"/>
      <c r="J305" s="18"/>
      <c r="K305" s="18"/>
      <c r="L305" s="18"/>
      <c r="N305" s="18"/>
    </row>
    <row r="306" spans="3:14" s="2" customFormat="1" ht="15.75" customHeight="1">
      <c r="C306" s="17"/>
      <c r="D306" s="66"/>
      <c r="E306" s="75"/>
      <c r="F306" s="18"/>
      <c r="G306" s="18"/>
      <c r="H306" s="18"/>
      <c r="I306" s="18"/>
      <c r="J306" s="18"/>
      <c r="K306" s="18"/>
      <c r="L306" s="18"/>
      <c r="N306" s="18"/>
    </row>
    <row r="307" spans="3:14" s="2" customFormat="1" ht="15.75" customHeight="1">
      <c r="C307" s="17"/>
      <c r="D307" s="66"/>
      <c r="E307" s="75"/>
      <c r="F307" s="18"/>
      <c r="G307" s="18"/>
      <c r="H307" s="18"/>
      <c r="I307" s="18"/>
      <c r="J307" s="18"/>
      <c r="K307" s="18"/>
      <c r="L307" s="18"/>
      <c r="N307" s="18"/>
    </row>
    <row r="308" spans="3:14" s="2" customFormat="1" ht="15.75" customHeight="1">
      <c r="C308" s="17"/>
      <c r="D308" s="66"/>
      <c r="E308" s="75"/>
      <c r="F308" s="18"/>
      <c r="G308" s="18"/>
      <c r="H308" s="18"/>
      <c r="I308" s="18"/>
      <c r="J308" s="18"/>
      <c r="K308" s="18"/>
      <c r="L308" s="18"/>
      <c r="N308" s="18"/>
    </row>
    <row r="309" spans="3:14" s="2" customFormat="1" ht="15.75" customHeight="1">
      <c r="C309" s="17"/>
      <c r="D309" s="66"/>
      <c r="E309" s="75"/>
      <c r="F309" s="18"/>
      <c r="G309" s="18"/>
      <c r="H309" s="18"/>
      <c r="I309" s="18"/>
      <c r="J309" s="18"/>
      <c r="K309" s="18"/>
      <c r="L309" s="18"/>
      <c r="N309" s="18"/>
    </row>
    <row r="310" spans="3:14" s="2" customFormat="1" ht="15.75" customHeight="1">
      <c r="C310" s="17"/>
      <c r="D310" s="66"/>
      <c r="E310" s="75"/>
      <c r="F310" s="18"/>
      <c r="G310" s="18"/>
      <c r="H310" s="18"/>
      <c r="I310" s="18"/>
      <c r="J310" s="18"/>
      <c r="K310" s="18"/>
      <c r="L310" s="18"/>
      <c r="N310" s="18"/>
    </row>
    <row r="311" spans="3:14" s="2" customFormat="1" ht="15.75" customHeight="1">
      <c r="C311" s="17"/>
      <c r="D311" s="66"/>
      <c r="E311" s="75"/>
      <c r="F311" s="18"/>
      <c r="G311" s="18"/>
      <c r="H311" s="18"/>
      <c r="I311" s="18"/>
      <c r="J311" s="18"/>
      <c r="K311" s="18"/>
      <c r="L311" s="18"/>
      <c r="N311" s="18"/>
    </row>
    <row r="312" spans="3:14" s="2" customFormat="1" ht="15.75" customHeight="1">
      <c r="C312" s="17"/>
      <c r="D312" s="66"/>
      <c r="E312" s="75"/>
      <c r="F312" s="18"/>
      <c r="G312" s="18"/>
      <c r="H312" s="18"/>
      <c r="I312" s="18"/>
      <c r="J312" s="18"/>
      <c r="K312" s="18"/>
      <c r="L312" s="18"/>
      <c r="N312" s="18"/>
    </row>
    <row r="313" spans="3:14" s="2" customFormat="1" ht="15.75" customHeight="1">
      <c r="C313" s="17"/>
      <c r="D313" s="66"/>
      <c r="E313" s="75"/>
      <c r="F313" s="18"/>
      <c r="G313" s="18"/>
      <c r="H313" s="18"/>
      <c r="I313" s="18"/>
      <c r="J313" s="18"/>
      <c r="K313" s="18"/>
      <c r="L313" s="18"/>
      <c r="N313" s="18"/>
    </row>
    <row r="314" spans="3:14" s="2" customFormat="1" ht="15.75" customHeight="1">
      <c r="C314" s="17"/>
      <c r="D314" s="66"/>
      <c r="E314" s="75"/>
      <c r="F314" s="18"/>
      <c r="G314" s="18"/>
      <c r="H314" s="18"/>
      <c r="I314" s="18"/>
      <c r="J314" s="18"/>
      <c r="K314" s="18"/>
      <c r="L314" s="18"/>
      <c r="N314" s="18"/>
    </row>
    <row r="315" spans="3:14" s="2" customFormat="1" ht="15.75" customHeight="1">
      <c r="C315" s="17"/>
      <c r="D315" s="66"/>
      <c r="E315" s="75"/>
      <c r="F315" s="18"/>
      <c r="G315" s="18"/>
      <c r="H315" s="18"/>
      <c r="I315" s="18"/>
      <c r="J315" s="18"/>
      <c r="K315" s="18"/>
      <c r="L315" s="18"/>
      <c r="N315" s="18"/>
    </row>
    <row r="316" spans="3:14" s="2" customFormat="1" ht="15.75" customHeight="1">
      <c r="C316" s="17"/>
      <c r="D316" s="66"/>
      <c r="E316" s="75"/>
      <c r="F316" s="18"/>
      <c r="G316" s="18"/>
      <c r="H316" s="18"/>
      <c r="I316" s="18"/>
      <c r="J316" s="18"/>
      <c r="K316" s="18"/>
      <c r="L316" s="18"/>
      <c r="N316" s="18"/>
    </row>
    <row r="317" spans="3:14" s="2" customFormat="1" ht="15.75" customHeight="1">
      <c r="C317" s="17"/>
      <c r="D317" s="66"/>
      <c r="E317" s="75"/>
      <c r="F317" s="18"/>
      <c r="G317" s="18"/>
      <c r="H317" s="18"/>
      <c r="I317" s="18"/>
      <c r="J317" s="18"/>
      <c r="K317" s="18"/>
      <c r="L317" s="18"/>
      <c r="N317" s="18"/>
    </row>
    <row r="318" spans="3:14" s="2" customFormat="1" ht="15.75" customHeight="1">
      <c r="C318" s="17"/>
      <c r="D318" s="66"/>
      <c r="E318" s="75"/>
      <c r="F318" s="18"/>
      <c r="G318" s="18"/>
      <c r="H318" s="18"/>
      <c r="I318" s="18"/>
      <c r="J318" s="18"/>
      <c r="K318" s="18"/>
      <c r="L318" s="18"/>
      <c r="N318" s="18"/>
    </row>
    <row r="319" spans="3:14" s="2" customFormat="1" ht="15.75" customHeight="1">
      <c r="C319" s="17"/>
      <c r="D319" s="66"/>
      <c r="E319" s="75"/>
      <c r="F319" s="18"/>
      <c r="G319" s="18"/>
      <c r="H319" s="18"/>
      <c r="I319" s="18"/>
      <c r="J319" s="18"/>
      <c r="K319" s="18"/>
      <c r="L319" s="18"/>
      <c r="N319" s="18"/>
    </row>
    <row r="320" spans="3:14" s="2" customFormat="1" ht="15.75" customHeight="1">
      <c r="C320" s="17"/>
      <c r="D320" s="66"/>
      <c r="E320" s="75"/>
      <c r="F320" s="18"/>
      <c r="G320" s="18"/>
      <c r="H320" s="18"/>
      <c r="I320" s="18"/>
      <c r="J320" s="18"/>
      <c r="K320" s="18"/>
      <c r="L320" s="18"/>
      <c r="N320" s="18"/>
    </row>
    <row r="321" spans="3:14" s="2" customFormat="1" ht="15.75" customHeight="1">
      <c r="C321" s="17"/>
      <c r="D321" s="66"/>
      <c r="E321" s="75"/>
      <c r="F321" s="18"/>
      <c r="G321" s="18"/>
      <c r="H321" s="18"/>
      <c r="I321" s="18"/>
      <c r="J321" s="18"/>
      <c r="K321" s="18"/>
      <c r="L321" s="18"/>
      <c r="N321" s="18"/>
    </row>
    <row r="322" spans="3:14" s="2" customFormat="1" ht="15.75" customHeight="1">
      <c r="C322" s="17"/>
      <c r="D322" s="66"/>
      <c r="E322" s="75"/>
      <c r="F322" s="18"/>
      <c r="G322" s="18"/>
      <c r="H322" s="18"/>
      <c r="I322" s="18"/>
      <c r="J322" s="18"/>
      <c r="K322" s="18"/>
      <c r="L322" s="18"/>
      <c r="N322" s="18"/>
    </row>
    <row r="323" spans="3:14" s="2" customFormat="1" ht="15.75" customHeight="1">
      <c r="C323" s="17"/>
      <c r="D323" s="66"/>
      <c r="E323" s="75"/>
      <c r="F323" s="18"/>
      <c r="G323" s="18"/>
      <c r="H323" s="18"/>
      <c r="I323" s="18"/>
      <c r="J323" s="18"/>
      <c r="K323" s="18"/>
      <c r="L323" s="18"/>
      <c r="N323" s="18"/>
    </row>
    <row r="324" spans="3:14" s="2" customFormat="1" ht="15.75" customHeight="1">
      <c r="C324" s="17"/>
      <c r="D324" s="66"/>
      <c r="E324" s="75"/>
      <c r="F324" s="18"/>
      <c r="G324" s="18"/>
      <c r="H324" s="18"/>
      <c r="I324" s="18"/>
      <c r="J324" s="18"/>
      <c r="K324" s="18"/>
      <c r="L324" s="18"/>
      <c r="N324" s="18"/>
    </row>
    <row r="325" spans="3:14" s="2" customFormat="1" ht="15.75" customHeight="1">
      <c r="C325" s="17"/>
      <c r="D325" s="66"/>
      <c r="E325" s="75"/>
      <c r="F325" s="18"/>
      <c r="G325" s="18"/>
      <c r="H325" s="18"/>
      <c r="I325" s="18"/>
      <c r="J325" s="18"/>
      <c r="K325" s="18"/>
      <c r="L325" s="18"/>
      <c r="N325" s="18"/>
    </row>
    <row r="326" spans="3:14" s="2" customFormat="1" ht="15.75" customHeight="1">
      <c r="C326" s="17"/>
      <c r="D326" s="66"/>
      <c r="E326" s="75"/>
      <c r="F326" s="18"/>
      <c r="G326" s="18"/>
      <c r="H326" s="18"/>
      <c r="I326" s="18"/>
      <c r="J326" s="18"/>
      <c r="K326" s="18"/>
      <c r="L326" s="18"/>
      <c r="N326" s="18"/>
    </row>
    <row r="327" spans="3:14" s="2" customFormat="1" ht="15.75" customHeight="1">
      <c r="C327" s="17"/>
      <c r="D327" s="66"/>
      <c r="E327" s="75"/>
      <c r="F327" s="18"/>
      <c r="G327" s="18"/>
      <c r="H327" s="18"/>
      <c r="I327" s="18"/>
      <c r="J327" s="18"/>
      <c r="K327" s="18"/>
      <c r="L327" s="18"/>
      <c r="N327" s="18"/>
    </row>
    <row r="328" spans="3:14" s="2" customFormat="1" ht="15.75" customHeight="1">
      <c r="C328" s="17"/>
      <c r="D328" s="66"/>
      <c r="E328" s="75"/>
      <c r="F328" s="18"/>
      <c r="G328" s="18"/>
      <c r="H328" s="18"/>
      <c r="I328" s="18"/>
      <c r="J328" s="18"/>
      <c r="K328" s="18"/>
      <c r="L328" s="18"/>
      <c r="N328" s="18"/>
    </row>
    <row r="329" spans="3:14" s="2" customFormat="1" ht="15.75" customHeight="1">
      <c r="C329" s="17"/>
      <c r="D329" s="66"/>
      <c r="E329" s="75"/>
      <c r="F329" s="18"/>
      <c r="G329" s="18"/>
      <c r="H329" s="18"/>
      <c r="I329" s="18"/>
      <c r="J329" s="18"/>
      <c r="K329" s="18"/>
      <c r="L329" s="18"/>
      <c r="N329" s="18"/>
    </row>
    <row r="330" spans="3:14" s="2" customFormat="1" ht="15.75" customHeight="1">
      <c r="C330" s="17"/>
      <c r="D330" s="66"/>
      <c r="E330" s="75"/>
      <c r="F330" s="18"/>
      <c r="G330" s="18"/>
      <c r="H330" s="18"/>
      <c r="I330" s="18"/>
      <c r="J330" s="18"/>
      <c r="K330" s="18"/>
      <c r="L330" s="18"/>
      <c r="N330" s="18"/>
    </row>
    <row r="331" spans="3:14" s="2" customFormat="1" ht="15.75" customHeight="1">
      <c r="C331" s="17"/>
      <c r="D331" s="66"/>
      <c r="E331" s="75"/>
      <c r="F331" s="18"/>
      <c r="G331" s="18"/>
      <c r="H331" s="18"/>
      <c r="I331" s="18"/>
      <c r="J331" s="18"/>
      <c r="K331" s="18"/>
      <c r="L331" s="18"/>
      <c r="N331" s="18"/>
    </row>
    <row r="332" spans="3:14" s="2" customFormat="1" ht="15.75" customHeight="1">
      <c r="C332" s="17"/>
      <c r="D332" s="66"/>
      <c r="E332" s="75"/>
      <c r="F332" s="18"/>
      <c r="G332" s="18"/>
      <c r="H332" s="18"/>
      <c r="I332" s="18"/>
      <c r="J332" s="18"/>
      <c r="K332" s="18"/>
      <c r="L332" s="18"/>
      <c r="N332" s="18"/>
    </row>
    <row r="333" spans="3:14" s="2" customFormat="1" ht="15.75" customHeight="1">
      <c r="C333" s="17"/>
      <c r="D333" s="66"/>
      <c r="E333" s="75"/>
      <c r="F333" s="18"/>
      <c r="G333" s="18"/>
      <c r="H333" s="18"/>
      <c r="I333" s="18"/>
      <c r="J333" s="18"/>
      <c r="K333" s="18"/>
      <c r="L333" s="18"/>
      <c r="N333" s="18"/>
    </row>
    <row r="334" spans="3:14" s="2" customFormat="1" ht="15.75" customHeight="1">
      <c r="C334" s="17"/>
      <c r="D334" s="66"/>
      <c r="E334" s="75"/>
      <c r="F334" s="18"/>
      <c r="G334" s="18"/>
      <c r="H334" s="18"/>
      <c r="I334" s="18"/>
      <c r="J334" s="18"/>
      <c r="K334" s="18"/>
      <c r="L334" s="18"/>
      <c r="N334" s="18"/>
    </row>
    <row r="335" spans="3:14" s="2" customFormat="1" ht="15.75" customHeight="1">
      <c r="C335" s="17"/>
      <c r="D335" s="66"/>
      <c r="E335" s="75"/>
      <c r="F335" s="18"/>
      <c r="G335" s="18"/>
      <c r="H335" s="18"/>
      <c r="I335" s="18"/>
      <c r="J335" s="18"/>
      <c r="K335" s="18"/>
      <c r="L335" s="18"/>
      <c r="N335" s="18"/>
    </row>
    <row r="336" spans="3:14" s="2" customFormat="1" ht="15.75" customHeight="1">
      <c r="C336" s="17"/>
      <c r="D336" s="66"/>
      <c r="E336" s="75"/>
      <c r="F336" s="18"/>
      <c r="G336" s="18"/>
      <c r="H336" s="18"/>
      <c r="I336" s="18"/>
      <c r="J336" s="18"/>
      <c r="K336" s="18"/>
      <c r="L336" s="18"/>
      <c r="N336" s="18"/>
    </row>
    <row r="337" spans="3:14" s="2" customFormat="1" ht="15.75" customHeight="1">
      <c r="C337" s="17"/>
      <c r="D337" s="66"/>
      <c r="E337" s="75"/>
      <c r="F337" s="18"/>
      <c r="G337" s="18"/>
      <c r="H337" s="18"/>
      <c r="I337" s="18"/>
      <c r="J337" s="18"/>
      <c r="K337" s="18"/>
      <c r="L337" s="18"/>
      <c r="N337" s="18"/>
    </row>
    <row r="338" spans="3:14" s="2" customFormat="1" ht="15.75" customHeight="1">
      <c r="C338" s="17"/>
      <c r="D338" s="66"/>
      <c r="E338" s="75"/>
      <c r="F338" s="18"/>
      <c r="G338" s="18"/>
      <c r="H338" s="18"/>
      <c r="I338" s="18"/>
      <c r="J338" s="18"/>
      <c r="K338" s="18"/>
      <c r="L338" s="18"/>
      <c r="N338" s="18"/>
    </row>
    <row r="339" spans="3:14" s="2" customFormat="1" ht="15.75" customHeight="1">
      <c r="C339" s="17"/>
      <c r="D339" s="66"/>
      <c r="E339" s="75"/>
      <c r="F339" s="18"/>
      <c r="G339" s="18"/>
      <c r="H339" s="18"/>
      <c r="I339" s="18"/>
      <c r="J339" s="18"/>
      <c r="K339" s="18"/>
      <c r="L339" s="18"/>
      <c r="N339" s="18"/>
    </row>
    <row r="340" spans="3:14" s="2" customFormat="1" ht="15.75" customHeight="1">
      <c r="C340" s="17"/>
      <c r="D340" s="66"/>
      <c r="E340" s="75"/>
      <c r="F340" s="18"/>
      <c r="G340" s="18"/>
      <c r="H340" s="18"/>
      <c r="I340" s="18"/>
      <c r="J340" s="18"/>
      <c r="K340" s="18"/>
      <c r="L340" s="18"/>
      <c r="N340" s="18"/>
    </row>
    <row r="341" spans="3:14" s="2" customFormat="1" ht="15.75" customHeight="1">
      <c r="C341" s="17"/>
      <c r="D341" s="66"/>
      <c r="E341" s="75"/>
      <c r="F341" s="18"/>
      <c r="G341" s="18"/>
      <c r="H341" s="18"/>
      <c r="I341" s="18"/>
      <c r="J341" s="18"/>
      <c r="K341" s="18"/>
      <c r="L341" s="18"/>
      <c r="N341" s="18"/>
    </row>
    <row r="342" spans="3:14" s="2" customFormat="1" ht="15.75" customHeight="1">
      <c r="C342" s="17"/>
      <c r="D342" s="66"/>
      <c r="E342" s="75"/>
      <c r="F342" s="18"/>
      <c r="G342" s="18"/>
      <c r="H342" s="18"/>
      <c r="I342" s="18"/>
      <c r="J342" s="18"/>
      <c r="K342" s="18"/>
      <c r="L342" s="18"/>
      <c r="N342" s="18"/>
    </row>
    <row r="343" spans="3:14" s="2" customFormat="1" ht="15.75" customHeight="1">
      <c r="C343" s="17"/>
      <c r="D343" s="66"/>
      <c r="E343" s="75"/>
      <c r="F343" s="18"/>
      <c r="G343" s="18"/>
      <c r="H343" s="18"/>
      <c r="I343" s="18"/>
      <c r="J343" s="18"/>
      <c r="K343" s="18"/>
      <c r="L343" s="18"/>
      <c r="N343" s="18"/>
    </row>
    <row r="344" spans="3:14" s="2" customFormat="1" ht="15.75" customHeight="1">
      <c r="C344" s="17"/>
      <c r="D344" s="66"/>
      <c r="E344" s="75"/>
      <c r="F344" s="18"/>
      <c r="G344" s="18"/>
      <c r="H344" s="18"/>
      <c r="I344" s="18"/>
      <c r="J344" s="18"/>
      <c r="K344" s="18"/>
      <c r="L344" s="18"/>
      <c r="N344" s="18"/>
    </row>
    <row r="345" spans="3:14" s="2" customFormat="1" ht="15.75" customHeight="1">
      <c r="C345" s="17"/>
      <c r="D345" s="66"/>
      <c r="E345" s="75"/>
      <c r="F345" s="18"/>
      <c r="G345" s="18"/>
      <c r="H345" s="18"/>
      <c r="I345" s="18"/>
      <c r="J345" s="18"/>
      <c r="K345" s="18"/>
      <c r="L345" s="18"/>
      <c r="N345" s="18"/>
    </row>
    <row r="346" spans="3:14" s="2" customFormat="1" ht="15.75" customHeight="1">
      <c r="C346" s="17"/>
      <c r="D346" s="66"/>
      <c r="E346" s="75"/>
      <c r="F346" s="18"/>
      <c r="G346" s="18"/>
      <c r="H346" s="18"/>
      <c r="I346" s="18"/>
      <c r="J346" s="18"/>
      <c r="K346" s="18"/>
      <c r="L346" s="18"/>
      <c r="N346" s="18"/>
    </row>
    <row r="347" spans="3:14" s="2" customFormat="1" ht="15.75" customHeight="1">
      <c r="C347" s="17"/>
      <c r="D347" s="66"/>
      <c r="E347" s="75"/>
      <c r="F347" s="18"/>
      <c r="G347" s="18"/>
      <c r="H347" s="18"/>
      <c r="I347" s="18"/>
      <c r="J347" s="18"/>
      <c r="K347" s="18"/>
      <c r="L347" s="18"/>
      <c r="N347" s="18"/>
    </row>
    <row r="348" spans="3:14" s="2" customFormat="1" ht="15.75" customHeight="1">
      <c r="C348" s="17"/>
      <c r="D348" s="66"/>
      <c r="E348" s="75"/>
      <c r="F348" s="18"/>
      <c r="G348" s="18"/>
      <c r="H348" s="18"/>
      <c r="I348" s="18"/>
      <c r="J348" s="18"/>
      <c r="K348" s="18"/>
      <c r="L348" s="18"/>
      <c r="N348" s="18"/>
    </row>
    <row r="349" spans="3:14" s="2" customFormat="1" ht="15.75" customHeight="1">
      <c r="C349" s="17"/>
      <c r="D349" s="66"/>
      <c r="E349" s="75"/>
      <c r="F349" s="18"/>
      <c r="G349" s="18"/>
      <c r="H349" s="18"/>
      <c r="I349" s="18"/>
      <c r="J349" s="18"/>
      <c r="K349" s="18"/>
      <c r="L349" s="18"/>
      <c r="N349" s="18"/>
    </row>
    <row r="350" spans="3:14" s="2" customFormat="1" ht="15.75" customHeight="1">
      <c r="C350" s="17"/>
      <c r="D350" s="66"/>
      <c r="E350" s="75"/>
      <c r="F350" s="18"/>
      <c r="G350" s="18"/>
      <c r="H350" s="18"/>
      <c r="I350" s="18"/>
      <c r="J350" s="18"/>
      <c r="K350" s="18"/>
      <c r="L350" s="18"/>
      <c r="N350" s="18"/>
    </row>
    <row r="351" spans="3:14" s="2" customFormat="1" ht="15.75" customHeight="1">
      <c r="C351" s="17"/>
      <c r="D351" s="66"/>
      <c r="E351" s="75"/>
      <c r="F351" s="18"/>
      <c r="G351" s="18"/>
      <c r="H351" s="18"/>
      <c r="I351" s="18"/>
      <c r="J351" s="18"/>
      <c r="K351" s="18"/>
      <c r="L351" s="18"/>
      <c r="N351" s="18"/>
    </row>
    <row r="352" spans="3:14" s="2" customFormat="1" ht="15.75" customHeight="1">
      <c r="C352" s="17"/>
      <c r="D352" s="66"/>
      <c r="E352" s="75"/>
      <c r="F352" s="18"/>
      <c r="G352" s="18"/>
      <c r="H352" s="18"/>
      <c r="I352" s="18"/>
      <c r="J352" s="18"/>
      <c r="K352" s="18"/>
      <c r="L352" s="18"/>
      <c r="N352" s="18"/>
    </row>
    <row r="353" spans="3:14" s="2" customFormat="1" ht="15.75" customHeight="1">
      <c r="C353" s="17"/>
      <c r="D353" s="66"/>
      <c r="E353" s="75"/>
      <c r="F353" s="18"/>
      <c r="G353" s="18"/>
      <c r="H353" s="18"/>
      <c r="I353" s="18"/>
      <c r="J353" s="18"/>
      <c r="K353" s="18"/>
      <c r="L353" s="18"/>
      <c r="N353" s="18"/>
    </row>
    <row r="354" spans="3:14" s="2" customFormat="1" ht="15.75" customHeight="1">
      <c r="C354" s="17"/>
      <c r="D354" s="66"/>
      <c r="E354" s="75"/>
      <c r="F354" s="18"/>
      <c r="G354" s="18"/>
      <c r="H354" s="18"/>
      <c r="I354" s="18"/>
      <c r="J354" s="18"/>
      <c r="K354" s="18"/>
      <c r="L354" s="18"/>
      <c r="N354" s="18"/>
    </row>
    <row r="355" spans="3:14" s="2" customFormat="1" ht="15.75" customHeight="1">
      <c r="C355" s="17"/>
      <c r="D355" s="66"/>
      <c r="E355" s="75"/>
      <c r="F355" s="18"/>
      <c r="G355" s="18"/>
      <c r="H355" s="18"/>
      <c r="I355" s="18"/>
      <c r="J355" s="18"/>
      <c r="K355" s="18"/>
      <c r="L355" s="18"/>
      <c r="N355" s="18"/>
    </row>
    <row r="356" spans="3:14" s="2" customFormat="1" ht="15.75" customHeight="1">
      <c r="C356" s="17"/>
      <c r="D356" s="66"/>
      <c r="E356" s="75"/>
      <c r="F356" s="18"/>
      <c r="G356" s="18"/>
      <c r="H356" s="18"/>
      <c r="I356" s="18"/>
      <c r="J356" s="18"/>
      <c r="K356" s="18"/>
      <c r="L356" s="18"/>
      <c r="N356" s="18"/>
    </row>
    <row r="357" spans="3:14" s="2" customFormat="1" ht="15.75" customHeight="1">
      <c r="C357" s="17"/>
      <c r="D357" s="66"/>
      <c r="E357" s="75"/>
      <c r="F357" s="18"/>
      <c r="G357" s="18"/>
      <c r="H357" s="18"/>
      <c r="I357" s="18"/>
      <c r="J357" s="18"/>
      <c r="K357" s="18"/>
      <c r="L357" s="18"/>
      <c r="N357" s="18"/>
    </row>
    <row r="358" spans="3:14" s="2" customFormat="1" ht="15.75" customHeight="1">
      <c r="C358" s="17"/>
      <c r="D358" s="66"/>
      <c r="E358" s="75"/>
      <c r="F358" s="18"/>
      <c r="G358" s="18"/>
      <c r="H358" s="18"/>
      <c r="I358" s="18"/>
      <c r="J358" s="18"/>
      <c r="K358" s="18"/>
      <c r="L358" s="18"/>
      <c r="N358" s="18"/>
    </row>
    <row r="359" spans="3:14" s="2" customFormat="1" ht="15.75" customHeight="1">
      <c r="C359" s="17"/>
      <c r="D359" s="66"/>
      <c r="E359" s="75"/>
      <c r="F359" s="18"/>
      <c r="G359" s="18"/>
      <c r="H359" s="18"/>
      <c r="I359" s="18"/>
      <c r="J359" s="18"/>
      <c r="K359" s="18"/>
      <c r="L359" s="18"/>
      <c r="N359" s="18"/>
    </row>
    <row r="360" spans="3:14" s="2" customFormat="1" ht="15.75" customHeight="1">
      <c r="C360" s="17"/>
      <c r="D360" s="66"/>
      <c r="E360" s="75"/>
      <c r="F360" s="18"/>
      <c r="G360" s="18"/>
      <c r="H360" s="18"/>
      <c r="I360" s="18"/>
      <c r="J360" s="18"/>
      <c r="K360" s="18"/>
      <c r="L360" s="18"/>
      <c r="N360" s="18"/>
    </row>
    <row r="361" spans="3:14" s="2" customFormat="1" ht="15.75" customHeight="1">
      <c r="C361" s="17"/>
      <c r="D361" s="66"/>
      <c r="E361" s="75"/>
      <c r="F361" s="18"/>
      <c r="G361" s="18"/>
      <c r="H361" s="18"/>
      <c r="I361" s="18"/>
      <c r="J361" s="18"/>
      <c r="K361" s="18"/>
      <c r="L361" s="18"/>
      <c r="N361" s="18"/>
    </row>
    <row r="362" spans="3:14" s="2" customFormat="1" ht="15.75" customHeight="1">
      <c r="C362" s="17"/>
      <c r="D362" s="66"/>
      <c r="E362" s="75"/>
      <c r="F362" s="18"/>
      <c r="G362" s="18"/>
      <c r="H362" s="18"/>
      <c r="I362" s="18"/>
      <c r="J362" s="18"/>
      <c r="K362" s="18"/>
      <c r="L362" s="18"/>
      <c r="N362" s="18"/>
    </row>
    <row r="363" spans="3:14" s="2" customFormat="1" ht="15.75" customHeight="1">
      <c r="C363" s="17"/>
      <c r="D363" s="66"/>
      <c r="E363" s="75"/>
      <c r="F363" s="18"/>
      <c r="G363" s="18"/>
      <c r="H363" s="18"/>
      <c r="I363" s="18"/>
      <c r="J363" s="18"/>
      <c r="K363" s="18"/>
      <c r="L363" s="18"/>
      <c r="N363" s="18"/>
    </row>
    <row r="364" spans="3:14" s="2" customFormat="1" ht="15.75" customHeight="1">
      <c r="C364" s="17"/>
      <c r="D364" s="66"/>
      <c r="E364" s="75"/>
      <c r="F364" s="18"/>
      <c r="G364" s="18"/>
      <c r="H364" s="18"/>
      <c r="I364" s="18"/>
      <c r="J364" s="18"/>
      <c r="K364" s="18"/>
      <c r="L364" s="18"/>
      <c r="N364" s="18"/>
    </row>
    <row r="365" spans="3:14" s="2" customFormat="1" ht="15.75" customHeight="1">
      <c r="C365" s="17"/>
      <c r="D365" s="66"/>
      <c r="E365" s="75"/>
      <c r="F365" s="18"/>
      <c r="G365" s="18"/>
      <c r="H365" s="18"/>
      <c r="I365" s="18"/>
      <c r="J365" s="18"/>
      <c r="K365" s="18"/>
      <c r="L365" s="18"/>
      <c r="N365" s="18"/>
    </row>
    <row r="366" spans="3:14" s="2" customFormat="1" ht="15.75" customHeight="1">
      <c r="C366" s="17"/>
      <c r="D366" s="66"/>
      <c r="E366" s="75"/>
      <c r="F366" s="18"/>
      <c r="G366" s="18"/>
      <c r="H366" s="18"/>
      <c r="I366" s="18"/>
      <c r="J366" s="18"/>
      <c r="K366" s="18"/>
      <c r="L366" s="18"/>
      <c r="N366" s="18"/>
    </row>
    <row r="367" spans="3:14" s="2" customFormat="1" ht="15.75" customHeight="1">
      <c r="C367" s="17"/>
      <c r="D367" s="66"/>
      <c r="E367" s="75"/>
      <c r="F367" s="18"/>
      <c r="G367" s="18"/>
      <c r="H367" s="18"/>
      <c r="I367" s="18"/>
      <c r="J367" s="18"/>
      <c r="K367" s="18"/>
      <c r="L367" s="18"/>
      <c r="N367" s="18"/>
    </row>
    <row r="368" spans="3:14" s="2" customFormat="1" ht="15.75" customHeight="1">
      <c r="C368" s="17"/>
      <c r="D368" s="66"/>
      <c r="E368" s="75"/>
      <c r="F368" s="18"/>
      <c r="G368" s="18"/>
      <c r="H368" s="18"/>
      <c r="I368" s="18"/>
      <c r="J368" s="18"/>
      <c r="K368" s="18"/>
      <c r="L368" s="18"/>
      <c r="N368" s="18"/>
    </row>
    <row r="369" spans="3:14" s="2" customFormat="1" ht="15.75" customHeight="1">
      <c r="C369" s="17"/>
      <c r="D369" s="66"/>
      <c r="E369" s="75"/>
      <c r="F369" s="18"/>
      <c r="G369" s="18"/>
      <c r="H369" s="18"/>
      <c r="I369" s="18"/>
      <c r="J369" s="18"/>
      <c r="K369" s="18"/>
      <c r="L369" s="18"/>
      <c r="N369" s="18"/>
    </row>
    <row r="370" spans="3:14" s="2" customFormat="1" ht="15.75" customHeight="1">
      <c r="C370" s="17"/>
      <c r="D370" s="66"/>
      <c r="E370" s="75"/>
      <c r="F370" s="18"/>
      <c r="G370" s="18"/>
      <c r="H370" s="18"/>
      <c r="I370" s="18"/>
      <c r="J370" s="18"/>
      <c r="K370" s="18"/>
      <c r="L370" s="18"/>
      <c r="N370" s="18"/>
    </row>
    <row r="371" spans="3:14" s="2" customFormat="1" ht="15.75" customHeight="1">
      <c r="C371" s="17"/>
      <c r="D371" s="66"/>
      <c r="E371" s="75"/>
      <c r="F371" s="18"/>
      <c r="G371" s="18"/>
      <c r="H371" s="18"/>
      <c r="I371" s="18"/>
      <c r="J371" s="18"/>
      <c r="K371" s="18"/>
      <c r="L371" s="18"/>
      <c r="N371" s="18"/>
    </row>
    <row r="372" spans="3:14" s="2" customFormat="1" ht="15.75" customHeight="1">
      <c r="C372" s="17"/>
      <c r="D372" s="66"/>
      <c r="E372" s="75"/>
      <c r="F372" s="18"/>
      <c r="G372" s="18"/>
      <c r="H372" s="18"/>
      <c r="I372" s="18"/>
      <c r="J372" s="18"/>
      <c r="K372" s="18"/>
      <c r="L372" s="18"/>
      <c r="N372" s="18"/>
    </row>
    <row r="373" spans="3:14" s="2" customFormat="1" ht="15.75" customHeight="1">
      <c r="C373" s="17"/>
      <c r="D373" s="66"/>
      <c r="E373" s="75"/>
      <c r="F373" s="18"/>
      <c r="G373" s="18"/>
      <c r="H373" s="18"/>
      <c r="I373" s="18"/>
      <c r="J373" s="18"/>
      <c r="K373" s="18"/>
      <c r="L373" s="18"/>
      <c r="N373" s="18"/>
    </row>
    <row r="374" spans="3:14" s="2" customFormat="1" ht="15.75" customHeight="1">
      <c r="C374" s="17"/>
      <c r="D374" s="66"/>
      <c r="E374" s="75"/>
      <c r="F374" s="18"/>
      <c r="G374" s="18"/>
      <c r="H374" s="18"/>
      <c r="I374" s="18"/>
      <c r="J374" s="18"/>
      <c r="K374" s="18"/>
      <c r="L374" s="18"/>
      <c r="N374" s="18"/>
    </row>
    <row r="375" spans="3:14" s="2" customFormat="1" ht="15.75" customHeight="1">
      <c r="C375" s="17"/>
      <c r="D375" s="66"/>
      <c r="E375" s="75"/>
      <c r="F375" s="18"/>
      <c r="G375" s="18"/>
      <c r="H375" s="18"/>
      <c r="I375" s="18"/>
      <c r="J375" s="18"/>
      <c r="K375" s="18"/>
      <c r="L375" s="18"/>
      <c r="N375" s="18"/>
    </row>
    <row r="376" spans="3:14" s="2" customFormat="1" ht="15.75" customHeight="1">
      <c r="C376" s="17"/>
      <c r="D376" s="66"/>
      <c r="E376" s="75"/>
      <c r="F376" s="18"/>
      <c r="G376" s="18"/>
      <c r="H376" s="18"/>
      <c r="I376" s="18"/>
      <c r="J376" s="18"/>
      <c r="K376" s="18"/>
      <c r="L376" s="18"/>
      <c r="N376" s="18"/>
    </row>
    <row r="377" spans="3:14" s="2" customFormat="1" ht="15.75" customHeight="1">
      <c r="C377" s="17"/>
      <c r="D377" s="66"/>
      <c r="E377" s="75"/>
      <c r="F377" s="18"/>
      <c r="G377" s="18"/>
      <c r="H377" s="18"/>
      <c r="I377" s="18"/>
      <c r="J377" s="18"/>
      <c r="K377" s="18"/>
      <c r="L377" s="18"/>
      <c r="N377" s="18"/>
    </row>
    <row r="378" spans="3:14" s="2" customFormat="1" ht="15.75" customHeight="1">
      <c r="C378" s="17"/>
      <c r="D378" s="66"/>
      <c r="E378" s="75"/>
      <c r="F378" s="18"/>
      <c r="G378" s="18"/>
      <c r="H378" s="18"/>
      <c r="I378" s="18"/>
      <c r="J378" s="18"/>
      <c r="K378" s="18"/>
      <c r="L378" s="18"/>
      <c r="N378" s="18"/>
    </row>
    <row r="379" spans="3:14" s="2" customFormat="1" ht="15.75" customHeight="1">
      <c r="C379" s="17"/>
      <c r="D379" s="66"/>
      <c r="E379" s="75"/>
      <c r="F379" s="18"/>
      <c r="G379" s="18"/>
      <c r="H379" s="18"/>
      <c r="I379" s="18"/>
      <c r="J379" s="18"/>
      <c r="K379" s="18"/>
      <c r="L379" s="18"/>
      <c r="N379" s="18"/>
    </row>
    <row r="380" spans="3:14" s="2" customFormat="1" ht="15.75" customHeight="1">
      <c r="C380" s="17"/>
      <c r="D380" s="66"/>
      <c r="E380" s="75"/>
      <c r="F380" s="18"/>
      <c r="G380" s="18"/>
      <c r="H380" s="18"/>
      <c r="I380" s="18"/>
      <c r="J380" s="18"/>
      <c r="K380" s="18"/>
      <c r="L380" s="18"/>
      <c r="N380" s="18"/>
    </row>
    <row r="381" spans="3:14" s="2" customFormat="1" ht="15.75" customHeight="1">
      <c r="C381" s="17"/>
      <c r="D381" s="66"/>
      <c r="E381" s="75"/>
      <c r="F381" s="18"/>
      <c r="G381" s="18"/>
      <c r="H381" s="18"/>
      <c r="I381" s="18"/>
      <c r="J381" s="18"/>
      <c r="K381" s="18"/>
      <c r="L381" s="18"/>
      <c r="N381" s="18"/>
    </row>
    <row r="382" spans="3:14" s="2" customFormat="1" ht="15.75" customHeight="1">
      <c r="C382" s="17"/>
      <c r="D382" s="66"/>
      <c r="E382" s="75"/>
      <c r="F382" s="18"/>
      <c r="G382" s="18"/>
      <c r="H382" s="18"/>
      <c r="I382" s="18"/>
      <c r="J382" s="18"/>
      <c r="K382" s="18"/>
      <c r="L382" s="18"/>
      <c r="N382" s="18"/>
    </row>
    <row r="383" spans="3:14" s="2" customFormat="1" ht="15.75" customHeight="1">
      <c r="C383" s="17"/>
      <c r="D383" s="66"/>
      <c r="E383" s="75"/>
      <c r="F383" s="18"/>
      <c r="G383" s="18"/>
      <c r="H383" s="18"/>
      <c r="I383" s="18"/>
      <c r="J383" s="18"/>
      <c r="K383" s="18"/>
      <c r="L383" s="18"/>
      <c r="N383" s="18"/>
    </row>
    <row r="384" spans="3:14" s="2" customFormat="1" ht="15.75" customHeight="1">
      <c r="C384" s="17"/>
      <c r="D384" s="66"/>
      <c r="E384" s="75"/>
      <c r="F384" s="18"/>
      <c r="G384" s="18"/>
      <c r="H384" s="18"/>
      <c r="I384" s="18"/>
      <c r="J384" s="18"/>
      <c r="K384" s="18"/>
      <c r="L384" s="18"/>
      <c r="N384" s="18"/>
    </row>
    <row r="385" spans="3:14" s="2" customFormat="1" ht="15.75" customHeight="1">
      <c r="C385" s="17"/>
      <c r="D385" s="66"/>
      <c r="E385" s="75"/>
      <c r="F385" s="18"/>
      <c r="G385" s="18"/>
      <c r="H385" s="18"/>
      <c r="I385" s="18"/>
      <c r="J385" s="18"/>
      <c r="K385" s="18"/>
      <c r="L385" s="18"/>
      <c r="N385" s="18"/>
    </row>
    <row r="386" spans="3:14" s="2" customFormat="1" ht="15.75" customHeight="1">
      <c r="C386" s="17"/>
      <c r="D386" s="66"/>
      <c r="E386" s="75"/>
      <c r="F386" s="18"/>
      <c r="G386" s="18"/>
      <c r="H386" s="18"/>
      <c r="I386" s="18"/>
      <c r="J386" s="18"/>
      <c r="K386" s="18"/>
      <c r="L386" s="18"/>
      <c r="N386" s="18"/>
    </row>
    <row r="387" spans="3:14" s="2" customFormat="1" ht="15.75" customHeight="1">
      <c r="C387" s="17"/>
      <c r="D387" s="66"/>
      <c r="E387" s="75"/>
      <c r="F387" s="18"/>
      <c r="G387" s="18"/>
      <c r="H387" s="18"/>
      <c r="I387" s="18"/>
      <c r="J387" s="18"/>
      <c r="K387" s="18"/>
      <c r="L387" s="18"/>
      <c r="N387" s="18"/>
    </row>
    <row r="388" spans="3:14" s="2" customFormat="1" ht="15.75" customHeight="1">
      <c r="C388" s="17"/>
      <c r="D388" s="66"/>
      <c r="E388" s="75"/>
      <c r="F388" s="18"/>
      <c r="G388" s="18"/>
      <c r="H388" s="18"/>
      <c r="I388" s="18"/>
      <c r="J388" s="18"/>
      <c r="K388" s="18"/>
      <c r="L388" s="18"/>
      <c r="N388" s="18"/>
    </row>
    <row r="389" spans="3:14" s="2" customFormat="1" ht="15.75" customHeight="1">
      <c r="C389" s="17"/>
      <c r="D389" s="66"/>
      <c r="E389" s="75"/>
      <c r="F389" s="18"/>
      <c r="G389" s="18"/>
      <c r="H389" s="18"/>
      <c r="I389" s="18"/>
      <c r="J389" s="18"/>
      <c r="K389" s="18"/>
      <c r="L389" s="18"/>
      <c r="N389" s="18"/>
    </row>
    <row r="390" spans="3:14" s="2" customFormat="1" ht="15.75" customHeight="1">
      <c r="C390" s="17"/>
      <c r="D390" s="66"/>
      <c r="E390" s="75"/>
      <c r="F390" s="18"/>
      <c r="G390" s="18"/>
      <c r="H390" s="18"/>
      <c r="I390" s="18"/>
      <c r="J390" s="18"/>
      <c r="K390" s="18"/>
      <c r="L390" s="18"/>
      <c r="N390" s="18"/>
    </row>
    <row r="391" spans="3:14" s="2" customFormat="1" ht="15.75" customHeight="1">
      <c r="C391" s="17"/>
      <c r="D391" s="66"/>
      <c r="E391" s="75"/>
      <c r="F391" s="18"/>
      <c r="G391" s="18"/>
      <c r="H391" s="18"/>
      <c r="I391" s="18"/>
      <c r="J391" s="18"/>
      <c r="K391" s="18"/>
      <c r="L391" s="18"/>
      <c r="N391" s="18"/>
    </row>
    <row r="392" spans="3:14" s="2" customFormat="1" ht="15.75" customHeight="1">
      <c r="C392" s="17"/>
      <c r="D392" s="66"/>
      <c r="E392" s="75"/>
      <c r="F392" s="18"/>
      <c r="G392" s="18"/>
      <c r="H392" s="18"/>
      <c r="I392" s="18"/>
      <c r="J392" s="18"/>
      <c r="K392" s="18"/>
      <c r="L392" s="18"/>
      <c r="N392" s="18"/>
    </row>
    <row r="393" spans="3:14" s="2" customFormat="1" ht="15.75" customHeight="1">
      <c r="C393" s="17"/>
      <c r="D393" s="66"/>
      <c r="E393" s="75"/>
      <c r="F393" s="18"/>
      <c r="G393" s="18"/>
      <c r="H393" s="18"/>
      <c r="I393" s="18"/>
      <c r="J393" s="18"/>
      <c r="K393" s="18"/>
      <c r="L393" s="18"/>
      <c r="N393" s="18"/>
    </row>
    <row r="394" spans="3:14" s="2" customFormat="1" ht="15.75" customHeight="1">
      <c r="C394" s="17"/>
      <c r="D394" s="66"/>
      <c r="E394" s="75"/>
      <c r="F394" s="18"/>
      <c r="G394" s="18"/>
      <c r="H394" s="18"/>
      <c r="I394" s="18"/>
      <c r="J394" s="18"/>
      <c r="K394" s="18"/>
      <c r="L394" s="18"/>
      <c r="N394" s="18"/>
    </row>
    <row r="395" spans="3:14" s="2" customFormat="1" ht="15.75" customHeight="1">
      <c r="C395" s="17"/>
      <c r="D395" s="66"/>
      <c r="E395" s="75"/>
      <c r="F395" s="18"/>
      <c r="G395" s="18"/>
      <c r="H395" s="18"/>
      <c r="I395" s="18"/>
      <c r="J395" s="18"/>
      <c r="K395" s="18"/>
      <c r="L395" s="18"/>
      <c r="N395" s="18"/>
    </row>
    <row r="396" spans="3:14" s="2" customFormat="1" ht="15.75" customHeight="1">
      <c r="C396" s="17"/>
      <c r="D396" s="66"/>
      <c r="E396" s="75"/>
      <c r="F396" s="18"/>
      <c r="G396" s="18"/>
      <c r="H396" s="18"/>
      <c r="I396" s="18"/>
      <c r="J396" s="18"/>
      <c r="K396" s="18"/>
      <c r="L396" s="18"/>
      <c r="N396" s="18"/>
    </row>
    <row r="397" spans="3:14" s="2" customFormat="1" ht="15.75" customHeight="1">
      <c r="C397" s="17"/>
      <c r="D397" s="66"/>
      <c r="E397" s="75"/>
      <c r="F397" s="18"/>
      <c r="G397" s="18"/>
      <c r="H397" s="18"/>
      <c r="I397" s="18"/>
      <c r="J397" s="18"/>
      <c r="K397" s="18"/>
      <c r="L397" s="18"/>
      <c r="N397" s="18"/>
    </row>
    <row r="398" spans="3:14" s="2" customFormat="1" ht="15.75" customHeight="1">
      <c r="C398" s="17"/>
      <c r="D398" s="66"/>
      <c r="E398" s="75"/>
      <c r="F398" s="18"/>
      <c r="G398" s="18"/>
      <c r="H398" s="18"/>
      <c r="I398" s="18"/>
      <c r="J398" s="18"/>
      <c r="K398" s="18"/>
      <c r="L398" s="18"/>
      <c r="N398" s="18"/>
    </row>
    <row r="399" spans="3:14" s="2" customFormat="1" ht="15.75" customHeight="1">
      <c r="C399" s="17"/>
      <c r="D399" s="66"/>
      <c r="E399" s="75"/>
      <c r="F399" s="18"/>
      <c r="G399" s="18"/>
      <c r="H399" s="18"/>
      <c r="I399" s="18"/>
      <c r="J399" s="18"/>
      <c r="K399" s="18"/>
      <c r="L399" s="18"/>
      <c r="N399" s="18"/>
    </row>
    <row r="400" spans="3:14" s="2" customFormat="1" ht="15.75" customHeight="1">
      <c r="C400" s="17"/>
      <c r="D400" s="66"/>
      <c r="E400" s="75"/>
      <c r="F400" s="18"/>
      <c r="G400" s="18"/>
      <c r="H400" s="18"/>
      <c r="I400" s="18"/>
      <c r="J400" s="18"/>
      <c r="K400" s="18"/>
      <c r="L400" s="18"/>
      <c r="N400" s="18"/>
    </row>
    <row r="401" spans="3:14" s="2" customFormat="1" ht="15.75" customHeight="1">
      <c r="C401" s="17"/>
      <c r="D401" s="66"/>
      <c r="E401" s="75"/>
      <c r="F401" s="18"/>
      <c r="G401" s="18"/>
      <c r="H401" s="18"/>
      <c r="I401" s="18"/>
      <c r="J401" s="18"/>
      <c r="K401" s="18"/>
      <c r="L401" s="18"/>
      <c r="N401" s="18"/>
    </row>
    <row r="402" spans="3:14" s="2" customFormat="1" ht="15.75" customHeight="1">
      <c r="C402" s="17"/>
      <c r="D402" s="66"/>
      <c r="E402" s="75"/>
      <c r="F402" s="18"/>
      <c r="G402" s="18"/>
      <c r="H402" s="18"/>
      <c r="I402" s="18"/>
      <c r="J402" s="18"/>
      <c r="K402" s="18"/>
      <c r="L402" s="18"/>
      <c r="N402" s="18"/>
    </row>
    <row r="403" spans="3:14" s="2" customFormat="1" ht="15.75" customHeight="1">
      <c r="C403" s="17"/>
      <c r="D403" s="66"/>
      <c r="E403" s="75"/>
      <c r="F403" s="18"/>
      <c r="G403" s="18"/>
      <c r="H403" s="18"/>
      <c r="I403" s="18"/>
      <c r="J403" s="18"/>
      <c r="K403" s="18"/>
      <c r="L403" s="18"/>
      <c r="N403" s="18"/>
    </row>
    <row r="404" spans="3:14" s="2" customFormat="1" ht="15.75" customHeight="1">
      <c r="C404" s="17"/>
      <c r="D404" s="66"/>
      <c r="E404" s="75"/>
      <c r="F404" s="18"/>
      <c r="G404" s="18"/>
      <c r="H404" s="18"/>
      <c r="I404" s="18"/>
      <c r="J404" s="18"/>
      <c r="K404" s="18"/>
      <c r="L404" s="18"/>
      <c r="N404" s="18"/>
    </row>
    <row r="405" spans="3:14" s="2" customFormat="1" ht="15.75" customHeight="1">
      <c r="C405" s="17"/>
      <c r="D405" s="66"/>
      <c r="E405" s="75"/>
      <c r="F405" s="18"/>
      <c r="G405" s="18"/>
      <c r="H405" s="18"/>
      <c r="I405" s="18"/>
      <c r="J405" s="18"/>
      <c r="K405" s="18"/>
      <c r="L405" s="18"/>
      <c r="N405" s="18"/>
    </row>
    <row r="406" spans="3:14" s="2" customFormat="1" ht="15.75" customHeight="1">
      <c r="C406" s="17"/>
      <c r="D406" s="66"/>
      <c r="E406" s="75"/>
      <c r="F406" s="18"/>
      <c r="G406" s="18"/>
      <c r="H406" s="18"/>
      <c r="I406" s="18"/>
      <c r="J406" s="18"/>
      <c r="K406" s="18"/>
      <c r="L406" s="18"/>
      <c r="N406" s="18"/>
    </row>
    <row r="407" spans="3:14" s="2" customFormat="1" ht="15.75" customHeight="1">
      <c r="C407" s="17"/>
      <c r="D407" s="66"/>
      <c r="E407" s="75"/>
      <c r="F407" s="18"/>
      <c r="G407" s="18"/>
      <c r="H407" s="18"/>
      <c r="I407" s="18"/>
      <c r="J407" s="18"/>
      <c r="K407" s="18"/>
      <c r="L407" s="18"/>
      <c r="N407" s="18"/>
    </row>
    <row r="408" spans="3:14" s="2" customFormat="1" ht="15.75" customHeight="1">
      <c r="C408" s="17"/>
      <c r="D408" s="66"/>
      <c r="E408" s="75"/>
      <c r="F408" s="18"/>
      <c r="G408" s="18"/>
      <c r="H408" s="18"/>
      <c r="I408" s="18"/>
      <c r="J408" s="18"/>
      <c r="K408" s="18"/>
      <c r="L408" s="18"/>
      <c r="N408" s="18"/>
    </row>
    <row r="409" spans="3:14" s="2" customFormat="1" ht="15.75" customHeight="1">
      <c r="C409" s="17"/>
      <c r="D409" s="66"/>
      <c r="E409" s="75"/>
      <c r="F409" s="18"/>
      <c r="G409" s="18"/>
      <c r="H409" s="18"/>
      <c r="I409" s="18"/>
      <c r="J409" s="18"/>
      <c r="K409" s="18"/>
      <c r="L409" s="18"/>
      <c r="N409" s="18"/>
    </row>
    <row r="410" spans="3:14" s="2" customFormat="1" ht="15.75" customHeight="1">
      <c r="C410" s="17"/>
      <c r="D410" s="66"/>
      <c r="E410" s="75"/>
      <c r="F410" s="18"/>
      <c r="G410" s="18"/>
      <c r="H410" s="18"/>
      <c r="I410" s="18"/>
      <c r="J410" s="18"/>
      <c r="K410" s="18"/>
      <c r="L410" s="18"/>
      <c r="N410" s="18"/>
    </row>
    <row r="411" spans="3:14" s="2" customFormat="1" ht="15.75" customHeight="1">
      <c r="C411" s="17"/>
      <c r="D411" s="66"/>
      <c r="E411" s="75"/>
      <c r="F411" s="18"/>
      <c r="G411" s="18"/>
      <c r="H411" s="18"/>
      <c r="I411" s="18"/>
      <c r="J411" s="18"/>
      <c r="K411" s="18"/>
      <c r="L411" s="18"/>
      <c r="N411" s="18"/>
    </row>
    <row r="412" spans="3:14" s="2" customFormat="1" ht="15.75" customHeight="1">
      <c r="C412" s="17"/>
      <c r="D412" s="66"/>
      <c r="E412" s="75"/>
      <c r="F412" s="18"/>
      <c r="G412" s="18"/>
      <c r="H412" s="18"/>
      <c r="I412" s="18"/>
      <c r="J412" s="18"/>
      <c r="K412" s="18"/>
      <c r="L412" s="18"/>
      <c r="N412" s="18"/>
    </row>
    <row r="413" spans="3:14" s="2" customFormat="1" ht="15.75" customHeight="1">
      <c r="C413" s="17"/>
      <c r="D413" s="66"/>
      <c r="E413" s="75"/>
      <c r="F413" s="18"/>
      <c r="G413" s="18"/>
      <c r="H413" s="18"/>
      <c r="I413" s="18"/>
      <c r="J413" s="18"/>
      <c r="K413" s="18"/>
      <c r="L413" s="18"/>
      <c r="N413" s="18"/>
    </row>
    <row r="414" spans="3:14" s="2" customFormat="1" ht="15.75" customHeight="1">
      <c r="C414" s="17"/>
      <c r="D414" s="66"/>
      <c r="E414" s="75"/>
      <c r="F414" s="18"/>
      <c r="G414" s="18"/>
      <c r="H414" s="18"/>
      <c r="I414" s="18"/>
      <c r="J414" s="18"/>
      <c r="K414" s="18"/>
      <c r="L414" s="18"/>
      <c r="N414" s="18"/>
    </row>
    <row r="415" spans="3:14" s="2" customFormat="1" ht="15.75" customHeight="1">
      <c r="C415" s="17"/>
      <c r="D415" s="66"/>
      <c r="E415" s="75"/>
      <c r="F415" s="18"/>
      <c r="G415" s="18"/>
      <c r="H415" s="18"/>
      <c r="I415" s="18"/>
      <c r="J415" s="18"/>
      <c r="K415" s="18"/>
      <c r="L415" s="18"/>
      <c r="N415" s="18"/>
    </row>
    <row r="416" spans="3:14" s="2" customFormat="1" ht="15.75" customHeight="1">
      <c r="C416" s="17"/>
      <c r="D416" s="66"/>
      <c r="E416" s="75"/>
      <c r="F416" s="18"/>
      <c r="G416" s="18"/>
      <c r="H416" s="18"/>
      <c r="I416" s="18"/>
      <c r="J416" s="18"/>
      <c r="K416" s="18"/>
      <c r="L416" s="18"/>
      <c r="N416" s="18"/>
    </row>
    <row r="417" spans="3:14" s="2" customFormat="1" ht="15.75" customHeight="1">
      <c r="C417" s="17"/>
      <c r="D417" s="66"/>
      <c r="E417" s="75"/>
      <c r="F417" s="18"/>
      <c r="G417" s="18"/>
      <c r="H417" s="18"/>
      <c r="I417" s="18"/>
      <c r="J417" s="18"/>
      <c r="K417" s="18"/>
      <c r="L417" s="18"/>
      <c r="N417" s="18"/>
    </row>
    <row r="418" spans="3:14" s="2" customFormat="1" ht="15.75" customHeight="1">
      <c r="C418" s="17"/>
      <c r="D418" s="66"/>
      <c r="E418" s="75"/>
      <c r="F418" s="18"/>
      <c r="G418" s="18"/>
      <c r="H418" s="18"/>
      <c r="I418" s="18"/>
      <c r="J418" s="18"/>
      <c r="K418" s="18"/>
      <c r="L418" s="18"/>
      <c r="N418" s="18"/>
    </row>
    <row r="419" spans="3:14" s="2" customFormat="1" ht="15.75" customHeight="1">
      <c r="C419" s="17"/>
      <c r="D419" s="66"/>
      <c r="E419" s="75"/>
      <c r="F419" s="18"/>
      <c r="G419" s="18"/>
      <c r="H419" s="18"/>
      <c r="I419" s="18"/>
      <c r="J419" s="18"/>
      <c r="K419" s="18"/>
      <c r="L419" s="18"/>
      <c r="N419" s="18"/>
    </row>
    <row r="420" spans="3:14" s="2" customFormat="1" ht="15.75" customHeight="1">
      <c r="C420" s="17"/>
      <c r="D420" s="66"/>
      <c r="E420" s="75"/>
      <c r="F420" s="18"/>
      <c r="G420" s="18"/>
      <c r="H420" s="18"/>
      <c r="I420" s="18"/>
      <c r="J420" s="18"/>
      <c r="K420" s="18"/>
      <c r="L420" s="18"/>
      <c r="N420" s="18"/>
    </row>
    <row r="421" spans="3:14" s="2" customFormat="1" ht="15.75" customHeight="1">
      <c r="C421" s="17"/>
      <c r="D421" s="66"/>
      <c r="E421" s="75"/>
      <c r="F421" s="18"/>
      <c r="G421" s="18"/>
      <c r="H421" s="18"/>
      <c r="I421" s="18"/>
      <c r="J421" s="18"/>
      <c r="K421" s="18"/>
      <c r="L421" s="18"/>
      <c r="N421" s="18"/>
    </row>
    <row r="422" spans="3:14" s="2" customFormat="1" ht="15.75" customHeight="1">
      <c r="C422" s="17"/>
      <c r="D422" s="66"/>
      <c r="E422" s="75"/>
      <c r="F422" s="18"/>
      <c r="G422" s="18"/>
      <c r="H422" s="18"/>
      <c r="I422" s="18"/>
      <c r="J422" s="18"/>
      <c r="K422" s="18"/>
      <c r="L422" s="18"/>
      <c r="N422" s="18"/>
    </row>
    <row r="423" spans="3:14" s="2" customFormat="1" ht="15.75" customHeight="1">
      <c r="C423" s="17"/>
      <c r="D423" s="66"/>
      <c r="E423" s="75"/>
      <c r="F423" s="18"/>
      <c r="G423" s="18"/>
      <c r="H423" s="18"/>
      <c r="I423" s="18"/>
      <c r="J423" s="18"/>
      <c r="K423" s="18"/>
      <c r="L423" s="18"/>
      <c r="N423" s="18"/>
    </row>
    <row r="424" spans="3:14" s="2" customFormat="1" ht="15.75" customHeight="1">
      <c r="C424" s="17"/>
      <c r="D424" s="66"/>
      <c r="E424" s="75"/>
      <c r="F424" s="18"/>
      <c r="G424" s="18"/>
      <c r="H424" s="18"/>
      <c r="I424" s="18"/>
      <c r="J424" s="18"/>
      <c r="K424" s="18"/>
      <c r="L424" s="18"/>
      <c r="N424" s="18"/>
    </row>
    <row r="425" spans="3:14" s="2" customFormat="1" ht="15.75" customHeight="1">
      <c r="C425" s="17"/>
      <c r="D425" s="66"/>
      <c r="E425" s="75"/>
      <c r="F425" s="18"/>
      <c r="G425" s="18"/>
      <c r="H425" s="18"/>
      <c r="I425" s="18"/>
      <c r="J425" s="18"/>
      <c r="K425" s="18"/>
      <c r="L425" s="18"/>
      <c r="N425" s="18"/>
    </row>
    <row r="426" spans="3:14" s="2" customFormat="1" ht="15.75" customHeight="1">
      <c r="C426" s="17"/>
      <c r="D426" s="66"/>
      <c r="E426" s="75"/>
      <c r="F426" s="18"/>
      <c r="G426" s="18"/>
      <c r="H426" s="18"/>
      <c r="I426" s="18"/>
      <c r="J426" s="18"/>
      <c r="K426" s="18"/>
      <c r="L426" s="18"/>
      <c r="N426" s="18"/>
    </row>
    <row r="427" spans="3:14" s="2" customFormat="1" ht="15.75" customHeight="1">
      <c r="C427" s="17"/>
      <c r="D427" s="66"/>
      <c r="E427" s="75"/>
      <c r="F427" s="18"/>
      <c r="G427" s="18"/>
      <c r="H427" s="18"/>
      <c r="I427" s="18"/>
      <c r="J427" s="18"/>
      <c r="K427" s="18"/>
      <c r="L427" s="18"/>
      <c r="N427" s="18"/>
    </row>
    <row r="428" spans="3:14" s="2" customFormat="1" ht="15.75" customHeight="1">
      <c r="C428" s="17"/>
      <c r="D428" s="66"/>
      <c r="E428" s="75"/>
      <c r="F428" s="18"/>
      <c r="G428" s="18"/>
      <c r="H428" s="18"/>
      <c r="I428" s="18"/>
      <c r="J428" s="18"/>
      <c r="K428" s="18"/>
      <c r="L428" s="18"/>
      <c r="N428" s="18"/>
    </row>
    <row r="429" spans="3:14" s="2" customFormat="1" ht="15.75" customHeight="1">
      <c r="C429" s="17"/>
      <c r="D429" s="66"/>
      <c r="E429" s="75"/>
      <c r="F429" s="18"/>
      <c r="G429" s="18"/>
      <c r="H429" s="18"/>
      <c r="I429" s="18"/>
      <c r="J429" s="18"/>
      <c r="K429" s="18"/>
      <c r="L429" s="18"/>
      <c r="N429" s="18"/>
    </row>
    <row r="430" spans="3:14" s="2" customFormat="1" ht="15.75" customHeight="1">
      <c r="C430" s="17"/>
      <c r="D430" s="66"/>
      <c r="E430" s="75"/>
      <c r="F430" s="18"/>
      <c r="G430" s="18"/>
      <c r="H430" s="18"/>
      <c r="I430" s="18"/>
      <c r="J430" s="18"/>
      <c r="K430" s="18"/>
      <c r="L430" s="18"/>
      <c r="N430" s="18"/>
    </row>
    <row r="431" spans="3:14" s="2" customFormat="1" ht="15.75" customHeight="1">
      <c r="C431" s="17"/>
      <c r="D431" s="66"/>
      <c r="E431" s="75"/>
      <c r="F431" s="18"/>
      <c r="G431" s="18"/>
      <c r="H431" s="18"/>
      <c r="I431" s="18"/>
      <c r="J431" s="18"/>
      <c r="K431" s="18"/>
      <c r="L431" s="18"/>
      <c r="N431" s="18"/>
    </row>
    <row r="432" spans="3:14" s="2" customFormat="1" ht="15.75" customHeight="1">
      <c r="C432" s="17"/>
      <c r="D432" s="66"/>
      <c r="E432" s="75"/>
      <c r="F432" s="18"/>
      <c r="G432" s="18"/>
      <c r="H432" s="18"/>
      <c r="I432" s="18"/>
      <c r="J432" s="18"/>
      <c r="K432" s="18"/>
      <c r="L432" s="18"/>
      <c r="N432" s="18"/>
    </row>
    <row r="433" spans="3:14" s="2" customFormat="1" ht="15.75" customHeight="1">
      <c r="C433" s="17"/>
      <c r="D433" s="66"/>
      <c r="E433" s="75"/>
      <c r="F433" s="18"/>
      <c r="G433" s="18"/>
      <c r="H433" s="18"/>
      <c r="I433" s="18"/>
      <c r="J433" s="18"/>
      <c r="K433" s="18"/>
      <c r="L433" s="18"/>
      <c r="N433" s="18"/>
    </row>
    <row r="434" spans="3:14" s="2" customFormat="1" ht="15.75" customHeight="1">
      <c r="C434" s="17"/>
      <c r="D434" s="66"/>
      <c r="E434" s="75"/>
      <c r="F434" s="18"/>
      <c r="G434" s="18"/>
      <c r="H434" s="18"/>
      <c r="I434" s="18"/>
      <c r="J434" s="18"/>
      <c r="K434" s="18"/>
      <c r="L434" s="18"/>
      <c r="N434" s="18"/>
    </row>
    <row r="435" spans="3:14" s="2" customFormat="1" ht="15.75" customHeight="1">
      <c r="C435" s="17"/>
      <c r="D435" s="66"/>
      <c r="E435" s="75"/>
      <c r="F435" s="18"/>
      <c r="G435" s="18"/>
      <c r="H435" s="18"/>
      <c r="I435" s="18"/>
      <c r="J435" s="18"/>
      <c r="K435" s="18"/>
      <c r="L435" s="18"/>
      <c r="N435" s="18"/>
    </row>
    <row r="436" spans="3:14" s="2" customFormat="1" ht="15.75" customHeight="1">
      <c r="C436" s="17"/>
      <c r="D436" s="66"/>
      <c r="E436" s="75"/>
      <c r="F436" s="18"/>
      <c r="G436" s="18"/>
      <c r="H436" s="18"/>
      <c r="I436" s="18"/>
      <c r="J436" s="18"/>
      <c r="K436" s="18"/>
      <c r="L436" s="18"/>
      <c r="N436" s="18"/>
    </row>
    <row r="437" spans="3:14" s="2" customFormat="1" ht="15.75" customHeight="1">
      <c r="C437" s="17"/>
      <c r="D437" s="66"/>
      <c r="E437" s="75"/>
      <c r="F437" s="18"/>
      <c r="G437" s="18"/>
      <c r="H437" s="18"/>
      <c r="I437" s="18"/>
      <c r="J437" s="18"/>
      <c r="K437" s="18"/>
      <c r="L437" s="18"/>
      <c r="N437" s="18"/>
    </row>
    <row r="438" spans="3:14" s="2" customFormat="1" ht="15.75" customHeight="1">
      <c r="C438" s="17"/>
      <c r="D438" s="66"/>
      <c r="E438" s="75"/>
      <c r="F438" s="18"/>
      <c r="G438" s="18"/>
      <c r="H438" s="18"/>
      <c r="I438" s="18"/>
      <c r="J438" s="18"/>
      <c r="K438" s="18"/>
      <c r="L438" s="18"/>
      <c r="N438" s="18"/>
    </row>
    <row r="439" spans="3:14" s="2" customFormat="1" ht="15.75" customHeight="1">
      <c r="C439" s="17"/>
      <c r="D439" s="66"/>
      <c r="E439" s="75"/>
      <c r="F439" s="18"/>
      <c r="G439" s="18"/>
      <c r="H439" s="18"/>
      <c r="I439" s="18"/>
      <c r="J439" s="18"/>
      <c r="K439" s="18"/>
      <c r="L439" s="18"/>
      <c r="N439" s="18"/>
    </row>
    <row r="440" spans="3:14" s="2" customFormat="1" ht="15.75" customHeight="1">
      <c r="C440" s="17"/>
      <c r="D440" s="66"/>
      <c r="E440" s="75"/>
      <c r="F440" s="18"/>
      <c r="G440" s="18"/>
      <c r="H440" s="18"/>
      <c r="I440" s="18"/>
      <c r="J440" s="18"/>
      <c r="K440" s="18"/>
      <c r="L440" s="18"/>
      <c r="N440" s="18"/>
    </row>
    <row r="441" spans="3:14" s="2" customFormat="1" ht="15.75" customHeight="1">
      <c r="C441" s="17"/>
      <c r="D441" s="66"/>
      <c r="E441" s="75"/>
      <c r="F441" s="18"/>
      <c r="G441" s="18"/>
      <c r="H441" s="18"/>
      <c r="I441" s="18"/>
      <c r="J441" s="18"/>
      <c r="K441" s="18"/>
      <c r="L441" s="18"/>
      <c r="N441" s="18"/>
    </row>
    <row r="442" spans="3:14" s="2" customFormat="1" ht="15.75" customHeight="1">
      <c r="C442" s="17"/>
      <c r="D442" s="66"/>
      <c r="E442" s="75"/>
      <c r="F442" s="18"/>
      <c r="G442" s="18"/>
      <c r="H442" s="18"/>
      <c r="I442" s="18"/>
      <c r="J442" s="18"/>
      <c r="K442" s="18"/>
      <c r="L442" s="18"/>
      <c r="N442" s="18"/>
    </row>
    <row r="443" spans="3:14" s="2" customFormat="1" ht="15.75" customHeight="1">
      <c r="C443" s="17"/>
      <c r="D443" s="66"/>
      <c r="E443" s="75"/>
      <c r="F443" s="18"/>
      <c r="G443" s="18"/>
      <c r="H443" s="18"/>
      <c r="I443" s="18"/>
      <c r="J443" s="18"/>
      <c r="K443" s="18"/>
      <c r="L443" s="18"/>
      <c r="N443" s="18"/>
    </row>
    <row r="444" spans="3:14" s="2" customFormat="1" ht="15.75" customHeight="1">
      <c r="C444" s="17"/>
      <c r="D444" s="66"/>
      <c r="E444" s="75"/>
      <c r="F444" s="18"/>
      <c r="G444" s="18"/>
      <c r="H444" s="18"/>
      <c r="I444" s="18"/>
      <c r="J444" s="18"/>
      <c r="K444" s="18"/>
      <c r="L444" s="18"/>
      <c r="N444" s="18"/>
    </row>
    <row r="445" spans="3:14" s="2" customFormat="1" ht="15.75" customHeight="1">
      <c r="C445" s="17"/>
      <c r="D445" s="66"/>
      <c r="E445" s="75"/>
      <c r="F445" s="18"/>
      <c r="G445" s="18"/>
      <c r="H445" s="18"/>
      <c r="I445" s="18"/>
      <c r="J445" s="18"/>
      <c r="K445" s="18"/>
      <c r="L445" s="18"/>
      <c r="N445" s="18"/>
    </row>
    <row r="446" spans="3:14" s="2" customFormat="1" ht="15.75" customHeight="1">
      <c r="C446" s="17"/>
      <c r="D446" s="66"/>
      <c r="E446" s="75"/>
      <c r="F446" s="18"/>
      <c r="G446" s="18"/>
      <c r="H446" s="18"/>
      <c r="I446" s="18"/>
      <c r="J446" s="18"/>
      <c r="K446" s="18"/>
      <c r="L446" s="18"/>
      <c r="N446" s="18"/>
    </row>
    <row r="447" spans="3:14" s="2" customFormat="1" ht="15.75" customHeight="1">
      <c r="C447" s="17"/>
      <c r="D447" s="66"/>
      <c r="E447" s="75"/>
      <c r="F447" s="18"/>
      <c r="G447" s="18"/>
      <c r="H447" s="18"/>
      <c r="I447" s="18"/>
      <c r="J447" s="18"/>
      <c r="K447" s="18"/>
      <c r="L447" s="18"/>
      <c r="N447" s="18"/>
    </row>
    <row r="448" spans="3:14" s="2" customFormat="1" ht="15.75" customHeight="1">
      <c r="C448" s="17"/>
      <c r="D448" s="66"/>
      <c r="E448" s="75"/>
      <c r="F448" s="18"/>
      <c r="G448" s="18"/>
      <c r="H448" s="18"/>
      <c r="I448" s="18"/>
      <c r="J448" s="18"/>
      <c r="K448" s="18"/>
      <c r="L448" s="18"/>
      <c r="N448" s="18"/>
    </row>
    <row r="449" spans="3:14" s="2" customFormat="1" ht="15.75" customHeight="1">
      <c r="C449" s="17"/>
      <c r="D449" s="66"/>
      <c r="E449" s="75"/>
      <c r="F449" s="18"/>
      <c r="G449" s="18"/>
      <c r="H449" s="18"/>
      <c r="I449" s="18"/>
      <c r="J449" s="18"/>
      <c r="K449" s="18"/>
      <c r="L449" s="18"/>
      <c r="N449" s="18"/>
    </row>
    <row r="450" spans="3:14" s="2" customFormat="1" ht="15.75" customHeight="1">
      <c r="C450" s="17"/>
      <c r="D450" s="66"/>
      <c r="E450" s="75"/>
      <c r="F450" s="18"/>
      <c r="G450" s="18"/>
      <c r="H450" s="18"/>
      <c r="I450" s="18"/>
      <c r="J450" s="18"/>
      <c r="K450" s="18"/>
      <c r="L450" s="18"/>
      <c r="N450" s="18"/>
    </row>
    <row r="451" spans="3:14" s="2" customFormat="1" ht="15.75" customHeight="1">
      <c r="C451" s="17"/>
      <c r="D451" s="66"/>
      <c r="E451" s="75"/>
      <c r="F451" s="18"/>
      <c r="G451" s="18"/>
      <c r="H451" s="18"/>
      <c r="I451" s="18"/>
      <c r="J451" s="18"/>
      <c r="K451" s="18"/>
      <c r="L451" s="18"/>
      <c r="N451" s="18"/>
    </row>
    <row r="452" spans="3:14" s="2" customFormat="1" ht="15.75" customHeight="1">
      <c r="C452" s="17"/>
      <c r="D452" s="66"/>
      <c r="E452" s="75"/>
      <c r="F452" s="18"/>
      <c r="G452" s="18"/>
      <c r="H452" s="18"/>
      <c r="I452" s="18"/>
      <c r="J452" s="18"/>
      <c r="K452" s="18"/>
      <c r="L452" s="18"/>
      <c r="N452" s="18"/>
    </row>
    <row r="453" spans="3:14" s="2" customFormat="1" ht="15.75" customHeight="1">
      <c r="C453" s="17"/>
      <c r="D453" s="66"/>
      <c r="E453" s="75"/>
      <c r="F453" s="18"/>
      <c r="G453" s="18"/>
      <c r="H453" s="18"/>
      <c r="I453" s="18"/>
      <c r="J453" s="18"/>
      <c r="K453" s="18"/>
      <c r="L453" s="18"/>
      <c r="N453" s="18"/>
    </row>
    <row r="454" spans="3:14" s="2" customFormat="1" ht="15.75" customHeight="1">
      <c r="C454" s="17"/>
      <c r="D454" s="66"/>
      <c r="E454" s="75"/>
      <c r="F454" s="18"/>
      <c r="G454" s="18"/>
      <c r="H454" s="18"/>
      <c r="I454" s="18"/>
      <c r="J454" s="18"/>
      <c r="K454" s="18"/>
      <c r="L454" s="18"/>
      <c r="N454" s="18"/>
    </row>
    <row r="455" spans="3:14" s="2" customFormat="1" ht="15.75" customHeight="1">
      <c r="C455" s="17"/>
      <c r="D455" s="66"/>
      <c r="E455" s="75"/>
      <c r="F455" s="18"/>
      <c r="G455" s="18"/>
      <c r="H455" s="18"/>
      <c r="I455" s="18"/>
      <c r="J455" s="18"/>
      <c r="K455" s="18"/>
      <c r="L455" s="18"/>
      <c r="N455" s="18"/>
    </row>
    <row r="456" spans="3:14" s="2" customFormat="1" ht="15.75" customHeight="1">
      <c r="C456" s="17"/>
      <c r="D456" s="66"/>
      <c r="E456" s="75"/>
      <c r="F456" s="18"/>
      <c r="G456" s="18"/>
      <c r="H456" s="18"/>
      <c r="I456" s="18"/>
      <c r="J456" s="18"/>
      <c r="K456" s="18"/>
      <c r="L456" s="18"/>
      <c r="N456" s="18"/>
    </row>
    <row r="457" spans="3:14" s="2" customFormat="1" ht="15.75" customHeight="1">
      <c r="C457" s="17"/>
      <c r="D457" s="66"/>
      <c r="E457" s="75"/>
      <c r="F457" s="18"/>
      <c r="G457" s="18"/>
      <c r="H457" s="18"/>
      <c r="I457" s="18"/>
      <c r="J457" s="18"/>
      <c r="K457" s="18"/>
      <c r="L457" s="18"/>
      <c r="N457" s="18"/>
    </row>
    <row r="458" spans="3:14" s="2" customFormat="1" ht="15.75" customHeight="1">
      <c r="C458" s="17"/>
      <c r="D458" s="66"/>
      <c r="E458" s="75"/>
      <c r="F458" s="18"/>
      <c r="G458" s="18"/>
      <c r="H458" s="18"/>
      <c r="I458" s="18"/>
      <c r="J458" s="18"/>
      <c r="K458" s="18"/>
      <c r="L458" s="18"/>
      <c r="N458" s="18"/>
    </row>
    <row r="459" spans="3:14" s="2" customFormat="1" ht="15.75" customHeight="1">
      <c r="C459" s="17"/>
      <c r="D459" s="66"/>
      <c r="E459" s="75"/>
      <c r="F459" s="18"/>
      <c r="G459" s="18"/>
      <c r="H459" s="18"/>
      <c r="I459" s="18"/>
      <c r="J459" s="18"/>
      <c r="K459" s="18"/>
      <c r="L459" s="18"/>
      <c r="N459" s="18"/>
    </row>
    <row r="460" spans="3:14" s="2" customFormat="1" ht="15.75" customHeight="1">
      <c r="C460" s="17"/>
      <c r="D460" s="66"/>
      <c r="E460" s="75"/>
      <c r="F460" s="18"/>
      <c r="G460" s="18"/>
      <c r="H460" s="18"/>
      <c r="I460" s="18"/>
      <c r="J460" s="18"/>
      <c r="K460" s="18"/>
      <c r="L460" s="18"/>
      <c r="N460" s="18"/>
    </row>
    <row r="461" spans="3:14" s="2" customFormat="1" ht="15.75" customHeight="1">
      <c r="C461" s="17"/>
      <c r="D461" s="66"/>
      <c r="E461" s="75"/>
      <c r="F461" s="18"/>
      <c r="G461" s="18"/>
      <c r="H461" s="18"/>
      <c r="I461" s="18"/>
      <c r="J461" s="18"/>
      <c r="K461" s="18"/>
      <c r="L461" s="18"/>
      <c r="N461" s="18"/>
    </row>
    <row r="462" spans="3:14" s="2" customFormat="1" ht="15.75" customHeight="1">
      <c r="C462" s="17"/>
      <c r="D462" s="66"/>
      <c r="E462" s="75"/>
      <c r="F462" s="18"/>
      <c r="G462" s="18"/>
      <c r="H462" s="18"/>
      <c r="I462" s="18"/>
      <c r="J462" s="18"/>
      <c r="K462" s="18"/>
      <c r="L462" s="18"/>
      <c r="N462" s="18"/>
    </row>
    <row r="463" spans="3:14" s="2" customFormat="1" ht="15.75" customHeight="1">
      <c r="C463" s="17"/>
      <c r="D463" s="66"/>
      <c r="E463" s="75"/>
      <c r="F463" s="18"/>
      <c r="G463" s="18"/>
      <c r="H463" s="18"/>
      <c r="I463" s="18"/>
      <c r="J463" s="18"/>
      <c r="K463" s="18"/>
      <c r="L463" s="18"/>
      <c r="N463" s="18"/>
    </row>
    <row r="464" spans="3:14" s="2" customFormat="1" ht="15.75" customHeight="1">
      <c r="C464" s="17"/>
      <c r="D464" s="66"/>
      <c r="E464" s="75"/>
      <c r="F464" s="18"/>
      <c r="G464" s="18"/>
      <c r="H464" s="18"/>
      <c r="I464" s="18"/>
      <c r="J464" s="18"/>
      <c r="K464" s="18"/>
      <c r="L464" s="18"/>
      <c r="N464" s="18"/>
    </row>
    <row r="465" spans="3:14" s="2" customFormat="1" ht="15.75" customHeight="1">
      <c r="C465" s="17"/>
      <c r="D465" s="66"/>
      <c r="E465" s="75"/>
      <c r="F465" s="18"/>
      <c r="G465" s="18"/>
      <c r="H465" s="18"/>
      <c r="I465" s="18"/>
      <c r="J465" s="18"/>
      <c r="K465" s="18"/>
      <c r="L465" s="18"/>
      <c r="N465" s="18"/>
    </row>
    <row r="466" spans="3:14" s="2" customFormat="1" ht="15.75" customHeight="1">
      <c r="C466" s="17"/>
      <c r="D466" s="66"/>
      <c r="E466" s="75"/>
      <c r="F466" s="18"/>
      <c r="G466" s="18"/>
      <c r="H466" s="18"/>
      <c r="I466" s="18"/>
      <c r="J466" s="18"/>
      <c r="K466" s="18"/>
      <c r="L466" s="18"/>
      <c r="N466" s="18"/>
    </row>
    <row r="467" spans="3:14" s="2" customFormat="1" ht="15.75" customHeight="1">
      <c r="C467" s="17"/>
      <c r="D467" s="66"/>
      <c r="E467" s="75"/>
      <c r="F467" s="18"/>
      <c r="G467" s="18"/>
      <c r="H467" s="18"/>
      <c r="I467" s="18"/>
      <c r="J467" s="18"/>
      <c r="K467" s="18"/>
      <c r="L467" s="18"/>
      <c r="N467" s="18"/>
    </row>
    <row r="468" spans="3:14" s="2" customFormat="1" ht="15.75" customHeight="1">
      <c r="C468" s="17"/>
      <c r="D468" s="66"/>
      <c r="E468" s="75"/>
      <c r="F468" s="18"/>
      <c r="G468" s="18"/>
      <c r="H468" s="18"/>
      <c r="I468" s="18"/>
      <c r="J468" s="18"/>
      <c r="K468" s="18"/>
      <c r="L468" s="18"/>
      <c r="N468" s="18"/>
    </row>
    <row r="469" spans="3:14" s="2" customFormat="1" ht="15.75" customHeight="1">
      <c r="C469" s="17"/>
      <c r="D469" s="66"/>
      <c r="E469" s="75"/>
      <c r="F469" s="18"/>
      <c r="G469" s="18"/>
      <c r="H469" s="18"/>
      <c r="I469" s="18"/>
      <c r="J469" s="18"/>
      <c r="K469" s="18"/>
      <c r="L469" s="18"/>
      <c r="N469" s="18"/>
    </row>
    <row r="470" spans="3:14" s="2" customFormat="1" ht="15.75" customHeight="1">
      <c r="C470" s="17"/>
      <c r="D470" s="66"/>
      <c r="E470" s="75"/>
      <c r="F470" s="18"/>
      <c r="G470" s="18"/>
      <c r="H470" s="18"/>
      <c r="I470" s="18"/>
      <c r="J470" s="18"/>
      <c r="K470" s="18"/>
      <c r="L470" s="18"/>
      <c r="N470" s="18"/>
    </row>
    <row r="471" spans="3:14" s="2" customFormat="1" ht="15.75" customHeight="1">
      <c r="C471" s="17"/>
      <c r="D471" s="66"/>
      <c r="E471" s="75"/>
      <c r="F471" s="18"/>
      <c r="G471" s="18"/>
      <c r="H471" s="18"/>
      <c r="I471" s="18"/>
      <c r="J471" s="18"/>
      <c r="K471" s="18"/>
      <c r="L471" s="18"/>
      <c r="N471" s="18"/>
    </row>
    <row r="472" spans="3:14" s="2" customFormat="1" ht="15.75" customHeight="1">
      <c r="C472" s="17"/>
      <c r="D472" s="66"/>
      <c r="E472" s="75"/>
      <c r="F472" s="18"/>
      <c r="G472" s="18"/>
      <c r="H472" s="18"/>
      <c r="I472" s="18"/>
      <c r="J472" s="18"/>
      <c r="K472" s="18"/>
      <c r="L472" s="18"/>
      <c r="N472" s="18"/>
    </row>
    <row r="473" spans="3:14" s="2" customFormat="1" ht="15.75" customHeight="1">
      <c r="C473" s="17"/>
      <c r="D473" s="66"/>
      <c r="E473" s="75"/>
      <c r="F473" s="18"/>
      <c r="G473" s="18"/>
      <c r="H473" s="18"/>
      <c r="I473" s="18"/>
      <c r="J473" s="18"/>
      <c r="K473" s="18"/>
      <c r="L473" s="18"/>
      <c r="N473" s="18"/>
    </row>
    <row r="474" spans="3:14" s="2" customFormat="1" ht="15.75" customHeight="1">
      <c r="C474" s="17"/>
      <c r="D474" s="66"/>
      <c r="E474" s="75"/>
      <c r="F474" s="18"/>
      <c r="G474" s="18"/>
      <c r="H474" s="18"/>
      <c r="I474" s="18"/>
      <c r="J474" s="18"/>
      <c r="K474" s="18"/>
      <c r="L474" s="18"/>
      <c r="N474" s="18"/>
    </row>
    <row r="475" spans="3:14" s="2" customFormat="1" ht="15.75" customHeight="1">
      <c r="C475" s="17"/>
      <c r="D475" s="66"/>
      <c r="E475" s="75"/>
      <c r="F475" s="18"/>
      <c r="G475" s="18"/>
      <c r="H475" s="18"/>
      <c r="I475" s="18"/>
      <c r="J475" s="18"/>
      <c r="K475" s="18"/>
      <c r="L475" s="18"/>
      <c r="N475" s="18"/>
    </row>
    <row r="476" spans="3:14" s="2" customFormat="1" ht="15.75" customHeight="1">
      <c r="C476" s="17"/>
      <c r="D476" s="66"/>
      <c r="E476" s="75"/>
      <c r="F476" s="18"/>
      <c r="G476" s="18"/>
      <c r="H476" s="18"/>
      <c r="I476" s="18"/>
      <c r="J476" s="18"/>
      <c r="K476" s="18"/>
      <c r="L476" s="18"/>
      <c r="N476" s="18"/>
    </row>
    <row r="477" spans="3:14" s="2" customFormat="1" ht="15.75" customHeight="1">
      <c r="C477" s="17"/>
      <c r="D477" s="66"/>
      <c r="E477" s="75"/>
      <c r="F477" s="18"/>
      <c r="G477" s="18"/>
      <c r="H477" s="18"/>
      <c r="I477" s="18"/>
      <c r="J477" s="18"/>
      <c r="K477" s="18"/>
      <c r="L477" s="18"/>
      <c r="N477" s="18"/>
    </row>
    <row r="478" spans="3:14" s="2" customFormat="1" ht="15.75" customHeight="1">
      <c r="C478" s="17"/>
      <c r="D478" s="66"/>
      <c r="E478" s="75"/>
      <c r="F478" s="18"/>
      <c r="G478" s="18"/>
      <c r="H478" s="18"/>
      <c r="I478" s="18"/>
      <c r="J478" s="18"/>
      <c r="K478" s="18"/>
      <c r="L478" s="18"/>
      <c r="N478" s="18"/>
    </row>
    <row r="479" spans="3:14" s="2" customFormat="1" ht="15.75" customHeight="1">
      <c r="C479" s="17"/>
      <c r="D479" s="66"/>
      <c r="E479" s="75"/>
      <c r="F479" s="18"/>
      <c r="G479" s="18"/>
      <c r="H479" s="18"/>
      <c r="I479" s="18"/>
      <c r="J479" s="18"/>
      <c r="K479" s="18"/>
      <c r="L479" s="18"/>
      <c r="N479" s="18"/>
    </row>
    <row r="480" spans="3:14" s="2" customFormat="1" ht="15.75" customHeight="1">
      <c r="C480" s="17"/>
      <c r="D480" s="66"/>
      <c r="E480" s="75"/>
      <c r="F480" s="18"/>
      <c r="G480" s="18"/>
      <c r="H480" s="18"/>
      <c r="I480" s="18"/>
      <c r="J480" s="18"/>
      <c r="K480" s="18"/>
      <c r="L480" s="18"/>
      <c r="N480" s="18"/>
    </row>
    <row r="481" spans="3:14" s="2" customFormat="1" ht="15.75" customHeight="1">
      <c r="C481" s="17"/>
      <c r="D481" s="66"/>
      <c r="E481" s="75"/>
      <c r="F481" s="18"/>
      <c r="G481" s="18"/>
      <c r="H481" s="18"/>
      <c r="I481" s="18"/>
      <c r="J481" s="18"/>
      <c r="K481" s="18"/>
      <c r="L481" s="18"/>
      <c r="N481" s="18"/>
    </row>
    <row r="482" spans="3:14" s="2" customFormat="1" ht="15.75" customHeight="1">
      <c r="C482" s="17"/>
      <c r="D482" s="66"/>
      <c r="E482" s="75"/>
      <c r="F482" s="18"/>
      <c r="G482" s="18"/>
      <c r="H482" s="18"/>
      <c r="I482" s="18"/>
      <c r="J482" s="18"/>
      <c r="K482" s="18"/>
      <c r="L482" s="18"/>
      <c r="N482" s="18"/>
    </row>
    <row r="483" spans="3:14" s="2" customFormat="1" ht="15.75" customHeight="1">
      <c r="C483" s="17"/>
      <c r="D483" s="66"/>
      <c r="E483" s="75"/>
      <c r="F483" s="18"/>
      <c r="G483" s="18"/>
      <c r="H483" s="18"/>
      <c r="I483" s="18"/>
      <c r="J483" s="18"/>
      <c r="K483" s="18"/>
      <c r="L483" s="18"/>
      <c r="N483" s="18"/>
    </row>
    <row r="484" spans="3:14" s="2" customFormat="1" ht="15.75" customHeight="1">
      <c r="C484" s="17"/>
      <c r="D484" s="66"/>
      <c r="E484" s="75"/>
      <c r="F484" s="18"/>
      <c r="G484" s="18"/>
      <c r="H484" s="18"/>
      <c r="I484" s="18"/>
      <c r="J484" s="18"/>
      <c r="K484" s="18"/>
      <c r="L484" s="18"/>
      <c r="N484" s="18"/>
    </row>
    <row r="485" spans="3:14" s="2" customFormat="1" ht="15.75" customHeight="1">
      <c r="C485" s="17"/>
      <c r="D485" s="66"/>
      <c r="E485" s="75"/>
      <c r="F485" s="18"/>
      <c r="G485" s="18"/>
      <c r="H485" s="18"/>
      <c r="I485" s="18"/>
      <c r="J485" s="18"/>
      <c r="K485" s="18"/>
      <c r="L485" s="18"/>
      <c r="N485" s="18"/>
    </row>
    <row r="486" spans="3:14" s="2" customFormat="1" ht="15.75" customHeight="1">
      <c r="C486" s="17"/>
      <c r="D486" s="66"/>
      <c r="E486" s="75"/>
      <c r="F486" s="18"/>
      <c r="G486" s="18"/>
      <c r="H486" s="18"/>
      <c r="I486" s="18"/>
      <c r="J486" s="18"/>
      <c r="K486" s="18"/>
      <c r="L486" s="18"/>
      <c r="N486" s="18"/>
    </row>
    <row r="487" spans="3:14" s="2" customFormat="1" ht="15.75" customHeight="1">
      <c r="C487" s="17"/>
      <c r="D487" s="66"/>
      <c r="E487" s="75"/>
      <c r="F487" s="18"/>
      <c r="G487" s="18"/>
      <c r="H487" s="18"/>
      <c r="I487" s="18"/>
      <c r="J487" s="18"/>
      <c r="K487" s="18"/>
      <c r="L487" s="18"/>
      <c r="N487" s="18"/>
    </row>
    <row r="488" spans="3:14" s="2" customFormat="1" ht="15.75" customHeight="1">
      <c r="C488" s="17"/>
      <c r="D488" s="66"/>
      <c r="E488" s="75"/>
      <c r="F488" s="18"/>
      <c r="G488" s="18"/>
      <c r="H488" s="18"/>
      <c r="I488" s="18"/>
      <c r="J488" s="18"/>
      <c r="K488" s="18"/>
      <c r="L488" s="18"/>
      <c r="N488" s="18"/>
    </row>
    <row r="489" spans="3:14" s="2" customFormat="1" ht="15.75" customHeight="1">
      <c r="C489" s="17"/>
      <c r="D489" s="66"/>
      <c r="E489" s="75"/>
      <c r="F489" s="18"/>
      <c r="G489" s="18"/>
      <c r="H489" s="18"/>
      <c r="I489" s="18"/>
      <c r="J489" s="18"/>
      <c r="K489" s="18"/>
      <c r="L489" s="18"/>
      <c r="N489" s="18"/>
    </row>
    <row r="490" spans="3:14" s="2" customFormat="1" ht="15.75" customHeight="1">
      <c r="C490" s="17"/>
      <c r="D490" s="66"/>
      <c r="E490" s="75"/>
      <c r="F490" s="18"/>
      <c r="G490" s="18"/>
      <c r="H490" s="18"/>
      <c r="I490" s="18"/>
      <c r="J490" s="18"/>
      <c r="K490" s="18"/>
      <c r="L490" s="18"/>
      <c r="N490" s="18"/>
    </row>
    <row r="491" spans="3:14" s="2" customFormat="1" ht="15.75" customHeight="1">
      <c r="C491" s="17"/>
      <c r="D491" s="66"/>
      <c r="E491" s="75"/>
      <c r="F491" s="18"/>
      <c r="G491" s="18"/>
      <c r="H491" s="18"/>
      <c r="I491" s="18"/>
      <c r="J491" s="18"/>
      <c r="K491" s="18"/>
      <c r="L491" s="18"/>
      <c r="N491" s="18"/>
    </row>
    <row r="492" spans="3:14" s="2" customFormat="1" ht="15.75" customHeight="1">
      <c r="C492" s="17"/>
      <c r="D492" s="66"/>
      <c r="E492" s="75"/>
      <c r="F492" s="18"/>
      <c r="G492" s="18"/>
      <c r="H492" s="18"/>
      <c r="I492" s="18"/>
      <c r="J492" s="18"/>
      <c r="K492" s="18"/>
      <c r="L492" s="18"/>
      <c r="N492" s="18"/>
    </row>
    <row r="493" spans="3:14" s="2" customFormat="1" ht="15.75" customHeight="1">
      <c r="C493" s="17"/>
      <c r="D493" s="66"/>
      <c r="E493" s="75"/>
      <c r="F493" s="18"/>
      <c r="G493" s="18"/>
      <c r="H493" s="18"/>
      <c r="I493" s="18"/>
      <c r="J493" s="18"/>
      <c r="K493" s="18"/>
      <c r="L493" s="18"/>
      <c r="N493" s="18"/>
    </row>
    <row r="494" spans="3:14" s="2" customFormat="1" ht="15.75" customHeight="1">
      <c r="C494" s="17"/>
      <c r="D494" s="66"/>
      <c r="E494" s="75"/>
      <c r="F494" s="18"/>
      <c r="G494" s="18"/>
      <c r="H494" s="18"/>
      <c r="I494" s="18"/>
      <c r="J494" s="18"/>
      <c r="K494" s="18"/>
      <c r="L494" s="18"/>
      <c r="N494" s="18"/>
    </row>
    <row r="495" spans="3:14" s="2" customFormat="1" ht="15.75" customHeight="1">
      <c r="C495" s="17"/>
      <c r="D495" s="66"/>
      <c r="E495" s="75"/>
      <c r="F495" s="18"/>
      <c r="G495" s="18"/>
      <c r="H495" s="18"/>
      <c r="I495" s="18"/>
      <c r="J495" s="18"/>
      <c r="K495" s="18"/>
      <c r="L495" s="18"/>
      <c r="N495" s="18"/>
    </row>
    <row r="496" spans="3:14" s="2" customFormat="1" ht="15.75" customHeight="1">
      <c r="C496" s="17"/>
      <c r="D496" s="66"/>
      <c r="E496" s="75"/>
      <c r="F496" s="18"/>
      <c r="G496" s="18"/>
      <c r="H496" s="18"/>
      <c r="I496" s="18"/>
      <c r="J496" s="18"/>
      <c r="K496" s="18"/>
      <c r="L496" s="18"/>
      <c r="N496" s="18"/>
    </row>
    <row r="497" spans="3:14" s="2" customFormat="1" ht="15.75" customHeight="1">
      <c r="C497" s="17"/>
      <c r="D497" s="66"/>
      <c r="E497" s="75"/>
      <c r="F497" s="18"/>
      <c r="G497" s="18"/>
      <c r="H497" s="18"/>
      <c r="I497" s="18"/>
      <c r="J497" s="18"/>
      <c r="K497" s="18"/>
      <c r="L497" s="18"/>
      <c r="N497" s="18"/>
    </row>
    <row r="498" spans="3:14" s="2" customFormat="1" ht="15.75" customHeight="1">
      <c r="C498" s="17"/>
      <c r="D498" s="66"/>
      <c r="E498" s="75"/>
      <c r="F498" s="18"/>
      <c r="G498" s="18"/>
      <c r="H498" s="18"/>
      <c r="I498" s="18"/>
      <c r="J498" s="18"/>
      <c r="K498" s="18"/>
      <c r="L498" s="18"/>
      <c r="N498" s="18"/>
    </row>
    <row r="499" spans="3:14" s="2" customFormat="1" ht="15.75" customHeight="1">
      <c r="C499" s="17"/>
      <c r="D499" s="66"/>
      <c r="E499" s="75"/>
      <c r="F499" s="18"/>
      <c r="G499" s="18"/>
      <c r="H499" s="18"/>
      <c r="I499" s="18"/>
      <c r="J499" s="18"/>
      <c r="K499" s="18"/>
      <c r="L499" s="18"/>
      <c r="N499" s="18"/>
    </row>
    <row r="500" spans="3:14" s="2" customFormat="1" ht="15.75" customHeight="1">
      <c r="C500" s="17"/>
      <c r="D500" s="66"/>
      <c r="E500" s="75"/>
      <c r="F500" s="18"/>
      <c r="G500" s="18"/>
      <c r="H500" s="18"/>
      <c r="I500" s="18"/>
      <c r="J500" s="18"/>
      <c r="K500" s="18"/>
      <c r="L500" s="18"/>
      <c r="N500" s="18"/>
    </row>
    <row r="501" spans="3:14" s="2" customFormat="1" ht="15.75" customHeight="1">
      <c r="C501" s="17"/>
      <c r="D501" s="66"/>
      <c r="E501" s="75"/>
      <c r="F501" s="18"/>
      <c r="G501" s="18"/>
      <c r="H501" s="18"/>
      <c r="I501" s="18"/>
      <c r="J501" s="18"/>
      <c r="K501" s="18"/>
      <c r="L501" s="18"/>
      <c r="N501" s="18"/>
    </row>
    <row r="502" spans="3:14" s="2" customFormat="1" ht="15.75" customHeight="1">
      <c r="C502" s="17"/>
      <c r="D502" s="66"/>
      <c r="E502" s="75"/>
      <c r="F502" s="18"/>
      <c r="G502" s="18"/>
      <c r="H502" s="18"/>
      <c r="I502" s="18"/>
      <c r="J502" s="18"/>
      <c r="K502" s="18"/>
      <c r="L502" s="18"/>
      <c r="N502" s="18"/>
    </row>
    <row r="503" spans="3:14" s="2" customFormat="1" ht="15.75" customHeight="1">
      <c r="C503" s="17"/>
      <c r="D503" s="66"/>
      <c r="E503" s="75"/>
      <c r="F503" s="18"/>
      <c r="G503" s="18"/>
      <c r="H503" s="18"/>
      <c r="I503" s="18"/>
      <c r="J503" s="18"/>
      <c r="K503" s="18"/>
      <c r="L503" s="18"/>
      <c r="N503" s="18"/>
    </row>
    <row r="504" spans="3:14" s="2" customFormat="1" ht="15.75" customHeight="1">
      <c r="C504" s="17"/>
      <c r="D504" s="66"/>
      <c r="E504" s="75"/>
      <c r="F504" s="18"/>
      <c r="G504" s="18"/>
      <c r="H504" s="18"/>
      <c r="I504" s="18"/>
      <c r="J504" s="18"/>
      <c r="K504" s="18"/>
      <c r="L504" s="18"/>
      <c r="N504" s="18"/>
    </row>
    <row r="505" spans="3:14" s="2" customFormat="1" ht="15.75" customHeight="1">
      <c r="C505" s="17"/>
      <c r="D505" s="66"/>
      <c r="E505" s="75"/>
      <c r="F505" s="18"/>
      <c r="G505" s="18"/>
      <c r="H505" s="18"/>
      <c r="I505" s="18"/>
      <c r="J505" s="18"/>
      <c r="K505" s="18"/>
      <c r="L505" s="18"/>
      <c r="N505" s="18"/>
    </row>
    <row r="506" spans="3:14" s="2" customFormat="1" ht="15.75" customHeight="1">
      <c r="C506" s="17"/>
      <c r="D506" s="66"/>
      <c r="E506" s="75"/>
      <c r="F506" s="18"/>
      <c r="G506" s="18"/>
      <c r="H506" s="18"/>
      <c r="I506" s="18"/>
      <c r="J506" s="18"/>
      <c r="K506" s="18"/>
      <c r="L506" s="18"/>
      <c r="N506" s="18"/>
    </row>
    <row r="507" spans="3:14" s="2" customFormat="1" ht="15.75" customHeight="1">
      <c r="C507" s="17"/>
      <c r="D507" s="66"/>
      <c r="E507" s="75"/>
      <c r="F507" s="18"/>
      <c r="G507" s="18"/>
      <c r="H507" s="18"/>
      <c r="I507" s="18"/>
      <c r="J507" s="18"/>
      <c r="K507" s="18"/>
      <c r="L507" s="18"/>
      <c r="N507" s="18"/>
    </row>
    <row r="508" spans="3:14" s="2" customFormat="1" ht="15.75" customHeight="1">
      <c r="C508" s="17"/>
      <c r="D508" s="66"/>
      <c r="E508" s="75"/>
      <c r="F508" s="18"/>
      <c r="G508" s="18"/>
      <c r="H508" s="18"/>
      <c r="I508" s="18"/>
      <c r="J508" s="18"/>
      <c r="K508" s="18"/>
      <c r="L508" s="18"/>
      <c r="N508" s="18"/>
    </row>
    <row r="509" spans="3:14" s="2" customFormat="1" ht="15.75" customHeight="1">
      <c r="C509" s="17"/>
      <c r="D509" s="66"/>
      <c r="E509" s="75"/>
      <c r="F509" s="18"/>
      <c r="G509" s="18"/>
      <c r="H509" s="18"/>
      <c r="I509" s="18"/>
      <c r="J509" s="18"/>
      <c r="K509" s="18"/>
      <c r="L509" s="18"/>
      <c r="N509" s="18"/>
    </row>
    <row r="510" spans="3:14" s="2" customFormat="1" ht="15.75" customHeight="1">
      <c r="C510" s="17"/>
      <c r="D510" s="66"/>
      <c r="E510" s="75"/>
      <c r="F510" s="18"/>
      <c r="G510" s="18"/>
      <c r="H510" s="18"/>
      <c r="I510" s="18"/>
      <c r="J510" s="18"/>
      <c r="K510" s="18"/>
      <c r="L510" s="18"/>
      <c r="N510" s="18"/>
    </row>
    <row r="511" spans="3:14" s="2" customFormat="1" ht="15.75" customHeight="1">
      <c r="C511" s="17"/>
      <c r="D511" s="66"/>
      <c r="E511" s="75"/>
      <c r="F511" s="18"/>
      <c r="G511" s="18"/>
      <c r="H511" s="18"/>
      <c r="I511" s="18"/>
      <c r="J511" s="18"/>
      <c r="K511" s="18"/>
      <c r="L511" s="18"/>
      <c r="N511" s="18"/>
    </row>
    <row r="512" spans="3:14" s="2" customFormat="1" ht="15.75" customHeight="1">
      <c r="C512" s="17"/>
      <c r="D512" s="66"/>
      <c r="E512" s="75"/>
      <c r="F512" s="18"/>
      <c r="G512" s="18"/>
      <c r="H512" s="18"/>
      <c r="I512" s="18"/>
      <c r="J512" s="18"/>
      <c r="K512" s="18"/>
      <c r="L512" s="18"/>
      <c r="N512" s="18"/>
    </row>
    <row r="513" spans="3:14" s="2" customFormat="1" ht="15.75" customHeight="1">
      <c r="C513" s="17"/>
      <c r="D513" s="66"/>
      <c r="E513" s="75"/>
      <c r="F513" s="18"/>
      <c r="G513" s="18"/>
      <c r="H513" s="18"/>
      <c r="I513" s="18"/>
      <c r="J513" s="18"/>
      <c r="K513" s="18"/>
      <c r="L513" s="18"/>
      <c r="N513" s="18"/>
    </row>
    <row r="514" spans="3:14" s="2" customFormat="1" ht="15.75" customHeight="1">
      <c r="C514" s="17"/>
      <c r="D514" s="66"/>
      <c r="E514" s="75"/>
      <c r="F514" s="18"/>
      <c r="G514" s="18"/>
      <c r="H514" s="18"/>
      <c r="I514" s="18"/>
      <c r="J514" s="18"/>
      <c r="K514" s="18"/>
      <c r="L514" s="18"/>
      <c r="N514" s="18"/>
    </row>
    <row r="515" spans="3:14" s="2" customFormat="1" ht="15.75" customHeight="1">
      <c r="C515" s="17"/>
      <c r="D515" s="66"/>
      <c r="E515" s="75"/>
      <c r="F515" s="18"/>
      <c r="G515" s="18"/>
      <c r="H515" s="18"/>
      <c r="I515" s="18"/>
      <c r="J515" s="18"/>
      <c r="K515" s="18"/>
      <c r="L515" s="18"/>
      <c r="N515" s="18"/>
    </row>
    <row r="516" spans="3:14" s="2" customFormat="1" ht="15.75" customHeight="1">
      <c r="C516" s="17"/>
      <c r="D516" s="66"/>
      <c r="E516" s="75"/>
      <c r="F516" s="18"/>
      <c r="G516" s="18"/>
      <c r="H516" s="18"/>
      <c r="I516" s="18"/>
      <c r="J516" s="18"/>
      <c r="K516" s="18"/>
      <c r="L516" s="18"/>
      <c r="N516" s="18"/>
    </row>
    <row r="517" spans="3:14" s="2" customFormat="1" ht="15.75" customHeight="1">
      <c r="C517" s="17"/>
      <c r="D517" s="66"/>
      <c r="E517" s="75"/>
      <c r="F517" s="18"/>
      <c r="G517" s="18"/>
      <c r="H517" s="18"/>
      <c r="I517" s="18"/>
      <c r="J517" s="18"/>
      <c r="K517" s="18"/>
      <c r="L517" s="18"/>
      <c r="N517" s="18"/>
    </row>
    <row r="518" spans="3:14" s="2" customFormat="1" ht="15.75" customHeight="1">
      <c r="C518" s="17"/>
      <c r="D518" s="66"/>
      <c r="E518" s="75"/>
      <c r="F518" s="18"/>
      <c r="G518" s="18"/>
      <c r="H518" s="18"/>
      <c r="I518" s="18"/>
      <c r="J518" s="18"/>
      <c r="K518" s="18"/>
      <c r="L518" s="18"/>
      <c r="N518" s="18"/>
    </row>
    <row r="519" spans="3:14" s="2" customFormat="1" ht="15.75" customHeight="1">
      <c r="C519" s="17"/>
      <c r="D519" s="66"/>
      <c r="E519" s="75"/>
      <c r="F519" s="18"/>
      <c r="G519" s="18"/>
      <c r="H519" s="18"/>
      <c r="I519" s="18"/>
      <c r="J519" s="18"/>
      <c r="K519" s="18"/>
      <c r="L519" s="18"/>
      <c r="N519" s="18"/>
    </row>
    <row r="520" spans="3:14" s="2" customFormat="1" ht="15.75" customHeight="1">
      <c r="C520" s="17"/>
      <c r="D520" s="66"/>
      <c r="E520" s="75"/>
      <c r="F520" s="18"/>
      <c r="G520" s="18"/>
      <c r="H520" s="18"/>
      <c r="I520" s="18"/>
      <c r="J520" s="18"/>
      <c r="K520" s="18"/>
      <c r="L520" s="18"/>
      <c r="N520" s="18"/>
    </row>
    <row r="521" spans="3:14" s="2" customFormat="1" ht="15.75" customHeight="1">
      <c r="C521" s="17"/>
      <c r="D521" s="66"/>
      <c r="E521" s="75"/>
      <c r="F521" s="18"/>
      <c r="G521" s="18"/>
      <c r="H521" s="18"/>
      <c r="I521" s="18"/>
      <c r="J521" s="18"/>
      <c r="K521" s="18"/>
      <c r="L521" s="18"/>
      <c r="N521" s="18"/>
    </row>
    <row r="522" spans="3:14" s="2" customFormat="1" ht="15.75" customHeight="1">
      <c r="C522" s="17"/>
      <c r="D522" s="66"/>
      <c r="E522" s="75"/>
      <c r="F522" s="18"/>
      <c r="G522" s="18"/>
      <c r="H522" s="18"/>
      <c r="I522" s="18"/>
      <c r="J522" s="18"/>
      <c r="K522" s="18"/>
      <c r="L522" s="18"/>
      <c r="N522" s="18"/>
    </row>
    <row r="523" spans="3:14" s="2" customFormat="1" ht="15.75" customHeight="1">
      <c r="C523" s="17"/>
      <c r="D523" s="66"/>
      <c r="E523" s="75"/>
      <c r="F523" s="18"/>
      <c r="G523" s="18"/>
      <c r="H523" s="18"/>
      <c r="I523" s="18"/>
      <c r="J523" s="18"/>
      <c r="K523" s="18"/>
      <c r="L523" s="18"/>
      <c r="N523" s="18"/>
    </row>
    <row r="524" spans="3:14" s="2" customFormat="1" ht="15.75" customHeight="1">
      <c r="C524" s="17"/>
      <c r="D524" s="66"/>
      <c r="E524" s="75"/>
      <c r="F524" s="18"/>
      <c r="G524" s="18"/>
      <c r="H524" s="18"/>
      <c r="I524" s="18"/>
      <c r="J524" s="18"/>
      <c r="K524" s="18"/>
      <c r="L524" s="18"/>
      <c r="N524" s="18"/>
    </row>
    <row r="525" spans="3:14" s="2" customFormat="1" ht="15.75" customHeight="1">
      <c r="C525" s="17"/>
      <c r="D525" s="66"/>
      <c r="E525" s="75"/>
      <c r="F525" s="18"/>
      <c r="G525" s="18"/>
      <c r="H525" s="18"/>
      <c r="I525" s="18"/>
      <c r="J525" s="18"/>
      <c r="K525" s="18"/>
      <c r="L525" s="18"/>
      <c r="N525" s="18"/>
    </row>
    <row r="526" spans="3:14" s="2" customFormat="1" ht="15.75" customHeight="1">
      <c r="C526" s="17"/>
      <c r="D526" s="66"/>
      <c r="E526" s="75"/>
      <c r="F526" s="18"/>
      <c r="G526" s="18"/>
      <c r="H526" s="18"/>
      <c r="I526" s="18"/>
      <c r="J526" s="18"/>
      <c r="K526" s="18"/>
      <c r="L526" s="18"/>
      <c r="N526" s="18"/>
    </row>
    <row r="527" spans="3:14" s="2" customFormat="1" ht="15.75" customHeight="1">
      <c r="C527" s="17"/>
      <c r="D527" s="66"/>
      <c r="E527" s="75"/>
      <c r="F527" s="18"/>
      <c r="G527" s="18"/>
      <c r="H527" s="18"/>
      <c r="I527" s="18"/>
      <c r="J527" s="18"/>
      <c r="K527" s="18"/>
      <c r="L527" s="18"/>
      <c r="N527" s="18"/>
    </row>
    <row r="528" spans="3:14" s="2" customFormat="1" ht="15.75" customHeight="1">
      <c r="C528" s="17"/>
      <c r="D528" s="66"/>
      <c r="E528" s="75"/>
      <c r="F528" s="18"/>
      <c r="G528" s="18"/>
      <c r="H528" s="18"/>
      <c r="I528" s="18"/>
      <c r="J528" s="18"/>
      <c r="K528" s="18"/>
      <c r="L528" s="18"/>
      <c r="N528" s="18"/>
    </row>
    <row r="529" spans="3:14" s="2" customFormat="1" ht="15.75" customHeight="1">
      <c r="C529" s="17"/>
      <c r="D529" s="66"/>
      <c r="E529" s="75"/>
      <c r="F529" s="18"/>
      <c r="G529" s="18"/>
      <c r="H529" s="18"/>
      <c r="I529" s="18"/>
      <c r="J529" s="18"/>
      <c r="K529" s="18"/>
      <c r="L529" s="18"/>
      <c r="N529" s="18"/>
    </row>
    <row r="530" spans="3:14" s="2" customFormat="1" ht="15.75" customHeight="1">
      <c r="C530" s="17"/>
      <c r="D530" s="66"/>
      <c r="E530" s="75"/>
      <c r="F530" s="18"/>
      <c r="G530" s="18"/>
      <c r="H530" s="18"/>
      <c r="I530" s="18"/>
      <c r="J530" s="18"/>
      <c r="K530" s="18"/>
      <c r="L530" s="18"/>
      <c r="N530" s="18"/>
    </row>
    <row r="531" spans="3:14" s="2" customFormat="1" ht="15.75" customHeight="1">
      <c r="C531" s="17"/>
      <c r="D531" s="66"/>
      <c r="E531" s="75"/>
      <c r="F531" s="18"/>
      <c r="G531" s="18"/>
      <c r="H531" s="18"/>
      <c r="I531" s="18"/>
      <c r="J531" s="18"/>
      <c r="K531" s="18"/>
      <c r="L531" s="18"/>
      <c r="N531" s="18"/>
    </row>
    <row r="532" spans="3:14" s="2" customFormat="1" ht="15.75" customHeight="1">
      <c r="C532" s="17"/>
      <c r="D532" s="66"/>
      <c r="E532" s="75"/>
      <c r="F532" s="18"/>
      <c r="G532" s="18"/>
      <c r="H532" s="18"/>
      <c r="I532" s="18"/>
      <c r="J532" s="18"/>
      <c r="K532" s="18"/>
      <c r="L532" s="18"/>
      <c r="N532" s="18"/>
    </row>
    <row r="533" spans="3:14" s="2" customFormat="1" ht="15.75" customHeight="1">
      <c r="C533" s="17"/>
      <c r="D533" s="66"/>
      <c r="E533" s="75"/>
      <c r="F533" s="18"/>
      <c r="G533" s="18"/>
      <c r="H533" s="18"/>
      <c r="I533" s="18"/>
      <c r="J533" s="18"/>
      <c r="K533" s="18"/>
      <c r="L533" s="18"/>
      <c r="N533" s="18"/>
    </row>
    <row r="534" spans="3:14" s="2" customFormat="1" ht="15.75" customHeight="1">
      <c r="C534" s="17"/>
      <c r="D534" s="66"/>
      <c r="E534" s="75"/>
      <c r="F534" s="18"/>
      <c r="G534" s="18"/>
      <c r="H534" s="18"/>
      <c r="I534" s="18"/>
      <c r="J534" s="18"/>
      <c r="K534" s="18"/>
      <c r="L534" s="18"/>
      <c r="N534" s="18"/>
    </row>
    <row r="535" spans="3:14" s="2" customFormat="1" ht="15.75" customHeight="1">
      <c r="C535" s="17"/>
      <c r="D535" s="66"/>
      <c r="E535" s="75"/>
      <c r="F535" s="18"/>
      <c r="G535" s="18"/>
      <c r="H535" s="18"/>
      <c r="I535" s="18"/>
      <c r="J535" s="18"/>
      <c r="K535" s="18"/>
      <c r="L535" s="18"/>
      <c r="N535" s="18"/>
    </row>
    <row r="536" spans="3:14" s="2" customFormat="1" ht="15.75" customHeight="1">
      <c r="C536" s="17"/>
      <c r="D536" s="66"/>
      <c r="E536" s="75"/>
      <c r="F536" s="18"/>
      <c r="G536" s="18"/>
      <c r="H536" s="18"/>
      <c r="I536" s="18"/>
      <c r="J536" s="18"/>
      <c r="K536" s="18"/>
      <c r="L536" s="18"/>
      <c r="N536" s="18"/>
    </row>
    <row r="537" spans="3:14" s="2" customFormat="1" ht="15.75" customHeight="1">
      <c r="C537" s="17"/>
      <c r="D537" s="66"/>
      <c r="E537" s="75"/>
      <c r="F537" s="18"/>
      <c r="G537" s="18"/>
      <c r="H537" s="18"/>
      <c r="I537" s="18"/>
      <c r="J537" s="18"/>
      <c r="K537" s="18"/>
      <c r="L537" s="18"/>
      <c r="N537" s="18"/>
    </row>
    <row r="538" spans="3:14" s="2" customFormat="1" ht="15.75" customHeight="1">
      <c r="C538" s="17"/>
      <c r="D538" s="66"/>
      <c r="E538" s="75"/>
      <c r="F538" s="18"/>
      <c r="G538" s="18"/>
      <c r="H538" s="18"/>
      <c r="I538" s="18"/>
      <c r="J538" s="18"/>
      <c r="K538" s="18"/>
      <c r="L538" s="18"/>
      <c r="N538" s="18"/>
    </row>
    <row r="539" spans="3:14" s="2" customFormat="1" ht="15.75" customHeight="1">
      <c r="C539" s="17"/>
      <c r="D539" s="66"/>
      <c r="E539" s="75"/>
      <c r="F539" s="18"/>
      <c r="G539" s="18"/>
      <c r="H539" s="18"/>
      <c r="I539" s="18"/>
      <c r="J539" s="18"/>
      <c r="K539" s="18"/>
      <c r="L539" s="18"/>
      <c r="N539" s="18"/>
    </row>
    <row r="540" spans="3:14" s="2" customFormat="1" ht="15.75" customHeight="1">
      <c r="C540" s="17"/>
      <c r="D540" s="66"/>
      <c r="E540" s="75"/>
      <c r="F540" s="18"/>
      <c r="G540" s="18"/>
      <c r="H540" s="18"/>
      <c r="I540" s="18"/>
      <c r="J540" s="18"/>
      <c r="K540" s="18"/>
      <c r="L540" s="18"/>
      <c r="N540" s="18"/>
    </row>
    <row r="541" spans="3:14" s="2" customFormat="1" ht="15.75" customHeight="1">
      <c r="C541" s="17"/>
      <c r="D541" s="66"/>
      <c r="E541" s="75"/>
      <c r="F541" s="18"/>
      <c r="G541" s="18"/>
      <c r="H541" s="18"/>
      <c r="I541" s="18"/>
      <c r="J541" s="18"/>
      <c r="K541" s="18"/>
      <c r="L541" s="18"/>
      <c r="N541" s="18"/>
    </row>
    <row r="542" spans="3:14" s="2" customFormat="1" ht="15.75" customHeight="1">
      <c r="C542" s="17"/>
      <c r="D542" s="66"/>
      <c r="E542" s="75"/>
      <c r="F542" s="18"/>
      <c r="G542" s="18"/>
      <c r="H542" s="18"/>
      <c r="I542" s="18"/>
      <c r="J542" s="18"/>
      <c r="K542" s="18"/>
      <c r="L542" s="18"/>
      <c r="N542" s="18"/>
    </row>
  </sheetData>
  <sortState ref="C5:F13">
    <sortCondition descending="1" ref="D5:D13"/>
  </sortState>
  <pageMargins left="0.7" right="0.7" top="0.75" bottom="0.75" header="0.3" footer="0.3"/>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8"/>
  <dimension ref="B1:V544"/>
  <sheetViews>
    <sheetView showGridLines="0" zoomScale="90" zoomScaleNormal="90" zoomScalePageLayoutView="90" workbookViewId="0"/>
  </sheetViews>
  <sheetFormatPr defaultColWidth="8.875" defaultRowHeight="15.75" customHeight="1"/>
  <cols>
    <col min="1" max="2" width="3.5" style="47" customWidth="1"/>
    <col min="3" max="3" width="36.625" style="47" customWidth="1"/>
    <col min="4" max="4" width="16.5" style="47" customWidth="1"/>
    <col min="5" max="5" width="16.875" style="47" customWidth="1"/>
    <col min="6" max="6" width="20" style="47" customWidth="1"/>
    <col min="7" max="7" width="29" style="47" bestFit="1" customWidth="1"/>
    <col min="8" max="8" width="22.125" style="47" customWidth="1"/>
    <col min="9" max="13" width="9.375" style="47" customWidth="1"/>
    <col min="14" max="14" width="26.5" style="47" customWidth="1"/>
    <col min="15" max="15" width="43.5" style="47" customWidth="1"/>
    <col min="16" max="16" width="17.625" style="47" customWidth="1"/>
    <col min="17" max="20" width="18.5" style="47" customWidth="1"/>
    <col min="21" max="16384" width="8.875" style="47"/>
  </cols>
  <sheetData>
    <row r="1" spans="3:22" ht="16.5" customHeight="1"/>
    <row r="2" spans="3:22" ht="31.5">
      <c r="C2" s="46" t="s">
        <v>177</v>
      </c>
    </row>
    <row r="3" spans="3:22" ht="16.5" customHeight="1"/>
    <row r="4" spans="3:22" ht="16.5" customHeight="1">
      <c r="C4" s="98" t="s">
        <v>90</v>
      </c>
      <c r="D4" s="98" t="s">
        <v>91</v>
      </c>
      <c r="E4" s="98" t="s">
        <v>92</v>
      </c>
      <c r="F4" s="185"/>
      <c r="O4" s="184"/>
      <c r="P4" s="184"/>
    </row>
    <row r="5" spans="3:22" ht="16.5" customHeight="1">
      <c r="C5" s="50" t="s">
        <v>88</v>
      </c>
      <c r="D5" s="49">
        <f>E5/$E$8</f>
        <v>0.47674418604651164</v>
      </c>
      <c r="E5" s="48">
        <f>COUNTIF($D$45:$D$544,C5)</f>
        <v>41</v>
      </c>
      <c r="F5" s="48"/>
    </row>
    <row r="6" spans="3:22" ht="16.5" customHeight="1">
      <c r="C6" s="43" t="s">
        <v>87</v>
      </c>
      <c r="D6" s="49">
        <f>E6/$E$8</f>
        <v>0.52325581395348841</v>
      </c>
      <c r="E6" s="48">
        <f>COUNTIF($D$45:$D$544,C6)</f>
        <v>45</v>
      </c>
      <c r="F6" s="48"/>
      <c r="O6" s="100"/>
      <c r="P6" s="100"/>
      <c r="Q6" s="414"/>
      <c r="R6" s="415"/>
      <c r="S6" s="415"/>
      <c r="T6" s="415"/>
      <c r="U6" s="173"/>
      <c r="V6" s="173"/>
    </row>
    <row r="7" spans="3:22" ht="16.5" customHeight="1">
      <c r="F7" s="48"/>
      <c r="O7" s="416"/>
      <c r="P7" s="417"/>
      <c r="Q7" s="417"/>
      <c r="R7" s="418"/>
      <c r="S7" s="419"/>
      <c r="T7" s="419"/>
      <c r="U7" s="173"/>
      <c r="V7" s="173"/>
    </row>
    <row r="8" spans="3:22" ht="12.75" customHeight="1">
      <c r="C8" s="98" t="s">
        <v>93</v>
      </c>
      <c r="D8" s="190"/>
      <c r="E8" s="98">
        <f>SUM(E5:E6)</f>
        <v>86</v>
      </c>
      <c r="F8" s="48"/>
      <c r="O8" s="189"/>
      <c r="P8" s="187"/>
      <c r="Q8" s="187"/>
      <c r="R8" s="186"/>
      <c r="S8" s="188"/>
      <c r="T8" s="188"/>
    </row>
    <row r="9" spans="3:22" ht="16.5" customHeight="1">
      <c r="F9" s="48"/>
    </row>
    <row r="10" spans="3:22" ht="16.5" customHeight="1">
      <c r="C10" s="48"/>
      <c r="D10" s="49"/>
      <c r="E10" s="24"/>
      <c r="F10" s="48"/>
    </row>
    <row r="11" spans="3:22" ht="16.5" customHeight="1">
      <c r="C11" s="48"/>
      <c r="D11" s="49"/>
      <c r="E11" s="24"/>
      <c r="F11" s="48"/>
    </row>
    <row r="12" spans="3:22" ht="16.5" customHeight="1">
      <c r="C12" s="48"/>
      <c r="D12" s="49"/>
      <c r="E12" s="24"/>
      <c r="F12" s="48"/>
    </row>
    <row r="13" spans="3:22" ht="16.5" customHeight="1">
      <c r="C13" s="48"/>
      <c r="D13" s="49"/>
      <c r="E13" s="24"/>
      <c r="F13" s="48"/>
    </row>
    <row r="14" spans="3:22" ht="16.5" customHeight="1"/>
    <row r="15" spans="3:22" ht="16.5" customHeight="1">
      <c r="C15" s="44"/>
      <c r="D15" s="45"/>
      <c r="E15" s="45"/>
      <c r="F15" s="44"/>
    </row>
    <row r="16" spans="3:22" ht="16.5" customHeight="1"/>
    <row r="17" spans="3:8" ht="16.5" customHeight="1">
      <c r="C17" s="52"/>
      <c r="D17" s="52"/>
    </row>
    <row r="18" spans="3:8" ht="16.5" customHeight="1"/>
    <row r="19" spans="3:8" ht="16.5" customHeight="1"/>
    <row r="20" spans="3:8" ht="16.5" customHeight="1"/>
    <row r="21" spans="3:8" ht="16.5" customHeight="1"/>
    <row r="22" spans="3:8" ht="16.5" customHeight="1"/>
    <row r="23" spans="3:8" ht="16.5" customHeight="1">
      <c r="C23" s="184" t="s">
        <v>1083</v>
      </c>
    </row>
    <row r="24" spans="3:8" ht="16.5" customHeight="1">
      <c r="C24" s="374" t="s">
        <v>1075</v>
      </c>
      <c r="D24" s="375">
        <v>42940</v>
      </c>
      <c r="E24" s="375">
        <v>43031</v>
      </c>
      <c r="F24" s="375">
        <v>43133</v>
      </c>
      <c r="G24" s="375">
        <v>43214</v>
      </c>
      <c r="H24" s="375">
        <v>43294</v>
      </c>
    </row>
    <row r="25" spans="3:8" ht="16.5" customHeight="1">
      <c r="C25" s="96" t="s">
        <v>90</v>
      </c>
      <c r="D25" s="96" t="s">
        <v>1082</v>
      </c>
      <c r="E25" s="96" t="s">
        <v>1082</v>
      </c>
      <c r="F25" s="96" t="s">
        <v>1082</v>
      </c>
      <c r="G25" s="96" t="s">
        <v>1082</v>
      </c>
      <c r="H25" s="96" t="s">
        <v>1082</v>
      </c>
    </row>
    <row r="26" spans="3:8" ht="16.5" customHeight="1">
      <c r="C26" s="383" t="s">
        <v>88</v>
      </c>
      <c r="D26" s="384">
        <v>0.62962962962962965</v>
      </c>
      <c r="E26" s="384">
        <v>0.625</v>
      </c>
      <c r="F26" s="385">
        <v>0.55813953488372092</v>
      </c>
      <c r="G26" s="386">
        <v>0.66666666666666663</v>
      </c>
      <c r="H26" s="377">
        <v>0.63218390804597702</v>
      </c>
    </row>
    <row r="27" spans="3:8" ht="16.5" customHeight="1">
      <c r="C27" s="387" t="s">
        <v>87</v>
      </c>
      <c r="D27" s="384">
        <v>0.37037037037037035</v>
      </c>
      <c r="E27" s="384">
        <v>0.375</v>
      </c>
      <c r="F27" s="385">
        <v>0.44186046511627908</v>
      </c>
      <c r="G27" s="386">
        <v>0.33333333333333331</v>
      </c>
      <c r="H27" s="377">
        <v>0.36781609195402298</v>
      </c>
    </row>
    <row r="28" spans="3:8" ht="16.5" customHeight="1"/>
    <row r="29" spans="3:8" ht="16.5" customHeight="1"/>
    <row r="30" spans="3:8" ht="16.5" customHeight="1"/>
    <row r="31" spans="3:8" ht="16.5" customHeight="1"/>
    <row r="32" spans="3:8" ht="16.5" customHeight="1"/>
    <row r="33" spans="2:16" ht="16.5" customHeight="1"/>
    <row r="34" spans="2:16" ht="16.5" customHeight="1"/>
    <row r="35" spans="2:16" ht="16.5" customHeight="1"/>
    <row r="36" spans="2:16" ht="16.5" customHeight="1"/>
    <row r="37" spans="2:16" ht="16.5" customHeight="1"/>
    <row r="38" spans="2:16" ht="16.5" customHeight="1"/>
    <row r="39" spans="2:16" ht="16.5" customHeight="1"/>
    <row r="40" spans="2:16" ht="16.5" customHeight="1"/>
    <row r="41" spans="2:16" ht="16.5" customHeight="1"/>
    <row r="42" spans="2:16" ht="16.5" customHeight="1"/>
    <row r="43" spans="2:16" ht="16.5" customHeight="1"/>
    <row r="44" spans="2:16" s="2" customFormat="1" ht="31.5">
      <c r="B44" s="2" t="s">
        <v>287</v>
      </c>
      <c r="C44" s="2" t="s">
        <v>89</v>
      </c>
      <c r="D44" s="169" t="s">
        <v>178</v>
      </c>
      <c r="E44" s="46"/>
      <c r="F44"/>
      <c r="G44"/>
      <c r="H44"/>
      <c r="I44" s="46"/>
      <c r="J44" s="46"/>
      <c r="K44" s="46"/>
      <c r="L44" s="46"/>
      <c r="M44" s="46"/>
      <c r="N44" s="46"/>
      <c r="O44" s="46"/>
      <c r="P44" s="46"/>
    </row>
    <row r="45" spans="2:16" s="2" customFormat="1" ht="15.75" customHeight="1">
      <c r="B45" s="260" t="str">
        <f>'AMZN Auto Part MASTER'!$D$4</f>
        <v>Independent</v>
      </c>
      <c r="C45" s="17" t="s">
        <v>5</v>
      </c>
      <c r="D45" s="260" t="str">
        <f>'AMZN Auto Part MASTER'!$D$44</f>
        <v>Yes</v>
      </c>
      <c r="E45"/>
      <c r="F45"/>
      <c r="G45"/>
      <c r="H45"/>
      <c r="I45" s="18"/>
      <c r="J45" s="18"/>
      <c r="K45" s="18"/>
      <c r="L45" s="36"/>
      <c r="M45" s="36"/>
      <c r="N45" s="36"/>
    </row>
    <row r="46" spans="2:16" s="2" customFormat="1" ht="15.75" customHeight="1">
      <c r="B46" s="260" t="str">
        <f>'AMZN Auto Part MASTER'!$E$4</f>
        <v>Independent</v>
      </c>
      <c r="C46" s="17" t="s">
        <v>6</v>
      </c>
      <c r="D46" s="260" t="str">
        <f>'AMZN Auto Part MASTER'!$E$44</f>
        <v>Yes</v>
      </c>
      <c r="E46"/>
      <c r="F46"/>
      <c r="G46"/>
      <c r="H46" s="312"/>
      <c r="I46" s="18"/>
      <c r="J46" s="18"/>
      <c r="K46" s="18"/>
      <c r="L46" s="36"/>
      <c r="M46" s="36"/>
      <c r="N46" s="36"/>
    </row>
    <row r="47" spans="2:16" s="2" customFormat="1" ht="15.75" customHeight="1">
      <c r="B47" s="260" t="str">
        <f>'AMZN Auto Part MASTER'!$F$4</f>
        <v>Independent</v>
      </c>
      <c r="C47" s="17" t="s">
        <v>7</v>
      </c>
      <c r="D47" s="260" t="str">
        <f>'AMZN Auto Part MASTER'!$F$44</f>
        <v>Yes</v>
      </c>
      <c r="E47"/>
      <c r="F47"/>
      <c r="G47"/>
      <c r="H47" s="312"/>
      <c r="I47" s="18"/>
      <c r="J47" s="18"/>
      <c r="K47" s="18"/>
      <c r="L47" s="36"/>
      <c r="M47" s="36"/>
      <c r="N47" s="36"/>
    </row>
    <row r="48" spans="2:16" s="2" customFormat="1" ht="15.75" customHeight="1">
      <c r="B48" s="260" t="str">
        <f>'AMZN Auto Part MASTER'!$G$4</f>
        <v>Independent</v>
      </c>
      <c r="C48" s="17" t="s">
        <v>8</v>
      </c>
      <c r="D48" s="260" t="str">
        <f>'AMZN Auto Part MASTER'!$G$44</f>
        <v>No</v>
      </c>
      <c r="E48"/>
      <c r="F48"/>
      <c r="G48"/>
      <c r="H48"/>
      <c r="I48" s="18"/>
      <c r="J48" s="18"/>
      <c r="K48" s="18"/>
      <c r="L48" s="36"/>
      <c r="M48" s="36"/>
      <c r="N48" s="36"/>
    </row>
    <row r="49" spans="2:14" s="2" customFormat="1" ht="15.75" customHeight="1">
      <c r="B49" s="260" t="str">
        <f>'AMZN Auto Part MASTER'!$H$4</f>
        <v>Independent</v>
      </c>
      <c r="C49" s="17" t="s">
        <v>9</v>
      </c>
      <c r="D49" s="260" t="str">
        <f>'AMZN Auto Part MASTER'!$H$44</f>
        <v>No</v>
      </c>
      <c r="E49"/>
      <c r="F49"/>
      <c r="G49"/>
      <c r="H49" s="312"/>
      <c r="I49" s="18"/>
      <c r="J49" s="18"/>
      <c r="K49" s="18"/>
      <c r="L49" s="36"/>
      <c r="M49" s="36"/>
      <c r="N49" s="36"/>
    </row>
    <row r="50" spans="2:14" s="2" customFormat="1" ht="15.75" customHeight="1">
      <c r="B50" s="260" t="str">
        <f>'AMZN Auto Part MASTER'!$I$4</f>
        <v>Independent</v>
      </c>
      <c r="C50" s="17" t="s">
        <v>0</v>
      </c>
      <c r="D50" s="260" t="str">
        <f>'AMZN Auto Part MASTER'!$I$44</f>
        <v>Yes</v>
      </c>
      <c r="E50"/>
      <c r="F50"/>
      <c r="G50"/>
      <c r="H50" s="312"/>
      <c r="I50" s="18"/>
      <c r="J50" s="18"/>
      <c r="K50" s="18"/>
      <c r="L50" s="36"/>
      <c r="M50" s="36"/>
      <c r="N50" s="36"/>
    </row>
    <row r="51" spans="2:14" s="2" customFormat="1" ht="15.75" customHeight="1">
      <c r="B51" s="260" t="str">
        <f>'AMZN Auto Part MASTER'!$J$4</f>
        <v>Independent</v>
      </c>
      <c r="C51" s="17" t="s">
        <v>1</v>
      </c>
      <c r="D51" s="260" t="str">
        <f>'AMZN Auto Part MASTER'!$J$44</f>
        <v>Yes</v>
      </c>
      <c r="E51"/>
      <c r="F51"/>
      <c r="G51"/>
      <c r="H51"/>
      <c r="I51" s="18"/>
      <c r="J51" s="18"/>
      <c r="K51" s="18"/>
      <c r="L51" s="36"/>
      <c r="M51" s="36"/>
      <c r="N51" s="36"/>
    </row>
    <row r="52" spans="2:14" s="2" customFormat="1" ht="15.75" customHeight="1">
      <c r="B52" s="260" t="str">
        <f>'AMZN Auto Part MASTER'!$K$4</f>
        <v>Independent</v>
      </c>
      <c r="C52" s="17" t="s">
        <v>2</v>
      </c>
      <c r="D52" s="260" t="str">
        <f>'AMZN Auto Part MASTER'!$K$44</f>
        <v>Yes</v>
      </c>
      <c r="E52"/>
      <c r="F52"/>
      <c r="G52"/>
      <c r="H52"/>
      <c r="I52" s="18"/>
      <c r="J52" s="18"/>
      <c r="K52" s="18"/>
      <c r="L52" s="36"/>
      <c r="M52" s="36"/>
      <c r="N52" s="36"/>
    </row>
    <row r="53" spans="2:14" s="2" customFormat="1" ht="15.75" customHeight="1">
      <c r="B53" s="260" t="str">
        <f>'AMZN Auto Part MASTER'!$L$4</f>
        <v>Independent</v>
      </c>
      <c r="C53" s="17" t="s">
        <v>3</v>
      </c>
      <c r="D53" s="260" t="str">
        <f>'AMZN Auto Part MASTER'!$L$44</f>
        <v>No</v>
      </c>
      <c r="E53"/>
      <c r="F53"/>
      <c r="G53"/>
      <c r="H53"/>
      <c r="I53" s="18"/>
      <c r="J53" s="18"/>
      <c r="K53" s="18"/>
      <c r="L53" s="36"/>
      <c r="M53" s="36"/>
      <c r="N53" s="36"/>
    </row>
    <row r="54" spans="2:14" s="2" customFormat="1" ht="15.75" customHeight="1">
      <c r="B54" s="260" t="str">
        <f>'AMZN Auto Part MASTER'!$M$4</f>
        <v>Independent</v>
      </c>
      <c r="C54" s="17" t="s">
        <v>4</v>
      </c>
      <c r="D54" s="260" t="str">
        <f>'AMZN Auto Part MASTER'!$M$44</f>
        <v>Yes</v>
      </c>
      <c r="E54"/>
      <c r="F54"/>
      <c r="G54"/>
      <c r="H54"/>
      <c r="I54" s="18"/>
      <c r="J54" s="18"/>
      <c r="K54" s="18"/>
      <c r="L54" s="36"/>
      <c r="M54" s="36"/>
      <c r="N54" s="36"/>
    </row>
    <row r="55" spans="2:14" s="2" customFormat="1" ht="15.75" customHeight="1">
      <c r="B55" s="260" t="str">
        <f>'AMZN Auto Part MASTER'!$N$4</f>
        <v>Independent</v>
      </c>
      <c r="C55" s="17" t="s">
        <v>10</v>
      </c>
      <c r="D55" s="260" t="str">
        <f>'AMZN Auto Part MASTER'!$N$44</f>
        <v>Yes</v>
      </c>
      <c r="E55"/>
      <c r="F55"/>
      <c r="G55"/>
      <c r="H55"/>
      <c r="I55" s="18"/>
      <c r="J55" s="18"/>
      <c r="K55" s="18"/>
      <c r="L55" s="36"/>
      <c r="M55" s="36"/>
      <c r="N55" s="36"/>
    </row>
    <row r="56" spans="2:14" s="2" customFormat="1" ht="15.75" customHeight="1">
      <c r="B56" s="260" t="str">
        <f>'AMZN Auto Part MASTER'!$O$4</f>
        <v>Independent</v>
      </c>
      <c r="C56" s="17" t="s">
        <v>11</v>
      </c>
      <c r="D56" s="260" t="str">
        <f>'AMZN Auto Part MASTER'!$O$44</f>
        <v>No</v>
      </c>
      <c r="E56"/>
      <c r="F56"/>
      <c r="G56"/>
      <c r="H56"/>
      <c r="I56" s="18"/>
      <c r="J56" s="18"/>
      <c r="K56" s="18"/>
      <c r="L56" s="36"/>
      <c r="M56" s="36"/>
      <c r="N56" s="36"/>
    </row>
    <row r="57" spans="2:14" s="2" customFormat="1" ht="15.75" customHeight="1">
      <c r="B57" s="260" t="str">
        <f>'AMZN Auto Part MASTER'!$P$4</f>
        <v>Independent</v>
      </c>
      <c r="C57" s="17" t="s">
        <v>12</v>
      </c>
      <c r="D57" s="260" t="str">
        <f>'AMZN Auto Part MASTER'!$P$44</f>
        <v>Yes</v>
      </c>
      <c r="E57"/>
      <c r="F57"/>
      <c r="G57"/>
      <c r="H57"/>
      <c r="I57" s="18"/>
      <c r="J57" s="18"/>
      <c r="K57" s="18"/>
      <c r="L57" s="36"/>
      <c r="M57" s="36"/>
      <c r="N57" s="36"/>
    </row>
    <row r="58" spans="2:14" s="2" customFormat="1" ht="15.75" customHeight="1">
      <c r="B58" s="260" t="str">
        <f>'AMZN Auto Part MASTER'!$Q$4</f>
        <v>Independent</v>
      </c>
      <c r="C58" s="17" t="s">
        <v>13</v>
      </c>
      <c r="D58" s="260" t="str">
        <f>'AMZN Auto Part MASTER'!$Q$44</f>
        <v>Yes</v>
      </c>
      <c r="E58"/>
      <c r="F58"/>
      <c r="G58"/>
      <c r="H58"/>
      <c r="I58" s="18"/>
      <c r="J58" s="18"/>
      <c r="K58" s="18"/>
      <c r="L58" s="36"/>
      <c r="M58" s="36"/>
      <c r="N58" s="36"/>
    </row>
    <row r="59" spans="2:14" s="2" customFormat="1" ht="15.75" customHeight="1">
      <c r="B59" s="260" t="str">
        <f>'AMZN Auto Part MASTER'!$R$4</f>
        <v>Independent</v>
      </c>
      <c r="C59" s="17" t="s">
        <v>14</v>
      </c>
      <c r="D59" s="260" t="str">
        <f>'AMZN Auto Part MASTER'!$R$44</f>
        <v>No</v>
      </c>
      <c r="E59"/>
      <c r="F59"/>
      <c r="G59"/>
      <c r="H59"/>
      <c r="I59" s="18"/>
      <c r="J59" s="18"/>
      <c r="K59" s="18"/>
      <c r="L59" s="36"/>
      <c r="M59" s="36"/>
      <c r="N59" s="36"/>
    </row>
    <row r="60" spans="2:14" s="2" customFormat="1" ht="15.75" customHeight="1">
      <c r="B60" s="260" t="str">
        <f>'AMZN Auto Part MASTER'!$S$4</f>
        <v>Independent</v>
      </c>
      <c r="C60" s="17" t="s">
        <v>15</v>
      </c>
      <c r="D60" s="260" t="str">
        <f>'AMZN Auto Part MASTER'!$S$44</f>
        <v>Yes</v>
      </c>
      <c r="E60"/>
      <c r="F60"/>
      <c r="G60"/>
      <c r="H60"/>
      <c r="I60" s="18"/>
      <c r="J60" s="18"/>
      <c r="K60" s="18"/>
      <c r="L60" s="36"/>
      <c r="M60" s="36"/>
      <c r="N60" s="36"/>
    </row>
    <row r="61" spans="2:14" s="2" customFormat="1" ht="15.75" customHeight="1">
      <c r="B61" s="260" t="str">
        <f>'AMZN Auto Part MASTER'!$T$4</f>
        <v>Independent</v>
      </c>
      <c r="C61" s="17" t="s">
        <v>16</v>
      </c>
      <c r="D61" s="260" t="str">
        <f>'AMZN Auto Part MASTER'!$T$44</f>
        <v>No</v>
      </c>
      <c r="E61"/>
      <c r="F61"/>
      <c r="G61"/>
      <c r="H61"/>
      <c r="I61" s="18"/>
      <c r="J61" s="18"/>
      <c r="K61" s="18"/>
      <c r="L61" s="36"/>
      <c r="M61" s="36"/>
      <c r="N61" s="36"/>
    </row>
    <row r="62" spans="2:14" s="2" customFormat="1" ht="15.75" customHeight="1">
      <c r="B62" s="260" t="str">
        <f>'AMZN Auto Part MASTER'!$U$4</f>
        <v>Independent</v>
      </c>
      <c r="C62" s="17" t="s">
        <v>17</v>
      </c>
      <c r="D62" s="260" t="str">
        <f>'AMZN Auto Part MASTER'!$U$44</f>
        <v>Yes</v>
      </c>
      <c r="E62"/>
      <c r="F62"/>
      <c r="G62" s="18"/>
      <c r="H62" s="18"/>
      <c r="I62" s="18"/>
      <c r="J62" s="18"/>
      <c r="K62" s="18"/>
      <c r="L62" s="36"/>
      <c r="M62" s="36"/>
      <c r="N62" s="36"/>
    </row>
    <row r="63" spans="2:14" s="2" customFormat="1" ht="15.75" customHeight="1">
      <c r="B63" s="260" t="str">
        <f>'AMZN Auto Part MASTER'!$V$4</f>
        <v>Independent</v>
      </c>
      <c r="C63" s="17" t="s">
        <v>18</v>
      </c>
      <c r="D63" s="260" t="str">
        <f>'AMZN Auto Part MASTER'!$V$44</f>
        <v>Yes</v>
      </c>
      <c r="E63"/>
      <c r="F63"/>
      <c r="G63" s="18"/>
      <c r="H63" s="18"/>
      <c r="I63" s="18"/>
      <c r="J63" s="18"/>
      <c r="K63" s="18"/>
      <c r="L63" s="36"/>
      <c r="M63" s="36"/>
      <c r="N63" s="36"/>
    </row>
    <row r="64" spans="2:14" s="2" customFormat="1" ht="15.75" customHeight="1">
      <c r="B64" s="260" t="str">
        <f>'AMZN Auto Part MASTER'!$W$4</f>
        <v>Independent</v>
      </c>
      <c r="C64" s="17" t="s">
        <v>19</v>
      </c>
      <c r="D64" s="260" t="str">
        <f>'AMZN Auto Part MASTER'!$W$44</f>
        <v>No</v>
      </c>
      <c r="E64"/>
      <c r="F64"/>
      <c r="G64" s="18"/>
      <c r="H64" s="18"/>
      <c r="I64" s="18"/>
      <c r="J64" s="18"/>
      <c r="K64" s="18"/>
      <c r="L64" s="36"/>
      <c r="M64" s="36"/>
      <c r="N64" s="36"/>
    </row>
    <row r="65" spans="2:14" s="2" customFormat="1" ht="15.75" customHeight="1">
      <c r="B65" s="260" t="str">
        <f>'AMZN Auto Part MASTER'!$X$4</f>
        <v>Independent</v>
      </c>
      <c r="C65" s="17" t="s">
        <v>20</v>
      </c>
      <c r="D65" s="260" t="str">
        <f>'AMZN Auto Part MASTER'!$X$44</f>
        <v>No</v>
      </c>
      <c r="E65"/>
      <c r="F65"/>
      <c r="G65" s="18"/>
      <c r="H65" s="18"/>
      <c r="I65" s="18"/>
      <c r="J65" s="18"/>
      <c r="K65" s="18"/>
      <c r="L65" s="36"/>
      <c r="M65" s="36"/>
      <c r="N65" s="36"/>
    </row>
    <row r="66" spans="2:14" s="2" customFormat="1" ht="15.75" customHeight="1">
      <c r="B66" s="260" t="str">
        <f>'AMZN Auto Part MASTER'!$Y$4</f>
        <v>Independent</v>
      </c>
      <c r="C66" s="17" t="s">
        <v>21</v>
      </c>
      <c r="D66" s="260" t="str">
        <f>'AMZN Auto Part MASTER'!$Y$44</f>
        <v>Yes</v>
      </c>
      <c r="E66"/>
      <c r="F66"/>
      <c r="G66" s="18"/>
      <c r="H66" s="18"/>
      <c r="I66" s="18"/>
      <c r="J66" s="18"/>
      <c r="K66" s="18"/>
      <c r="L66" s="36"/>
      <c r="M66" s="36"/>
      <c r="N66" s="36"/>
    </row>
    <row r="67" spans="2:14" s="2" customFormat="1" ht="15.75" customHeight="1">
      <c r="B67" s="260" t="str">
        <f>'AMZN Auto Part MASTER'!$Z$4</f>
        <v>Independent</v>
      </c>
      <c r="C67" s="17" t="s">
        <v>22</v>
      </c>
      <c r="D67" s="260" t="str">
        <f>'AMZN Auto Part MASTER'!$Z$44</f>
        <v>Yes</v>
      </c>
      <c r="E67"/>
      <c r="F67"/>
      <c r="G67" s="18"/>
      <c r="H67" s="18"/>
      <c r="I67" s="18"/>
      <c r="J67" s="18"/>
      <c r="K67" s="18"/>
      <c r="L67" s="36"/>
      <c r="M67" s="36"/>
      <c r="N67" s="36"/>
    </row>
    <row r="68" spans="2:14" s="2" customFormat="1" ht="15.75" customHeight="1">
      <c r="B68" s="260" t="str">
        <f>'AMZN Auto Part MASTER'!$AA$4</f>
        <v>Independent</v>
      </c>
      <c r="C68" s="17" t="s">
        <v>23</v>
      </c>
      <c r="D68" s="260" t="str">
        <f>'AMZN Auto Part MASTER'!$AA$44</f>
        <v>No</v>
      </c>
      <c r="E68"/>
      <c r="F68"/>
      <c r="G68" s="18"/>
      <c r="H68" s="18"/>
      <c r="I68" s="18"/>
      <c r="J68" s="18"/>
      <c r="K68" s="18"/>
      <c r="L68" s="36"/>
      <c r="M68" s="36"/>
      <c r="N68" s="36"/>
    </row>
    <row r="69" spans="2:14" s="2" customFormat="1" ht="15.75" customHeight="1">
      <c r="B69" s="260" t="str">
        <f>'AMZN Auto Part MASTER'!$AB$4</f>
        <v>Independent</v>
      </c>
      <c r="C69" s="17" t="s">
        <v>24</v>
      </c>
      <c r="D69" s="260" t="str">
        <f>'AMZN Auto Part MASTER'!$AB$44</f>
        <v>Yes</v>
      </c>
      <c r="E69"/>
      <c r="F69"/>
      <c r="G69" s="18"/>
      <c r="H69" s="18"/>
      <c r="I69" s="18"/>
      <c r="J69" s="18"/>
      <c r="K69" s="18"/>
      <c r="L69" s="36"/>
      <c r="M69" s="36"/>
      <c r="N69" s="36"/>
    </row>
    <row r="70" spans="2:14" s="2" customFormat="1" ht="15.75" customHeight="1">
      <c r="B70" s="260" t="str">
        <f>'AMZN Auto Part MASTER'!$AC$4</f>
        <v>Independent</v>
      </c>
      <c r="C70" s="17" t="s">
        <v>25</v>
      </c>
      <c r="D70" s="260" t="str">
        <f>'AMZN Auto Part MASTER'!$AC$44</f>
        <v>Yes</v>
      </c>
      <c r="E70"/>
      <c r="F70"/>
      <c r="G70" s="18"/>
      <c r="H70" s="18"/>
      <c r="I70" s="18"/>
      <c r="J70" s="18"/>
      <c r="K70" s="18"/>
      <c r="L70" s="36"/>
      <c r="M70" s="36"/>
      <c r="N70" s="36"/>
    </row>
    <row r="71" spans="2:14" s="2" customFormat="1" ht="15.75" customHeight="1">
      <c r="B71" s="260" t="str">
        <f>'AMZN Auto Part MASTER'!$AD$4</f>
        <v>Independent</v>
      </c>
      <c r="C71" s="17" t="s">
        <v>26</v>
      </c>
      <c r="D71" s="260" t="str">
        <f>'AMZN Auto Part MASTER'!$AD$44</f>
        <v>No</v>
      </c>
      <c r="E71"/>
      <c r="F71"/>
      <c r="G71" s="18"/>
      <c r="H71" s="18"/>
      <c r="I71" s="18"/>
      <c r="J71" s="18"/>
      <c r="K71" s="18"/>
      <c r="L71" s="36"/>
      <c r="M71" s="36"/>
      <c r="N71" s="36"/>
    </row>
    <row r="72" spans="2:14" s="2" customFormat="1" ht="15.75" customHeight="1">
      <c r="B72" s="260" t="str">
        <f>'AMZN Auto Part MASTER'!$AE$4</f>
        <v>Independent</v>
      </c>
      <c r="C72" s="17" t="s">
        <v>27</v>
      </c>
      <c r="D72" s="260" t="str">
        <f>'AMZN Auto Part MASTER'!$AE$44</f>
        <v>No</v>
      </c>
      <c r="E72"/>
      <c r="F72"/>
      <c r="G72" s="18"/>
      <c r="H72" s="18"/>
      <c r="I72" s="18"/>
      <c r="J72" s="18"/>
      <c r="K72" s="18"/>
      <c r="L72" s="36"/>
      <c r="M72" s="36"/>
      <c r="N72" s="36"/>
    </row>
    <row r="73" spans="2:14" s="2" customFormat="1" ht="15.75" customHeight="1">
      <c r="B73" s="260" t="str">
        <f>'AMZN Auto Part MASTER'!$AF$4</f>
        <v>Independent</v>
      </c>
      <c r="C73" s="17" t="s">
        <v>28</v>
      </c>
      <c r="D73" s="260" t="str">
        <f>'AMZN Auto Part MASTER'!$AF$44</f>
        <v>No</v>
      </c>
      <c r="E73"/>
      <c r="F73"/>
      <c r="G73" s="18"/>
      <c r="H73" s="18"/>
      <c r="I73" s="18"/>
      <c r="J73" s="18"/>
      <c r="K73" s="18"/>
      <c r="L73" s="36"/>
      <c r="M73" s="36"/>
      <c r="N73" s="36"/>
    </row>
    <row r="74" spans="2:14" s="2" customFormat="1" ht="15.75" customHeight="1">
      <c r="B74" s="260" t="str">
        <f>'AMZN Auto Part MASTER'!$AG$4</f>
        <v>Independent</v>
      </c>
      <c r="C74" s="17" t="s">
        <v>29</v>
      </c>
      <c r="D74" s="260" t="str">
        <f>'AMZN Auto Part MASTER'!$AG$44</f>
        <v>Yes</v>
      </c>
      <c r="E74"/>
      <c r="F74"/>
      <c r="G74" s="18"/>
      <c r="H74" s="18"/>
      <c r="I74" s="18"/>
      <c r="J74" s="18"/>
      <c r="K74" s="18"/>
      <c r="L74" s="36"/>
      <c r="M74" s="36"/>
      <c r="N74" s="36"/>
    </row>
    <row r="75" spans="2:14" s="2" customFormat="1" ht="15.75" customHeight="1">
      <c r="B75" s="260" t="str">
        <f>'AMZN Auto Part MASTER'!$AH$4</f>
        <v>Independent</v>
      </c>
      <c r="C75" s="17" t="s">
        <v>30</v>
      </c>
      <c r="D75" s="260" t="str">
        <f>'AMZN Auto Part MASTER'!$AH$44</f>
        <v>Yes</v>
      </c>
      <c r="E75"/>
      <c r="F75"/>
      <c r="G75" s="18"/>
      <c r="H75" s="18"/>
      <c r="I75" s="18"/>
      <c r="J75" s="18"/>
      <c r="K75" s="18"/>
      <c r="L75" s="18"/>
      <c r="M75" s="18"/>
      <c r="N75" s="18"/>
    </row>
    <row r="76" spans="2:14" s="2" customFormat="1" ht="15.75" customHeight="1">
      <c r="B76" s="260" t="str">
        <f>'AMZN Auto Part MASTER'!$AI$4</f>
        <v>Independent</v>
      </c>
      <c r="C76" s="17" t="s">
        <v>31</v>
      </c>
      <c r="D76" s="260" t="str">
        <f>'AMZN Auto Part MASTER'!$AI$44</f>
        <v>Yes</v>
      </c>
      <c r="E76"/>
      <c r="F76"/>
      <c r="G76" s="18"/>
      <c r="H76" s="18"/>
      <c r="I76" s="18"/>
      <c r="J76" s="18"/>
      <c r="K76" s="18"/>
      <c r="L76" s="18"/>
      <c r="M76" s="18"/>
      <c r="N76" s="18"/>
    </row>
    <row r="77" spans="2:14" s="2" customFormat="1" ht="15.75" customHeight="1">
      <c r="B77" s="260" t="str">
        <f>'AMZN Auto Part MASTER'!$AJ$4</f>
        <v>Independent</v>
      </c>
      <c r="C77" s="17" t="s">
        <v>32</v>
      </c>
      <c r="D77" s="260" t="str">
        <f>'AMZN Auto Part MASTER'!$AJ$44</f>
        <v>Yes</v>
      </c>
      <c r="E77"/>
      <c r="F77"/>
      <c r="G77" s="18"/>
      <c r="H77" s="18"/>
      <c r="I77" s="18"/>
      <c r="J77" s="18"/>
      <c r="K77" s="18"/>
      <c r="L77" s="18"/>
      <c r="M77" s="18"/>
      <c r="N77" s="18"/>
    </row>
    <row r="78" spans="2:14" s="2" customFormat="1" ht="15.75" customHeight="1">
      <c r="B78" s="260" t="str">
        <f>'AMZN Auto Part MASTER'!$AK$4</f>
        <v>Independent</v>
      </c>
      <c r="C78" s="17" t="s">
        <v>33</v>
      </c>
      <c r="D78" s="260" t="str">
        <f>'AMZN Auto Part MASTER'!$AK$44</f>
        <v>No</v>
      </c>
      <c r="E78"/>
      <c r="F78"/>
      <c r="G78" s="18"/>
      <c r="H78" s="18"/>
      <c r="I78" s="18"/>
      <c r="J78" s="18"/>
      <c r="K78" s="18"/>
      <c r="L78" s="18"/>
      <c r="M78" s="18"/>
      <c r="N78" s="18"/>
    </row>
    <row r="79" spans="2:14" s="2" customFormat="1" ht="15.75" customHeight="1">
      <c r="B79" s="260" t="str">
        <f>'AMZN Auto Part MASTER'!$AL$4</f>
        <v>Independent</v>
      </c>
      <c r="C79" s="17" t="s">
        <v>34</v>
      </c>
      <c r="D79" s="260" t="str">
        <f>'AMZN Auto Part MASTER'!$AL$44</f>
        <v>No</v>
      </c>
      <c r="E79"/>
      <c r="F79"/>
      <c r="G79" s="18"/>
      <c r="H79" s="18"/>
      <c r="I79" s="18"/>
      <c r="J79" s="18"/>
      <c r="K79" s="18"/>
      <c r="L79" s="18"/>
      <c r="M79" s="18"/>
      <c r="N79" s="18"/>
    </row>
    <row r="80" spans="2:14" s="2" customFormat="1" ht="15.75" customHeight="1">
      <c r="B80" s="260" t="str">
        <f>'AMZN Auto Part MASTER'!$AM$4</f>
        <v>Independent</v>
      </c>
      <c r="C80" s="17" t="s">
        <v>35</v>
      </c>
      <c r="D80" s="260" t="str">
        <f>'AMZN Auto Part MASTER'!$AM$44</f>
        <v>Yes</v>
      </c>
      <c r="E80"/>
      <c r="F80"/>
      <c r="G80" s="18"/>
      <c r="H80" s="18"/>
      <c r="I80" s="18"/>
      <c r="J80" s="18"/>
      <c r="K80" s="18"/>
      <c r="L80" s="18"/>
      <c r="M80" s="18"/>
      <c r="N80" s="18"/>
    </row>
    <row r="81" spans="2:14" s="2" customFormat="1" ht="15.75" customHeight="1">
      <c r="B81" s="260" t="str">
        <f>'AMZN Auto Part MASTER'!$AN$4</f>
        <v>Independent</v>
      </c>
      <c r="C81" s="17" t="s">
        <v>36</v>
      </c>
      <c r="D81" s="260" t="str">
        <f>'AMZN Auto Part MASTER'!$AN$44</f>
        <v>No</v>
      </c>
      <c r="E81"/>
      <c r="F81"/>
      <c r="G81" s="18"/>
      <c r="H81" s="18"/>
      <c r="I81" s="18"/>
      <c r="J81" s="18"/>
      <c r="K81" s="18"/>
      <c r="L81" s="18"/>
      <c r="M81" s="18"/>
      <c r="N81" s="18"/>
    </row>
    <row r="82" spans="2:14" s="2" customFormat="1" ht="15.75" customHeight="1">
      <c r="B82" s="260" t="str">
        <f>'AMZN Auto Part MASTER'!$AO$4</f>
        <v>Independent</v>
      </c>
      <c r="C82" s="17" t="s">
        <v>37</v>
      </c>
      <c r="D82" s="260" t="str">
        <f>'AMZN Auto Part MASTER'!$AO$44</f>
        <v>No</v>
      </c>
      <c r="E82"/>
      <c r="F82"/>
      <c r="G82" s="18"/>
      <c r="H82" s="18"/>
      <c r="I82" s="18"/>
      <c r="J82" s="18"/>
      <c r="K82" s="18"/>
      <c r="L82" s="18"/>
      <c r="M82" s="18"/>
      <c r="N82" s="18"/>
    </row>
    <row r="83" spans="2:14" s="2" customFormat="1" ht="15.75" customHeight="1">
      <c r="B83" s="260" t="str">
        <f>'AMZN Auto Part MASTER'!$AP$4</f>
        <v>Independent</v>
      </c>
      <c r="C83" s="17" t="s">
        <v>38</v>
      </c>
      <c r="D83" s="260" t="str">
        <f>'AMZN Auto Part MASTER'!$AP$44</f>
        <v>Yes</v>
      </c>
      <c r="E83"/>
      <c r="F83"/>
      <c r="G83" s="18"/>
      <c r="H83" s="18"/>
      <c r="I83" s="18"/>
      <c r="J83" s="18"/>
      <c r="K83" s="18"/>
      <c r="L83" s="18"/>
      <c r="M83" s="18"/>
      <c r="N83" s="18"/>
    </row>
    <row r="84" spans="2:14" s="2" customFormat="1" ht="15.75" customHeight="1">
      <c r="B84" s="260" t="str">
        <f>'AMZN Auto Part MASTER'!$AQ$4</f>
        <v>Independent</v>
      </c>
      <c r="C84" s="17" t="s">
        <v>39</v>
      </c>
      <c r="D84" s="260" t="str">
        <f>'AMZN Auto Part MASTER'!$AQ$44</f>
        <v>Yes</v>
      </c>
      <c r="E84"/>
      <c r="F84"/>
      <c r="G84" s="18"/>
      <c r="H84" s="18"/>
      <c r="I84" s="18"/>
      <c r="J84" s="18"/>
      <c r="K84" s="18"/>
      <c r="L84" s="18"/>
      <c r="M84" s="18"/>
      <c r="N84" s="18"/>
    </row>
    <row r="85" spans="2:14" s="2" customFormat="1" ht="15.75" customHeight="1">
      <c r="B85" s="260" t="str">
        <f>'AMZN Auto Part MASTER'!$AR$4</f>
        <v>Independent</v>
      </c>
      <c r="C85" s="17" t="s">
        <v>40</v>
      </c>
      <c r="D85" s="260" t="str">
        <f>'AMZN Auto Part MASTER'!$AR$44</f>
        <v>Yes</v>
      </c>
      <c r="E85"/>
      <c r="F85"/>
      <c r="G85" s="18"/>
      <c r="H85" s="18"/>
      <c r="I85" s="18"/>
      <c r="J85" s="18"/>
      <c r="K85" s="18"/>
      <c r="L85" s="18"/>
      <c r="M85" s="18"/>
      <c r="N85" s="18"/>
    </row>
    <row r="86" spans="2:14" s="2" customFormat="1" ht="15.75" customHeight="1">
      <c r="B86" s="260" t="str">
        <f>'AMZN Auto Part MASTER'!$AS$4</f>
        <v>Independent</v>
      </c>
      <c r="C86" s="17" t="s">
        <v>41</v>
      </c>
      <c r="D86" s="260" t="str">
        <f>'AMZN Auto Part MASTER'!$AS$44</f>
        <v>No</v>
      </c>
      <c r="E86"/>
      <c r="F86"/>
      <c r="G86" s="18"/>
      <c r="H86" s="18"/>
      <c r="I86" s="18"/>
      <c r="J86" s="18"/>
      <c r="K86" s="18"/>
      <c r="L86" s="18"/>
      <c r="M86" s="18"/>
      <c r="N86" s="18"/>
    </row>
    <row r="87" spans="2:14" s="2" customFormat="1" ht="15.75" customHeight="1">
      <c r="B87" s="260" t="str">
        <f>'AMZN Auto Part MASTER'!$AT$4</f>
        <v>Independent</v>
      </c>
      <c r="C87" s="17" t="s">
        <v>42</v>
      </c>
      <c r="D87" s="260" t="str">
        <f>'AMZN Auto Part MASTER'!$AT$44</f>
        <v>Yes</v>
      </c>
      <c r="E87"/>
      <c r="F87"/>
      <c r="G87" s="18"/>
      <c r="H87" s="18"/>
      <c r="I87" s="18"/>
      <c r="J87" s="18"/>
      <c r="K87" s="18"/>
      <c r="L87" s="18"/>
      <c r="M87" s="18"/>
      <c r="N87" s="18"/>
    </row>
    <row r="88" spans="2:14" s="2" customFormat="1" ht="15.75" customHeight="1">
      <c r="B88" s="260" t="str">
        <f>'AMZN Auto Part MASTER'!$AU$4</f>
        <v>Independent</v>
      </c>
      <c r="C88" s="17" t="s">
        <v>43</v>
      </c>
      <c r="D88" s="260" t="str">
        <f>'AMZN Auto Part MASTER'!$AU$44</f>
        <v>Yes</v>
      </c>
      <c r="E88"/>
      <c r="F88"/>
      <c r="G88" s="18"/>
      <c r="H88" s="18"/>
      <c r="I88" s="18"/>
      <c r="J88" s="18"/>
      <c r="K88" s="18"/>
      <c r="L88" s="18"/>
      <c r="M88" s="18"/>
      <c r="N88" s="18"/>
    </row>
    <row r="89" spans="2:14" s="2" customFormat="1" ht="15.75" customHeight="1">
      <c r="B89" s="260" t="str">
        <f>'AMZN Auto Part MASTER'!$AV$4</f>
        <v>Independent</v>
      </c>
      <c r="C89" s="17" t="s">
        <v>44</v>
      </c>
      <c r="D89" s="260" t="str">
        <f>'AMZN Auto Part MASTER'!$AV$44</f>
        <v>No</v>
      </c>
      <c r="E89"/>
      <c r="F89"/>
      <c r="G89" s="18"/>
      <c r="H89" s="18"/>
      <c r="I89" s="18"/>
      <c r="J89" s="18"/>
      <c r="K89" s="18"/>
      <c r="L89" s="18"/>
      <c r="M89" s="18"/>
      <c r="N89" s="18"/>
    </row>
    <row r="90" spans="2:14" s="2" customFormat="1" ht="15.75" customHeight="1">
      <c r="B90" s="260" t="str">
        <f>'AMZN Auto Part MASTER'!$AW$4</f>
        <v>Independent</v>
      </c>
      <c r="C90" s="17" t="s">
        <v>45</v>
      </c>
      <c r="D90" s="260" t="str">
        <f>'AMZN Auto Part MASTER'!$AW$44</f>
        <v>No</v>
      </c>
      <c r="E90"/>
      <c r="F90"/>
      <c r="G90" s="18"/>
      <c r="H90" s="18"/>
      <c r="I90" s="18"/>
      <c r="J90" s="18"/>
      <c r="K90" s="18"/>
      <c r="L90" s="18"/>
      <c r="M90" s="18"/>
      <c r="N90" s="18"/>
    </row>
    <row r="91" spans="2:14" s="2" customFormat="1" ht="15.75" customHeight="1">
      <c r="B91" s="260" t="str">
        <f>'AMZN Auto Part MASTER'!$AX$4</f>
        <v>Independent</v>
      </c>
      <c r="C91" s="17" t="s">
        <v>46</v>
      </c>
      <c r="D91" s="260" t="str">
        <f>'AMZN Auto Part MASTER'!$AX$44</f>
        <v>No</v>
      </c>
      <c r="E91"/>
      <c r="F91"/>
      <c r="G91" s="18"/>
      <c r="H91" s="18"/>
      <c r="I91" s="18"/>
      <c r="J91" s="18"/>
      <c r="K91" s="18"/>
      <c r="L91" s="18"/>
      <c r="M91" s="18"/>
      <c r="N91" s="18"/>
    </row>
    <row r="92" spans="2:14" s="2" customFormat="1" ht="15.75" customHeight="1">
      <c r="B92" s="260" t="str">
        <f>'AMZN Auto Part MASTER'!$AY$4</f>
        <v>Independent</v>
      </c>
      <c r="C92" s="17" t="s">
        <v>47</v>
      </c>
      <c r="D92" s="260" t="str">
        <f>'AMZN Auto Part MASTER'!$AY$44</f>
        <v>Yes</v>
      </c>
      <c r="E92"/>
      <c r="F92"/>
      <c r="G92" s="18"/>
      <c r="H92" s="18"/>
      <c r="I92" s="18"/>
      <c r="J92" s="18"/>
      <c r="K92" s="18"/>
      <c r="L92" s="18"/>
      <c r="M92" s="18"/>
      <c r="N92" s="18"/>
    </row>
    <row r="93" spans="2:14" s="2" customFormat="1" ht="15.75" customHeight="1">
      <c r="B93" s="260" t="str">
        <f>'AMZN Auto Part MASTER'!$AZ$4</f>
        <v>Independent</v>
      </c>
      <c r="C93" s="17" t="s">
        <v>48</v>
      </c>
      <c r="D93" s="260" t="str">
        <f>'AMZN Auto Part MASTER'!$AZ$44</f>
        <v>Yes</v>
      </c>
      <c r="E93"/>
      <c r="F93"/>
      <c r="G93" s="18"/>
      <c r="H93" s="18"/>
      <c r="I93" s="18"/>
      <c r="J93" s="18"/>
      <c r="K93" s="18"/>
      <c r="L93" s="18"/>
      <c r="M93" s="18"/>
      <c r="N93" s="18"/>
    </row>
    <row r="94" spans="2:14" s="2" customFormat="1" ht="15.75" customHeight="1">
      <c r="B94" s="260" t="str">
        <f>'AMZN Auto Part MASTER'!$BA$4</f>
        <v>Independent</v>
      </c>
      <c r="C94" s="17" t="s">
        <v>49</v>
      </c>
      <c r="D94" s="260" t="str">
        <f>'AMZN Auto Part MASTER'!$BA$44</f>
        <v>Yes</v>
      </c>
      <c r="E94"/>
      <c r="F94"/>
      <c r="G94" s="18"/>
      <c r="H94" s="18"/>
      <c r="I94" s="18"/>
      <c r="J94" s="18"/>
      <c r="K94" s="18"/>
      <c r="L94" s="18"/>
      <c r="M94" s="18"/>
      <c r="N94" s="18"/>
    </row>
    <row r="95" spans="2:14" s="2" customFormat="1" ht="15.75" customHeight="1">
      <c r="B95" s="260" t="str">
        <f>'AMZN Auto Part MASTER'!$BB$4</f>
        <v>Chain</v>
      </c>
      <c r="C95" s="17" t="s">
        <v>50</v>
      </c>
      <c r="D95" s="260" t="str">
        <f>'AMZN Auto Part MASTER'!$BB$44</f>
        <v>No</v>
      </c>
      <c r="E95"/>
      <c r="F95"/>
      <c r="G95" s="18"/>
      <c r="H95" s="18"/>
      <c r="I95" s="18"/>
      <c r="J95" s="18"/>
      <c r="K95" s="18"/>
      <c r="L95" s="18"/>
      <c r="M95" s="18"/>
      <c r="N95" s="18"/>
    </row>
    <row r="96" spans="2:14" s="2" customFormat="1" ht="15.75" customHeight="1">
      <c r="B96" s="260" t="str">
        <f>'AMZN Auto Part MASTER'!$BC$4</f>
        <v>Chain</v>
      </c>
      <c r="C96" s="17" t="s">
        <v>51</v>
      </c>
      <c r="D96" s="260" t="str">
        <f>'AMZN Auto Part MASTER'!$BC$44</f>
        <v>No</v>
      </c>
      <c r="E96"/>
      <c r="F96"/>
      <c r="G96" s="18"/>
      <c r="H96" s="18"/>
      <c r="I96" s="18"/>
      <c r="J96" s="18"/>
      <c r="K96" s="18"/>
      <c r="L96" s="18"/>
      <c r="M96" s="18"/>
      <c r="N96" s="18"/>
    </row>
    <row r="97" spans="2:14" s="2" customFormat="1" ht="15.75" customHeight="1">
      <c r="B97" s="260" t="str">
        <f>'AMZN Auto Part MASTER'!$BD$4</f>
        <v>Chain</v>
      </c>
      <c r="C97" s="17" t="s">
        <v>52</v>
      </c>
      <c r="D97" s="260" t="str">
        <f>'AMZN Auto Part MASTER'!$BD$44</f>
        <v>No</v>
      </c>
      <c r="E97"/>
      <c r="F97"/>
      <c r="G97" s="18"/>
      <c r="H97" s="18"/>
      <c r="I97" s="18"/>
      <c r="J97" s="18"/>
      <c r="K97" s="18"/>
      <c r="L97" s="18"/>
      <c r="M97" s="18"/>
      <c r="N97" s="18"/>
    </row>
    <row r="98" spans="2:14" s="2" customFormat="1" ht="15.75" customHeight="1">
      <c r="B98" s="260" t="str">
        <f>'AMZN Auto Part MASTER'!$BE$4</f>
        <v>Chain</v>
      </c>
      <c r="C98" s="17" t="s">
        <v>53</v>
      </c>
      <c r="D98" s="260" t="str">
        <f>'AMZN Auto Part MASTER'!$BE$44</f>
        <v>No</v>
      </c>
      <c r="E98"/>
      <c r="F98"/>
      <c r="G98" s="18"/>
      <c r="H98" s="18"/>
      <c r="I98" s="18"/>
      <c r="J98" s="18"/>
      <c r="K98" s="18"/>
      <c r="L98" s="18"/>
      <c r="M98" s="18"/>
      <c r="N98" s="18"/>
    </row>
    <row r="99" spans="2:14" s="2" customFormat="1" ht="15.75" customHeight="1">
      <c r="B99" s="260" t="str">
        <f>'AMZN Auto Part MASTER'!$BF$4</f>
        <v>Chain</v>
      </c>
      <c r="C99" s="17" t="s">
        <v>54</v>
      </c>
      <c r="D99" s="260" t="str">
        <f>'AMZN Auto Part MASTER'!$BF$44</f>
        <v>Yes</v>
      </c>
      <c r="E99"/>
      <c r="F99"/>
      <c r="G99" s="18"/>
      <c r="H99" s="18"/>
      <c r="I99" s="18"/>
      <c r="J99" s="18"/>
      <c r="K99" s="18"/>
      <c r="L99" s="18"/>
      <c r="M99" s="18"/>
      <c r="N99" s="18"/>
    </row>
    <row r="100" spans="2:14" s="2" customFormat="1" ht="15.75" customHeight="1">
      <c r="B100" s="260" t="str">
        <f>'AMZN Auto Part MASTER'!$BG$4</f>
        <v>Chain</v>
      </c>
      <c r="C100" s="17" t="s">
        <v>55</v>
      </c>
      <c r="D100" s="260" t="str">
        <f>'AMZN Auto Part MASTER'!$BG$44</f>
        <v>Yes</v>
      </c>
      <c r="E100"/>
      <c r="F100"/>
      <c r="G100" s="18"/>
      <c r="H100" s="18"/>
      <c r="I100" s="18"/>
      <c r="J100" s="18"/>
      <c r="K100" s="18"/>
      <c r="L100" s="18"/>
      <c r="M100" s="18"/>
      <c r="N100" s="18"/>
    </row>
    <row r="101" spans="2:14" s="2" customFormat="1" ht="15.75" customHeight="1">
      <c r="B101" s="260" t="str">
        <f>'AMZN Auto Part MASTER'!$BH$4</f>
        <v>Chain</v>
      </c>
      <c r="C101" s="17" t="s">
        <v>56</v>
      </c>
      <c r="D101" s="260" t="str">
        <f>'AMZN Auto Part MASTER'!$BH$44</f>
        <v>No</v>
      </c>
      <c r="E101"/>
      <c r="F101"/>
      <c r="G101" s="18"/>
      <c r="H101" s="18"/>
      <c r="I101" s="18"/>
      <c r="J101" s="18"/>
      <c r="K101" s="18"/>
      <c r="L101" s="18"/>
      <c r="M101" s="18"/>
      <c r="N101" s="18"/>
    </row>
    <row r="102" spans="2:14" s="2" customFormat="1" ht="15.75" customHeight="1">
      <c r="B102" s="260" t="str">
        <f>'AMZN Auto Part MASTER'!$BI$4</f>
        <v>Chain</v>
      </c>
      <c r="C102" s="17" t="s">
        <v>57</v>
      </c>
      <c r="D102" s="260" t="str">
        <f>'AMZN Auto Part MASTER'!$BI$44</f>
        <v>No</v>
      </c>
      <c r="E102"/>
      <c r="F102"/>
      <c r="G102" s="18"/>
      <c r="H102" s="18"/>
      <c r="I102" s="18"/>
      <c r="J102" s="18"/>
      <c r="K102" s="18"/>
      <c r="L102" s="18"/>
      <c r="M102" s="18"/>
      <c r="N102" s="18"/>
    </row>
    <row r="103" spans="2:14" s="2" customFormat="1" ht="15.75" customHeight="1">
      <c r="B103" s="260" t="str">
        <f>'AMZN Auto Part MASTER'!$BJ$4</f>
        <v>Chain</v>
      </c>
      <c r="C103" s="17" t="s">
        <v>58</v>
      </c>
      <c r="D103" s="260" t="str">
        <f>'AMZN Auto Part MASTER'!$BJ$44</f>
        <v>Yes</v>
      </c>
      <c r="E103"/>
      <c r="F103"/>
      <c r="G103" s="18"/>
      <c r="H103" s="18"/>
      <c r="I103" s="18"/>
      <c r="J103" s="18"/>
      <c r="K103" s="18"/>
      <c r="L103" s="18"/>
      <c r="M103" s="18"/>
      <c r="N103" s="18"/>
    </row>
    <row r="104" spans="2:14" s="2" customFormat="1" ht="15.75" customHeight="1">
      <c r="B104" s="260" t="str">
        <f>'AMZN Auto Part MASTER'!$BK$4</f>
        <v>Independent</v>
      </c>
      <c r="C104" s="17" t="s">
        <v>59</v>
      </c>
      <c r="D104" s="260" t="str">
        <f>'AMZN Auto Part MASTER'!$BK$44</f>
        <v>Yes</v>
      </c>
      <c r="E104"/>
      <c r="F104"/>
      <c r="G104" s="18"/>
      <c r="H104" s="18"/>
      <c r="I104" s="18"/>
      <c r="J104" s="18"/>
      <c r="K104" s="18"/>
      <c r="L104" s="18"/>
      <c r="M104" s="18"/>
      <c r="N104" s="18"/>
    </row>
    <row r="105" spans="2:14" s="2" customFormat="1" ht="15.75" customHeight="1">
      <c r="B105" s="260" t="str">
        <f>'AMZN Auto Part MASTER'!$BL$4</f>
        <v>Independent</v>
      </c>
      <c r="C105" s="17" t="s">
        <v>60</v>
      </c>
      <c r="D105" s="260" t="str">
        <f>'AMZN Auto Part MASTER'!$BL$44</f>
        <v>Yes</v>
      </c>
      <c r="E105"/>
      <c r="F105"/>
      <c r="G105" s="18"/>
      <c r="H105" s="18"/>
      <c r="I105" s="18"/>
      <c r="J105" s="18"/>
      <c r="K105" s="18"/>
      <c r="L105" s="18"/>
      <c r="M105" s="18"/>
      <c r="N105" s="18"/>
    </row>
    <row r="106" spans="2:14" s="2" customFormat="1" ht="15.75" customHeight="1">
      <c r="B106" s="260" t="str">
        <f>'AMZN Auto Part MASTER'!$BM$4</f>
        <v>Independent</v>
      </c>
      <c r="C106" s="17" t="s">
        <v>61</v>
      </c>
      <c r="D106" s="260" t="str">
        <f>'AMZN Auto Part MASTER'!$BM$44</f>
        <v>Yes</v>
      </c>
      <c r="E106"/>
      <c r="F106"/>
      <c r="G106" s="18"/>
      <c r="H106" s="18"/>
      <c r="I106" s="18"/>
      <c r="J106" s="18"/>
      <c r="K106" s="18"/>
      <c r="L106" s="18"/>
      <c r="M106" s="18"/>
      <c r="N106" s="18"/>
    </row>
    <row r="107" spans="2:14" s="2" customFormat="1" ht="15.75" customHeight="1">
      <c r="B107" s="260" t="str">
        <f>'AMZN Auto Part MASTER'!$BN$4</f>
        <v>Independent</v>
      </c>
      <c r="C107" s="17" t="s">
        <v>62</v>
      </c>
      <c r="D107" s="260" t="str">
        <f>'AMZN Auto Part MASTER'!$BN$44</f>
        <v>Yes</v>
      </c>
      <c r="E107"/>
      <c r="F107"/>
      <c r="G107" s="18"/>
      <c r="H107" s="18"/>
      <c r="I107" s="18"/>
      <c r="J107" s="18"/>
      <c r="K107" s="18"/>
      <c r="L107" s="18"/>
      <c r="M107" s="18"/>
      <c r="N107" s="18"/>
    </row>
    <row r="108" spans="2:14" s="2" customFormat="1" ht="15.75" customHeight="1">
      <c r="B108" s="260" t="str">
        <f>'AMZN Auto Part MASTER'!$BO$4</f>
        <v>Independent</v>
      </c>
      <c r="C108" s="17" t="s">
        <v>63</v>
      </c>
      <c r="D108" s="260" t="str">
        <f>'AMZN Auto Part MASTER'!$BO$44</f>
        <v>Yes</v>
      </c>
      <c r="E108"/>
      <c r="F108"/>
      <c r="G108" s="18"/>
      <c r="H108" s="18"/>
      <c r="I108" s="18"/>
      <c r="J108" s="18"/>
      <c r="K108" s="18"/>
      <c r="L108" s="18"/>
      <c r="M108" s="18"/>
      <c r="N108" s="18"/>
    </row>
    <row r="109" spans="2:14" s="2" customFormat="1" ht="15.75" customHeight="1">
      <c r="B109" s="260" t="str">
        <f>'AMZN Auto Part MASTER'!$BP$4</f>
        <v>Independent</v>
      </c>
      <c r="C109" s="17" t="s">
        <v>64</v>
      </c>
      <c r="D109" s="260" t="str">
        <f>'AMZN Auto Part MASTER'!$BP$44</f>
        <v>Yes</v>
      </c>
      <c r="E109"/>
      <c r="F109"/>
      <c r="G109" s="18"/>
      <c r="H109" s="18"/>
      <c r="I109" s="18"/>
      <c r="J109" s="18"/>
      <c r="K109" s="18"/>
      <c r="L109" s="18"/>
      <c r="M109" s="18"/>
      <c r="N109" s="18"/>
    </row>
    <row r="110" spans="2:14" s="2" customFormat="1" ht="15.75" customHeight="1">
      <c r="B110" s="260" t="str">
        <f>'AMZN Auto Part MASTER'!$BQ$4</f>
        <v>Independent</v>
      </c>
      <c r="C110" s="17" t="s">
        <v>65</v>
      </c>
      <c r="D110" s="260" t="str">
        <f>'AMZN Auto Part MASTER'!$BQ$44</f>
        <v>Yes</v>
      </c>
      <c r="E110"/>
      <c r="F110"/>
      <c r="G110" s="18"/>
      <c r="H110" s="18"/>
      <c r="I110" s="18"/>
      <c r="J110" s="18"/>
      <c r="K110" s="18"/>
      <c r="L110" s="18"/>
      <c r="M110" s="18"/>
      <c r="N110" s="18"/>
    </row>
    <row r="111" spans="2:14" s="2" customFormat="1" ht="15.75" customHeight="1">
      <c r="B111" s="260" t="str">
        <f>'AMZN Auto Part MASTER'!$BR$4</f>
        <v>Chain</v>
      </c>
      <c r="C111" s="17" t="s">
        <v>66</v>
      </c>
      <c r="D111" s="260" t="str">
        <f>'AMZN Auto Part MASTER'!$BR$44</f>
        <v>No</v>
      </c>
      <c r="E111" s="18"/>
      <c r="F111"/>
      <c r="G111" s="18"/>
      <c r="H111" s="18"/>
      <c r="I111" s="18"/>
      <c r="J111" s="18"/>
      <c r="K111" s="18"/>
      <c r="L111" s="18"/>
      <c r="M111" s="18"/>
      <c r="N111" s="18"/>
    </row>
    <row r="112" spans="2:14" s="2" customFormat="1" ht="15.75" customHeight="1">
      <c r="B112" s="260" t="str">
        <f>'AMZN Auto Part MASTER'!$BS$4</f>
        <v>Chain</v>
      </c>
      <c r="C112" s="17" t="s">
        <v>67</v>
      </c>
      <c r="D112" s="260" t="str">
        <f>'AMZN Auto Part MASTER'!$BS$44</f>
        <v>No</v>
      </c>
      <c r="E112" s="18"/>
      <c r="F112"/>
      <c r="G112" s="18"/>
      <c r="H112" s="18"/>
      <c r="I112" s="18"/>
      <c r="J112" s="18"/>
      <c r="K112" s="18"/>
      <c r="L112" s="18"/>
      <c r="M112" s="18"/>
      <c r="N112" s="18"/>
    </row>
    <row r="113" spans="2:14" s="2" customFormat="1" ht="15.75" customHeight="1">
      <c r="B113" s="260" t="str">
        <f>'AMZN Auto Part MASTER'!$BT$4</f>
        <v>Chain</v>
      </c>
      <c r="C113" s="17" t="s">
        <v>68</v>
      </c>
      <c r="D113" s="260" t="str">
        <f>'AMZN Auto Part MASTER'!$BT$44</f>
        <v>No</v>
      </c>
      <c r="E113" s="18"/>
      <c r="F113"/>
      <c r="G113" s="18"/>
      <c r="H113" s="18"/>
      <c r="I113" s="18"/>
      <c r="J113" s="18"/>
      <c r="K113" s="18"/>
      <c r="L113" s="18"/>
      <c r="M113" s="18"/>
      <c r="N113" s="18"/>
    </row>
    <row r="114" spans="2:14" s="2" customFormat="1" ht="15.75" customHeight="1">
      <c r="B114" s="260" t="str">
        <f>'AMZN Auto Part MASTER'!$BU$4</f>
        <v>Chain</v>
      </c>
      <c r="C114" s="17" t="s">
        <v>69</v>
      </c>
      <c r="D114" s="260" t="str">
        <f>'AMZN Auto Part MASTER'!$BU$44</f>
        <v>No</v>
      </c>
      <c r="E114" s="18"/>
      <c r="F114" s="18"/>
      <c r="G114" s="18"/>
      <c r="H114" s="18"/>
      <c r="I114" s="18"/>
      <c r="J114" s="18"/>
      <c r="K114" s="18"/>
      <c r="L114" s="18"/>
      <c r="M114" s="18"/>
      <c r="N114" s="18"/>
    </row>
    <row r="115" spans="2:14" s="2" customFormat="1" ht="15.75" customHeight="1">
      <c r="B115" s="260" t="str">
        <f>'AMZN Auto Part MASTER'!$BV$4</f>
        <v>Chain</v>
      </c>
      <c r="C115" s="17" t="s">
        <v>70</v>
      </c>
      <c r="D115" s="260" t="str">
        <f>'AMZN Auto Part MASTER'!$BV$44</f>
        <v>No</v>
      </c>
      <c r="E115" s="18"/>
      <c r="F115" s="18"/>
      <c r="G115" s="18"/>
      <c r="H115" s="18"/>
      <c r="I115" s="18"/>
      <c r="J115" s="18"/>
      <c r="K115" s="18"/>
      <c r="L115" s="18"/>
      <c r="M115" s="18"/>
      <c r="N115" s="18"/>
    </row>
    <row r="116" spans="2:14" s="2" customFormat="1" ht="15.75" customHeight="1">
      <c r="B116" s="260" t="str">
        <f>'AMZN Auto Part MASTER'!$BW$4</f>
        <v>Chain</v>
      </c>
      <c r="C116" s="17" t="s">
        <v>71</v>
      </c>
      <c r="D116" s="260" t="str">
        <f>'AMZN Auto Part MASTER'!$BW$44</f>
        <v>No</v>
      </c>
      <c r="E116" s="18"/>
      <c r="F116" s="18"/>
      <c r="G116" s="18"/>
      <c r="H116" s="18"/>
      <c r="I116" s="18"/>
      <c r="J116" s="18"/>
      <c r="K116" s="18"/>
      <c r="L116" s="18"/>
      <c r="M116" s="18"/>
      <c r="N116" s="18"/>
    </row>
    <row r="117" spans="2:14" s="2" customFormat="1" ht="15.75" customHeight="1">
      <c r="B117" s="260" t="str">
        <f>'AMZN Auto Part MASTER'!$BX$4</f>
        <v>Chain</v>
      </c>
      <c r="C117" s="17" t="s">
        <v>72</v>
      </c>
      <c r="D117" s="260" t="str">
        <f>'AMZN Auto Part MASTER'!$BX$44</f>
        <v>No</v>
      </c>
      <c r="E117" s="18"/>
      <c r="F117" s="18"/>
      <c r="G117" s="18"/>
      <c r="H117" s="18"/>
      <c r="I117" s="18"/>
      <c r="J117" s="18"/>
      <c r="K117" s="18"/>
      <c r="L117" s="18"/>
      <c r="M117" s="18"/>
      <c r="N117" s="18"/>
    </row>
    <row r="118" spans="2:14" s="2" customFormat="1" ht="15.75" customHeight="1">
      <c r="B118" s="260" t="str">
        <f>'AMZN Auto Part MASTER'!$BY$4</f>
        <v>Chain</v>
      </c>
      <c r="C118" s="17" t="s">
        <v>73</v>
      </c>
      <c r="D118" s="260" t="str">
        <f>'AMZN Auto Part MASTER'!$BY$44</f>
        <v>No</v>
      </c>
      <c r="E118" s="18"/>
      <c r="F118" s="18"/>
      <c r="G118" s="18"/>
      <c r="H118" s="18"/>
      <c r="I118" s="18"/>
      <c r="J118" s="18"/>
      <c r="K118" s="18"/>
      <c r="L118" s="18"/>
      <c r="M118" s="18"/>
      <c r="N118" s="18"/>
    </row>
    <row r="119" spans="2:14" s="2" customFormat="1" ht="15.75" customHeight="1">
      <c r="B119" s="260" t="str">
        <f>'AMZN Auto Part MASTER'!$BZ$4</f>
        <v>Chain</v>
      </c>
      <c r="C119" s="17" t="s">
        <v>74</v>
      </c>
      <c r="D119" s="260" t="str">
        <f>'AMZN Auto Part MASTER'!$BZ$44</f>
        <v>No</v>
      </c>
      <c r="E119" s="18"/>
      <c r="F119" s="18"/>
      <c r="G119" s="18"/>
      <c r="H119" s="18"/>
      <c r="I119" s="18"/>
      <c r="J119" s="18"/>
      <c r="K119" s="18"/>
      <c r="L119" s="18"/>
      <c r="M119" s="18"/>
      <c r="N119" s="18"/>
    </row>
    <row r="120" spans="2:14" s="2" customFormat="1" ht="15.75" customHeight="1">
      <c r="B120" s="260" t="str">
        <f>'AMZN Auto Part MASTER'!$CA$4</f>
        <v>Chain</v>
      </c>
      <c r="C120" s="17" t="s">
        <v>75</v>
      </c>
      <c r="D120" s="260" t="str">
        <f>'AMZN Auto Part MASTER'!$CA$44</f>
        <v>No</v>
      </c>
      <c r="E120" s="18"/>
      <c r="F120" s="18"/>
      <c r="G120" s="18"/>
      <c r="H120" s="18"/>
      <c r="I120" s="18"/>
      <c r="J120" s="18"/>
      <c r="K120" s="18"/>
      <c r="L120" s="18"/>
      <c r="M120" s="18"/>
      <c r="N120" s="18"/>
    </row>
    <row r="121" spans="2:14" s="2" customFormat="1" ht="15.75" customHeight="1">
      <c r="B121" s="260" t="str">
        <f>'AMZN Auto Part MASTER'!$CB$4</f>
        <v>Chain</v>
      </c>
      <c r="C121" s="17" t="s">
        <v>76</v>
      </c>
      <c r="D121" s="260" t="str">
        <f>'AMZN Auto Part MASTER'!$CB$44</f>
        <v>No</v>
      </c>
      <c r="E121" s="18"/>
      <c r="F121" s="18"/>
      <c r="G121" s="18"/>
      <c r="H121" s="18"/>
      <c r="I121" s="18"/>
      <c r="J121" s="18"/>
      <c r="K121" s="18"/>
      <c r="L121" s="18"/>
      <c r="M121" s="18"/>
      <c r="N121" s="18"/>
    </row>
    <row r="122" spans="2:14" s="2" customFormat="1" ht="15.75" customHeight="1">
      <c r="B122" s="260" t="str">
        <f>'AMZN Auto Part MASTER'!$CC$4</f>
        <v>Chain</v>
      </c>
      <c r="C122" s="17" t="s">
        <v>77</v>
      </c>
      <c r="D122" s="260" t="str">
        <f>'AMZN Auto Part MASTER'!$CC$44</f>
        <v>No</v>
      </c>
      <c r="E122" s="18"/>
      <c r="F122" s="18"/>
      <c r="G122" s="18"/>
      <c r="H122" s="18"/>
      <c r="I122" s="18"/>
      <c r="J122" s="18"/>
      <c r="K122" s="18"/>
      <c r="L122" s="18"/>
      <c r="M122" s="18"/>
      <c r="N122" s="18"/>
    </row>
    <row r="123" spans="2:14" s="2" customFormat="1" ht="15.75" customHeight="1">
      <c r="B123" s="260" t="str">
        <f>'AMZN Auto Part MASTER'!$CD$4</f>
        <v>Chain</v>
      </c>
      <c r="C123" s="17" t="s">
        <v>78</v>
      </c>
      <c r="D123" s="260" t="str">
        <f>'AMZN Auto Part MASTER'!$CD$44</f>
        <v>Yes</v>
      </c>
      <c r="E123" s="18"/>
      <c r="F123" s="18"/>
      <c r="G123" s="18"/>
      <c r="H123" s="18"/>
      <c r="I123" s="18"/>
      <c r="J123" s="18"/>
      <c r="K123" s="18"/>
      <c r="L123" s="18"/>
      <c r="M123" s="18"/>
      <c r="N123" s="18"/>
    </row>
    <row r="124" spans="2:14" s="2" customFormat="1" ht="15.75" customHeight="1">
      <c r="B124" s="260" t="str">
        <f>'AMZN Auto Part MASTER'!$CE$4</f>
        <v>Chain</v>
      </c>
      <c r="C124" s="17" t="s">
        <v>79</v>
      </c>
      <c r="D124" s="260" t="str">
        <f>'AMZN Auto Part MASTER'!$CE$44</f>
        <v>No</v>
      </c>
      <c r="E124" s="18"/>
      <c r="F124" s="18"/>
      <c r="G124" s="18"/>
      <c r="H124" s="18"/>
      <c r="I124" s="18"/>
      <c r="J124" s="18"/>
      <c r="K124" s="18"/>
      <c r="L124" s="18"/>
      <c r="M124" s="18"/>
      <c r="N124" s="18"/>
    </row>
    <row r="125" spans="2:14" s="2" customFormat="1" ht="15.75" customHeight="1">
      <c r="B125" s="260" t="str">
        <f>'AMZN Auto Part MASTER'!$CF$4</f>
        <v>Chain</v>
      </c>
      <c r="C125" s="17" t="s">
        <v>80</v>
      </c>
      <c r="D125" s="260" t="str">
        <f>'AMZN Auto Part MASTER'!$CF$44</f>
        <v>No</v>
      </c>
      <c r="E125" s="18"/>
      <c r="F125" s="18"/>
      <c r="G125" s="18"/>
      <c r="H125" s="18"/>
      <c r="I125" s="18"/>
      <c r="J125" s="18"/>
      <c r="K125" s="18"/>
      <c r="L125" s="18"/>
      <c r="M125" s="18"/>
      <c r="N125" s="18"/>
    </row>
    <row r="126" spans="2:14" s="2" customFormat="1" ht="15.75" customHeight="1">
      <c r="B126" s="260" t="str">
        <f>'AMZN Auto Part MASTER'!$CG$4</f>
        <v>Chain</v>
      </c>
      <c r="C126" s="17" t="s">
        <v>81</v>
      </c>
      <c r="D126" s="260" t="str">
        <f>'AMZN Auto Part MASTER'!$CG$44</f>
        <v>No</v>
      </c>
      <c r="E126" s="18"/>
      <c r="F126" s="18"/>
      <c r="G126" s="18"/>
      <c r="H126" s="18"/>
      <c r="I126" s="18"/>
      <c r="J126" s="18"/>
      <c r="K126" s="18"/>
      <c r="L126" s="18"/>
      <c r="M126" s="18"/>
      <c r="N126" s="18"/>
    </row>
    <row r="127" spans="2:14" s="2" customFormat="1" ht="15.75" customHeight="1">
      <c r="B127" s="260" t="str">
        <f>'AMZN Auto Part MASTER'!$CH$4</f>
        <v>Chain</v>
      </c>
      <c r="C127" s="17" t="s">
        <v>82</v>
      </c>
      <c r="D127" s="260" t="str">
        <f>'AMZN Auto Part MASTER'!$CH$44</f>
        <v>No</v>
      </c>
      <c r="E127" s="18"/>
      <c r="F127" s="18"/>
      <c r="G127" s="18"/>
      <c r="H127" s="18"/>
      <c r="I127" s="18"/>
      <c r="J127" s="18"/>
      <c r="K127" s="18"/>
      <c r="L127" s="18"/>
      <c r="M127" s="18"/>
      <c r="N127" s="18"/>
    </row>
    <row r="128" spans="2:14" s="2" customFormat="1" ht="15.75" customHeight="1">
      <c r="B128" s="260" t="str">
        <f>'AMZN Auto Part MASTER'!$CI$4</f>
        <v>Chain</v>
      </c>
      <c r="C128" s="17" t="s">
        <v>83</v>
      </c>
      <c r="D128" s="260" t="str">
        <f>'AMZN Auto Part MASTER'!$CI$44</f>
        <v>No</v>
      </c>
      <c r="E128" s="18"/>
      <c r="F128" s="18"/>
      <c r="G128" s="18"/>
      <c r="H128" s="18"/>
      <c r="I128" s="18"/>
      <c r="J128" s="18"/>
      <c r="K128" s="18"/>
      <c r="L128" s="18"/>
      <c r="M128" s="18"/>
      <c r="N128" s="18"/>
    </row>
    <row r="129" spans="2:14" s="2" customFormat="1" ht="15.75" customHeight="1">
      <c r="B129" s="260" t="str">
        <f>'AMZN Auto Part MASTER'!$CJ$4</f>
        <v>Chain</v>
      </c>
      <c r="C129" s="17" t="s">
        <v>84</v>
      </c>
      <c r="D129" s="260" t="str">
        <f>'AMZN Auto Part MASTER'!$CJ$44</f>
        <v>No</v>
      </c>
      <c r="E129" s="18"/>
      <c r="F129" s="18"/>
      <c r="G129" s="18"/>
      <c r="H129" s="18"/>
      <c r="I129" s="18"/>
      <c r="J129" s="18"/>
      <c r="K129" s="18"/>
      <c r="L129" s="18"/>
      <c r="M129" s="18"/>
      <c r="N129" s="18"/>
    </row>
    <row r="130" spans="2:14" s="2" customFormat="1" ht="15.75" customHeight="1">
      <c r="B130" s="260" t="str">
        <f>'AMZN Auto Part MASTER'!$CK$4</f>
        <v>Chain</v>
      </c>
      <c r="C130" s="17" t="s">
        <v>85</v>
      </c>
      <c r="D130" s="260" t="str">
        <f>'AMZN Auto Part MASTER'!$CK$44</f>
        <v>No</v>
      </c>
      <c r="E130" s="18"/>
      <c r="F130" s="18"/>
      <c r="G130" s="18"/>
      <c r="H130" s="18"/>
      <c r="I130" s="18"/>
      <c r="J130" s="18"/>
      <c r="K130" s="18"/>
      <c r="L130" s="18"/>
      <c r="M130" s="18"/>
      <c r="N130" s="18"/>
    </row>
    <row r="131" spans="2:14" s="2" customFormat="1" ht="15.75" customHeight="1">
      <c r="B131" s="260">
        <f>'AMZN Auto Part MASTER'!$CL$4</f>
        <v>0</v>
      </c>
      <c r="C131" s="17" t="s">
        <v>362</v>
      </c>
      <c r="D131" s="260">
        <f>'AMZN Auto Part MASTER'!$CL$44</f>
        <v>0</v>
      </c>
      <c r="E131" s="18"/>
      <c r="F131" s="18"/>
      <c r="G131" s="18"/>
      <c r="H131" s="18"/>
      <c r="I131" s="18"/>
      <c r="J131" s="18"/>
      <c r="K131" s="18"/>
      <c r="L131" s="18"/>
      <c r="M131" s="18"/>
      <c r="N131" s="18"/>
    </row>
    <row r="132" spans="2:14" s="2" customFormat="1" ht="15.75" customHeight="1">
      <c r="B132" s="260">
        <f>'AMZN Auto Part MASTER'!$CM$4</f>
        <v>0</v>
      </c>
      <c r="C132" s="17" t="s">
        <v>363</v>
      </c>
      <c r="D132" s="260">
        <f>'AMZN Auto Part MASTER'!$CM$44</f>
        <v>0</v>
      </c>
      <c r="E132" s="18"/>
      <c r="F132" s="18"/>
      <c r="G132" s="18"/>
      <c r="H132" s="18"/>
      <c r="I132" s="18"/>
      <c r="J132" s="18"/>
      <c r="K132" s="18"/>
      <c r="L132" s="18"/>
      <c r="M132" s="18"/>
      <c r="N132" s="18"/>
    </row>
    <row r="133" spans="2:14" s="2" customFormat="1" ht="15.75" customHeight="1">
      <c r="B133" s="260">
        <f>'AMZN Auto Part MASTER'!$CN$4</f>
        <v>0</v>
      </c>
      <c r="C133" s="17" t="s">
        <v>364</v>
      </c>
      <c r="D133" s="260">
        <f>'AMZN Auto Part MASTER'!$CN$44</f>
        <v>0</v>
      </c>
      <c r="E133" s="18"/>
      <c r="F133" s="18"/>
      <c r="G133" s="18"/>
      <c r="H133" s="18"/>
      <c r="I133" s="18"/>
      <c r="J133" s="18"/>
      <c r="K133" s="18"/>
      <c r="L133" s="18"/>
      <c r="M133" s="18"/>
      <c r="N133" s="18"/>
    </row>
    <row r="134" spans="2:14" s="2" customFormat="1" ht="15.75" customHeight="1">
      <c r="B134" s="260">
        <f>'AMZN Auto Part MASTER'!$CO$4</f>
        <v>0</v>
      </c>
      <c r="C134" s="17" t="s">
        <v>365</v>
      </c>
      <c r="D134" s="260">
        <f>'AMZN Auto Part MASTER'!$CO$44</f>
        <v>0</v>
      </c>
      <c r="E134" s="18"/>
      <c r="F134" s="18"/>
      <c r="G134" s="18"/>
      <c r="H134" s="18"/>
      <c r="I134" s="18"/>
      <c r="J134" s="18"/>
      <c r="K134" s="18"/>
      <c r="L134" s="18"/>
      <c r="M134" s="18"/>
      <c r="N134" s="18"/>
    </row>
    <row r="135" spans="2:14" s="2" customFormat="1" ht="15.75" customHeight="1">
      <c r="B135" s="260">
        <f>'AMZN Auto Part MASTER'!$CP$4</f>
        <v>0</v>
      </c>
      <c r="C135" s="17" t="s">
        <v>366</v>
      </c>
      <c r="D135" s="260">
        <f>'AMZN Auto Part MASTER'!$CP$44</f>
        <v>0</v>
      </c>
      <c r="E135" s="18"/>
      <c r="F135" s="18"/>
      <c r="G135" s="18"/>
      <c r="H135" s="18"/>
      <c r="I135" s="18"/>
      <c r="J135" s="18"/>
      <c r="K135" s="18"/>
      <c r="L135" s="18"/>
      <c r="M135" s="18"/>
      <c r="N135" s="18"/>
    </row>
    <row r="136" spans="2:14" s="2" customFormat="1" ht="15.75" customHeight="1">
      <c r="B136" s="260">
        <f>'AMZN Auto Part MASTER'!$CQ$4</f>
        <v>0</v>
      </c>
      <c r="C136" s="17" t="s">
        <v>367</v>
      </c>
      <c r="D136" s="260">
        <f>'AMZN Auto Part MASTER'!$CQ$44</f>
        <v>0</v>
      </c>
      <c r="E136" s="18"/>
      <c r="F136" s="18"/>
      <c r="G136" s="18"/>
      <c r="H136" s="18"/>
      <c r="I136" s="18"/>
      <c r="J136" s="18"/>
      <c r="K136" s="18"/>
      <c r="L136" s="18"/>
      <c r="M136" s="18"/>
      <c r="N136" s="18"/>
    </row>
    <row r="137" spans="2:14" s="2" customFormat="1" ht="15.75" customHeight="1">
      <c r="B137" s="260">
        <f>'AMZN Auto Part MASTER'!$CR$4</f>
        <v>0</v>
      </c>
      <c r="C137" s="17" t="s">
        <v>368</v>
      </c>
      <c r="D137" s="260">
        <f>'AMZN Auto Part MASTER'!$CR$44</f>
        <v>0</v>
      </c>
      <c r="E137" s="18"/>
      <c r="F137" s="18"/>
      <c r="G137" s="18"/>
      <c r="H137" s="18"/>
      <c r="I137" s="18"/>
      <c r="J137" s="18"/>
      <c r="K137" s="18"/>
      <c r="L137" s="18"/>
      <c r="M137" s="18"/>
      <c r="N137" s="18"/>
    </row>
    <row r="138" spans="2:14" s="2" customFormat="1" ht="15.75" customHeight="1">
      <c r="B138" s="260">
        <f>'AMZN Auto Part MASTER'!$CS$4</f>
        <v>0</v>
      </c>
      <c r="C138" s="17" t="s">
        <v>369</v>
      </c>
      <c r="D138" s="260">
        <f>'AMZN Auto Part MASTER'!$CS$44</f>
        <v>0</v>
      </c>
      <c r="E138" s="18"/>
      <c r="F138" s="18"/>
      <c r="G138" s="18"/>
      <c r="H138" s="18"/>
      <c r="I138" s="18"/>
      <c r="J138" s="18"/>
      <c r="K138" s="18"/>
      <c r="L138" s="18"/>
      <c r="M138" s="18"/>
      <c r="N138" s="18"/>
    </row>
    <row r="139" spans="2:14" s="2" customFormat="1" ht="15.75" customHeight="1">
      <c r="B139" s="260">
        <f>'AMZN Auto Part MASTER'!$CT$4</f>
        <v>0</v>
      </c>
      <c r="C139" s="17" t="s">
        <v>370</v>
      </c>
      <c r="D139" s="260">
        <f>'AMZN Auto Part MASTER'!$CT$44</f>
        <v>0</v>
      </c>
      <c r="E139" s="18"/>
      <c r="F139" s="18"/>
      <c r="G139" s="18"/>
      <c r="H139" s="18"/>
      <c r="I139" s="18"/>
      <c r="J139" s="18"/>
      <c r="K139" s="18"/>
      <c r="L139" s="18"/>
      <c r="M139" s="18"/>
      <c r="N139" s="18"/>
    </row>
    <row r="140" spans="2:14" s="2" customFormat="1" ht="15.75" customHeight="1">
      <c r="B140" s="260">
        <f>'AMZN Auto Part MASTER'!$CU$4</f>
        <v>0</v>
      </c>
      <c r="C140" s="17" t="s">
        <v>371</v>
      </c>
      <c r="D140" s="260">
        <f>'AMZN Auto Part MASTER'!$CU$44</f>
        <v>0</v>
      </c>
      <c r="E140" s="18"/>
      <c r="F140" s="18"/>
      <c r="G140" s="18"/>
      <c r="H140" s="18"/>
      <c r="I140" s="18"/>
      <c r="J140" s="18"/>
      <c r="K140" s="18"/>
      <c r="L140" s="18"/>
      <c r="M140" s="18"/>
      <c r="N140" s="18"/>
    </row>
    <row r="141" spans="2:14" s="2" customFormat="1" ht="15.75" customHeight="1">
      <c r="B141" s="260">
        <f>'AMZN Auto Part MASTER'!$CV$4</f>
        <v>0</v>
      </c>
      <c r="C141" s="17" t="s">
        <v>372</v>
      </c>
      <c r="D141" s="260">
        <f>'AMZN Auto Part MASTER'!$CV$44</f>
        <v>0</v>
      </c>
      <c r="E141" s="18"/>
      <c r="F141" s="18"/>
      <c r="G141" s="18"/>
      <c r="H141" s="18"/>
      <c r="I141" s="18"/>
      <c r="J141" s="18"/>
      <c r="K141" s="18"/>
      <c r="L141" s="18"/>
      <c r="M141" s="18"/>
      <c r="N141" s="18"/>
    </row>
    <row r="142" spans="2:14" s="2" customFormat="1" ht="15.75" customHeight="1">
      <c r="B142" s="260">
        <f>'AMZN Auto Part MASTER'!$CW$4</f>
        <v>0</v>
      </c>
      <c r="C142" s="17" t="s">
        <v>373</v>
      </c>
      <c r="D142" s="260">
        <f>'AMZN Auto Part MASTER'!$CW$44</f>
        <v>0</v>
      </c>
      <c r="E142" s="18"/>
      <c r="F142" s="18"/>
      <c r="G142" s="18"/>
      <c r="H142" s="18"/>
      <c r="I142" s="18"/>
      <c r="J142" s="18"/>
      <c r="K142" s="18"/>
      <c r="L142" s="18"/>
      <c r="M142" s="18"/>
      <c r="N142" s="18"/>
    </row>
    <row r="143" spans="2:14" s="2" customFormat="1" ht="15.75" customHeight="1">
      <c r="B143" s="260">
        <f>'AMZN Auto Part MASTER'!$CX$4</f>
        <v>0</v>
      </c>
      <c r="C143" s="17" t="s">
        <v>374</v>
      </c>
      <c r="D143" s="260">
        <f>'AMZN Auto Part MASTER'!$CX$44</f>
        <v>0</v>
      </c>
      <c r="E143" s="18"/>
      <c r="F143" s="18"/>
      <c r="G143" s="18"/>
      <c r="H143" s="18"/>
      <c r="I143" s="18"/>
      <c r="J143" s="18"/>
      <c r="K143" s="18"/>
      <c r="L143" s="18"/>
      <c r="M143" s="18"/>
      <c r="N143" s="18"/>
    </row>
    <row r="144" spans="2:14" s="2" customFormat="1" ht="15.75" customHeight="1">
      <c r="B144" s="260">
        <f>'AMZN Auto Part MASTER'!$CY$4</f>
        <v>0</v>
      </c>
      <c r="C144" s="17" t="s">
        <v>375</v>
      </c>
      <c r="D144" s="260">
        <f>'AMZN Auto Part MASTER'!$CY$44</f>
        <v>0</v>
      </c>
      <c r="E144" s="18"/>
      <c r="F144" s="18"/>
      <c r="G144" s="18"/>
      <c r="H144" s="18"/>
      <c r="I144" s="18"/>
      <c r="J144" s="18"/>
      <c r="K144" s="18"/>
      <c r="L144" s="18"/>
      <c r="M144" s="18"/>
      <c r="N144" s="18"/>
    </row>
    <row r="145" spans="2:14" s="2" customFormat="1" ht="15.75" customHeight="1">
      <c r="B145" s="260">
        <f>'AMZN Auto Part MASTER'!$CZ$4</f>
        <v>0</v>
      </c>
      <c r="C145" s="17" t="s">
        <v>394</v>
      </c>
      <c r="D145" s="260">
        <f>'AMZN Auto Part MASTER'!$CZ$44</f>
        <v>0</v>
      </c>
      <c r="E145" s="18"/>
      <c r="F145" s="18"/>
      <c r="G145" s="18"/>
      <c r="H145" s="18"/>
      <c r="I145" s="18"/>
      <c r="J145" s="18"/>
      <c r="K145" s="18"/>
      <c r="L145" s="18"/>
      <c r="M145" s="18"/>
      <c r="N145" s="18"/>
    </row>
    <row r="146" spans="2:14" s="2" customFormat="1" ht="15.75" customHeight="1">
      <c r="B146" s="260">
        <f>'AMZN Auto Part MASTER'!$DA$4</f>
        <v>0</v>
      </c>
      <c r="C146" s="17" t="s">
        <v>395</v>
      </c>
      <c r="D146" s="260">
        <f>'AMZN Auto Part MASTER'!$DA$44</f>
        <v>0</v>
      </c>
      <c r="E146" s="18"/>
      <c r="F146" s="18"/>
      <c r="G146" s="18"/>
      <c r="H146" s="18"/>
      <c r="I146" s="18"/>
      <c r="J146" s="18"/>
      <c r="K146" s="18"/>
      <c r="L146" s="18"/>
      <c r="M146" s="18"/>
      <c r="N146" s="18"/>
    </row>
    <row r="147" spans="2:14" s="2" customFormat="1" ht="15.75" customHeight="1">
      <c r="B147" s="260">
        <f>'AMZN Auto Part MASTER'!$DB$4</f>
        <v>0</v>
      </c>
      <c r="C147" s="17" t="s">
        <v>396</v>
      </c>
      <c r="D147" s="260">
        <f>'AMZN Auto Part MASTER'!$DB$44</f>
        <v>0</v>
      </c>
      <c r="E147" s="18"/>
      <c r="F147" s="18"/>
      <c r="G147" s="18"/>
      <c r="H147" s="18"/>
      <c r="I147" s="18"/>
      <c r="J147" s="18"/>
      <c r="K147" s="18"/>
      <c r="L147" s="18"/>
      <c r="M147" s="18"/>
      <c r="N147" s="18"/>
    </row>
    <row r="148" spans="2:14" s="2" customFormat="1" ht="15.75" customHeight="1">
      <c r="B148" s="260">
        <f>'AMZN Auto Part MASTER'!$DC$4</f>
        <v>0</v>
      </c>
      <c r="C148" s="17" t="s">
        <v>397</v>
      </c>
      <c r="D148" s="260">
        <f>'AMZN Auto Part MASTER'!$DC$44</f>
        <v>0</v>
      </c>
      <c r="E148" s="18"/>
      <c r="F148" s="18"/>
      <c r="G148" s="18"/>
      <c r="H148" s="18"/>
      <c r="I148" s="18"/>
      <c r="J148" s="18"/>
      <c r="K148" s="18"/>
      <c r="L148" s="18"/>
      <c r="M148" s="18"/>
      <c r="N148" s="18"/>
    </row>
    <row r="149" spans="2:14" s="2" customFormat="1" ht="15.75" customHeight="1">
      <c r="B149" s="260">
        <f>'AMZN Auto Part MASTER'!$DD$4</f>
        <v>0</v>
      </c>
      <c r="C149" s="17" t="s">
        <v>398</v>
      </c>
      <c r="D149" s="260">
        <f>'AMZN Auto Part MASTER'!$DD$44</f>
        <v>0</v>
      </c>
      <c r="E149" s="18"/>
      <c r="F149" s="18"/>
      <c r="G149" s="18"/>
      <c r="H149" s="18"/>
      <c r="I149" s="18"/>
      <c r="J149" s="18"/>
      <c r="K149" s="18"/>
      <c r="L149" s="18"/>
      <c r="M149" s="18"/>
      <c r="N149" s="18"/>
    </row>
    <row r="150" spans="2:14" s="2" customFormat="1" ht="15.75" customHeight="1">
      <c r="B150" s="260">
        <f>'AMZN Auto Part MASTER'!$DE$4</f>
        <v>0</v>
      </c>
      <c r="C150" s="17" t="s">
        <v>399</v>
      </c>
      <c r="D150" s="260">
        <f>'AMZN Auto Part MASTER'!$DE$44</f>
        <v>0</v>
      </c>
      <c r="E150" s="18"/>
      <c r="F150" s="18"/>
      <c r="G150" s="18"/>
      <c r="H150" s="18"/>
      <c r="I150" s="18"/>
      <c r="J150" s="18"/>
      <c r="K150" s="18"/>
      <c r="L150" s="18"/>
      <c r="M150" s="18"/>
      <c r="N150" s="18"/>
    </row>
    <row r="151" spans="2:14" s="2" customFormat="1" ht="15.75" customHeight="1">
      <c r="B151" s="260">
        <f>'AMZN Auto Part MASTER'!$DF$4</f>
        <v>0</v>
      </c>
      <c r="C151" s="17" t="s">
        <v>400</v>
      </c>
      <c r="D151" s="260">
        <f>'AMZN Auto Part MASTER'!$DF$44</f>
        <v>0</v>
      </c>
      <c r="E151" s="18"/>
      <c r="F151" s="18"/>
      <c r="G151" s="18"/>
      <c r="H151" s="18"/>
      <c r="I151" s="18"/>
      <c r="J151" s="18"/>
      <c r="K151" s="18"/>
      <c r="L151" s="18"/>
      <c r="M151" s="18"/>
      <c r="N151" s="18"/>
    </row>
    <row r="152" spans="2:14" s="2" customFormat="1" ht="15.75" customHeight="1">
      <c r="B152" s="260">
        <f>'AMZN Auto Part MASTER'!$DG$4</f>
        <v>0</v>
      </c>
      <c r="C152" s="17" t="s">
        <v>401</v>
      </c>
      <c r="D152" s="260">
        <f>'AMZN Auto Part MASTER'!$DG$44</f>
        <v>0</v>
      </c>
      <c r="E152" s="18"/>
      <c r="F152" s="18"/>
      <c r="G152" s="18"/>
      <c r="H152" s="18"/>
      <c r="I152" s="18"/>
      <c r="J152" s="18"/>
      <c r="K152" s="18"/>
      <c r="L152" s="18"/>
      <c r="M152" s="18"/>
      <c r="N152" s="18"/>
    </row>
    <row r="153" spans="2:14" s="2" customFormat="1" ht="15.75" customHeight="1">
      <c r="B153" s="260">
        <f>'AMZN Auto Part MASTER'!$DH$4</f>
        <v>0</v>
      </c>
      <c r="C153" s="17" t="s">
        <v>402</v>
      </c>
      <c r="D153" s="260">
        <f>'AMZN Auto Part MASTER'!$DH$44</f>
        <v>0</v>
      </c>
      <c r="E153" s="18"/>
      <c r="F153" s="18"/>
      <c r="G153" s="18"/>
      <c r="H153" s="18"/>
      <c r="I153" s="18"/>
      <c r="J153" s="18"/>
      <c r="K153" s="18"/>
      <c r="L153" s="18"/>
      <c r="M153" s="18"/>
      <c r="N153" s="18"/>
    </row>
    <row r="154" spans="2:14" s="2" customFormat="1" ht="15.75" customHeight="1">
      <c r="B154" s="260">
        <f>'AMZN Auto Part MASTER'!$DI$4</f>
        <v>0</v>
      </c>
      <c r="C154" s="17" t="s">
        <v>403</v>
      </c>
      <c r="D154" s="260">
        <f>'AMZN Auto Part MASTER'!$DI$44</f>
        <v>0</v>
      </c>
      <c r="E154" s="18"/>
      <c r="F154" s="18"/>
      <c r="G154" s="18"/>
      <c r="H154" s="18"/>
      <c r="I154" s="18"/>
      <c r="J154" s="18"/>
      <c r="K154" s="18"/>
      <c r="L154" s="18"/>
      <c r="M154" s="18"/>
      <c r="N154" s="18"/>
    </row>
    <row r="155" spans="2:14" s="2" customFormat="1" ht="15.75" customHeight="1">
      <c r="B155" s="260">
        <f>'AMZN Auto Part MASTER'!$DJ$4</f>
        <v>0</v>
      </c>
      <c r="C155" s="17" t="s">
        <v>404</v>
      </c>
      <c r="D155" s="260">
        <f>'AMZN Auto Part MASTER'!$DJ$44</f>
        <v>0</v>
      </c>
      <c r="E155" s="18"/>
      <c r="F155" s="18"/>
      <c r="G155" s="18"/>
      <c r="H155" s="18"/>
      <c r="I155" s="18"/>
      <c r="J155" s="18"/>
      <c r="K155" s="18"/>
      <c r="L155" s="18"/>
      <c r="M155" s="18"/>
      <c r="N155" s="18"/>
    </row>
    <row r="156" spans="2:14" s="2" customFormat="1" ht="15.75" customHeight="1">
      <c r="B156" s="260">
        <f>'AMZN Auto Part MASTER'!$DK$4</f>
        <v>0</v>
      </c>
      <c r="C156" s="17" t="s">
        <v>405</v>
      </c>
      <c r="D156" s="260">
        <f>'AMZN Auto Part MASTER'!$DK$44</f>
        <v>0</v>
      </c>
      <c r="E156" s="18"/>
      <c r="F156" s="18"/>
      <c r="G156" s="18"/>
      <c r="H156" s="18"/>
      <c r="I156" s="18"/>
      <c r="J156" s="18"/>
      <c r="K156" s="18"/>
      <c r="L156" s="18"/>
      <c r="M156" s="18"/>
      <c r="N156" s="18"/>
    </row>
    <row r="157" spans="2:14" s="2" customFormat="1" ht="15.75" customHeight="1">
      <c r="B157" s="260">
        <f>'AMZN Auto Part MASTER'!$DL$4</f>
        <v>0</v>
      </c>
      <c r="C157" s="17" t="s">
        <v>406</v>
      </c>
      <c r="D157" s="260">
        <f>'AMZN Auto Part MASTER'!$DL$44</f>
        <v>0</v>
      </c>
      <c r="E157" s="18"/>
      <c r="F157" s="18"/>
      <c r="G157" s="18"/>
      <c r="H157" s="18"/>
      <c r="I157" s="18"/>
      <c r="J157" s="18"/>
      <c r="K157" s="18"/>
      <c r="L157" s="18"/>
      <c r="M157" s="18"/>
      <c r="N157" s="18"/>
    </row>
    <row r="158" spans="2:14" s="2" customFormat="1" ht="15.75" customHeight="1">
      <c r="B158" s="260">
        <f>'AMZN Auto Part MASTER'!$DM$4</f>
        <v>0</v>
      </c>
      <c r="C158" s="17" t="s">
        <v>407</v>
      </c>
      <c r="D158" s="260">
        <f>'AMZN Auto Part MASTER'!$DM$44</f>
        <v>0</v>
      </c>
      <c r="E158" s="18"/>
      <c r="F158" s="18"/>
      <c r="G158" s="18"/>
      <c r="H158" s="18"/>
      <c r="I158" s="18"/>
      <c r="J158" s="18"/>
      <c r="K158" s="18"/>
      <c r="L158" s="18"/>
      <c r="M158" s="18"/>
      <c r="N158" s="18"/>
    </row>
    <row r="159" spans="2:14" s="2" customFormat="1" ht="15.75" customHeight="1">
      <c r="B159" s="260">
        <f>'AMZN Auto Part MASTER'!$DN$4</f>
        <v>0</v>
      </c>
      <c r="C159" s="17" t="s">
        <v>408</v>
      </c>
      <c r="D159" s="260">
        <f>'AMZN Auto Part MASTER'!$DN$44</f>
        <v>0</v>
      </c>
      <c r="E159" s="18"/>
      <c r="F159" s="18"/>
      <c r="G159" s="18"/>
      <c r="H159" s="18"/>
      <c r="I159" s="18"/>
      <c r="J159" s="18"/>
      <c r="K159" s="18"/>
      <c r="L159" s="18"/>
      <c r="M159" s="18"/>
      <c r="N159" s="18"/>
    </row>
    <row r="160" spans="2:14" s="2" customFormat="1" ht="15.75" customHeight="1">
      <c r="B160" s="260">
        <f>'AMZN Auto Part MASTER'!$DO$4</f>
        <v>0</v>
      </c>
      <c r="C160" s="17" t="s">
        <v>409</v>
      </c>
      <c r="D160" s="260">
        <f>'AMZN Auto Part MASTER'!$DO$44</f>
        <v>0</v>
      </c>
      <c r="E160" s="18"/>
      <c r="F160" s="18"/>
      <c r="G160" s="18"/>
      <c r="H160" s="18"/>
      <c r="I160" s="18"/>
      <c r="J160" s="18"/>
      <c r="K160" s="18"/>
      <c r="L160" s="18"/>
      <c r="M160" s="18"/>
      <c r="N160" s="18"/>
    </row>
    <row r="161" spans="2:14" s="2" customFormat="1" ht="15.75" customHeight="1">
      <c r="B161" s="260">
        <f>'AMZN Auto Part MASTER'!$DP$4</f>
        <v>0</v>
      </c>
      <c r="C161" s="17" t="s">
        <v>410</v>
      </c>
      <c r="D161" s="260">
        <f>'AMZN Auto Part MASTER'!$DP$44</f>
        <v>0</v>
      </c>
      <c r="E161" s="18"/>
      <c r="F161" s="18"/>
      <c r="G161" s="18"/>
      <c r="H161" s="18"/>
      <c r="I161" s="18"/>
      <c r="J161" s="18"/>
      <c r="K161" s="18"/>
      <c r="L161" s="18"/>
      <c r="M161" s="18"/>
      <c r="N161" s="18"/>
    </row>
    <row r="162" spans="2:14" s="2" customFormat="1" ht="15.75" customHeight="1">
      <c r="B162" s="260">
        <f>'AMZN Auto Part MASTER'!$DQ$4</f>
        <v>0</v>
      </c>
      <c r="C162" s="17" t="s">
        <v>411</v>
      </c>
      <c r="D162" s="260">
        <f>'AMZN Auto Part MASTER'!$DQ$44</f>
        <v>0</v>
      </c>
      <c r="E162" s="18"/>
      <c r="F162" s="18"/>
      <c r="G162" s="18"/>
      <c r="H162" s="18"/>
      <c r="I162" s="18"/>
      <c r="J162" s="18"/>
      <c r="K162" s="18"/>
      <c r="L162" s="18"/>
      <c r="M162" s="18"/>
      <c r="N162" s="18"/>
    </row>
    <row r="163" spans="2:14" s="2" customFormat="1" ht="15.75" customHeight="1">
      <c r="B163" s="260">
        <f>'AMZN Auto Part MASTER'!$DR$4</f>
        <v>0</v>
      </c>
      <c r="C163" s="17" t="s">
        <v>412</v>
      </c>
      <c r="D163" s="260">
        <f>'AMZN Auto Part MASTER'!$DR$44</f>
        <v>0</v>
      </c>
      <c r="E163" s="18"/>
      <c r="F163" s="18"/>
      <c r="G163" s="18"/>
      <c r="H163" s="18"/>
      <c r="I163" s="18"/>
      <c r="J163" s="18"/>
      <c r="K163" s="18"/>
      <c r="L163" s="18"/>
      <c r="M163" s="18"/>
      <c r="N163" s="18"/>
    </row>
    <row r="164" spans="2:14" s="2" customFormat="1" ht="15.75" customHeight="1">
      <c r="B164" s="260">
        <f>'AMZN Auto Part MASTER'!$DS$4</f>
        <v>0</v>
      </c>
      <c r="C164" s="17" t="s">
        <v>413</v>
      </c>
      <c r="D164" s="260">
        <f>'AMZN Auto Part MASTER'!$DS$44</f>
        <v>0</v>
      </c>
      <c r="E164" s="18"/>
      <c r="F164" s="18"/>
      <c r="G164" s="18"/>
      <c r="H164" s="18"/>
      <c r="I164" s="18"/>
      <c r="J164" s="18"/>
      <c r="K164" s="18"/>
      <c r="L164" s="18"/>
      <c r="M164" s="18"/>
      <c r="N164" s="18"/>
    </row>
    <row r="165" spans="2:14" s="2" customFormat="1" ht="15.75" customHeight="1">
      <c r="B165" s="260">
        <f>'AMZN Auto Part MASTER'!$DT$4</f>
        <v>0</v>
      </c>
      <c r="C165" s="17" t="s">
        <v>414</v>
      </c>
      <c r="D165" s="260">
        <f>'AMZN Auto Part MASTER'!$DT$44</f>
        <v>0</v>
      </c>
      <c r="E165" s="18"/>
      <c r="F165" s="18"/>
      <c r="G165" s="18"/>
      <c r="H165" s="18"/>
      <c r="I165" s="18"/>
      <c r="J165" s="18"/>
      <c r="K165" s="18"/>
      <c r="L165" s="18"/>
      <c r="M165" s="18"/>
      <c r="N165" s="18"/>
    </row>
    <row r="166" spans="2:14" s="2" customFormat="1" ht="15.75" customHeight="1">
      <c r="B166" s="260">
        <f>'AMZN Auto Part MASTER'!$DU$4</f>
        <v>0</v>
      </c>
      <c r="C166" s="17" t="s">
        <v>415</v>
      </c>
      <c r="D166" s="260">
        <f>'AMZN Auto Part MASTER'!$DU$44</f>
        <v>0</v>
      </c>
      <c r="E166" s="18"/>
      <c r="F166" s="18"/>
      <c r="G166" s="18"/>
      <c r="H166" s="18"/>
      <c r="I166" s="18"/>
      <c r="J166" s="18"/>
      <c r="K166" s="18"/>
      <c r="L166" s="18"/>
      <c r="M166" s="18"/>
      <c r="N166" s="18"/>
    </row>
    <row r="167" spans="2:14" s="2" customFormat="1" ht="15.75" customHeight="1">
      <c r="B167" s="260">
        <f>'AMZN Auto Part MASTER'!$DV$4</f>
        <v>0</v>
      </c>
      <c r="C167" s="17" t="s">
        <v>416</v>
      </c>
      <c r="D167" s="260">
        <f>'AMZN Auto Part MASTER'!$DV$44</f>
        <v>0</v>
      </c>
      <c r="E167" s="18"/>
      <c r="F167" s="18"/>
      <c r="G167" s="18"/>
      <c r="H167" s="18"/>
      <c r="I167" s="18"/>
      <c r="J167" s="18"/>
      <c r="K167" s="18"/>
      <c r="L167" s="18"/>
      <c r="M167" s="18"/>
      <c r="N167" s="18"/>
    </row>
    <row r="168" spans="2:14" s="2" customFormat="1" ht="15.75" customHeight="1">
      <c r="B168" s="260">
        <f>'AMZN Auto Part MASTER'!$DW$4</f>
        <v>0</v>
      </c>
      <c r="C168" s="17" t="s">
        <v>417</v>
      </c>
      <c r="D168" s="260">
        <f>'AMZN Auto Part MASTER'!$DW$44</f>
        <v>0</v>
      </c>
      <c r="E168" s="18"/>
      <c r="F168" s="18"/>
      <c r="G168" s="18"/>
      <c r="H168" s="18"/>
      <c r="I168" s="18"/>
      <c r="J168" s="18"/>
      <c r="K168" s="18"/>
      <c r="L168" s="18"/>
      <c r="M168" s="18"/>
      <c r="N168" s="18"/>
    </row>
    <row r="169" spans="2:14" s="2" customFormat="1" ht="15.75" customHeight="1">
      <c r="B169" s="260">
        <f>'AMZN Auto Part MASTER'!$DX$4</f>
        <v>0</v>
      </c>
      <c r="C169" s="17" t="s">
        <v>418</v>
      </c>
      <c r="D169" s="260">
        <f>'AMZN Auto Part MASTER'!$DX$44</f>
        <v>0</v>
      </c>
      <c r="E169" s="18"/>
      <c r="F169" s="18"/>
      <c r="G169" s="18"/>
      <c r="H169" s="18"/>
      <c r="I169" s="18"/>
      <c r="J169" s="18"/>
      <c r="K169" s="18"/>
      <c r="L169" s="18"/>
      <c r="M169" s="18"/>
      <c r="N169" s="18"/>
    </row>
    <row r="170" spans="2:14" s="2" customFormat="1" ht="15.75" customHeight="1">
      <c r="B170" s="260">
        <f>'AMZN Auto Part MASTER'!$DY$4</f>
        <v>0</v>
      </c>
      <c r="C170" s="17" t="s">
        <v>419</v>
      </c>
      <c r="D170" s="260">
        <f>'AMZN Auto Part MASTER'!$DY$44</f>
        <v>0</v>
      </c>
      <c r="E170" s="18"/>
      <c r="F170" s="18"/>
      <c r="G170" s="18"/>
      <c r="H170" s="18"/>
      <c r="I170" s="18"/>
      <c r="J170" s="18"/>
      <c r="K170" s="18"/>
      <c r="L170" s="18"/>
      <c r="M170" s="18"/>
      <c r="N170" s="18"/>
    </row>
    <row r="171" spans="2:14" s="2" customFormat="1" ht="15.75" customHeight="1">
      <c r="B171" s="260">
        <f>'AMZN Auto Part MASTER'!$DZ$4</f>
        <v>0</v>
      </c>
      <c r="C171" s="17" t="s">
        <v>420</v>
      </c>
      <c r="D171" s="260">
        <f>'AMZN Auto Part MASTER'!$DZ$44</f>
        <v>0</v>
      </c>
      <c r="E171" s="18"/>
      <c r="F171" s="18"/>
      <c r="G171" s="18"/>
      <c r="H171" s="18"/>
      <c r="I171" s="18"/>
      <c r="J171" s="18"/>
      <c r="K171" s="18"/>
      <c r="L171" s="18"/>
      <c r="M171" s="18"/>
      <c r="N171" s="18"/>
    </row>
    <row r="172" spans="2:14" s="2" customFormat="1" ht="15.75" customHeight="1">
      <c r="B172" s="260">
        <f>'AMZN Auto Part MASTER'!$EA$4</f>
        <v>0</v>
      </c>
      <c r="C172" s="17" t="s">
        <v>421</v>
      </c>
      <c r="D172" s="260">
        <f>'AMZN Auto Part MASTER'!$EA$44</f>
        <v>0</v>
      </c>
      <c r="E172" s="18"/>
      <c r="F172" s="18"/>
      <c r="G172" s="18"/>
      <c r="H172" s="18"/>
      <c r="I172" s="18"/>
      <c r="J172" s="18"/>
      <c r="K172" s="18"/>
      <c r="L172" s="18"/>
      <c r="M172" s="18"/>
      <c r="N172" s="18"/>
    </row>
    <row r="173" spans="2:14" s="2" customFormat="1" ht="15.75" customHeight="1">
      <c r="B173" s="260">
        <f>'AMZN Auto Part MASTER'!$EB$4</f>
        <v>0</v>
      </c>
      <c r="C173" s="17" t="s">
        <v>422</v>
      </c>
      <c r="D173" s="260">
        <f>'AMZN Auto Part MASTER'!$EB$44</f>
        <v>0</v>
      </c>
      <c r="E173" s="18"/>
      <c r="F173" s="18"/>
      <c r="G173" s="18"/>
      <c r="H173" s="18"/>
      <c r="I173" s="18"/>
      <c r="J173" s="18"/>
      <c r="K173" s="18"/>
      <c r="L173" s="18"/>
      <c r="M173" s="18"/>
      <c r="N173" s="18"/>
    </row>
    <row r="174" spans="2:14" s="2" customFormat="1" ht="15.75" customHeight="1">
      <c r="B174" s="260">
        <f>'AMZN Auto Part MASTER'!$EC$4</f>
        <v>0</v>
      </c>
      <c r="C174" s="17" t="s">
        <v>423</v>
      </c>
      <c r="D174" s="260">
        <f>'AMZN Auto Part MASTER'!$EC$44</f>
        <v>0</v>
      </c>
      <c r="E174" s="18"/>
      <c r="F174" s="18"/>
      <c r="G174" s="18"/>
      <c r="H174" s="18"/>
      <c r="I174" s="18"/>
      <c r="J174" s="18"/>
      <c r="K174" s="18"/>
      <c r="L174" s="18"/>
      <c r="M174" s="18"/>
      <c r="N174" s="18"/>
    </row>
    <row r="175" spans="2:14" s="2" customFormat="1" ht="15.75" customHeight="1">
      <c r="B175" s="260">
        <f>'AMZN Auto Part MASTER'!$ED$4</f>
        <v>0</v>
      </c>
      <c r="C175" s="17" t="s">
        <v>424</v>
      </c>
      <c r="D175" s="260">
        <f>'AMZN Auto Part MASTER'!$ED$44</f>
        <v>0</v>
      </c>
      <c r="E175" s="18"/>
      <c r="F175" s="18"/>
      <c r="G175" s="18"/>
      <c r="H175" s="18"/>
      <c r="I175" s="18"/>
      <c r="J175" s="18"/>
      <c r="K175" s="18"/>
      <c r="L175" s="18"/>
      <c r="M175" s="18"/>
      <c r="N175" s="18"/>
    </row>
    <row r="176" spans="2:14" s="2" customFormat="1" ht="15.75" customHeight="1">
      <c r="B176" s="260">
        <f>'AMZN Auto Part MASTER'!$EE$4</f>
        <v>0</v>
      </c>
      <c r="C176" s="17" t="s">
        <v>425</v>
      </c>
      <c r="D176" s="260">
        <f>'AMZN Auto Part MASTER'!$EE$44</f>
        <v>0</v>
      </c>
      <c r="E176" s="18"/>
      <c r="F176" s="18"/>
      <c r="G176" s="18"/>
      <c r="H176" s="18"/>
      <c r="I176" s="18"/>
      <c r="J176" s="18"/>
      <c r="K176" s="18"/>
      <c r="L176" s="18"/>
      <c r="M176" s="18"/>
      <c r="N176" s="18"/>
    </row>
    <row r="177" spans="2:14" s="2" customFormat="1" ht="15.75" customHeight="1">
      <c r="B177" s="260">
        <f>'AMZN Auto Part MASTER'!$EF$4</f>
        <v>0</v>
      </c>
      <c r="C177" s="17" t="s">
        <v>426</v>
      </c>
      <c r="D177" s="260">
        <f>'AMZN Auto Part MASTER'!$EF$44</f>
        <v>0</v>
      </c>
      <c r="E177" s="18"/>
      <c r="F177" s="18"/>
      <c r="G177" s="18"/>
      <c r="H177" s="18"/>
      <c r="I177" s="18"/>
      <c r="J177" s="18"/>
      <c r="K177" s="18"/>
      <c r="L177" s="18"/>
      <c r="M177" s="18"/>
      <c r="N177" s="18"/>
    </row>
    <row r="178" spans="2:14" s="2" customFormat="1" ht="15.75" customHeight="1">
      <c r="B178" s="260">
        <f>'AMZN Auto Part MASTER'!$EG$4</f>
        <v>0</v>
      </c>
      <c r="C178" s="17" t="s">
        <v>427</v>
      </c>
      <c r="D178" s="260">
        <f>'AMZN Auto Part MASTER'!$EG$44</f>
        <v>0</v>
      </c>
      <c r="E178" s="18"/>
      <c r="F178" s="18"/>
      <c r="G178" s="18"/>
      <c r="H178" s="18"/>
      <c r="I178" s="18"/>
      <c r="J178" s="18"/>
      <c r="K178" s="18"/>
      <c r="L178" s="18"/>
      <c r="M178" s="18"/>
      <c r="N178" s="18"/>
    </row>
    <row r="179" spans="2:14" s="2" customFormat="1" ht="15.75" customHeight="1">
      <c r="B179" s="260">
        <f>'AMZN Auto Part MASTER'!$EH$4</f>
        <v>0</v>
      </c>
      <c r="C179" s="17" t="s">
        <v>428</v>
      </c>
      <c r="D179" s="260">
        <f>'AMZN Auto Part MASTER'!$EH$44</f>
        <v>0</v>
      </c>
      <c r="E179" s="18"/>
      <c r="F179" s="18"/>
      <c r="G179" s="18"/>
      <c r="H179" s="18"/>
      <c r="I179" s="18"/>
      <c r="J179" s="18"/>
      <c r="K179" s="18"/>
      <c r="L179" s="18"/>
      <c r="M179" s="18"/>
      <c r="N179" s="18"/>
    </row>
    <row r="180" spans="2:14" s="2" customFormat="1" ht="15.75" customHeight="1">
      <c r="B180" s="260">
        <f>'AMZN Auto Part MASTER'!$EI$4</f>
        <v>0</v>
      </c>
      <c r="C180" s="17" t="s">
        <v>429</v>
      </c>
      <c r="D180" s="260">
        <f>'AMZN Auto Part MASTER'!$EI$44</f>
        <v>0</v>
      </c>
      <c r="E180" s="18"/>
      <c r="F180" s="18"/>
      <c r="G180" s="18"/>
      <c r="H180" s="18"/>
      <c r="I180" s="18"/>
      <c r="J180" s="18"/>
      <c r="K180" s="18"/>
      <c r="L180" s="18"/>
      <c r="M180" s="18"/>
      <c r="N180" s="18"/>
    </row>
    <row r="181" spans="2:14" s="2" customFormat="1" ht="15.75" customHeight="1">
      <c r="B181" s="260">
        <f>'AMZN Auto Part MASTER'!$EJ$4</f>
        <v>0</v>
      </c>
      <c r="C181" s="17" t="s">
        <v>430</v>
      </c>
      <c r="D181" s="260">
        <f>'AMZN Auto Part MASTER'!$EJ$44</f>
        <v>0</v>
      </c>
      <c r="E181" s="18"/>
      <c r="F181" s="18"/>
      <c r="G181" s="18"/>
      <c r="H181" s="18"/>
      <c r="I181" s="18"/>
      <c r="J181" s="18"/>
      <c r="K181" s="18"/>
      <c r="L181" s="18"/>
      <c r="M181" s="18"/>
      <c r="N181" s="18"/>
    </row>
    <row r="182" spans="2:14" s="2" customFormat="1" ht="15.75" customHeight="1">
      <c r="B182" s="260">
        <f>'AMZN Auto Part MASTER'!$EK$4</f>
        <v>0</v>
      </c>
      <c r="C182" s="17" t="s">
        <v>431</v>
      </c>
      <c r="D182" s="260">
        <f>'AMZN Auto Part MASTER'!$EK$44</f>
        <v>0</v>
      </c>
      <c r="E182" s="18"/>
      <c r="F182" s="18"/>
      <c r="G182" s="18"/>
      <c r="H182" s="18"/>
      <c r="I182" s="18"/>
      <c r="J182" s="18"/>
      <c r="K182" s="18"/>
      <c r="L182" s="18"/>
      <c r="M182" s="18"/>
      <c r="N182" s="18"/>
    </row>
    <row r="183" spans="2:14" s="2" customFormat="1" ht="15.75" customHeight="1">
      <c r="B183" s="260">
        <f>'AMZN Auto Part MASTER'!$EL$4</f>
        <v>0</v>
      </c>
      <c r="C183" s="17" t="s">
        <v>432</v>
      </c>
      <c r="D183" s="260">
        <f>'AMZN Auto Part MASTER'!$EL$44</f>
        <v>0</v>
      </c>
      <c r="E183" s="18"/>
      <c r="F183" s="18"/>
      <c r="G183" s="18"/>
      <c r="H183" s="18"/>
      <c r="I183" s="18"/>
      <c r="J183" s="18"/>
      <c r="K183" s="18"/>
      <c r="L183" s="18"/>
      <c r="M183" s="18"/>
      <c r="N183" s="18"/>
    </row>
    <row r="184" spans="2:14" s="2" customFormat="1" ht="15.75" customHeight="1">
      <c r="B184" s="260">
        <f>'AMZN Auto Part MASTER'!$EM$4</f>
        <v>0</v>
      </c>
      <c r="C184" s="17" t="s">
        <v>433</v>
      </c>
      <c r="D184" s="260">
        <f>'AMZN Auto Part MASTER'!$EM$44</f>
        <v>0</v>
      </c>
      <c r="E184" s="18"/>
      <c r="F184" s="18"/>
      <c r="G184" s="18"/>
      <c r="H184" s="18"/>
      <c r="I184" s="18"/>
      <c r="J184" s="18"/>
      <c r="K184" s="18"/>
      <c r="L184" s="18"/>
      <c r="M184" s="18"/>
      <c r="N184" s="18"/>
    </row>
    <row r="185" spans="2:14" s="2" customFormat="1" ht="15.75" customHeight="1">
      <c r="B185" s="260">
        <f>'AMZN Auto Part MASTER'!$EN$4</f>
        <v>0</v>
      </c>
      <c r="C185" s="17" t="s">
        <v>434</v>
      </c>
      <c r="D185" s="260">
        <f>'AMZN Auto Part MASTER'!$EN$44</f>
        <v>0</v>
      </c>
      <c r="E185" s="18"/>
      <c r="F185" s="18"/>
      <c r="G185" s="18"/>
      <c r="H185" s="18"/>
      <c r="I185" s="18"/>
      <c r="J185" s="18"/>
      <c r="K185" s="18"/>
      <c r="L185" s="18"/>
      <c r="M185" s="18"/>
      <c r="N185" s="18"/>
    </row>
    <row r="186" spans="2:14" s="2" customFormat="1" ht="15.75" customHeight="1">
      <c r="B186" s="260">
        <f>'AMZN Auto Part MASTER'!$EO$4</f>
        <v>0</v>
      </c>
      <c r="C186" s="17" t="s">
        <v>435</v>
      </c>
      <c r="D186" s="260">
        <f>'AMZN Auto Part MASTER'!$EO$44</f>
        <v>0</v>
      </c>
      <c r="E186" s="18"/>
      <c r="F186" s="18"/>
      <c r="G186" s="18"/>
      <c r="H186" s="18"/>
      <c r="I186" s="18"/>
      <c r="J186" s="18"/>
      <c r="K186" s="18"/>
      <c r="L186" s="18"/>
      <c r="M186" s="18"/>
      <c r="N186" s="18"/>
    </row>
    <row r="187" spans="2:14" s="2" customFormat="1" ht="15.75" customHeight="1">
      <c r="B187" s="260">
        <f>'AMZN Auto Part MASTER'!$EP$4</f>
        <v>0</v>
      </c>
      <c r="C187" s="17" t="s">
        <v>436</v>
      </c>
      <c r="D187" s="260">
        <f>'AMZN Auto Part MASTER'!$EP$44</f>
        <v>0</v>
      </c>
      <c r="E187" s="18"/>
      <c r="F187" s="18"/>
      <c r="G187" s="18"/>
      <c r="H187" s="18"/>
      <c r="I187" s="18"/>
      <c r="J187" s="18"/>
      <c r="K187" s="18"/>
      <c r="L187" s="18"/>
      <c r="M187" s="18"/>
      <c r="N187" s="18"/>
    </row>
    <row r="188" spans="2:14" s="2" customFormat="1" ht="15.75" customHeight="1">
      <c r="B188" s="260">
        <f>'AMZN Auto Part MASTER'!$EQ$4</f>
        <v>0</v>
      </c>
      <c r="C188" s="17" t="s">
        <v>437</v>
      </c>
      <c r="D188" s="260">
        <f>'AMZN Auto Part MASTER'!$EQ$44</f>
        <v>0</v>
      </c>
      <c r="E188" s="18"/>
      <c r="F188" s="18"/>
      <c r="G188" s="18"/>
      <c r="H188" s="18"/>
      <c r="I188" s="18"/>
      <c r="J188" s="18"/>
      <c r="K188" s="18"/>
      <c r="L188" s="18"/>
      <c r="M188" s="18"/>
      <c r="N188" s="18"/>
    </row>
    <row r="189" spans="2:14" s="2" customFormat="1" ht="15.75" customHeight="1">
      <c r="B189" s="260">
        <f>'AMZN Auto Part MASTER'!$ER$4</f>
        <v>0</v>
      </c>
      <c r="C189" s="17" t="s">
        <v>438</v>
      </c>
      <c r="D189" s="260">
        <f>'AMZN Auto Part MASTER'!$ER$44</f>
        <v>0</v>
      </c>
      <c r="E189" s="18"/>
      <c r="F189" s="18"/>
      <c r="G189" s="18"/>
      <c r="H189" s="18"/>
      <c r="I189" s="18"/>
      <c r="J189" s="18"/>
      <c r="K189" s="18"/>
      <c r="L189" s="18"/>
      <c r="M189" s="18"/>
      <c r="N189" s="18"/>
    </row>
    <row r="190" spans="2:14" s="2" customFormat="1" ht="15.75" customHeight="1">
      <c r="B190" s="260">
        <f>'AMZN Auto Part MASTER'!$ES$4</f>
        <v>0</v>
      </c>
      <c r="C190" s="17" t="s">
        <v>439</v>
      </c>
      <c r="D190" s="260">
        <f>'AMZN Auto Part MASTER'!$ES$44</f>
        <v>0</v>
      </c>
      <c r="E190" s="18"/>
      <c r="F190" s="18"/>
      <c r="G190" s="18"/>
      <c r="H190" s="18"/>
      <c r="I190" s="18"/>
      <c r="J190" s="18"/>
      <c r="K190" s="18"/>
      <c r="L190" s="18"/>
      <c r="M190" s="18"/>
      <c r="N190" s="18"/>
    </row>
    <row r="191" spans="2:14" s="2" customFormat="1" ht="15.75" customHeight="1">
      <c r="B191" s="260">
        <f>'AMZN Auto Part MASTER'!$ET$4</f>
        <v>0</v>
      </c>
      <c r="C191" s="17" t="s">
        <v>440</v>
      </c>
      <c r="D191" s="260">
        <f>'AMZN Auto Part MASTER'!$ET$44</f>
        <v>0</v>
      </c>
      <c r="E191" s="18"/>
      <c r="F191" s="18"/>
      <c r="G191" s="18"/>
      <c r="H191" s="18"/>
      <c r="I191" s="18"/>
      <c r="J191" s="18"/>
      <c r="K191" s="18"/>
      <c r="L191" s="18"/>
      <c r="M191" s="18"/>
      <c r="N191" s="18"/>
    </row>
    <row r="192" spans="2:14" s="2" customFormat="1" ht="15.75" customHeight="1">
      <c r="B192" s="260">
        <f>'AMZN Auto Part MASTER'!$EU$4</f>
        <v>0</v>
      </c>
      <c r="C192" s="17" t="s">
        <v>441</v>
      </c>
      <c r="D192" s="260">
        <f>'AMZN Auto Part MASTER'!$EU$44</f>
        <v>0</v>
      </c>
      <c r="E192" s="18"/>
      <c r="F192" s="18"/>
      <c r="G192" s="18"/>
      <c r="H192" s="18"/>
      <c r="I192" s="18"/>
      <c r="J192" s="18"/>
      <c r="K192" s="18"/>
      <c r="L192" s="18"/>
      <c r="M192" s="18"/>
      <c r="N192" s="18"/>
    </row>
    <row r="193" spans="2:14" s="2" customFormat="1" ht="15.75" customHeight="1">
      <c r="B193" s="260">
        <f>'AMZN Auto Part MASTER'!$EV$4</f>
        <v>0</v>
      </c>
      <c r="C193" s="17" t="s">
        <v>442</v>
      </c>
      <c r="D193" s="260">
        <f>'AMZN Auto Part MASTER'!$EV$44</f>
        <v>0</v>
      </c>
      <c r="E193" s="18"/>
      <c r="F193" s="18"/>
      <c r="G193" s="18"/>
      <c r="H193" s="18"/>
      <c r="I193" s="18"/>
      <c r="J193" s="18"/>
      <c r="K193" s="18"/>
      <c r="L193" s="18"/>
      <c r="M193" s="18"/>
      <c r="N193" s="18"/>
    </row>
    <row r="194" spans="2:14" s="2" customFormat="1" ht="15.75" customHeight="1">
      <c r="B194" s="260">
        <f>'AMZN Auto Part MASTER'!$EW$4</f>
        <v>0</v>
      </c>
      <c r="C194" s="17" t="s">
        <v>443</v>
      </c>
      <c r="D194" s="260">
        <f>'AMZN Auto Part MASTER'!$EW$44</f>
        <v>0</v>
      </c>
      <c r="E194" s="18"/>
      <c r="F194" s="18"/>
      <c r="G194" s="18"/>
      <c r="H194" s="18"/>
      <c r="I194" s="18"/>
      <c r="J194" s="18"/>
      <c r="K194" s="18"/>
      <c r="L194" s="18"/>
      <c r="M194" s="18"/>
      <c r="N194" s="18"/>
    </row>
    <row r="195" spans="2:14" s="2" customFormat="1" ht="15.75" customHeight="1">
      <c r="B195" s="260">
        <f>'AMZN Auto Part MASTER'!$EX$4</f>
        <v>0</v>
      </c>
      <c r="C195" s="17" t="s">
        <v>444</v>
      </c>
      <c r="D195" s="260">
        <f>'AMZN Auto Part MASTER'!$EX$44</f>
        <v>0</v>
      </c>
      <c r="E195" s="18"/>
      <c r="F195" s="18"/>
      <c r="G195" s="18"/>
      <c r="H195" s="18"/>
      <c r="I195" s="18"/>
      <c r="J195" s="18"/>
      <c r="K195" s="18"/>
      <c r="L195" s="18"/>
      <c r="M195" s="18"/>
      <c r="N195" s="18"/>
    </row>
    <row r="196" spans="2:14" s="2" customFormat="1" ht="15.75" customHeight="1">
      <c r="B196" s="260">
        <f>'AMZN Auto Part MASTER'!$EY$4</f>
        <v>0</v>
      </c>
      <c r="C196" s="17" t="s">
        <v>445</v>
      </c>
      <c r="D196" s="260">
        <f>'AMZN Auto Part MASTER'!$EY$44</f>
        <v>0</v>
      </c>
      <c r="E196" s="18"/>
      <c r="F196" s="18"/>
      <c r="G196" s="18"/>
      <c r="H196" s="18"/>
      <c r="I196" s="18"/>
      <c r="J196" s="18"/>
      <c r="K196" s="18"/>
      <c r="L196" s="18"/>
      <c r="M196" s="18"/>
      <c r="N196" s="18"/>
    </row>
    <row r="197" spans="2:14" s="2" customFormat="1" ht="15.75" customHeight="1">
      <c r="B197" s="260">
        <f>'AMZN Auto Part MASTER'!$EZ$4</f>
        <v>0</v>
      </c>
      <c r="C197" s="17" t="s">
        <v>446</v>
      </c>
      <c r="D197" s="260">
        <f>'AMZN Auto Part MASTER'!$EZ$44</f>
        <v>0</v>
      </c>
      <c r="E197" s="18"/>
      <c r="F197" s="18"/>
      <c r="G197" s="18"/>
      <c r="H197" s="18"/>
      <c r="I197" s="18"/>
      <c r="J197" s="18"/>
      <c r="K197" s="18"/>
      <c r="L197" s="18"/>
      <c r="M197" s="18"/>
      <c r="N197" s="18"/>
    </row>
    <row r="198" spans="2:14" s="2" customFormat="1" ht="15.75" customHeight="1">
      <c r="B198" s="260">
        <f>'AMZN Auto Part MASTER'!$FA$4</f>
        <v>0</v>
      </c>
      <c r="C198" s="17" t="s">
        <v>447</v>
      </c>
      <c r="D198" s="260">
        <f>'AMZN Auto Part MASTER'!$FA$44</f>
        <v>0</v>
      </c>
      <c r="E198" s="18"/>
      <c r="F198" s="18"/>
      <c r="G198" s="18"/>
      <c r="H198" s="18"/>
      <c r="I198" s="18"/>
      <c r="J198" s="18"/>
      <c r="K198" s="18"/>
      <c r="L198" s="18"/>
      <c r="M198" s="18"/>
      <c r="N198" s="18"/>
    </row>
    <row r="199" spans="2:14" s="2" customFormat="1" ht="15.75" customHeight="1">
      <c r="B199" s="260">
        <f>'AMZN Auto Part MASTER'!$FB$4</f>
        <v>0</v>
      </c>
      <c r="C199" s="17" t="s">
        <v>448</v>
      </c>
      <c r="D199" s="260">
        <f>'AMZN Auto Part MASTER'!$FB$44</f>
        <v>0</v>
      </c>
      <c r="E199" s="18"/>
      <c r="F199" s="18"/>
      <c r="G199" s="18"/>
      <c r="H199" s="18"/>
      <c r="I199" s="18"/>
      <c r="J199" s="18"/>
      <c r="K199" s="18"/>
      <c r="L199" s="18"/>
      <c r="M199" s="18"/>
      <c r="N199" s="18"/>
    </row>
    <row r="200" spans="2:14" s="2" customFormat="1" ht="15.75" customHeight="1">
      <c r="B200" s="260">
        <f>'AMZN Auto Part MASTER'!$FC$4</f>
        <v>0</v>
      </c>
      <c r="C200" s="17" t="s">
        <v>449</v>
      </c>
      <c r="D200" s="260">
        <f>'AMZN Auto Part MASTER'!$FC$44</f>
        <v>0</v>
      </c>
      <c r="E200" s="18"/>
      <c r="F200" s="18"/>
      <c r="G200" s="18"/>
      <c r="H200" s="18"/>
      <c r="I200" s="18"/>
      <c r="J200" s="18"/>
      <c r="K200" s="18"/>
      <c r="L200" s="18"/>
      <c r="M200" s="18"/>
      <c r="N200" s="18"/>
    </row>
    <row r="201" spans="2:14" s="2" customFormat="1" ht="15.75" customHeight="1">
      <c r="B201" s="260">
        <f>'AMZN Auto Part MASTER'!$FD$4</f>
        <v>0</v>
      </c>
      <c r="C201" s="17" t="s">
        <v>450</v>
      </c>
      <c r="D201" s="260">
        <f>'AMZN Auto Part MASTER'!$FD$44</f>
        <v>0</v>
      </c>
      <c r="E201" s="18"/>
      <c r="F201" s="18"/>
      <c r="G201" s="18"/>
      <c r="H201" s="18"/>
      <c r="I201" s="18"/>
      <c r="J201" s="18"/>
      <c r="K201" s="18"/>
      <c r="L201" s="18"/>
      <c r="M201" s="18"/>
      <c r="N201" s="18"/>
    </row>
    <row r="202" spans="2:14" s="2" customFormat="1" ht="15.75" customHeight="1">
      <c r="B202" s="260">
        <f>'AMZN Auto Part MASTER'!$FE$4</f>
        <v>0</v>
      </c>
      <c r="C202" s="17" t="s">
        <v>451</v>
      </c>
      <c r="D202" s="260">
        <f>'AMZN Auto Part MASTER'!$FE$44</f>
        <v>0</v>
      </c>
      <c r="E202" s="18"/>
      <c r="F202" s="18"/>
      <c r="G202" s="18"/>
      <c r="H202" s="18"/>
      <c r="I202" s="18"/>
      <c r="J202" s="18"/>
      <c r="K202" s="18"/>
      <c r="L202" s="18"/>
      <c r="M202" s="18"/>
      <c r="N202" s="18"/>
    </row>
    <row r="203" spans="2:14" s="2" customFormat="1" ht="15.75" customHeight="1">
      <c r="B203" s="260">
        <f>'AMZN Auto Part MASTER'!$FF$4</f>
        <v>0</v>
      </c>
      <c r="C203" s="17" t="s">
        <v>452</v>
      </c>
      <c r="D203" s="260">
        <f>'AMZN Auto Part MASTER'!$FF$44</f>
        <v>0</v>
      </c>
      <c r="E203" s="18"/>
      <c r="F203" s="18"/>
      <c r="G203" s="18"/>
      <c r="H203" s="18"/>
      <c r="I203" s="18"/>
      <c r="J203" s="18"/>
      <c r="K203" s="18"/>
      <c r="L203" s="18"/>
      <c r="M203" s="18"/>
      <c r="N203" s="18"/>
    </row>
    <row r="204" spans="2:14" s="2" customFormat="1" ht="15.75" customHeight="1">
      <c r="B204" s="260">
        <f>'AMZN Auto Part MASTER'!$FG$4</f>
        <v>0</v>
      </c>
      <c r="C204" s="17" t="s">
        <v>453</v>
      </c>
      <c r="D204" s="260">
        <f>'AMZN Auto Part MASTER'!$FG$44</f>
        <v>0</v>
      </c>
      <c r="E204" s="18"/>
      <c r="F204" s="18"/>
      <c r="G204" s="18"/>
      <c r="H204" s="18"/>
      <c r="I204" s="18"/>
      <c r="J204" s="18"/>
      <c r="K204" s="18"/>
      <c r="L204" s="18"/>
      <c r="M204" s="18"/>
      <c r="N204" s="18"/>
    </row>
    <row r="205" spans="2:14" s="2" customFormat="1" ht="15.75" customHeight="1">
      <c r="B205" s="260">
        <f>'AMZN Auto Part MASTER'!$FH$4</f>
        <v>0</v>
      </c>
      <c r="C205" s="17" t="s">
        <v>454</v>
      </c>
      <c r="D205" s="260">
        <f>'AMZN Auto Part MASTER'!$FH$44</f>
        <v>0</v>
      </c>
      <c r="E205" s="18"/>
      <c r="F205" s="18"/>
      <c r="G205" s="18"/>
      <c r="H205" s="18"/>
      <c r="I205" s="18"/>
      <c r="J205" s="18"/>
      <c r="K205" s="18"/>
      <c r="L205" s="18"/>
      <c r="M205" s="18"/>
      <c r="N205" s="18"/>
    </row>
    <row r="206" spans="2:14" s="2" customFormat="1" ht="15.75" customHeight="1">
      <c r="B206" s="260">
        <f>'AMZN Auto Part MASTER'!$FI$4</f>
        <v>0</v>
      </c>
      <c r="C206" s="17" t="s">
        <v>455</v>
      </c>
      <c r="D206" s="260">
        <f>'AMZN Auto Part MASTER'!$FI$44</f>
        <v>0</v>
      </c>
      <c r="E206" s="18"/>
      <c r="F206" s="18"/>
      <c r="G206" s="18"/>
      <c r="H206" s="18"/>
      <c r="I206" s="18"/>
      <c r="J206" s="18"/>
      <c r="K206" s="18"/>
      <c r="L206" s="18"/>
      <c r="M206" s="18"/>
      <c r="N206" s="18"/>
    </row>
    <row r="207" spans="2:14" s="2" customFormat="1" ht="15.75" customHeight="1">
      <c r="B207" s="260">
        <f>'AMZN Auto Part MASTER'!$FJ$4</f>
        <v>0</v>
      </c>
      <c r="C207" s="17" t="s">
        <v>456</v>
      </c>
      <c r="D207" s="260">
        <f>'AMZN Auto Part MASTER'!$FJ$44</f>
        <v>0</v>
      </c>
      <c r="E207" s="18"/>
      <c r="F207" s="18"/>
      <c r="G207" s="18"/>
      <c r="H207" s="18"/>
      <c r="I207" s="18"/>
      <c r="J207" s="18"/>
      <c r="K207" s="18"/>
      <c r="L207" s="18"/>
      <c r="M207" s="18"/>
      <c r="N207" s="18"/>
    </row>
    <row r="208" spans="2:14" s="2" customFormat="1" ht="15.75" customHeight="1">
      <c r="B208" s="260">
        <f>'AMZN Auto Part MASTER'!$FK$4</f>
        <v>0</v>
      </c>
      <c r="C208" s="17" t="s">
        <v>457</v>
      </c>
      <c r="D208" s="260">
        <f>'AMZN Auto Part MASTER'!$FK$44</f>
        <v>0</v>
      </c>
      <c r="E208" s="18"/>
      <c r="F208" s="18"/>
      <c r="G208" s="18"/>
      <c r="H208" s="18"/>
      <c r="I208" s="18"/>
      <c r="J208" s="18"/>
      <c r="K208" s="18"/>
      <c r="L208" s="18"/>
      <c r="M208" s="18"/>
      <c r="N208" s="18"/>
    </row>
    <row r="209" spans="2:14" s="2" customFormat="1" ht="15.75" customHeight="1">
      <c r="B209" s="260">
        <f>'AMZN Auto Part MASTER'!$FL$4</f>
        <v>0</v>
      </c>
      <c r="C209" s="17" t="s">
        <v>458</v>
      </c>
      <c r="D209" s="260">
        <f>'AMZN Auto Part MASTER'!$FL$44</f>
        <v>0</v>
      </c>
      <c r="E209" s="18"/>
      <c r="F209" s="18"/>
      <c r="G209" s="18"/>
      <c r="H209" s="18"/>
      <c r="I209" s="18"/>
      <c r="J209" s="18"/>
      <c r="K209" s="18"/>
      <c r="L209" s="18"/>
      <c r="M209" s="18"/>
      <c r="N209" s="18"/>
    </row>
    <row r="210" spans="2:14" s="2" customFormat="1" ht="15.75" customHeight="1">
      <c r="B210" s="260">
        <f>'AMZN Auto Part MASTER'!$FM$4</f>
        <v>0</v>
      </c>
      <c r="C210" s="17" t="s">
        <v>459</v>
      </c>
      <c r="D210" s="260">
        <f>'AMZN Auto Part MASTER'!$FM$44</f>
        <v>0</v>
      </c>
      <c r="E210" s="18"/>
      <c r="F210" s="18"/>
      <c r="G210" s="18"/>
      <c r="H210" s="18"/>
      <c r="I210" s="18"/>
      <c r="J210" s="18"/>
      <c r="K210" s="18"/>
      <c r="L210" s="18"/>
      <c r="M210" s="18"/>
      <c r="N210" s="18"/>
    </row>
    <row r="211" spans="2:14" s="2" customFormat="1" ht="15.75" customHeight="1">
      <c r="B211" s="260">
        <f>'AMZN Auto Part MASTER'!$FN$4</f>
        <v>0</v>
      </c>
      <c r="C211" s="17" t="s">
        <v>460</v>
      </c>
      <c r="D211" s="260">
        <f>'AMZN Auto Part MASTER'!$FN$44</f>
        <v>0</v>
      </c>
      <c r="E211" s="18"/>
      <c r="F211" s="18"/>
      <c r="G211" s="18"/>
      <c r="H211" s="18"/>
      <c r="I211" s="18"/>
      <c r="J211" s="18"/>
      <c r="K211" s="18"/>
      <c r="L211" s="18"/>
      <c r="M211" s="18"/>
      <c r="N211" s="18"/>
    </row>
    <row r="212" spans="2:14" s="2" customFormat="1" ht="15.75" customHeight="1">
      <c r="B212" s="260">
        <f>'AMZN Auto Part MASTER'!$FO$4</f>
        <v>0</v>
      </c>
      <c r="C212" s="17" t="s">
        <v>461</v>
      </c>
      <c r="D212" s="260">
        <f>'AMZN Auto Part MASTER'!$FO$44</f>
        <v>0</v>
      </c>
      <c r="E212" s="18"/>
      <c r="F212" s="18"/>
      <c r="G212" s="18"/>
      <c r="H212" s="18"/>
      <c r="I212" s="18"/>
      <c r="J212" s="18"/>
      <c r="K212" s="18"/>
      <c r="L212" s="18"/>
      <c r="M212" s="18"/>
      <c r="N212" s="18"/>
    </row>
    <row r="213" spans="2:14" s="2" customFormat="1" ht="15.75" customHeight="1">
      <c r="B213" s="260">
        <f>'AMZN Auto Part MASTER'!$FP$4</f>
        <v>0</v>
      </c>
      <c r="C213" s="17" t="s">
        <v>462</v>
      </c>
      <c r="D213" s="260">
        <f>'AMZN Auto Part MASTER'!$FP$44</f>
        <v>0</v>
      </c>
      <c r="E213" s="18"/>
      <c r="F213" s="18"/>
      <c r="G213" s="18"/>
      <c r="H213" s="18"/>
      <c r="I213" s="18"/>
      <c r="J213" s="18"/>
      <c r="K213" s="18"/>
      <c r="L213" s="18"/>
      <c r="M213" s="18"/>
      <c r="N213" s="18"/>
    </row>
    <row r="214" spans="2:14" s="2" customFormat="1" ht="15.75" customHeight="1">
      <c r="B214" s="260">
        <f>'AMZN Auto Part MASTER'!$FQ$4</f>
        <v>0</v>
      </c>
      <c r="C214" s="17" t="s">
        <v>463</v>
      </c>
      <c r="D214" s="260">
        <f>'AMZN Auto Part MASTER'!$FQ$44</f>
        <v>0</v>
      </c>
      <c r="E214" s="18"/>
      <c r="F214" s="18"/>
      <c r="G214" s="18"/>
      <c r="H214" s="18"/>
      <c r="I214" s="18"/>
      <c r="J214" s="18"/>
      <c r="K214" s="18"/>
      <c r="L214" s="18"/>
      <c r="M214" s="18"/>
      <c r="N214" s="18"/>
    </row>
    <row r="215" spans="2:14" s="2" customFormat="1" ht="15.75" customHeight="1">
      <c r="B215" s="260">
        <f>'AMZN Auto Part MASTER'!$FR$4</f>
        <v>0</v>
      </c>
      <c r="C215" s="17" t="s">
        <v>464</v>
      </c>
      <c r="D215" s="260">
        <f>'AMZN Auto Part MASTER'!$FR$44</f>
        <v>0</v>
      </c>
      <c r="E215" s="18"/>
      <c r="F215" s="18"/>
      <c r="G215" s="18"/>
      <c r="H215" s="18"/>
      <c r="I215" s="18"/>
      <c r="J215" s="18"/>
      <c r="K215" s="18"/>
      <c r="L215" s="18"/>
      <c r="M215" s="18"/>
      <c r="N215" s="18"/>
    </row>
    <row r="216" spans="2:14" s="2" customFormat="1" ht="15.75" customHeight="1">
      <c r="B216" s="260">
        <f>'AMZN Auto Part MASTER'!$FS$4</f>
        <v>0</v>
      </c>
      <c r="C216" s="17" t="s">
        <v>465</v>
      </c>
      <c r="D216" s="260">
        <f>'AMZN Auto Part MASTER'!$FS$44</f>
        <v>0</v>
      </c>
      <c r="E216" s="18"/>
      <c r="F216" s="18"/>
      <c r="G216" s="18"/>
      <c r="H216" s="18"/>
      <c r="I216" s="18"/>
      <c r="J216" s="18"/>
      <c r="K216" s="18"/>
      <c r="L216" s="18"/>
      <c r="M216" s="18"/>
      <c r="N216" s="18"/>
    </row>
    <row r="217" spans="2:14" s="2" customFormat="1" ht="15.75" customHeight="1">
      <c r="B217" s="260">
        <f>'AMZN Auto Part MASTER'!$FT$4</f>
        <v>0</v>
      </c>
      <c r="C217" s="17" t="s">
        <v>466</v>
      </c>
      <c r="D217" s="260">
        <f>'AMZN Auto Part MASTER'!$FT$44</f>
        <v>0</v>
      </c>
      <c r="E217" s="18"/>
      <c r="F217" s="18"/>
      <c r="G217" s="18"/>
      <c r="H217" s="18"/>
      <c r="I217" s="18"/>
      <c r="J217" s="18"/>
      <c r="K217" s="18"/>
      <c r="L217" s="18"/>
      <c r="M217" s="18"/>
      <c r="N217" s="18"/>
    </row>
    <row r="218" spans="2:14" s="2" customFormat="1" ht="15.75" customHeight="1">
      <c r="B218" s="260">
        <f>'AMZN Auto Part MASTER'!$FU$4</f>
        <v>0</v>
      </c>
      <c r="C218" s="17" t="s">
        <v>467</v>
      </c>
      <c r="D218" s="260">
        <f>'AMZN Auto Part MASTER'!$FU$44</f>
        <v>0</v>
      </c>
      <c r="E218" s="18"/>
      <c r="F218" s="18"/>
      <c r="G218" s="18"/>
      <c r="H218" s="18"/>
      <c r="I218" s="18"/>
      <c r="J218" s="18"/>
      <c r="K218" s="18"/>
      <c r="L218" s="18"/>
      <c r="M218" s="18"/>
      <c r="N218" s="18"/>
    </row>
    <row r="219" spans="2:14" s="2" customFormat="1" ht="15.75" customHeight="1">
      <c r="B219" s="260">
        <f>'AMZN Auto Part MASTER'!$FV$4</f>
        <v>0</v>
      </c>
      <c r="C219" s="17" t="s">
        <v>468</v>
      </c>
      <c r="D219" s="260">
        <f>'AMZN Auto Part MASTER'!$FV$44</f>
        <v>0</v>
      </c>
      <c r="E219" s="18"/>
      <c r="F219" s="18"/>
      <c r="G219" s="18"/>
      <c r="H219" s="18"/>
      <c r="I219" s="18"/>
      <c r="J219" s="18"/>
      <c r="K219" s="18"/>
      <c r="L219" s="18"/>
      <c r="M219" s="18"/>
      <c r="N219" s="18"/>
    </row>
    <row r="220" spans="2:14" s="2" customFormat="1" ht="15.75" customHeight="1">
      <c r="B220" s="260">
        <f>'AMZN Auto Part MASTER'!$FW$4</f>
        <v>0</v>
      </c>
      <c r="C220" s="17" t="s">
        <v>469</v>
      </c>
      <c r="D220" s="260">
        <f>'AMZN Auto Part MASTER'!$FW$44</f>
        <v>0</v>
      </c>
      <c r="E220" s="18"/>
      <c r="F220" s="18"/>
      <c r="G220" s="18"/>
      <c r="H220" s="18"/>
      <c r="I220" s="18"/>
      <c r="J220" s="18"/>
      <c r="K220" s="18"/>
      <c r="L220" s="18"/>
      <c r="M220" s="18"/>
      <c r="N220" s="18"/>
    </row>
    <row r="221" spans="2:14" s="2" customFormat="1" ht="15.75" customHeight="1">
      <c r="B221" s="260">
        <f>'AMZN Auto Part MASTER'!$FX$4</f>
        <v>0</v>
      </c>
      <c r="C221" s="17" t="s">
        <v>470</v>
      </c>
      <c r="D221" s="260">
        <f>'AMZN Auto Part MASTER'!$FX$44</f>
        <v>0</v>
      </c>
      <c r="E221" s="18"/>
      <c r="F221" s="18"/>
      <c r="G221" s="18"/>
      <c r="H221" s="18"/>
      <c r="I221" s="18"/>
      <c r="J221" s="18"/>
      <c r="K221" s="18"/>
      <c r="L221" s="18"/>
      <c r="M221" s="18"/>
      <c r="N221" s="18"/>
    </row>
    <row r="222" spans="2:14" s="2" customFormat="1" ht="15.75" customHeight="1">
      <c r="B222" s="260">
        <f>'AMZN Auto Part MASTER'!$FY$4</f>
        <v>0</v>
      </c>
      <c r="C222" s="17" t="s">
        <v>471</v>
      </c>
      <c r="D222" s="260">
        <f>'AMZN Auto Part MASTER'!$FY$44</f>
        <v>0</v>
      </c>
      <c r="E222" s="18"/>
      <c r="F222" s="18"/>
      <c r="G222" s="18"/>
      <c r="H222" s="18"/>
      <c r="I222" s="18"/>
      <c r="J222" s="18"/>
      <c r="K222" s="18"/>
      <c r="L222" s="18"/>
      <c r="M222" s="18"/>
      <c r="N222" s="18"/>
    </row>
    <row r="223" spans="2:14" s="2" customFormat="1" ht="15.75" customHeight="1">
      <c r="B223" s="260">
        <f>'AMZN Auto Part MASTER'!$FZ$4</f>
        <v>0</v>
      </c>
      <c r="C223" s="17" t="s">
        <v>472</v>
      </c>
      <c r="D223" s="260">
        <f>'AMZN Auto Part MASTER'!$FZ$44</f>
        <v>0</v>
      </c>
      <c r="E223" s="18"/>
      <c r="F223" s="18"/>
      <c r="G223" s="18"/>
      <c r="H223" s="18"/>
      <c r="I223" s="18"/>
      <c r="J223" s="18"/>
      <c r="K223" s="18"/>
      <c r="L223" s="18"/>
      <c r="M223" s="18"/>
      <c r="N223" s="18"/>
    </row>
    <row r="224" spans="2:14" s="2" customFormat="1" ht="15.75" customHeight="1">
      <c r="B224" s="260">
        <f>'AMZN Auto Part MASTER'!$GA$4</f>
        <v>0</v>
      </c>
      <c r="C224" s="17" t="s">
        <v>473</v>
      </c>
      <c r="D224" s="260">
        <f>'AMZN Auto Part MASTER'!$GA$44</f>
        <v>0</v>
      </c>
      <c r="E224" s="18"/>
      <c r="F224" s="18"/>
      <c r="G224" s="18"/>
      <c r="H224" s="18"/>
      <c r="I224" s="18"/>
      <c r="J224" s="18"/>
      <c r="K224" s="18"/>
      <c r="L224" s="18"/>
      <c r="M224" s="18"/>
      <c r="N224" s="18"/>
    </row>
    <row r="225" spans="2:14" s="2" customFormat="1" ht="15.75" customHeight="1">
      <c r="B225" s="260">
        <f>'AMZN Auto Part MASTER'!$GB$4</f>
        <v>0</v>
      </c>
      <c r="C225" s="17" t="s">
        <v>474</v>
      </c>
      <c r="D225" s="260">
        <f>'AMZN Auto Part MASTER'!$GB$44</f>
        <v>0</v>
      </c>
      <c r="E225" s="18"/>
      <c r="F225" s="18"/>
      <c r="G225" s="18"/>
      <c r="H225" s="18"/>
      <c r="I225" s="18"/>
      <c r="J225" s="18"/>
      <c r="K225" s="18"/>
      <c r="L225" s="18"/>
      <c r="M225" s="18"/>
      <c r="N225" s="18"/>
    </row>
    <row r="226" spans="2:14" s="2" customFormat="1" ht="15.75" customHeight="1">
      <c r="B226" s="260">
        <f>'AMZN Auto Part MASTER'!$GC$4</f>
        <v>0</v>
      </c>
      <c r="C226" s="17" t="s">
        <v>475</v>
      </c>
      <c r="D226" s="260">
        <f>'AMZN Auto Part MASTER'!$GC$44</f>
        <v>0</v>
      </c>
      <c r="E226" s="18"/>
      <c r="F226" s="18"/>
      <c r="G226" s="18"/>
      <c r="H226" s="18"/>
      <c r="I226" s="18"/>
      <c r="J226" s="18"/>
      <c r="K226" s="18"/>
      <c r="L226" s="18"/>
      <c r="M226" s="18"/>
      <c r="N226" s="18"/>
    </row>
    <row r="227" spans="2:14" s="2" customFormat="1" ht="15.75" customHeight="1">
      <c r="B227" s="260">
        <f>'AMZN Auto Part MASTER'!$GD$4</f>
        <v>0</v>
      </c>
      <c r="C227" s="17" t="s">
        <v>476</v>
      </c>
      <c r="D227" s="260">
        <f>'AMZN Auto Part MASTER'!$GD$44</f>
        <v>0</v>
      </c>
      <c r="E227" s="18"/>
      <c r="F227" s="18"/>
      <c r="G227" s="18"/>
      <c r="H227" s="18"/>
      <c r="I227" s="18"/>
      <c r="J227" s="18"/>
      <c r="K227" s="18"/>
      <c r="L227" s="18"/>
      <c r="M227" s="18"/>
      <c r="N227" s="18"/>
    </row>
    <row r="228" spans="2:14" s="2" customFormat="1" ht="15.75" customHeight="1">
      <c r="B228" s="260">
        <f>'AMZN Auto Part MASTER'!$GE$4</f>
        <v>0</v>
      </c>
      <c r="C228" s="17" t="s">
        <v>477</v>
      </c>
      <c r="D228" s="260">
        <f>'AMZN Auto Part MASTER'!$GE$44</f>
        <v>0</v>
      </c>
      <c r="E228" s="18"/>
      <c r="F228" s="18"/>
      <c r="G228" s="18"/>
      <c r="H228" s="18"/>
      <c r="I228" s="18"/>
      <c r="J228" s="18"/>
      <c r="K228" s="18"/>
      <c r="L228" s="18"/>
      <c r="M228" s="18"/>
      <c r="N228" s="18"/>
    </row>
    <row r="229" spans="2:14" s="2" customFormat="1" ht="15.75" customHeight="1">
      <c r="B229" s="260">
        <f>'AMZN Auto Part MASTER'!$GF$4</f>
        <v>0</v>
      </c>
      <c r="C229" s="17" t="s">
        <v>478</v>
      </c>
      <c r="D229" s="260">
        <f>'AMZN Auto Part MASTER'!$GF$44</f>
        <v>0</v>
      </c>
      <c r="E229" s="18"/>
      <c r="F229" s="18"/>
      <c r="G229" s="18"/>
      <c r="H229" s="18"/>
      <c r="I229" s="18"/>
      <c r="J229" s="18"/>
      <c r="K229" s="18"/>
      <c r="L229" s="18"/>
      <c r="M229" s="18"/>
      <c r="N229" s="18"/>
    </row>
    <row r="230" spans="2:14" s="2" customFormat="1" ht="15.75" customHeight="1">
      <c r="B230" s="260">
        <f>'AMZN Auto Part MASTER'!$GG$4</f>
        <v>0</v>
      </c>
      <c r="C230" s="17" t="s">
        <v>479</v>
      </c>
      <c r="D230" s="260">
        <f>'AMZN Auto Part MASTER'!$GG$44</f>
        <v>0</v>
      </c>
      <c r="E230" s="18"/>
      <c r="F230" s="18"/>
      <c r="G230" s="18"/>
      <c r="H230" s="18"/>
      <c r="I230" s="18"/>
      <c r="J230" s="18"/>
      <c r="K230" s="18"/>
      <c r="L230" s="18"/>
      <c r="M230" s="18"/>
      <c r="N230" s="18"/>
    </row>
    <row r="231" spans="2:14" s="2" customFormat="1" ht="15.75" customHeight="1">
      <c r="B231" s="260">
        <f>'AMZN Auto Part MASTER'!$GH$4</f>
        <v>0</v>
      </c>
      <c r="C231" s="17" t="s">
        <v>480</v>
      </c>
      <c r="D231" s="260">
        <f>'AMZN Auto Part MASTER'!$GH$44</f>
        <v>0</v>
      </c>
      <c r="E231" s="18"/>
      <c r="F231" s="18"/>
      <c r="G231" s="18"/>
      <c r="H231" s="18"/>
      <c r="I231" s="18"/>
      <c r="J231" s="18"/>
      <c r="K231" s="18"/>
      <c r="L231" s="18"/>
      <c r="M231" s="18"/>
      <c r="N231" s="18"/>
    </row>
    <row r="232" spans="2:14" s="2" customFormat="1" ht="15.75" customHeight="1">
      <c r="B232" s="260">
        <f>'AMZN Auto Part MASTER'!$GI$4</f>
        <v>0</v>
      </c>
      <c r="C232" s="17" t="s">
        <v>481</v>
      </c>
      <c r="D232" s="260">
        <f>'AMZN Auto Part MASTER'!$GI$44</f>
        <v>0</v>
      </c>
      <c r="E232" s="18"/>
      <c r="F232" s="18"/>
      <c r="G232" s="18"/>
      <c r="H232" s="18"/>
      <c r="I232" s="18"/>
      <c r="J232" s="18"/>
      <c r="K232" s="18"/>
      <c r="L232" s="18"/>
      <c r="M232" s="18"/>
      <c r="N232" s="18"/>
    </row>
    <row r="233" spans="2:14" s="2" customFormat="1" ht="15.75" customHeight="1">
      <c r="B233" s="260">
        <f>'AMZN Auto Part MASTER'!$GJ$4</f>
        <v>0</v>
      </c>
      <c r="C233" s="17" t="s">
        <v>482</v>
      </c>
      <c r="D233" s="260">
        <f>'AMZN Auto Part MASTER'!$GJ$44</f>
        <v>0</v>
      </c>
      <c r="E233" s="18"/>
      <c r="F233" s="18"/>
      <c r="G233" s="18"/>
      <c r="H233" s="18"/>
      <c r="I233" s="18"/>
      <c r="J233" s="18"/>
      <c r="K233" s="18"/>
      <c r="L233" s="18"/>
      <c r="M233" s="18"/>
      <c r="N233" s="18"/>
    </row>
    <row r="234" spans="2:14" s="2" customFormat="1" ht="15.75" customHeight="1">
      <c r="B234" s="260">
        <f>'AMZN Auto Part MASTER'!$GK$4</f>
        <v>0</v>
      </c>
      <c r="C234" s="17" t="s">
        <v>483</v>
      </c>
      <c r="D234" s="260">
        <f>'AMZN Auto Part MASTER'!$GK$44</f>
        <v>0</v>
      </c>
      <c r="E234" s="18"/>
      <c r="F234" s="18"/>
      <c r="G234" s="18"/>
      <c r="H234" s="18"/>
      <c r="I234" s="18"/>
      <c r="J234" s="18"/>
      <c r="K234" s="18"/>
      <c r="L234" s="18"/>
      <c r="M234" s="18"/>
      <c r="N234" s="18"/>
    </row>
    <row r="235" spans="2:14" s="2" customFormat="1" ht="15.75" customHeight="1">
      <c r="B235" s="260">
        <f>'AMZN Auto Part MASTER'!$GL$4</f>
        <v>0</v>
      </c>
      <c r="C235" s="17" t="s">
        <v>484</v>
      </c>
      <c r="D235" s="260">
        <f>'AMZN Auto Part MASTER'!$GL$44</f>
        <v>0</v>
      </c>
      <c r="E235" s="18"/>
      <c r="F235" s="18"/>
      <c r="G235" s="18"/>
      <c r="H235" s="18"/>
      <c r="I235" s="18"/>
      <c r="J235" s="18"/>
      <c r="K235" s="18"/>
      <c r="L235" s="18"/>
      <c r="M235" s="18"/>
      <c r="N235" s="18"/>
    </row>
    <row r="236" spans="2:14" s="2" customFormat="1" ht="15.75" customHeight="1">
      <c r="B236" s="260">
        <f>'AMZN Auto Part MASTER'!$GM$4</f>
        <v>0</v>
      </c>
      <c r="C236" s="17" t="s">
        <v>485</v>
      </c>
      <c r="D236" s="260">
        <f>'AMZN Auto Part MASTER'!$GM$44</f>
        <v>0</v>
      </c>
      <c r="E236" s="18"/>
      <c r="F236" s="18"/>
      <c r="G236" s="18"/>
      <c r="H236" s="18"/>
      <c r="I236" s="18"/>
      <c r="J236" s="18"/>
      <c r="K236" s="18"/>
      <c r="L236" s="18"/>
      <c r="M236" s="18"/>
      <c r="N236" s="18"/>
    </row>
    <row r="237" spans="2:14" s="2" customFormat="1" ht="15.75" customHeight="1">
      <c r="B237" s="260">
        <f>'AMZN Auto Part MASTER'!$GN$4</f>
        <v>0</v>
      </c>
      <c r="C237" s="17" t="s">
        <v>486</v>
      </c>
      <c r="D237" s="260">
        <f>'AMZN Auto Part MASTER'!$GN$44</f>
        <v>0</v>
      </c>
      <c r="E237" s="18"/>
      <c r="F237" s="18"/>
      <c r="G237" s="18"/>
      <c r="H237" s="18"/>
      <c r="I237" s="18"/>
      <c r="J237" s="18"/>
      <c r="K237" s="18"/>
      <c r="L237" s="18"/>
      <c r="M237" s="18"/>
      <c r="N237" s="18"/>
    </row>
    <row r="238" spans="2:14" s="2" customFormat="1" ht="15.75" customHeight="1">
      <c r="B238" s="260">
        <f>'AMZN Auto Part MASTER'!$GO$4</f>
        <v>0</v>
      </c>
      <c r="C238" s="17" t="s">
        <v>487</v>
      </c>
      <c r="D238" s="260">
        <f>'AMZN Auto Part MASTER'!$GO$44</f>
        <v>0</v>
      </c>
      <c r="E238" s="18"/>
      <c r="F238" s="18"/>
      <c r="G238" s="18"/>
      <c r="H238" s="18"/>
      <c r="I238" s="18"/>
      <c r="J238" s="18"/>
      <c r="K238" s="18"/>
      <c r="L238" s="18"/>
      <c r="M238" s="18"/>
      <c r="N238" s="18"/>
    </row>
    <row r="239" spans="2:14" s="2" customFormat="1" ht="15.75" customHeight="1">
      <c r="B239" s="260">
        <f>'AMZN Auto Part MASTER'!$GP$4</f>
        <v>0</v>
      </c>
      <c r="C239" s="17" t="s">
        <v>488</v>
      </c>
      <c r="D239" s="260">
        <f>'AMZN Auto Part MASTER'!$GP$44</f>
        <v>0</v>
      </c>
      <c r="E239" s="18"/>
      <c r="F239" s="18"/>
      <c r="G239" s="18"/>
      <c r="H239" s="18"/>
      <c r="I239" s="18"/>
      <c r="J239" s="18"/>
      <c r="K239" s="18"/>
      <c r="L239" s="18"/>
      <c r="M239" s="18"/>
      <c r="N239" s="18"/>
    </row>
    <row r="240" spans="2:14" s="2" customFormat="1" ht="15.75" customHeight="1">
      <c r="B240" s="260">
        <f>'AMZN Auto Part MASTER'!$GQ$4</f>
        <v>0</v>
      </c>
      <c r="C240" s="17" t="s">
        <v>489</v>
      </c>
      <c r="D240" s="260">
        <f>'AMZN Auto Part MASTER'!$GQ$44</f>
        <v>0</v>
      </c>
      <c r="E240" s="18"/>
      <c r="F240" s="18"/>
      <c r="G240" s="18"/>
      <c r="H240" s="18"/>
      <c r="I240" s="18"/>
      <c r="J240" s="18"/>
      <c r="K240" s="18"/>
      <c r="L240" s="18"/>
      <c r="M240" s="18"/>
      <c r="N240" s="18"/>
    </row>
    <row r="241" spans="2:14" s="2" customFormat="1" ht="15.75" customHeight="1">
      <c r="B241" s="260">
        <f>'AMZN Auto Part MASTER'!$GR$4</f>
        <v>0</v>
      </c>
      <c r="C241" s="17" t="s">
        <v>490</v>
      </c>
      <c r="D241" s="260">
        <f>'AMZN Auto Part MASTER'!$GR$44</f>
        <v>0</v>
      </c>
      <c r="E241" s="18"/>
      <c r="F241" s="18"/>
      <c r="G241" s="18"/>
      <c r="H241" s="18"/>
      <c r="I241" s="18"/>
      <c r="J241" s="18"/>
      <c r="K241" s="18"/>
      <c r="L241" s="18"/>
      <c r="M241" s="18"/>
      <c r="N241" s="18"/>
    </row>
    <row r="242" spans="2:14" s="2" customFormat="1" ht="15.75" customHeight="1">
      <c r="B242" s="260">
        <f>'AMZN Auto Part MASTER'!$GS$4</f>
        <v>0</v>
      </c>
      <c r="C242" s="17" t="s">
        <v>491</v>
      </c>
      <c r="D242" s="260">
        <f>'AMZN Auto Part MASTER'!$GS$44</f>
        <v>0</v>
      </c>
      <c r="E242" s="18"/>
      <c r="F242" s="18"/>
      <c r="G242" s="18"/>
      <c r="H242" s="18"/>
      <c r="I242" s="18"/>
      <c r="J242" s="18"/>
      <c r="K242" s="18"/>
      <c r="L242" s="18"/>
      <c r="M242" s="18"/>
      <c r="N242" s="18"/>
    </row>
    <row r="243" spans="2:14" s="2" customFormat="1" ht="15.75" customHeight="1">
      <c r="B243" s="260">
        <f>'AMZN Auto Part MASTER'!$GT$4</f>
        <v>0</v>
      </c>
      <c r="C243" s="17" t="s">
        <v>492</v>
      </c>
      <c r="D243" s="260">
        <f>'AMZN Auto Part MASTER'!$GT$44</f>
        <v>0</v>
      </c>
      <c r="E243" s="18"/>
      <c r="F243" s="18"/>
      <c r="G243" s="18"/>
      <c r="H243" s="18"/>
      <c r="I243" s="18"/>
      <c r="J243" s="18"/>
      <c r="K243" s="18"/>
      <c r="L243" s="18"/>
      <c r="M243" s="18"/>
      <c r="N243" s="18"/>
    </row>
    <row r="244" spans="2:14" s="2" customFormat="1" ht="15.75" customHeight="1">
      <c r="B244" s="260">
        <f>'AMZN Auto Part MASTER'!$GU$4</f>
        <v>0</v>
      </c>
      <c r="C244" s="17" t="s">
        <v>493</v>
      </c>
      <c r="D244" s="260">
        <f>'AMZN Auto Part MASTER'!$GU$44</f>
        <v>0</v>
      </c>
      <c r="E244" s="18"/>
      <c r="F244" s="18"/>
      <c r="G244" s="18"/>
      <c r="H244" s="18"/>
      <c r="I244" s="18"/>
      <c r="J244" s="18"/>
      <c r="K244" s="18"/>
      <c r="L244" s="18"/>
      <c r="M244" s="18"/>
      <c r="N244" s="18"/>
    </row>
    <row r="245" spans="2:14" s="2" customFormat="1" ht="15.75" customHeight="1">
      <c r="C245" s="17"/>
      <c r="D245" s="18"/>
      <c r="E245" s="18"/>
      <c r="F245" s="18"/>
      <c r="G245" s="18"/>
      <c r="H245" s="18"/>
      <c r="I245" s="18"/>
      <c r="J245" s="18"/>
      <c r="K245" s="18"/>
      <c r="L245" s="18"/>
      <c r="M245" s="18"/>
      <c r="N245" s="18"/>
    </row>
    <row r="246" spans="2:14" s="2" customFormat="1" ht="15.75" customHeight="1">
      <c r="C246" s="17"/>
      <c r="D246" s="18"/>
      <c r="E246" s="18"/>
      <c r="F246" s="18"/>
      <c r="G246" s="18"/>
      <c r="H246" s="18"/>
      <c r="I246" s="18"/>
      <c r="J246" s="18"/>
      <c r="K246" s="18"/>
      <c r="L246" s="18"/>
      <c r="M246" s="18"/>
      <c r="N246" s="18"/>
    </row>
    <row r="247" spans="2:14" s="2" customFormat="1" ht="15.75" customHeight="1">
      <c r="C247" s="17"/>
      <c r="D247" s="18"/>
      <c r="E247" s="18"/>
      <c r="F247" s="18"/>
      <c r="G247" s="18"/>
      <c r="H247" s="18"/>
      <c r="I247" s="18"/>
      <c r="J247" s="18"/>
      <c r="K247" s="18"/>
      <c r="L247" s="18"/>
      <c r="M247" s="18"/>
      <c r="N247" s="18"/>
    </row>
    <row r="248" spans="2:14" s="2" customFormat="1" ht="15.75" customHeight="1">
      <c r="C248" s="17"/>
      <c r="D248" s="18"/>
      <c r="E248" s="18"/>
      <c r="F248" s="18"/>
      <c r="G248" s="18"/>
      <c r="H248" s="18"/>
      <c r="I248" s="18"/>
      <c r="J248" s="18"/>
      <c r="K248" s="18"/>
      <c r="L248" s="18"/>
      <c r="M248" s="18"/>
      <c r="N248" s="18"/>
    </row>
    <row r="249" spans="2:14" s="2" customFormat="1" ht="15.75" customHeight="1">
      <c r="C249" s="17"/>
      <c r="D249" s="18"/>
      <c r="E249" s="18"/>
      <c r="F249" s="18"/>
      <c r="G249" s="18"/>
      <c r="H249" s="18"/>
      <c r="I249" s="18"/>
      <c r="J249" s="18"/>
      <c r="K249" s="18"/>
      <c r="L249" s="18"/>
      <c r="M249" s="18"/>
      <c r="N249" s="18"/>
    </row>
    <row r="250" spans="2:14" s="2" customFormat="1" ht="15.75" customHeight="1">
      <c r="C250" s="17"/>
      <c r="D250" s="18"/>
      <c r="E250" s="18"/>
      <c r="F250" s="18"/>
      <c r="G250" s="18"/>
      <c r="H250" s="18"/>
      <c r="I250" s="18"/>
      <c r="J250" s="18"/>
      <c r="K250" s="18"/>
      <c r="L250" s="18"/>
      <c r="M250" s="18"/>
      <c r="N250" s="18"/>
    </row>
    <row r="251" spans="2:14" s="2" customFormat="1" ht="15.75" customHeight="1">
      <c r="C251" s="17"/>
      <c r="D251" s="18"/>
      <c r="E251" s="18"/>
      <c r="F251" s="18"/>
      <c r="G251" s="18"/>
      <c r="H251" s="18"/>
      <c r="I251" s="18"/>
      <c r="J251" s="18"/>
      <c r="K251" s="18"/>
      <c r="L251" s="18"/>
      <c r="M251" s="18"/>
      <c r="N251" s="18"/>
    </row>
    <row r="252" spans="2:14" s="2" customFormat="1" ht="15.75" customHeight="1">
      <c r="C252" s="17"/>
      <c r="D252" s="18"/>
      <c r="E252" s="18"/>
      <c r="F252" s="18"/>
      <c r="G252" s="18"/>
      <c r="H252" s="18"/>
      <c r="I252" s="18"/>
      <c r="J252" s="18"/>
      <c r="K252" s="18"/>
      <c r="L252" s="18"/>
      <c r="M252" s="18"/>
      <c r="N252" s="18"/>
    </row>
    <row r="253" spans="2:14" s="2" customFormat="1" ht="15.75" customHeight="1">
      <c r="C253" s="17"/>
      <c r="D253" s="18"/>
      <c r="E253" s="18"/>
      <c r="F253" s="18"/>
      <c r="G253" s="18"/>
      <c r="H253" s="18"/>
      <c r="I253" s="18"/>
      <c r="J253" s="18"/>
      <c r="K253" s="18"/>
      <c r="L253" s="18"/>
      <c r="M253" s="18"/>
      <c r="N253" s="18"/>
    </row>
    <row r="254" spans="2:14" s="2" customFormat="1" ht="15.75" customHeight="1">
      <c r="C254" s="17"/>
      <c r="D254" s="18"/>
      <c r="E254" s="18"/>
      <c r="F254" s="18"/>
      <c r="G254" s="18"/>
      <c r="H254" s="18"/>
      <c r="I254" s="18"/>
      <c r="J254" s="18"/>
      <c r="K254" s="18"/>
      <c r="L254" s="18"/>
      <c r="M254" s="18"/>
      <c r="N254" s="18"/>
    </row>
    <row r="255" spans="2:14" s="2" customFormat="1" ht="15.75" customHeight="1">
      <c r="C255" s="17"/>
      <c r="D255" s="18"/>
      <c r="E255" s="18"/>
      <c r="F255" s="18"/>
      <c r="G255" s="18"/>
      <c r="H255" s="18"/>
      <c r="I255" s="18"/>
      <c r="J255" s="18"/>
      <c r="K255" s="18"/>
      <c r="L255" s="18"/>
      <c r="M255" s="18"/>
      <c r="N255" s="18"/>
    </row>
    <row r="256" spans="2:14" s="2" customFormat="1" ht="15.75" customHeight="1">
      <c r="C256" s="17"/>
      <c r="D256" s="18"/>
      <c r="E256" s="18"/>
      <c r="F256" s="18"/>
      <c r="G256" s="18"/>
      <c r="H256" s="18"/>
      <c r="I256" s="18"/>
      <c r="J256" s="18"/>
      <c r="K256" s="18"/>
      <c r="L256" s="18"/>
      <c r="M256" s="18"/>
      <c r="N256" s="18"/>
    </row>
    <row r="257" spans="3:14" s="2" customFormat="1" ht="15.75" customHeight="1">
      <c r="C257" s="17"/>
      <c r="D257" s="18"/>
      <c r="E257" s="18"/>
      <c r="F257" s="18"/>
      <c r="G257" s="18"/>
      <c r="H257" s="18"/>
      <c r="I257" s="18"/>
      <c r="J257" s="18"/>
      <c r="K257" s="18"/>
      <c r="L257" s="18"/>
      <c r="M257" s="18"/>
      <c r="N257" s="18"/>
    </row>
    <row r="258" spans="3:14" s="2" customFormat="1" ht="15.75" customHeight="1">
      <c r="C258" s="17"/>
      <c r="D258" s="18"/>
      <c r="E258" s="18"/>
      <c r="F258" s="18"/>
      <c r="G258" s="18"/>
      <c r="H258" s="18"/>
      <c r="I258" s="18"/>
      <c r="J258" s="18"/>
      <c r="K258" s="18"/>
      <c r="L258" s="18"/>
      <c r="M258" s="18"/>
      <c r="N258" s="18"/>
    </row>
    <row r="259" spans="3:14" s="2" customFormat="1" ht="15.75" customHeight="1">
      <c r="C259" s="17"/>
      <c r="D259" s="18"/>
      <c r="E259" s="18"/>
      <c r="F259" s="18"/>
      <c r="G259" s="18"/>
      <c r="H259" s="18"/>
      <c r="I259" s="18"/>
      <c r="J259" s="18"/>
      <c r="K259" s="18"/>
      <c r="L259" s="18"/>
      <c r="M259" s="18"/>
      <c r="N259" s="18"/>
    </row>
    <row r="260" spans="3:14" s="2" customFormat="1" ht="15.75" customHeight="1">
      <c r="C260" s="17"/>
      <c r="D260" s="18"/>
      <c r="E260" s="18"/>
      <c r="F260" s="18"/>
      <c r="G260" s="18"/>
      <c r="H260" s="18"/>
      <c r="I260" s="18"/>
      <c r="J260" s="18"/>
      <c r="K260" s="18"/>
      <c r="L260" s="18"/>
      <c r="M260" s="18"/>
      <c r="N260" s="18"/>
    </row>
    <row r="261" spans="3:14" s="2" customFormat="1" ht="15.75" customHeight="1">
      <c r="C261" s="17"/>
      <c r="D261" s="18"/>
      <c r="E261" s="18"/>
      <c r="F261" s="18"/>
      <c r="G261" s="18"/>
      <c r="H261" s="18"/>
      <c r="I261" s="18"/>
      <c r="J261" s="18"/>
      <c r="K261" s="18"/>
      <c r="L261" s="18"/>
      <c r="M261" s="18"/>
      <c r="N261" s="18"/>
    </row>
    <row r="262" spans="3:14" s="2" customFormat="1" ht="15.75" customHeight="1">
      <c r="C262" s="17"/>
      <c r="D262" s="18"/>
      <c r="E262" s="18"/>
      <c r="F262" s="18"/>
      <c r="G262" s="18"/>
      <c r="H262" s="18"/>
      <c r="I262" s="18"/>
      <c r="J262" s="18"/>
      <c r="K262" s="18"/>
      <c r="L262" s="18"/>
      <c r="M262" s="18"/>
      <c r="N262" s="18"/>
    </row>
    <row r="263" spans="3:14" s="2" customFormat="1" ht="15.75" customHeight="1">
      <c r="C263" s="17"/>
      <c r="D263" s="18"/>
      <c r="E263" s="18"/>
      <c r="F263" s="18"/>
      <c r="G263" s="18"/>
      <c r="H263" s="18"/>
      <c r="I263" s="18"/>
      <c r="J263" s="18"/>
      <c r="K263" s="18"/>
      <c r="L263" s="18"/>
      <c r="M263" s="18"/>
      <c r="N263" s="18"/>
    </row>
    <row r="264" spans="3:14" s="2" customFormat="1" ht="15.75" customHeight="1">
      <c r="C264" s="17"/>
      <c r="D264" s="18"/>
      <c r="E264" s="18"/>
      <c r="F264" s="18"/>
      <c r="G264" s="18"/>
      <c r="H264" s="18"/>
      <c r="I264" s="18"/>
      <c r="J264" s="18"/>
      <c r="K264" s="18"/>
      <c r="L264" s="18"/>
      <c r="M264" s="18"/>
      <c r="N264" s="18"/>
    </row>
    <row r="265" spans="3:14" s="2" customFormat="1" ht="15.75" customHeight="1">
      <c r="C265" s="17"/>
      <c r="D265" s="18"/>
      <c r="E265" s="18"/>
      <c r="F265" s="18"/>
      <c r="G265" s="18"/>
      <c r="H265" s="18"/>
      <c r="I265" s="18"/>
      <c r="J265" s="18"/>
      <c r="K265" s="18"/>
      <c r="L265" s="18"/>
      <c r="M265" s="18"/>
      <c r="N265" s="18"/>
    </row>
    <row r="266" spans="3:14" s="2" customFormat="1" ht="15.75" customHeight="1">
      <c r="C266" s="17"/>
      <c r="D266" s="18"/>
      <c r="E266" s="18"/>
      <c r="F266" s="18"/>
      <c r="G266" s="18"/>
      <c r="H266" s="18"/>
      <c r="I266" s="18"/>
      <c r="J266" s="18"/>
      <c r="K266" s="18"/>
      <c r="L266" s="18"/>
      <c r="M266" s="18"/>
      <c r="N266" s="18"/>
    </row>
    <row r="267" spans="3:14" s="2" customFormat="1" ht="15.75" customHeight="1">
      <c r="C267" s="17"/>
      <c r="D267" s="18"/>
      <c r="E267" s="18"/>
      <c r="F267" s="18"/>
      <c r="G267" s="18"/>
      <c r="H267" s="18"/>
      <c r="I267" s="18"/>
      <c r="J267" s="18"/>
      <c r="K267" s="18"/>
      <c r="L267" s="18"/>
      <c r="M267" s="18"/>
      <c r="N267" s="18"/>
    </row>
    <row r="268" spans="3:14" s="2" customFormat="1" ht="15.75" customHeight="1">
      <c r="C268" s="17"/>
      <c r="D268" s="18"/>
      <c r="E268" s="18"/>
      <c r="F268" s="18"/>
      <c r="G268" s="18"/>
      <c r="H268" s="18"/>
      <c r="I268" s="18"/>
      <c r="J268" s="18"/>
      <c r="K268" s="18"/>
      <c r="L268" s="18"/>
      <c r="M268" s="18"/>
      <c r="N268" s="18"/>
    </row>
    <row r="269" spans="3:14" s="2" customFormat="1" ht="15.75" customHeight="1">
      <c r="C269" s="17"/>
      <c r="D269" s="18"/>
      <c r="E269" s="18"/>
      <c r="F269" s="18"/>
      <c r="G269" s="18"/>
      <c r="H269" s="18"/>
      <c r="I269" s="18"/>
      <c r="J269" s="18"/>
      <c r="K269" s="18"/>
      <c r="L269" s="18"/>
      <c r="M269" s="18"/>
      <c r="N269" s="18"/>
    </row>
    <row r="270" spans="3:14" s="2" customFormat="1" ht="15.75" customHeight="1">
      <c r="C270" s="17"/>
      <c r="D270" s="18"/>
      <c r="E270" s="18"/>
      <c r="F270" s="18"/>
      <c r="G270" s="18"/>
      <c r="H270" s="18"/>
      <c r="I270" s="18"/>
      <c r="J270" s="18"/>
      <c r="K270" s="18"/>
      <c r="L270" s="18"/>
      <c r="M270" s="18"/>
      <c r="N270" s="18"/>
    </row>
    <row r="271" spans="3:14" s="2" customFormat="1" ht="15.75" customHeight="1">
      <c r="C271" s="17"/>
      <c r="D271" s="18"/>
      <c r="E271" s="18"/>
      <c r="F271" s="18"/>
      <c r="G271" s="18"/>
      <c r="H271" s="18"/>
      <c r="I271" s="18"/>
      <c r="J271" s="18"/>
      <c r="K271" s="18"/>
      <c r="L271" s="18"/>
      <c r="M271" s="18"/>
      <c r="N271" s="18"/>
    </row>
    <row r="272" spans="3:14" s="2" customFormat="1" ht="15.75" customHeight="1">
      <c r="C272" s="17"/>
      <c r="D272" s="18"/>
      <c r="E272" s="18"/>
      <c r="F272" s="18"/>
      <c r="G272" s="18"/>
      <c r="H272" s="18"/>
      <c r="I272" s="18"/>
      <c r="J272" s="18"/>
      <c r="K272" s="18"/>
      <c r="L272" s="18"/>
      <c r="M272" s="18"/>
      <c r="N272" s="18"/>
    </row>
    <row r="273" spans="3:14" s="2" customFormat="1" ht="15.75" customHeight="1">
      <c r="C273" s="17"/>
      <c r="D273" s="18"/>
      <c r="E273" s="18"/>
      <c r="F273" s="18"/>
      <c r="G273" s="18"/>
      <c r="H273" s="18"/>
      <c r="I273" s="18"/>
      <c r="J273" s="18"/>
      <c r="K273" s="18"/>
      <c r="L273" s="18"/>
      <c r="M273" s="18"/>
      <c r="N273" s="18"/>
    </row>
    <row r="274" spans="3:14" s="2" customFormat="1" ht="15.75" customHeight="1">
      <c r="C274" s="17"/>
      <c r="D274" s="18"/>
      <c r="E274" s="18"/>
      <c r="F274" s="18"/>
      <c r="G274" s="18"/>
      <c r="H274" s="18"/>
      <c r="I274" s="18"/>
      <c r="J274" s="18"/>
      <c r="K274" s="18"/>
      <c r="L274" s="18"/>
      <c r="M274" s="18"/>
      <c r="N274" s="18"/>
    </row>
    <row r="275" spans="3:14" s="2" customFormat="1" ht="15.75" customHeight="1">
      <c r="C275" s="17"/>
      <c r="D275" s="18"/>
      <c r="E275" s="18"/>
      <c r="F275" s="18"/>
      <c r="G275" s="18"/>
      <c r="H275" s="18"/>
      <c r="I275" s="18"/>
      <c r="J275" s="18"/>
      <c r="K275" s="18"/>
      <c r="L275" s="18"/>
      <c r="M275" s="18"/>
      <c r="N275" s="18"/>
    </row>
    <row r="276" spans="3:14" s="2" customFormat="1" ht="15.75" customHeight="1">
      <c r="C276" s="17"/>
      <c r="D276" s="18"/>
      <c r="E276" s="18"/>
      <c r="F276" s="18"/>
      <c r="G276" s="18"/>
      <c r="H276" s="18"/>
      <c r="I276" s="18"/>
      <c r="J276" s="18"/>
      <c r="K276" s="18"/>
      <c r="L276" s="18"/>
      <c r="M276" s="18"/>
      <c r="N276" s="18"/>
    </row>
    <row r="277" spans="3:14" s="2" customFormat="1" ht="15.75" customHeight="1">
      <c r="C277" s="17"/>
      <c r="D277" s="18"/>
      <c r="E277" s="18"/>
      <c r="F277" s="18"/>
      <c r="G277" s="18"/>
      <c r="H277" s="18"/>
      <c r="I277" s="18"/>
      <c r="J277" s="18"/>
      <c r="K277" s="18"/>
      <c r="L277" s="18"/>
      <c r="M277" s="18"/>
      <c r="N277" s="18"/>
    </row>
    <row r="278" spans="3:14" s="2" customFormat="1" ht="15.75" customHeight="1">
      <c r="C278" s="17"/>
      <c r="D278" s="18"/>
      <c r="E278" s="18"/>
      <c r="F278" s="18"/>
      <c r="G278" s="18"/>
      <c r="H278" s="18"/>
      <c r="I278" s="18"/>
      <c r="J278" s="18"/>
      <c r="K278" s="18"/>
      <c r="L278" s="18"/>
      <c r="M278" s="18"/>
      <c r="N278" s="18"/>
    </row>
    <row r="279" spans="3:14" s="2" customFormat="1" ht="15.75" customHeight="1">
      <c r="C279" s="17"/>
      <c r="D279" s="18"/>
      <c r="E279" s="18"/>
      <c r="F279" s="18"/>
      <c r="G279" s="18"/>
      <c r="H279" s="18"/>
      <c r="I279" s="18"/>
      <c r="J279" s="18"/>
      <c r="K279" s="18"/>
      <c r="L279" s="18"/>
      <c r="M279" s="18"/>
      <c r="N279" s="18"/>
    </row>
    <row r="280" spans="3:14" s="2" customFormat="1" ht="15.75" customHeight="1">
      <c r="C280" s="17"/>
      <c r="D280" s="18"/>
      <c r="E280" s="18"/>
      <c r="F280" s="18"/>
      <c r="G280" s="18"/>
      <c r="H280" s="18"/>
      <c r="I280" s="18"/>
      <c r="J280" s="18"/>
      <c r="K280" s="18"/>
      <c r="L280" s="18"/>
      <c r="M280" s="18"/>
      <c r="N280" s="18"/>
    </row>
    <row r="281" spans="3:14" s="2" customFormat="1" ht="15.75" customHeight="1">
      <c r="C281" s="17"/>
      <c r="D281" s="18"/>
      <c r="E281" s="18"/>
      <c r="F281" s="18"/>
      <c r="G281" s="18"/>
      <c r="H281" s="18"/>
      <c r="I281" s="18"/>
      <c r="J281" s="18"/>
      <c r="K281" s="18"/>
      <c r="L281" s="18"/>
      <c r="M281" s="18"/>
      <c r="N281" s="18"/>
    </row>
    <row r="282" spans="3:14" s="2" customFormat="1" ht="15.75" customHeight="1">
      <c r="C282" s="17"/>
      <c r="D282" s="18"/>
      <c r="E282" s="18"/>
      <c r="F282" s="18"/>
      <c r="G282" s="18"/>
      <c r="H282" s="18"/>
      <c r="I282" s="18"/>
      <c r="J282" s="18"/>
      <c r="K282" s="18"/>
      <c r="L282" s="18"/>
      <c r="M282" s="18"/>
      <c r="N282" s="18"/>
    </row>
    <row r="283" spans="3:14" s="2" customFormat="1" ht="15.75" customHeight="1">
      <c r="C283" s="17"/>
      <c r="D283" s="18"/>
      <c r="E283" s="18"/>
      <c r="F283" s="18"/>
      <c r="G283" s="18"/>
      <c r="H283" s="18"/>
      <c r="I283" s="18"/>
      <c r="J283" s="18"/>
      <c r="K283" s="18"/>
      <c r="L283" s="18"/>
      <c r="M283" s="18"/>
      <c r="N283" s="18"/>
    </row>
    <row r="284" spans="3:14" s="2" customFormat="1" ht="15.75" customHeight="1">
      <c r="C284" s="17"/>
      <c r="D284" s="18"/>
      <c r="E284" s="18"/>
      <c r="F284" s="18"/>
      <c r="G284" s="18"/>
      <c r="H284" s="18"/>
      <c r="I284" s="18"/>
      <c r="J284" s="18"/>
      <c r="K284" s="18"/>
      <c r="L284" s="18"/>
      <c r="M284" s="18"/>
      <c r="N284" s="18"/>
    </row>
    <row r="285" spans="3:14" s="2" customFormat="1" ht="15.75" customHeight="1">
      <c r="C285" s="17"/>
      <c r="D285" s="18"/>
      <c r="E285" s="18"/>
      <c r="F285" s="18"/>
      <c r="G285" s="18"/>
      <c r="H285" s="18"/>
      <c r="I285" s="18"/>
      <c r="J285" s="18"/>
      <c r="K285" s="18"/>
      <c r="L285" s="18"/>
      <c r="M285" s="18"/>
      <c r="N285" s="18"/>
    </row>
    <row r="286" spans="3:14" s="2" customFormat="1" ht="15.75" customHeight="1">
      <c r="C286" s="17"/>
      <c r="D286" s="18"/>
      <c r="E286" s="18"/>
      <c r="F286" s="18"/>
      <c r="G286" s="18"/>
      <c r="H286" s="18"/>
      <c r="I286" s="18"/>
      <c r="J286" s="18"/>
      <c r="K286" s="18"/>
      <c r="L286" s="18"/>
      <c r="M286" s="18"/>
      <c r="N286" s="18"/>
    </row>
    <row r="287" spans="3:14" s="2" customFormat="1" ht="15.75" customHeight="1">
      <c r="C287" s="17"/>
      <c r="D287" s="18"/>
      <c r="E287" s="18"/>
      <c r="F287" s="18"/>
      <c r="G287" s="18"/>
      <c r="H287" s="18"/>
      <c r="I287" s="18"/>
      <c r="J287" s="18"/>
      <c r="K287" s="18"/>
      <c r="L287" s="18"/>
      <c r="M287" s="18"/>
      <c r="N287" s="18"/>
    </row>
    <row r="288" spans="3:14" s="2" customFormat="1" ht="15.75" customHeight="1">
      <c r="C288" s="17"/>
      <c r="D288" s="18"/>
      <c r="E288" s="18"/>
      <c r="F288" s="18"/>
      <c r="G288" s="18"/>
      <c r="H288" s="18"/>
      <c r="I288" s="18"/>
      <c r="J288" s="18"/>
      <c r="K288" s="18"/>
      <c r="L288" s="18"/>
      <c r="M288" s="18"/>
      <c r="N288" s="18"/>
    </row>
    <row r="289" spans="3:14" s="2" customFormat="1" ht="15.75" customHeight="1">
      <c r="C289" s="17"/>
      <c r="D289" s="18"/>
      <c r="E289" s="18"/>
      <c r="F289" s="18"/>
      <c r="G289" s="18"/>
      <c r="H289" s="18"/>
      <c r="I289" s="18"/>
      <c r="J289" s="18"/>
      <c r="K289" s="18"/>
      <c r="L289" s="18"/>
      <c r="M289" s="18"/>
      <c r="N289" s="18"/>
    </row>
    <row r="290" spans="3:14" s="2" customFormat="1" ht="15.75" customHeight="1">
      <c r="C290" s="17"/>
      <c r="D290" s="18"/>
      <c r="E290" s="18"/>
      <c r="F290" s="18"/>
      <c r="G290" s="18"/>
      <c r="H290" s="18"/>
      <c r="I290" s="18"/>
      <c r="J290" s="18"/>
      <c r="K290" s="18"/>
      <c r="L290" s="18"/>
      <c r="M290" s="18"/>
      <c r="N290" s="18"/>
    </row>
    <row r="291" spans="3:14" s="2" customFormat="1" ht="15.75" customHeight="1">
      <c r="C291" s="17"/>
      <c r="D291" s="18"/>
      <c r="E291" s="18"/>
      <c r="F291" s="18"/>
      <c r="G291" s="18"/>
      <c r="H291" s="18"/>
      <c r="I291" s="18"/>
      <c r="J291" s="18"/>
      <c r="K291" s="18"/>
      <c r="L291" s="18"/>
      <c r="M291" s="18"/>
      <c r="N291" s="18"/>
    </row>
    <row r="292" spans="3:14" s="2" customFormat="1" ht="15.75" customHeight="1">
      <c r="C292" s="17"/>
      <c r="D292" s="18"/>
      <c r="E292" s="18"/>
      <c r="F292" s="18"/>
      <c r="G292" s="18"/>
      <c r="H292" s="18"/>
      <c r="I292" s="18"/>
      <c r="J292" s="18"/>
      <c r="K292" s="18"/>
      <c r="L292" s="18"/>
      <c r="M292" s="18"/>
      <c r="N292" s="18"/>
    </row>
    <row r="293" spans="3:14" s="2" customFormat="1" ht="15.75" customHeight="1">
      <c r="C293" s="17"/>
      <c r="D293" s="18"/>
      <c r="E293" s="18"/>
      <c r="F293" s="18"/>
      <c r="G293" s="18"/>
      <c r="H293" s="18"/>
      <c r="I293" s="18"/>
      <c r="J293" s="18"/>
      <c r="K293" s="18"/>
      <c r="L293" s="18"/>
      <c r="M293" s="18"/>
      <c r="N293" s="18"/>
    </row>
    <row r="294" spans="3:14" s="2" customFormat="1" ht="15.75" customHeight="1">
      <c r="C294" s="17"/>
      <c r="D294" s="18"/>
      <c r="E294" s="18"/>
      <c r="F294" s="18"/>
      <c r="G294" s="18"/>
      <c r="H294" s="18"/>
      <c r="I294" s="18"/>
      <c r="J294" s="18"/>
      <c r="K294" s="18"/>
      <c r="L294" s="18"/>
      <c r="M294" s="18"/>
      <c r="N294" s="18"/>
    </row>
    <row r="295" spans="3:14" s="2" customFormat="1" ht="15.75" customHeight="1">
      <c r="C295" s="17"/>
      <c r="D295" s="18"/>
      <c r="E295" s="18"/>
      <c r="F295" s="18"/>
      <c r="G295" s="18"/>
      <c r="H295" s="18"/>
      <c r="I295" s="18"/>
      <c r="J295" s="18"/>
      <c r="K295" s="18"/>
      <c r="L295" s="18"/>
      <c r="M295" s="18"/>
      <c r="N295" s="18"/>
    </row>
    <row r="296" spans="3:14" s="2" customFormat="1" ht="15.75" customHeight="1">
      <c r="C296" s="17"/>
      <c r="D296" s="18"/>
      <c r="E296" s="18"/>
      <c r="F296" s="18"/>
      <c r="G296" s="18"/>
      <c r="H296" s="18"/>
      <c r="I296" s="18"/>
      <c r="J296" s="18"/>
      <c r="K296" s="18"/>
      <c r="L296" s="18"/>
      <c r="M296" s="18"/>
      <c r="N296" s="18"/>
    </row>
    <row r="297" spans="3:14" s="2" customFormat="1" ht="15.75" customHeight="1">
      <c r="C297" s="17"/>
      <c r="D297" s="18"/>
      <c r="E297" s="18"/>
      <c r="F297" s="18"/>
      <c r="G297" s="18"/>
      <c r="H297" s="18"/>
      <c r="I297" s="18"/>
      <c r="J297" s="18"/>
      <c r="K297" s="18"/>
      <c r="L297" s="18"/>
      <c r="M297" s="18"/>
      <c r="N297" s="18"/>
    </row>
    <row r="298" spans="3:14" s="2" customFormat="1" ht="15.75" customHeight="1">
      <c r="C298" s="17"/>
      <c r="D298" s="18"/>
      <c r="E298" s="18"/>
      <c r="F298" s="18"/>
      <c r="G298" s="18"/>
      <c r="H298" s="18"/>
      <c r="I298" s="18"/>
      <c r="J298" s="18"/>
      <c r="K298" s="18"/>
      <c r="L298" s="18"/>
      <c r="M298" s="18"/>
      <c r="N298" s="18"/>
    </row>
    <row r="299" spans="3:14" s="2" customFormat="1" ht="15.75" customHeight="1">
      <c r="C299" s="17"/>
      <c r="D299" s="18"/>
      <c r="E299" s="18"/>
      <c r="F299" s="18"/>
      <c r="G299" s="18"/>
      <c r="H299" s="18"/>
      <c r="I299" s="18"/>
      <c r="J299" s="18"/>
      <c r="K299" s="18"/>
      <c r="L299" s="18"/>
      <c r="M299" s="18"/>
      <c r="N299" s="18"/>
    </row>
    <row r="300" spans="3:14" s="2" customFormat="1" ht="15.75" customHeight="1">
      <c r="C300" s="17"/>
      <c r="D300" s="18"/>
      <c r="E300" s="18"/>
      <c r="F300" s="18"/>
      <c r="G300" s="18"/>
      <c r="H300" s="18"/>
      <c r="I300" s="18"/>
      <c r="J300" s="18"/>
      <c r="K300" s="18"/>
      <c r="L300" s="18"/>
      <c r="M300" s="18"/>
      <c r="N300" s="18"/>
    </row>
    <row r="301" spans="3:14" s="2" customFormat="1" ht="15.75" customHeight="1">
      <c r="C301" s="17"/>
      <c r="D301" s="18"/>
      <c r="E301" s="18"/>
      <c r="F301" s="18"/>
      <c r="G301" s="18"/>
      <c r="H301" s="18"/>
      <c r="I301" s="18"/>
      <c r="J301" s="18"/>
      <c r="K301" s="18"/>
      <c r="L301" s="18"/>
      <c r="M301" s="18"/>
      <c r="N301" s="18"/>
    </row>
    <row r="302" spans="3:14" s="2" customFormat="1" ht="15.75" customHeight="1">
      <c r="C302" s="17"/>
      <c r="D302" s="18"/>
      <c r="E302" s="18"/>
      <c r="F302" s="18"/>
      <c r="G302" s="18"/>
      <c r="H302" s="18"/>
      <c r="I302" s="18"/>
      <c r="J302" s="18"/>
      <c r="K302" s="18"/>
      <c r="L302" s="18"/>
      <c r="M302" s="18"/>
      <c r="N302" s="18"/>
    </row>
    <row r="303" spans="3:14" s="2" customFormat="1" ht="15.75" customHeight="1">
      <c r="C303" s="17"/>
      <c r="D303" s="18"/>
      <c r="E303" s="18"/>
      <c r="F303" s="18"/>
      <c r="G303" s="18"/>
      <c r="H303" s="18"/>
      <c r="I303" s="18"/>
      <c r="J303" s="18"/>
      <c r="K303" s="18"/>
      <c r="L303" s="18"/>
      <c r="M303" s="18"/>
      <c r="N303" s="18"/>
    </row>
    <row r="304" spans="3:14" s="2" customFormat="1" ht="15.75" customHeight="1">
      <c r="C304" s="17"/>
      <c r="D304" s="18"/>
      <c r="E304" s="18"/>
      <c r="F304" s="18"/>
      <c r="G304" s="18"/>
      <c r="H304" s="18"/>
      <c r="I304" s="18"/>
      <c r="J304" s="18"/>
      <c r="K304" s="18"/>
      <c r="L304" s="18"/>
      <c r="M304" s="18"/>
      <c r="N304" s="18"/>
    </row>
    <row r="305" spans="3:14" s="2" customFormat="1" ht="15.75" customHeight="1">
      <c r="C305" s="17"/>
      <c r="D305" s="18"/>
      <c r="E305" s="18"/>
      <c r="F305" s="18"/>
      <c r="G305" s="18"/>
      <c r="H305" s="18"/>
      <c r="I305" s="18"/>
      <c r="J305" s="18"/>
      <c r="K305" s="18"/>
      <c r="L305" s="18"/>
      <c r="M305" s="18"/>
      <c r="N305" s="18"/>
    </row>
    <row r="306" spans="3:14" s="2" customFormat="1" ht="15.75" customHeight="1">
      <c r="C306" s="17"/>
      <c r="D306" s="18"/>
      <c r="E306" s="18"/>
      <c r="F306" s="18"/>
      <c r="G306" s="18"/>
      <c r="H306" s="18"/>
      <c r="I306" s="18"/>
      <c r="J306" s="18"/>
      <c r="K306" s="18"/>
      <c r="L306" s="18"/>
      <c r="M306" s="18"/>
      <c r="N306" s="18"/>
    </row>
    <row r="307" spans="3:14" s="2" customFormat="1" ht="15.75" customHeight="1">
      <c r="C307" s="17"/>
      <c r="D307" s="18"/>
      <c r="E307" s="18"/>
      <c r="F307" s="18"/>
      <c r="G307" s="18"/>
      <c r="H307" s="18"/>
      <c r="I307" s="18"/>
      <c r="J307" s="18"/>
      <c r="K307" s="18"/>
      <c r="L307" s="18"/>
      <c r="M307" s="18"/>
      <c r="N307" s="18"/>
    </row>
    <row r="308" spans="3:14" s="2" customFormat="1" ht="15.75" customHeight="1">
      <c r="C308" s="17"/>
      <c r="D308" s="18"/>
      <c r="E308" s="18"/>
      <c r="F308" s="18"/>
      <c r="G308" s="18"/>
      <c r="H308" s="18"/>
      <c r="I308" s="18"/>
      <c r="J308" s="18"/>
      <c r="K308" s="18"/>
      <c r="L308" s="18"/>
      <c r="M308" s="18"/>
      <c r="N308" s="18"/>
    </row>
    <row r="309" spans="3:14" s="2" customFormat="1" ht="15.75" customHeight="1">
      <c r="C309" s="17"/>
      <c r="D309" s="18"/>
      <c r="E309" s="18"/>
      <c r="F309" s="18"/>
      <c r="G309" s="18"/>
      <c r="H309" s="18"/>
      <c r="I309" s="18"/>
      <c r="J309" s="18"/>
      <c r="K309" s="18"/>
      <c r="L309" s="18"/>
      <c r="M309" s="18"/>
      <c r="N309" s="18"/>
    </row>
    <row r="310" spans="3:14" s="2" customFormat="1" ht="15.75" customHeight="1">
      <c r="C310" s="17"/>
      <c r="D310" s="18"/>
      <c r="E310" s="18"/>
      <c r="F310" s="18"/>
      <c r="G310" s="18"/>
      <c r="H310" s="18"/>
      <c r="I310" s="18"/>
      <c r="J310" s="18"/>
      <c r="K310" s="18"/>
      <c r="L310" s="18"/>
      <c r="M310" s="18"/>
      <c r="N310" s="18"/>
    </row>
    <row r="311" spans="3:14" s="2" customFormat="1" ht="15.75" customHeight="1">
      <c r="C311" s="17"/>
      <c r="D311" s="18"/>
      <c r="E311" s="18"/>
      <c r="F311" s="18"/>
      <c r="G311" s="18"/>
      <c r="H311" s="18"/>
      <c r="I311" s="18"/>
      <c r="J311" s="18"/>
      <c r="K311" s="18"/>
      <c r="L311" s="18"/>
      <c r="M311" s="18"/>
      <c r="N311" s="18"/>
    </row>
    <row r="312" spans="3:14" s="2" customFormat="1" ht="15.75" customHeight="1">
      <c r="C312" s="17"/>
      <c r="D312" s="18"/>
      <c r="E312" s="18"/>
      <c r="F312" s="18"/>
      <c r="G312" s="18"/>
      <c r="H312" s="18"/>
      <c r="I312" s="18"/>
      <c r="J312" s="18"/>
      <c r="K312" s="18"/>
      <c r="L312" s="18"/>
      <c r="M312" s="18"/>
      <c r="N312" s="18"/>
    </row>
    <row r="313" spans="3:14" s="2" customFormat="1" ht="15.75" customHeight="1">
      <c r="C313" s="17"/>
      <c r="D313" s="18"/>
      <c r="E313" s="18"/>
      <c r="F313" s="18"/>
      <c r="G313" s="18"/>
      <c r="H313" s="18"/>
      <c r="I313" s="18"/>
      <c r="J313" s="18"/>
      <c r="K313" s="18"/>
      <c r="L313" s="18"/>
      <c r="M313" s="18"/>
      <c r="N313" s="18"/>
    </row>
    <row r="314" spans="3:14" s="2" customFormat="1" ht="15.75" customHeight="1">
      <c r="C314" s="17"/>
      <c r="D314" s="18"/>
      <c r="E314" s="18"/>
      <c r="F314" s="18"/>
      <c r="G314" s="18"/>
      <c r="H314" s="18"/>
      <c r="I314" s="18"/>
      <c r="J314" s="18"/>
      <c r="K314" s="18"/>
      <c r="L314" s="18"/>
      <c r="M314" s="18"/>
      <c r="N314" s="18"/>
    </row>
    <row r="315" spans="3:14" s="2" customFormat="1" ht="15.75" customHeight="1">
      <c r="C315" s="17"/>
      <c r="D315" s="18"/>
      <c r="E315" s="18"/>
      <c r="F315" s="18"/>
      <c r="G315" s="18"/>
      <c r="H315" s="18"/>
      <c r="I315" s="18"/>
      <c r="J315" s="18"/>
      <c r="K315" s="18"/>
      <c r="L315" s="18"/>
      <c r="M315" s="18"/>
      <c r="N315" s="18"/>
    </row>
    <row r="316" spans="3:14" s="2" customFormat="1" ht="15.75" customHeight="1">
      <c r="C316" s="17"/>
      <c r="D316" s="18"/>
      <c r="E316" s="18"/>
      <c r="F316" s="18"/>
      <c r="G316" s="18"/>
      <c r="H316" s="18"/>
      <c r="I316" s="18"/>
      <c r="J316" s="18"/>
      <c r="K316" s="18"/>
      <c r="L316" s="18"/>
      <c r="M316" s="18"/>
      <c r="N316" s="18"/>
    </row>
    <row r="317" spans="3:14" s="2" customFormat="1" ht="15.75" customHeight="1">
      <c r="C317" s="17"/>
      <c r="D317" s="18"/>
      <c r="E317" s="18"/>
      <c r="F317" s="18"/>
      <c r="G317" s="18"/>
      <c r="H317" s="18"/>
      <c r="I317" s="18"/>
      <c r="J317" s="18"/>
      <c r="K317" s="18"/>
      <c r="L317" s="18"/>
      <c r="M317" s="18"/>
      <c r="N317" s="18"/>
    </row>
    <row r="318" spans="3:14" s="2" customFormat="1" ht="15.75" customHeight="1">
      <c r="C318" s="17"/>
      <c r="D318" s="18"/>
      <c r="E318" s="18"/>
      <c r="F318" s="18"/>
      <c r="G318" s="18"/>
      <c r="H318" s="18"/>
      <c r="I318" s="18"/>
      <c r="J318" s="18"/>
      <c r="K318" s="18"/>
      <c r="L318" s="18"/>
      <c r="M318" s="18"/>
      <c r="N318" s="18"/>
    </row>
    <row r="319" spans="3:14" s="2" customFormat="1" ht="15.75" customHeight="1">
      <c r="C319" s="17"/>
      <c r="D319" s="18"/>
      <c r="E319" s="18"/>
      <c r="F319" s="18"/>
      <c r="G319" s="18"/>
      <c r="H319" s="18"/>
      <c r="I319" s="18"/>
      <c r="J319" s="18"/>
      <c r="K319" s="18"/>
      <c r="L319" s="18"/>
      <c r="M319" s="18"/>
      <c r="N319" s="18"/>
    </row>
    <row r="320" spans="3:14" s="2" customFormat="1" ht="15.75" customHeight="1">
      <c r="C320" s="17"/>
      <c r="D320" s="18"/>
      <c r="E320" s="18"/>
      <c r="F320" s="18"/>
      <c r="G320" s="18"/>
      <c r="H320" s="18"/>
      <c r="I320" s="18"/>
      <c r="J320" s="18"/>
      <c r="K320" s="18"/>
      <c r="L320" s="18"/>
      <c r="M320" s="18"/>
      <c r="N320" s="18"/>
    </row>
    <row r="321" spans="3:14" s="2" customFormat="1" ht="15.75" customHeight="1">
      <c r="C321" s="17"/>
      <c r="D321" s="18"/>
      <c r="E321" s="18"/>
      <c r="F321" s="18"/>
      <c r="G321" s="18"/>
      <c r="H321" s="18"/>
      <c r="I321" s="18"/>
      <c r="J321" s="18"/>
      <c r="K321" s="18"/>
      <c r="L321" s="18"/>
      <c r="M321" s="18"/>
      <c r="N321" s="18"/>
    </row>
    <row r="322" spans="3:14" s="2" customFormat="1" ht="15.75" customHeight="1">
      <c r="C322" s="17"/>
      <c r="D322" s="18"/>
      <c r="E322" s="18"/>
      <c r="F322" s="18"/>
      <c r="G322" s="18"/>
      <c r="H322" s="18"/>
      <c r="I322" s="18"/>
      <c r="J322" s="18"/>
      <c r="K322" s="18"/>
      <c r="L322" s="18"/>
      <c r="M322" s="18"/>
      <c r="N322" s="18"/>
    </row>
    <row r="323" spans="3:14" s="2" customFormat="1" ht="15.75" customHeight="1">
      <c r="C323" s="17"/>
      <c r="D323" s="18"/>
      <c r="E323" s="18"/>
      <c r="F323" s="18"/>
      <c r="G323" s="18"/>
      <c r="H323" s="18"/>
      <c r="I323" s="18"/>
      <c r="J323" s="18"/>
      <c r="K323" s="18"/>
      <c r="L323" s="18"/>
      <c r="M323" s="18"/>
      <c r="N323" s="18"/>
    </row>
    <row r="324" spans="3:14" s="2" customFormat="1" ht="15.75" customHeight="1">
      <c r="C324" s="17"/>
      <c r="D324" s="18"/>
      <c r="E324" s="18"/>
      <c r="F324" s="18"/>
      <c r="G324" s="18"/>
      <c r="H324" s="18"/>
      <c r="I324" s="18"/>
      <c r="J324" s="18"/>
      <c r="K324" s="18"/>
      <c r="L324" s="18"/>
      <c r="M324" s="18"/>
      <c r="N324" s="18"/>
    </row>
    <row r="325" spans="3:14" s="2" customFormat="1" ht="15.75" customHeight="1">
      <c r="C325" s="17"/>
      <c r="D325" s="18"/>
      <c r="E325" s="18"/>
      <c r="F325" s="18"/>
      <c r="G325" s="18"/>
      <c r="H325" s="18"/>
      <c r="I325" s="18"/>
      <c r="J325" s="18"/>
      <c r="K325" s="18"/>
      <c r="L325" s="18"/>
      <c r="M325" s="18"/>
      <c r="N325" s="18"/>
    </row>
    <row r="326" spans="3:14" s="2" customFormat="1" ht="15.75" customHeight="1">
      <c r="C326" s="17"/>
      <c r="D326" s="18"/>
      <c r="E326" s="18"/>
      <c r="F326" s="18"/>
      <c r="G326" s="18"/>
      <c r="H326" s="18"/>
      <c r="I326" s="18"/>
      <c r="J326" s="18"/>
      <c r="K326" s="18"/>
      <c r="L326" s="18"/>
      <c r="M326" s="18"/>
      <c r="N326" s="18"/>
    </row>
    <row r="327" spans="3:14" s="2" customFormat="1" ht="15.75" customHeight="1">
      <c r="C327" s="17"/>
      <c r="D327" s="18"/>
      <c r="E327" s="18"/>
      <c r="F327" s="18"/>
      <c r="G327" s="18"/>
      <c r="H327" s="18"/>
      <c r="I327" s="18"/>
      <c r="J327" s="18"/>
      <c r="K327" s="18"/>
      <c r="L327" s="18"/>
      <c r="M327" s="18"/>
      <c r="N327" s="18"/>
    </row>
    <row r="328" spans="3:14" s="2" customFormat="1" ht="15.75" customHeight="1">
      <c r="C328" s="17"/>
      <c r="D328" s="18"/>
      <c r="E328" s="18"/>
      <c r="F328" s="18"/>
      <c r="G328" s="18"/>
      <c r="H328" s="18"/>
      <c r="I328" s="18"/>
      <c r="J328" s="18"/>
      <c r="K328" s="18"/>
      <c r="L328" s="18"/>
      <c r="M328" s="18"/>
      <c r="N328" s="18"/>
    </row>
    <row r="329" spans="3:14" s="2" customFormat="1" ht="15.75" customHeight="1">
      <c r="C329" s="17"/>
      <c r="D329" s="18"/>
      <c r="E329" s="18"/>
      <c r="F329" s="18"/>
      <c r="G329" s="18"/>
      <c r="H329" s="18"/>
      <c r="I329" s="18"/>
      <c r="J329" s="18"/>
      <c r="K329" s="18"/>
      <c r="L329" s="18"/>
      <c r="M329" s="18"/>
      <c r="N329" s="18"/>
    </row>
    <row r="330" spans="3:14" s="2" customFormat="1" ht="15.75" customHeight="1">
      <c r="C330" s="17"/>
      <c r="D330" s="18"/>
      <c r="E330" s="18"/>
      <c r="F330" s="18"/>
      <c r="G330" s="18"/>
      <c r="H330" s="18"/>
      <c r="I330" s="18"/>
      <c r="J330" s="18"/>
      <c r="K330" s="18"/>
      <c r="L330" s="18"/>
      <c r="M330" s="18"/>
      <c r="N330" s="18"/>
    </row>
    <row r="331" spans="3:14" s="2" customFormat="1" ht="15.75" customHeight="1">
      <c r="C331" s="17"/>
      <c r="D331" s="18"/>
      <c r="E331" s="18"/>
      <c r="F331" s="18"/>
      <c r="G331" s="18"/>
      <c r="H331" s="18"/>
      <c r="I331" s="18"/>
      <c r="J331" s="18"/>
      <c r="K331" s="18"/>
      <c r="L331" s="18"/>
      <c r="M331" s="18"/>
      <c r="N331" s="18"/>
    </row>
    <row r="332" spans="3:14" s="2" customFormat="1" ht="15.75" customHeight="1">
      <c r="C332" s="17"/>
      <c r="D332" s="18"/>
      <c r="E332" s="18"/>
      <c r="F332" s="18"/>
      <c r="G332" s="18"/>
      <c r="H332" s="18"/>
      <c r="I332" s="18"/>
      <c r="J332" s="18"/>
      <c r="K332" s="18"/>
      <c r="L332" s="18"/>
      <c r="M332" s="18"/>
      <c r="N332" s="18"/>
    </row>
    <row r="333" spans="3:14" s="2" customFormat="1" ht="15.75" customHeight="1">
      <c r="C333" s="17"/>
      <c r="D333" s="18"/>
      <c r="E333" s="18"/>
      <c r="F333" s="18"/>
      <c r="G333" s="18"/>
      <c r="H333" s="18"/>
      <c r="I333" s="18"/>
      <c r="J333" s="18"/>
      <c r="K333" s="18"/>
      <c r="L333" s="18"/>
      <c r="M333" s="18"/>
      <c r="N333" s="18"/>
    </row>
    <row r="334" spans="3:14" s="2" customFormat="1" ht="15.75" customHeight="1">
      <c r="C334" s="17"/>
      <c r="D334" s="18"/>
      <c r="E334" s="18"/>
      <c r="F334" s="18"/>
      <c r="G334" s="18"/>
      <c r="H334" s="18"/>
      <c r="I334" s="18"/>
      <c r="J334" s="18"/>
      <c r="K334" s="18"/>
      <c r="L334" s="18"/>
      <c r="M334" s="18"/>
      <c r="N334" s="18"/>
    </row>
    <row r="335" spans="3:14" s="2" customFormat="1" ht="15.75" customHeight="1">
      <c r="C335" s="17"/>
      <c r="D335" s="18"/>
      <c r="E335" s="18"/>
      <c r="F335" s="18"/>
      <c r="G335" s="18"/>
      <c r="H335" s="18"/>
      <c r="I335" s="18"/>
      <c r="J335" s="18"/>
      <c r="K335" s="18"/>
      <c r="L335" s="18"/>
      <c r="M335" s="18"/>
      <c r="N335" s="18"/>
    </row>
    <row r="336" spans="3:14" s="2" customFormat="1" ht="15.75" customHeight="1">
      <c r="C336" s="17"/>
      <c r="D336" s="18"/>
      <c r="E336" s="18"/>
      <c r="F336" s="18"/>
      <c r="G336" s="18"/>
      <c r="H336" s="18"/>
      <c r="I336" s="18"/>
      <c r="J336" s="18"/>
      <c r="K336" s="18"/>
      <c r="L336" s="18"/>
      <c r="M336" s="18"/>
      <c r="N336" s="18"/>
    </row>
    <row r="337" spans="3:14" s="2" customFormat="1" ht="15.75" customHeight="1">
      <c r="C337" s="17"/>
      <c r="D337" s="18"/>
      <c r="E337" s="18"/>
      <c r="F337" s="18"/>
      <c r="G337" s="18"/>
      <c r="H337" s="18"/>
      <c r="I337" s="18"/>
      <c r="J337" s="18"/>
      <c r="K337" s="18"/>
      <c r="L337" s="18"/>
      <c r="M337" s="18"/>
      <c r="N337" s="18"/>
    </row>
    <row r="338" spans="3:14" s="2" customFormat="1" ht="15.75" customHeight="1">
      <c r="C338" s="17"/>
      <c r="D338" s="18"/>
      <c r="E338" s="18"/>
      <c r="F338" s="18"/>
      <c r="G338" s="18"/>
      <c r="H338" s="18"/>
      <c r="I338" s="18"/>
      <c r="J338" s="18"/>
      <c r="K338" s="18"/>
      <c r="L338" s="18"/>
      <c r="M338" s="18"/>
      <c r="N338" s="18"/>
    </row>
    <row r="339" spans="3:14" s="2" customFormat="1" ht="15.75" customHeight="1">
      <c r="C339" s="17"/>
      <c r="D339" s="18"/>
      <c r="E339" s="18"/>
      <c r="F339" s="18"/>
      <c r="G339" s="18"/>
      <c r="H339" s="18"/>
      <c r="I339" s="18"/>
      <c r="J339" s="18"/>
      <c r="K339" s="18"/>
      <c r="L339" s="18"/>
      <c r="M339" s="18"/>
      <c r="N339" s="18"/>
    </row>
    <row r="340" spans="3:14" s="2" customFormat="1" ht="15.75" customHeight="1">
      <c r="C340" s="17"/>
      <c r="D340" s="18"/>
      <c r="E340" s="18"/>
      <c r="F340" s="18"/>
      <c r="G340" s="18"/>
      <c r="H340" s="18"/>
      <c r="I340" s="18"/>
      <c r="J340" s="18"/>
      <c r="K340" s="18"/>
      <c r="L340" s="18"/>
      <c r="M340" s="18"/>
      <c r="N340" s="18"/>
    </row>
    <row r="341" spans="3:14" s="2" customFormat="1" ht="15.75" customHeight="1">
      <c r="C341" s="17"/>
      <c r="D341" s="18"/>
      <c r="E341" s="18"/>
      <c r="F341" s="18"/>
      <c r="G341" s="18"/>
      <c r="H341" s="18"/>
      <c r="I341" s="18"/>
      <c r="J341" s="18"/>
      <c r="K341" s="18"/>
      <c r="L341" s="18"/>
      <c r="M341" s="18"/>
      <c r="N341" s="18"/>
    </row>
    <row r="342" spans="3:14" s="2" customFormat="1" ht="15.75" customHeight="1">
      <c r="C342" s="17"/>
      <c r="D342" s="18"/>
      <c r="E342" s="18"/>
      <c r="F342" s="18"/>
      <c r="G342" s="18"/>
      <c r="H342" s="18"/>
      <c r="I342" s="18"/>
      <c r="J342" s="18"/>
      <c r="K342" s="18"/>
      <c r="L342" s="18"/>
      <c r="M342" s="18"/>
      <c r="N342" s="18"/>
    </row>
    <row r="343" spans="3:14" s="2" customFormat="1" ht="15.75" customHeight="1">
      <c r="C343" s="17"/>
      <c r="D343" s="18"/>
      <c r="E343" s="18"/>
      <c r="F343" s="18"/>
      <c r="G343" s="18"/>
      <c r="H343" s="18"/>
      <c r="I343" s="18"/>
      <c r="J343" s="18"/>
      <c r="K343" s="18"/>
      <c r="L343" s="18"/>
      <c r="M343" s="18"/>
      <c r="N343" s="18"/>
    </row>
    <row r="344" spans="3:14" s="2" customFormat="1" ht="15.75" customHeight="1">
      <c r="C344" s="17"/>
      <c r="D344" s="18"/>
      <c r="E344" s="18"/>
      <c r="F344" s="18"/>
      <c r="G344" s="18"/>
      <c r="H344" s="18"/>
      <c r="I344" s="18"/>
      <c r="J344" s="18"/>
      <c r="K344" s="18"/>
      <c r="L344" s="18"/>
      <c r="M344" s="18"/>
      <c r="N344" s="18"/>
    </row>
    <row r="345" spans="3:14" s="2" customFormat="1" ht="15.75" customHeight="1">
      <c r="C345" s="17"/>
      <c r="D345" s="18"/>
      <c r="E345" s="18"/>
      <c r="F345" s="18"/>
      <c r="G345" s="18"/>
      <c r="H345" s="18"/>
      <c r="I345" s="18"/>
      <c r="J345" s="18"/>
      <c r="K345" s="18"/>
      <c r="L345" s="18"/>
      <c r="M345" s="18"/>
      <c r="N345" s="18"/>
    </row>
    <row r="346" spans="3:14" s="2" customFormat="1" ht="15.75" customHeight="1">
      <c r="C346" s="17"/>
      <c r="D346" s="18"/>
      <c r="E346" s="18"/>
      <c r="F346" s="18"/>
      <c r="G346" s="18"/>
      <c r="H346" s="18"/>
      <c r="I346" s="18"/>
      <c r="J346" s="18"/>
      <c r="K346" s="18"/>
      <c r="L346" s="18"/>
      <c r="M346" s="18"/>
      <c r="N346" s="18"/>
    </row>
    <row r="347" spans="3:14" s="2" customFormat="1" ht="15.75" customHeight="1">
      <c r="C347" s="17"/>
      <c r="D347" s="18"/>
      <c r="E347" s="18"/>
      <c r="F347" s="18"/>
      <c r="G347" s="18"/>
      <c r="H347" s="18"/>
      <c r="I347" s="18"/>
      <c r="J347" s="18"/>
      <c r="K347" s="18"/>
      <c r="L347" s="18"/>
      <c r="M347" s="18"/>
      <c r="N347" s="18"/>
    </row>
    <row r="348" spans="3:14" s="2" customFormat="1" ht="15.75" customHeight="1">
      <c r="C348" s="17"/>
      <c r="D348" s="18"/>
      <c r="E348" s="18"/>
      <c r="F348" s="18"/>
      <c r="G348" s="18"/>
      <c r="H348" s="18"/>
      <c r="I348" s="18"/>
      <c r="J348" s="18"/>
      <c r="K348" s="18"/>
      <c r="L348" s="18"/>
      <c r="M348" s="18"/>
      <c r="N348" s="18"/>
    </row>
    <row r="349" spans="3:14" s="2" customFormat="1" ht="15.75" customHeight="1">
      <c r="C349" s="17"/>
      <c r="D349" s="18"/>
      <c r="E349" s="18"/>
      <c r="F349" s="18"/>
      <c r="G349" s="18"/>
      <c r="H349" s="18"/>
      <c r="I349" s="18"/>
      <c r="J349" s="18"/>
      <c r="K349" s="18"/>
      <c r="L349" s="18"/>
      <c r="M349" s="18"/>
      <c r="N349" s="18"/>
    </row>
    <row r="350" spans="3:14" s="2" customFormat="1" ht="15.75" customHeight="1">
      <c r="C350" s="17"/>
      <c r="D350" s="18"/>
      <c r="E350" s="18"/>
      <c r="F350" s="18"/>
      <c r="G350" s="18"/>
      <c r="H350" s="18"/>
      <c r="I350" s="18"/>
      <c r="J350" s="18"/>
      <c r="K350" s="18"/>
      <c r="L350" s="18"/>
      <c r="M350" s="18"/>
      <c r="N350" s="18"/>
    </row>
    <row r="351" spans="3:14" s="2" customFormat="1" ht="15.75" customHeight="1">
      <c r="C351" s="17"/>
      <c r="D351" s="18"/>
      <c r="E351" s="18"/>
      <c r="F351" s="18"/>
      <c r="G351" s="18"/>
      <c r="H351" s="18"/>
      <c r="I351" s="18"/>
      <c r="J351" s="18"/>
      <c r="K351" s="18"/>
      <c r="L351" s="18"/>
      <c r="M351" s="18"/>
      <c r="N351" s="18"/>
    </row>
    <row r="352" spans="3:14" s="2" customFormat="1" ht="15.75" customHeight="1">
      <c r="C352" s="17"/>
      <c r="D352" s="18"/>
      <c r="E352" s="18"/>
      <c r="F352" s="18"/>
      <c r="G352" s="18"/>
      <c r="H352" s="18"/>
      <c r="I352" s="18"/>
      <c r="J352" s="18"/>
      <c r="K352" s="18"/>
      <c r="L352" s="18"/>
      <c r="M352" s="18"/>
      <c r="N352" s="18"/>
    </row>
    <row r="353" spans="3:14" s="2" customFormat="1" ht="15.75" customHeight="1">
      <c r="C353" s="17"/>
      <c r="D353" s="18"/>
      <c r="E353" s="18"/>
      <c r="F353" s="18"/>
      <c r="G353" s="18"/>
      <c r="H353" s="18"/>
      <c r="I353" s="18"/>
      <c r="J353" s="18"/>
      <c r="K353" s="18"/>
      <c r="L353" s="18"/>
      <c r="M353" s="18"/>
      <c r="N353" s="18"/>
    </row>
    <row r="354" spans="3:14" s="2" customFormat="1" ht="15.75" customHeight="1">
      <c r="C354" s="17"/>
      <c r="D354" s="18"/>
      <c r="E354" s="18"/>
      <c r="F354" s="18"/>
      <c r="G354" s="18"/>
      <c r="H354" s="18"/>
      <c r="I354" s="18"/>
      <c r="J354" s="18"/>
      <c r="K354" s="18"/>
      <c r="L354" s="18"/>
      <c r="M354" s="18"/>
      <c r="N354" s="18"/>
    </row>
    <row r="355" spans="3:14" s="2" customFormat="1" ht="15.75" customHeight="1">
      <c r="C355" s="17"/>
      <c r="D355" s="18"/>
      <c r="E355" s="18"/>
      <c r="F355" s="18"/>
      <c r="G355" s="18"/>
      <c r="H355" s="18"/>
      <c r="I355" s="18"/>
      <c r="J355" s="18"/>
      <c r="K355" s="18"/>
      <c r="L355" s="18"/>
      <c r="M355" s="18"/>
      <c r="N355" s="18"/>
    </row>
    <row r="356" spans="3:14" s="2" customFormat="1" ht="15.75" customHeight="1">
      <c r="C356" s="17"/>
      <c r="D356" s="18"/>
      <c r="E356" s="18"/>
      <c r="F356" s="18"/>
      <c r="G356" s="18"/>
      <c r="H356" s="18"/>
      <c r="I356" s="18"/>
      <c r="J356" s="18"/>
      <c r="K356" s="18"/>
      <c r="L356" s="18"/>
      <c r="M356" s="18"/>
      <c r="N356" s="18"/>
    </row>
    <row r="357" spans="3:14" s="2" customFormat="1" ht="15.75" customHeight="1">
      <c r="C357" s="17"/>
      <c r="D357" s="18"/>
      <c r="E357" s="18"/>
      <c r="F357" s="18"/>
      <c r="G357" s="18"/>
      <c r="H357" s="18"/>
      <c r="I357" s="18"/>
      <c r="J357" s="18"/>
      <c r="K357" s="18"/>
      <c r="L357" s="18"/>
      <c r="M357" s="18"/>
      <c r="N357" s="18"/>
    </row>
    <row r="358" spans="3:14" s="2" customFormat="1" ht="15.75" customHeight="1">
      <c r="C358" s="17"/>
      <c r="D358" s="18"/>
      <c r="E358" s="18"/>
      <c r="F358" s="18"/>
      <c r="G358" s="18"/>
      <c r="H358" s="18"/>
      <c r="I358" s="18"/>
      <c r="J358" s="18"/>
      <c r="K358" s="18"/>
      <c r="L358" s="18"/>
      <c r="M358" s="18"/>
      <c r="N358" s="18"/>
    </row>
    <row r="359" spans="3:14" s="2" customFormat="1" ht="15.75" customHeight="1">
      <c r="C359" s="17"/>
      <c r="D359" s="18"/>
      <c r="E359" s="18"/>
      <c r="F359" s="18"/>
      <c r="G359" s="18"/>
      <c r="H359" s="18"/>
      <c r="I359" s="18"/>
      <c r="J359" s="18"/>
      <c r="K359" s="18"/>
      <c r="L359" s="18"/>
      <c r="M359" s="18"/>
      <c r="N359" s="18"/>
    </row>
    <row r="360" spans="3:14" s="2" customFormat="1" ht="15.75" customHeight="1">
      <c r="C360" s="17"/>
      <c r="D360" s="18"/>
      <c r="E360" s="18"/>
      <c r="F360" s="18"/>
      <c r="G360" s="18"/>
      <c r="H360" s="18"/>
      <c r="I360" s="18"/>
      <c r="J360" s="18"/>
      <c r="K360" s="18"/>
      <c r="L360" s="18"/>
      <c r="M360" s="18"/>
      <c r="N360" s="18"/>
    </row>
    <row r="361" spans="3:14" s="2" customFormat="1" ht="15.75" customHeight="1">
      <c r="C361" s="17"/>
      <c r="D361" s="18"/>
      <c r="E361" s="18"/>
      <c r="F361" s="18"/>
      <c r="G361" s="18"/>
      <c r="H361" s="18"/>
      <c r="I361" s="18"/>
      <c r="J361" s="18"/>
      <c r="K361" s="18"/>
      <c r="L361" s="18"/>
      <c r="M361" s="18"/>
      <c r="N361" s="18"/>
    </row>
    <row r="362" spans="3:14" s="2" customFormat="1" ht="15.75" customHeight="1">
      <c r="C362" s="17"/>
      <c r="D362" s="18"/>
      <c r="E362" s="18"/>
      <c r="F362" s="18"/>
      <c r="G362" s="18"/>
      <c r="H362" s="18"/>
      <c r="I362" s="18"/>
      <c r="J362" s="18"/>
      <c r="K362" s="18"/>
      <c r="L362" s="18"/>
      <c r="M362" s="18"/>
      <c r="N362" s="18"/>
    </row>
    <row r="363" spans="3:14" s="2" customFormat="1" ht="15.75" customHeight="1">
      <c r="C363" s="17"/>
      <c r="D363" s="18"/>
      <c r="E363" s="18"/>
      <c r="F363" s="18"/>
      <c r="G363" s="18"/>
      <c r="H363" s="18"/>
      <c r="I363" s="18"/>
      <c r="J363" s="18"/>
      <c r="K363" s="18"/>
      <c r="L363" s="18"/>
      <c r="M363" s="18"/>
      <c r="N363" s="18"/>
    </row>
    <row r="364" spans="3:14" s="2" customFormat="1" ht="15.75" customHeight="1">
      <c r="C364" s="17"/>
      <c r="D364" s="18"/>
      <c r="E364" s="18"/>
      <c r="F364" s="18"/>
      <c r="G364" s="18"/>
      <c r="H364" s="18"/>
      <c r="I364" s="18"/>
      <c r="J364" s="18"/>
      <c r="K364" s="18"/>
      <c r="L364" s="18"/>
      <c r="M364" s="18"/>
      <c r="N364" s="18"/>
    </row>
    <row r="365" spans="3:14" s="2" customFormat="1" ht="15.75" customHeight="1">
      <c r="C365" s="17"/>
      <c r="D365" s="18"/>
      <c r="E365" s="18"/>
      <c r="F365" s="18"/>
      <c r="G365" s="18"/>
      <c r="H365" s="18"/>
      <c r="I365" s="18"/>
      <c r="J365" s="18"/>
      <c r="K365" s="18"/>
      <c r="L365" s="18"/>
      <c r="M365" s="18"/>
      <c r="N365" s="18"/>
    </row>
    <row r="366" spans="3:14" s="2" customFormat="1" ht="15.75" customHeight="1">
      <c r="C366" s="17"/>
      <c r="D366" s="18"/>
      <c r="E366" s="18"/>
      <c r="F366" s="18"/>
      <c r="G366" s="18"/>
      <c r="H366" s="18"/>
      <c r="I366" s="18"/>
      <c r="J366" s="18"/>
      <c r="K366" s="18"/>
      <c r="L366" s="18"/>
      <c r="M366" s="18"/>
      <c r="N366" s="18"/>
    </row>
    <row r="367" spans="3:14" s="2" customFormat="1" ht="15.75" customHeight="1">
      <c r="C367" s="17"/>
      <c r="D367" s="18"/>
      <c r="E367" s="18"/>
      <c r="F367" s="18"/>
      <c r="G367" s="18"/>
      <c r="H367" s="18"/>
      <c r="I367" s="18"/>
      <c r="J367" s="18"/>
      <c r="K367" s="18"/>
      <c r="L367" s="18"/>
      <c r="M367" s="18"/>
      <c r="N367" s="18"/>
    </row>
    <row r="368" spans="3:14" s="2" customFormat="1" ht="15.75" customHeight="1">
      <c r="C368" s="17"/>
      <c r="D368" s="18"/>
      <c r="E368" s="18"/>
      <c r="F368" s="18"/>
      <c r="G368" s="18"/>
      <c r="H368" s="18"/>
      <c r="I368" s="18"/>
      <c r="J368" s="18"/>
      <c r="K368" s="18"/>
      <c r="L368" s="18"/>
      <c r="M368" s="18"/>
      <c r="N368" s="18"/>
    </row>
    <row r="369" spans="3:14" s="2" customFormat="1" ht="15.75" customHeight="1">
      <c r="C369" s="17"/>
      <c r="D369" s="18"/>
      <c r="E369" s="18"/>
      <c r="F369" s="18"/>
      <c r="G369" s="18"/>
      <c r="H369" s="18"/>
      <c r="I369" s="18"/>
      <c r="J369" s="18"/>
      <c r="K369" s="18"/>
      <c r="L369" s="18"/>
      <c r="M369" s="18"/>
      <c r="N369" s="18"/>
    </row>
    <row r="370" spans="3:14" s="2" customFormat="1" ht="15.75" customHeight="1">
      <c r="C370" s="17"/>
      <c r="D370" s="18"/>
      <c r="E370" s="18"/>
      <c r="F370" s="18"/>
      <c r="G370" s="18"/>
      <c r="H370" s="18"/>
      <c r="I370" s="18"/>
      <c r="J370" s="18"/>
      <c r="K370" s="18"/>
      <c r="L370" s="18"/>
      <c r="M370" s="18"/>
      <c r="N370" s="18"/>
    </row>
    <row r="371" spans="3:14" s="2" customFormat="1" ht="15.75" customHeight="1">
      <c r="C371" s="17"/>
      <c r="D371" s="18"/>
      <c r="E371" s="18"/>
      <c r="F371" s="18"/>
      <c r="G371" s="18"/>
      <c r="H371" s="18"/>
      <c r="I371" s="18"/>
      <c r="J371" s="18"/>
      <c r="K371" s="18"/>
      <c r="L371" s="18"/>
      <c r="M371" s="18"/>
      <c r="N371" s="18"/>
    </row>
    <row r="372" spans="3:14" s="2" customFormat="1" ht="15.75" customHeight="1">
      <c r="C372" s="17"/>
      <c r="D372" s="18"/>
      <c r="E372" s="18"/>
      <c r="F372" s="18"/>
      <c r="G372" s="18"/>
      <c r="H372" s="18"/>
      <c r="I372" s="18"/>
      <c r="J372" s="18"/>
      <c r="K372" s="18"/>
      <c r="L372" s="18"/>
      <c r="M372" s="18"/>
      <c r="N372" s="18"/>
    </row>
    <row r="373" spans="3:14" s="2" customFormat="1" ht="15.75" customHeight="1">
      <c r="C373" s="17"/>
      <c r="D373" s="18"/>
      <c r="E373" s="18"/>
      <c r="F373" s="18"/>
      <c r="G373" s="18"/>
      <c r="H373" s="18"/>
      <c r="I373" s="18"/>
      <c r="J373" s="18"/>
      <c r="K373" s="18"/>
      <c r="L373" s="18"/>
      <c r="M373" s="18"/>
      <c r="N373" s="18"/>
    </row>
    <row r="374" spans="3:14" s="2" customFormat="1" ht="15.75" customHeight="1">
      <c r="C374" s="17"/>
      <c r="D374" s="18"/>
      <c r="E374" s="18"/>
      <c r="F374" s="18"/>
      <c r="G374" s="18"/>
      <c r="H374" s="18"/>
      <c r="I374" s="18"/>
      <c r="J374" s="18"/>
      <c r="K374" s="18"/>
      <c r="L374" s="18"/>
      <c r="M374" s="18"/>
      <c r="N374" s="18"/>
    </row>
    <row r="375" spans="3:14" s="2" customFormat="1" ht="15.75" customHeight="1">
      <c r="C375" s="17"/>
      <c r="D375" s="18"/>
      <c r="E375" s="18"/>
      <c r="F375" s="18"/>
      <c r="G375" s="18"/>
      <c r="H375" s="18"/>
      <c r="I375" s="18"/>
      <c r="J375" s="18"/>
      <c r="K375" s="18"/>
      <c r="L375" s="18"/>
      <c r="M375" s="18"/>
      <c r="N375" s="18"/>
    </row>
    <row r="376" spans="3:14" s="2" customFormat="1" ht="15.75" customHeight="1">
      <c r="C376" s="17"/>
      <c r="D376" s="18"/>
      <c r="E376" s="18"/>
      <c r="F376" s="18"/>
      <c r="G376" s="18"/>
      <c r="H376" s="18"/>
      <c r="I376" s="18"/>
      <c r="J376" s="18"/>
      <c r="K376" s="18"/>
      <c r="L376" s="18"/>
      <c r="M376" s="18"/>
      <c r="N376" s="18"/>
    </row>
    <row r="377" spans="3:14" s="2" customFormat="1" ht="15.75" customHeight="1">
      <c r="C377" s="17"/>
      <c r="D377" s="18"/>
      <c r="E377" s="18"/>
      <c r="F377" s="18"/>
      <c r="G377" s="18"/>
      <c r="H377" s="18"/>
      <c r="I377" s="18"/>
      <c r="J377" s="18"/>
      <c r="K377" s="18"/>
      <c r="L377" s="18"/>
      <c r="M377" s="18"/>
      <c r="N377" s="18"/>
    </row>
    <row r="378" spans="3:14" s="2" customFormat="1" ht="15.75" customHeight="1">
      <c r="C378" s="17"/>
      <c r="D378" s="18"/>
      <c r="E378" s="18"/>
      <c r="F378" s="18"/>
      <c r="G378" s="18"/>
      <c r="H378" s="18"/>
      <c r="I378" s="18"/>
      <c r="J378" s="18"/>
      <c r="K378" s="18"/>
      <c r="L378" s="18"/>
      <c r="M378" s="18"/>
      <c r="N378" s="18"/>
    </row>
    <row r="379" spans="3:14" s="2" customFormat="1" ht="15.75" customHeight="1">
      <c r="C379" s="17"/>
      <c r="D379" s="18"/>
      <c r="E379" s="18"/>
      <c r="F379" s="18"/>
      <c r="G379" s="18"/>
      <c r="H379" s="18"/>
      <c r="I379" s="18"/>
      <c r="J379" s="18"/>
      <c r="K379" s="18"/>
      <c r="L379" s="18"/>
      <c r="M379" s="18"/>
      <c r="N379" s="18"/>
    </row>
    <row r="380" spans="3:14" s="2" customFormat="1" ht="15.75" customHeight="1">
      <c r="C380" s="17"/>
      <c r="D380" s="18"/>
      <c r="E380" s="18"/>
      <c r="F380" s="18"/>
      <c r="G380" s="18"/>
      <c r="H380" s="18"/>
      <c r="I380" s="18"/>
      <c r="J380" s="18"/>
      <c r="K380" s="18"/>
      <c r="L380" s="18"/>
      <c r="M380" s="18"/>
      <c r="N380" s="18"/>
    </row>
    <row r="381" spans="3:14" s="2" customFormat="1" ht="15.75" customHeight="1">
      <c r="C381" s="17"/>
      <c r="D381" s="18"/>
      <c r="E381" s="18"/>
      <c r="F381" s="18"/>
      <c r="G381" s="18"/>
      <c r="H381" s="18"/>
      <c r="I381" s="18"/>
      <c r="J381" s="18"/>
      <c r="K381" s="18"/>
      <c r="L381" s="18"/>
      <c r="M381" s="18"/>
      <c r="N381" s="18"/>
    </row>
    <row r="382" spans="3:14" s="2" customFormat="1" ht="15.75" customHeight="1">
      <c r="C382" s="17"/>
      <c r="D382" s="18"/>
      <c r="E382" s="18"/>
      <c r="F382" s="18"/>
      <c r="G382" s="18"/>
      <c r="H382" s="18"/>
      <c r="I382" s="18"/>
      <c r="J382" s="18"/>
      <c r="K382" s="18"/>
      <c r="L382" s="18"/>
      <c r="M382" s="18"/>
      <c r="N382" s="18"/>
    </row>
    <row r="383" spans="3:14" s="2" customFormat="1" ht="15.75" customHeight="1">
      <c r="C383" s="17"/>
      <c r="D383" s="18"/>
      <c r="E383" s="18"/>
      <c r="F383" s="18"/>
      <c r="G383" s="18"/>
      <c r="H383" s="18"/>
      <c r="I383" s="18"/>
      <c r="J383" s="18"/>
      <c r="K383" s="18"/>
      <c r="L383" s="18"/>
      <c r="M383" s="18"/>
      <c r="N383" s="18"/>
    </row>
    <row r="384" spans="3:14" s="2" customFormat="1" ht="15.75" customHeight="1">
      <c r="C384" s="17"/>
      <c r="D384" s="18"/>
      <c r="E384" s="18"/>
      <c r="F384" s="18"/>
      <c r="G384" s="18"/>
      <c r="H384" s="18"/>
      <c r="I384" s="18"/>
      <c r="J384" s="18"/>
      <c r="K384" s="18"/>
      <c r="L384" s="18"/>
      <c r="M384" s="18"/>
      <c r="N384" s="18"/>
    </row>
    <row r="385" spans="3:14" s="2" customFormat="1" ht="15.75" customHeight="1">
      <c r="C385" s="17"/>
      <c r="D385" s="18"/>
      <c r="E385" s="18"/>
      <c r="F385" s="18"/>
      <c r="G385" s="18"/>
      <c r="H385" s="18"/>
      <c r="I385" s="18"/>
      <c r="J385" s="18"/>
      <c r="K385" s="18"/>
      <c r="L385" s="18"/>
      <c r="M385" s="18"/>
      <c r="N385" s="18"/>
    </row>
    <row r="386" spans="3:14" s="2" customFormat="1" ht="15.75" customHeight="1">
      <c r="C386" s="17"/>
      <c r="D386" s="18"/>
      <c r="E386" s="18"/>
      <c r="F386" s="18"/>
      <c r="G386" s="18"/>
      <c r="H386" s="18"/>
      <c r="I386" s="18"/>
      <c r="J386" s="18"/>
      <c r="K386" s="18"/>
      <c r="L386" s="18"/>
      <c r="M386" s="18"/>
      <c r="N386" s="18"/>
    </row>
    <row r="387" spans="3:14" s="2" customFormat="1" ht="15.75" customHeight="1">
      <c r="C387" s="17"/>
      <c r="D387" s="18"/>
      <c r="E387" s="18"/>
      <c r="F387" s="18"/>
      <c r="G387" s="18"/>
      <c r="H387" s="18"/>
      <c r="I387" s="18"/>
      <c r="J387" s="18"/>
      <c r="K387" s="18"/>
      <c r="L387" s="18"/>
      <c r="M387" s="18"/>
      <c r="N387" s="18"/>
    </row>
    <row r="388" spans="3:14" s="2" customFormat="1" ht="15.75" customHeight="1">
      <c r="C388" s="17"/>
      <c r="D388" s="18"/>
      <c r="E388" s="18"/>
      <c r="F388" s="18"/>
      <c r="G388" s="18"/>
      <c r="H388" s="18"/>
      <c r="I388" s="18"/>
      <c r="J388" s="18"/>
      <c r="K388" s="18"/>
      <c r="L388" s="18"/>
      <c r="M388" s="18"/>
      <c r="N388" s="18"/>
    </row>
    <row r="389" spans="3:14" s="2" customFormat="1" ht="15.75" customHeight="1">
      <c r="C389" s="17"/>
      <c r="D389" s="18"/>
      <c r="E389" s="18"/>
      <c r="F389" s="18"/>
      <c r="G389" s="18"/>
      <c r="H389" s="18"/>
      <c r="I389" s="18"/>
      <c r="J389" s="18"/>
      <c r="K389" s="18"/>
      <c r="L389" s="18"/>
      <c r="M389" s="18"/>
      <c r="N389" s="18"/>
    </row>
    <row r="390" spans="3:14" s="2" customFormat="1" ht="15.75" customHeight="1">
      <c r="C390" s="17"/>
      <c r="D390" s="18"/>
      <c r="E390" s="18"/>
      <c r="F390" s="18"/>
      <c r="G390" s="18"/>
      <c r="H390" s="18"/>
      <c r="I390" s="18"/>
      <c r="J390" s="18"/>
      <c r="K390" s="18"/>
      <c r="L390" s="18"/>
      <c r="M390" s="18"/>
      <c r="N390" s="18"/>
    </row>
    <row r="391" spans="3:14" s="2" customFormat="1" ht="15.75" customHeight="1">
      <c r="C391" s="17"/>
      <c r="D391" s="18"/>
      <c r="E391" s="18"/>
      <c r="F391" s="18"/>
      <c r="G391" s="18"/>
      <c r="H391" s="18"/>
      <c r="I391" s="18"/>
      <c r="J391" s="18"/>
      <c r="K391" s="18"/>
      <c r="L391" s="18"/>
      <c r="M391" s="18"/>
      <c r="N391" s="18"/>
    </row>
    <row r="392" spans="3:14" s="2" customFormat="1" ht="15.75" customHeight="1">
      <c r="C392" s="17"/>
      <c r="D392" s="18"/>
      <c r="E392" s="18"/>
      <c r="F392" s="18"/>
      <c r="G392" s="18"/>
      <c r="H392" s="18"/>
      <c r="I392" s="18"/>
      <c r="J392" s="18"/>
      <c r="K392" s="18"/>
      <c r="L392" s="18"/>
      <c r="M392" s="18"/>
      <c r="N392" s="18"/>
    </row>
    <row r="393" spans="3:14" s="2" customFormat="1" ht="15.75" customHeight="1">
      <c r="C393" s="17"/>
      <c r="D393" s="18"/>
      <c r="E393" s="18"/>
      <c r="F393" s="18"/>
      <c r="G393" s="18"/>
      <c r="H393" s="18"/>
      <c r="I393" s="18"/>
      <c r="J393" s="18"/>
      <c r="K393" s="18"/>
      <c r="L393" s="18"/>
      <c r="M393" s="18"/>
      <c r="N393" s="18"/>
    </row>
    <row r="394" spans="3:14" s="2" customFormat="1" ht="15.75" customHeight="1">
      <c r="C394" s="17"/>
      <c r="D394" s="18"/>
      <c r="E394" s="18"/>
      <c r="F394" s="18"/>
      <c r="G394" s="18"/>
      <c r="H394" s="18"/>
      <c r="I394" s="18"/>
      <c r="J394" s="18"/>
      <c r="K394" s="18"/>
      <c r="L394" s="18"/>
      <c r="M394" s="18"/>
      <c r="N394" s="18"/>
    </row>
    <row r="395" spans="3:14" s="2" customFormat="1" ht="15.75" customHeight="1">
      <c r="C395" s="17"/>
      <c r="D395" s="18"/>
      <c r="E395" s="18"/>
      <c r="F395" s="18"/>
      <c r="G395" s="18"/>
      <c r="H395" s="18"/>
      <c r="I395" s="18"/>
      <c r="J395" s="18"/>
      <c r="K395" s="18"/>
      <c r="L395" s="18"/>
      <c r="M395" s="18"/>
      <c r="N395" s="18"/>
    </row>
    <row r="396" spans="3:14" s="2" customFormat="1" ht="15.75" customHeight="1">
      <c r="C396" s="17"/>
      <c r="D396" s="18"/>
      <c r="E396" s="18"/>
      <c r="F396" s="18"/>
      <c r="G396" s="18"/>
      <c r="H396" s="18"/>
      <c r="I396" s="18"/>
      <c r="J396" s="18"/>
      <c r="K396" s="18"/>
      <c r="L396" s="18"/>
      <c r="M396" s="18"/>
      <c r="N396" s="18"/>
    </row>
    <row r="397" spans="3:14" s="2" customFormat="1" ht="15.75" customHeight="1">
      <c r="C397" s="17"/>
      <c r="D397" s="18"/>
      <c r="E397" s="18"/>
      <c r="F397" s="18"/>
      <c r="G397" s="18"/>
      <c r="H397" s="18"/>
      <c r="I397" s="18"/>
      <c r="J397" s="18"/>
      <c r="K397" s="18"/>
      <c r="L397" s="18"/>
      <c r="M397" s="18"/>
      <c r="N397" s="18"/>
    </row>
    <row r="398" spans="3:14" s="2" customFormat="1" ht="15.75" customHeight="1">
      <c r="C398" s="17"/>
      <c r="D398" s="18"/>
      <c r="E398" s="18"/>
      <c r="F398" s="18"/>
      <c r="G398" s="18"/>
      <c r="H398" s="18"/>
      <c r="I398" s="18"/>
      <c r="J398" s="18"/>
      <c r="K398" s="18"/>
      <c r="L398" s="18"/>
      <c r="M398" s="18"/>
      <c r="N398" s="18"/>
    </row>
    <row r="399" spans="3:14" s="2" customFormat="1" ht="15.75" customHeight="1">
      <c r="C399" s="17"/>
      <c r="D399" s="18"/>
      <c r="E399" s="18"/>
      <c r="F399" s="18"/>
      <c r="G399" s="18"/>
      <c r="H399" s="18"/>
      <c r="I399" s="18"/>
      <c r="J399" s="18"/>
      <c r="K399" s="18"/>
      <c r="L399" s="18"/>
      <c r="M399" s="18"/>
      <c r="N399" s="18"/>
    </row>
    <row r="400" spans="3:14" s="2" customFormat="1" ht="15.75" customHeight="1">
      <c r="C400" s="17"/>
      <c r="D400" s="18"/>
      <c r="E400" s="18"/>
      <c r="F400" s="18"/>
      <c r="G400" s="18"/>
      <c r="H400" s="18"/>
      <c r="I400" s="18"/>
      <c r="J400" s="18"/>
      <c r="K400" s="18"/>
      <c r="L400" s="18"/>
      <c r="M400" s="18"/>
      <c r="N400" s="18"/>
    </row>
    <row r="401" spans="3:14" s="2" customFormat="1" ht="15.75" customHeight="1">
      <c r="C401" s="17"/>
      <c r="D401" s="18"/>
      <c r="E401" s="18"/>
      <c r="F401" s="18"/>
      <c r="G401" s="18"/>
      <c r="H401" s="18"/>
      <c r="I401" s="18"/>
      <c r="J401" s="18"/>
      <c r="K401" s="18"/>
      <c r="L401" s="18"/>
      <c r="M401" s="18"/>
      <c r="N401" s="18"/>
    </row>
    <row r="402" spans="3:14" s="2" customFormat="1" ht="15.75" customHeight="1">
      <c r="C402" s="17"/>
      <c r="D402" s="18"/>
      <c r="E402" s="18"/>
      <c r="F402" s="18"/>
      <c r="G402" s="18"/>
      <c r="H402" s="18"/>
      <c r="I402" s="18"/>
      <c r="J402" s="18"/>
      <c r="K402" s="18"/>
      <c r="L402" s="18"/>
      <c r="M402" s="18"/>
      <c r="N402" s="18"/>
    </row>
    <row r="403" spans="3:14" s="2" customFormat="1" ht="15.75" customHeight="1">
      <c r="C403" s="17"/>
      <c r="D403" s="18"/>
      <c r="E403" s="18"/>
      <c r="F403" s="18"/>
      <c r="G403" s="18"/>
      <c r="H403" s="18"/>
      <c r="I403" s="18"/>
      <c r="J403" s="18"/>
      <c r="K403" s="18"/>
      <c r="L403" s="18"/>
      <c r="M403" s="18"/>
      <c r="N403" s="18"/>
    </row>
    <row r="404" spans="3:14" s="2" customFormat="1" ht="15.75" customHeight="1">
      <c r="C404" s="17"/>
      <c r="D404" s="18"/>
      <c r="E404" s="18"/>
      <c r="F404" s="18"/>
      <c r="G404" s="18"/>
      <c r="H404" s="18"/>
      <c r="I404" s="18"/>
      <c r="J404" s="18"/>
      <c r="K404" s="18"/>
      <c r="L404" s="18"/>
      <c r="M404" s="18"/>
      <c r="N404" s="18"/>
    </row>
    <row r="405" spans="3:14" s="2" customFormat="1" ht="15.75" customHeight="1">
      <c r="C405" s="17"/>
      <c r="D405" s="18"/>
      <c r="E405" s="18"/>
      <c r="F405" s="18"/>
      <c r="G405" s="18"/>
      <c r="H405" s="18"/>
      <c r="I405" s="18"/>
      <c r="J405" s="18"/>
      <c r="K405" s="18"/>
      <c r="L405" s="18"/>
      <c r="M405" s="18"/>
      <c r="N405" s="18"/>
    </row>
    <row r="406" spans="3:14" s="2" customFormat="1" ht="15.75" customHeight="1">
      <c r="C406" s="17"/>
      <c r="D406" s="18"/>
      <c r="E406" s="18"/>
      <c r="F406" s="18"/>
      <c r="G406" s="18"/>
      <c r="H406" s="18"/>
      <c r="I406" s="18"/>
      <c r="J406" s="18"/>
      <c r="K406" s="18"/>
      <c r="L406" s="18"/>
      <c r="M406" s="18"/>
      <c r="N406" s="18"/>
    </row>
    <row r="407" spans="3:14" s="2" customFormat="1" ht="15.75" customHeight="1">
      <c r="C407" s="17"/>
      <c r="D407" s="18"/>
      <c r="E407" s="18"/>
      <c r="F407" s="18"/>
      <c r="G407" s="18"/>
      <c r="H407" s="18"/>
      <c r="I407" s="18"/>
      <c r="J407" s="18"/>
      <c r="K407" s="18"/>
      <c r="L407" s="18"/>
      <c r="M407" s="18"/>
      <c r="N407" s="18"/>
    </row>
    <row r="408" spans="3:14" s="2" customFormat="1" ht="15.75" customHeight="1">
      <c r="C408" s="17"/>
      <c r="D408" s="18"/>
      <c r="E408" s="18"/>
      <c r="F408" s="18"/>
      <c r="G408" s="18"/>
      <c r="H408" s="18"/>
      <c r="I408" s="18"/>
      <c r="J408" s="18"/>
      <c r="K408" s="18"/>
      <c r="L408" s="18"/>
      <c r="M408" s="18"/>
      <c r="N408" s="18"/>
    </row>
    <row r="409" spans="3:14" s="2" customFormat="1" ht="15.75" customHeight="1">
      <c r="C409" s="17"/>
      <c r="D409" s="18"/>
      <c r="E409" s="18"/>
      <c r="F409" s="18"/>
      <c r="G409" s="18"/>
      <c r="H409" s="18"/>
      <c r="I409" s="18"/>
      <c r="J409" s="18"/>
      <c r="K409" s="18"/>
      <c r="L409" s="18"/>
      <c r="M409" s="18"/>
      <c r="N409" s="18"/>
    </row>
    <row r="410" spans="3:14" s="2" customFormat="1" ht="15.75" customHeight="1">
      <c r="C410" s="17"/>
      <c r="D410" s="18"/>
      <c r="E410" s="18"/>
      <c r="F410" s="18"/>
      <c r="G410" s="18"/>
      <c r="H410" s="18"/>
      <c r="I410" s="18"/>
      <c r="J410" s="18"/>
      <c r="K410" s="18"/>
      <c r="L410" s="18"/>
      <c r="M410" s="18"/>
      <c r="N410" s="18"/>
    </row>
    <row r="411" spans="3:14" s="2" customFormat="1" ht="15.75" customHeight="1">
      <c r="C411" s="17"/>
      <c r="D411" s="18"/>
      <c r="E411" s="18"/>
      <c r="F411" s="18"/>
      <c r="G411" s="18"/>
      <c r="H411" s="18"/>
      <c r="I411" s="18"/>
      <c r="J411" s="18"/>
      <c r="K411" s="18"/>
      <c r="L411" s="18"/>
      <c r="M411" s="18"/>
      <c r="N411" s="18"/>
    </row>
    <row r="412" spans="3:14" s="2" customFormat="1" ht="15.75" customHeight="1">
      <c r="C412" s="17"/>
      <c r="D412" s="18"/>
      <c r="E412" s="18"/>
      <c r="F412" s="18"/>
      <c r="G412" s="18"/>
      <c r="H412" s="18"/>
      <c r="I412" s="18"/>
      <c r="J412" s="18"/>
      <c r="K412" s="18"/>
      <c r="L412" s="18"/>
      <c r="M412" s="18"/>
      <c r="N412" s="18"/>
    </row>
    <row r="413" spans="3:14" s="2" customFormat="1" ht="15.75" customHeight="1">
      <c r="C413" s="17"/>
      <c r="D413" s="18"/>
      <c r="E413" s="18"/>
      <c r="F413" s="18"/>
      <c r="G413" s="18"/>
      <c r="H413" s="18"/>
      <c r="I413" s="18"/>
      <c r="J413" s="18"/>
      <c r="K413" s="18"/>
      <c r="L413" s="18"/>
      <c r="M413" s="18"/>
      <c r="N413" s="18"/>
    </row>
    <row r="414" spans="3:14" s="2" customFormat="1" ht="15.75" customHeight="1">
      <c r="C414" s="17"/>
      <c r="D414" s="18"/>
      <c r="E414" s="18"/>
      <c r="F414" s="18"/>
      <c r="G414" s="18"/>
      <c r="H414" s="18"/>
      <c r="I414" s="18"/>
      <c r="J414" s="18"/>
      <c r="K414" s="18"/>
      <c r="L414" s="18"/>
      <c r="M414" s="18"/>
      <c r="N414" s="18"/>
    </row>
    <row r="415" spans="3:14" s="2" customFormat="1" ht="15.75" customHeight="1">
      <c r="C415" s="17"/>
      <c r="D415" s="18"/>
      <c r="E415" s="18"/>
      <c r="F415" s="18"/>
      <c r="G415" s="18"/>
      <c r="H415" s="18"/>
      <c r="I415" s="18"/>
      <c r="J415" s="18"/>
      <c r="K415" s="18"/>
      <c r="L415" s="18"/>
      <c r="M415" s="18"/>
      <c r="N415" s="18"/>
    </row>
    <row r="416" spans="3:14" s="2" customFormat="1" ht="15.75" customHeight="1">
      <c r="C416" s="17"/>
      <c r="D416" s="18"/>
      <c r="E416" s="18"/>
      <c r="F416" s="18"/>
      <c r="G416" s="18"/>
      <c r="H416" s="18"/>
      <c r="I416" s="18"/>
      <c r="J416" s="18"/>
      <c r="K416" s="18"/>
      <c r="L416" s="18"/>
      <c r="M416" s="18"/>
      <c r="N416" s="18"/>
    </row>
    <row r="417" spans="3:14" s="2" customFormat="1" ht="15.75" customHeight="1">
      <c r="C417" s="17"/>
      <c r="D417" s="18"/>
      <c r="E417" s="18"/>
      <c r="F417" s="18"/>
      <c r="G417" s="18"/>
      <c r="H417" s="18"/>
      <c r="I417" s="18"/>
      <c r="J417" s="18"/>
      <c r="K417" s="18"/>
      <c r="L417" s="18"/>
      <c r="M417" s="18"/>
      <c r="N417" s="18"/>
    </row>
    <row r="418" spans="3:14" s="2" customFormat="1" ht="15.75" customHeight="1">
      <c r="C418" s="17"/>
      <c r="D418" s="18"/>
      <c r="E418" s="18"/>
      <c r="F418" s="18"/>
      <c r="G418" s="18"/>
      <c r="H418" s="18"/>
      <c r="I418" s="18"/>
      <c r="J418" s="18"/>
      <c r="K418" s="18"/>
      <c r="L418" s="18"/>
      <c r="M418" s="18"/>
      <c r="N418" s="18"/>
    </row>
    <row r="419" spans="3:14" s="2" customFormat="1" ht="15.75" customHeight="1">
      <c r="C419" s="17"/>
      <c r="D419" s="18"/>
      <c r="E419" s="18"/>
      <c r="F419" s="18"/>
      <c r="G419" s="18"/>
      <c r="H419" s="18"/>
      <c r="I419" s="18"/>
      <c r="J419" s="18"/>
      <c r="K419" s="18"/>
      <c r="L419" s="18"/>
      <c r="M419" s="18"/>
      <c r="N419" s="18"/>
    </row>
    <row r="420" spans="3:14" s="2" customFormat="1" ht="15.75" customHeight="1">
      <c r="C420" s="17"/>
      <c r="D420" s="18"/>
      <c r="E420" s="18"/>
      <c r="F420" s="18"/>
      <c r="G420" s="18"/>
      <c r="H420" s="18"/>
      <c r="I420" s="18"/>
      <c r="J420" s="18"/>
      <c r="K420" s="18"/>
      <c r="L420" s="18"/>
      <c r="M420" s="18"/>
      <c r="N420" s="18"/>
    </row>
    <row r="421" spans="3:14" s="2" customFormat="1" ht="15.75" customHeight="1">
      <c r="C421" s="17"/>
      <c r="D421" s="18"/>
      <c r="E421" s="18"/>
      <c r="F421" s="18"/>
      <c r="G421" s="18"/>
      <c r="H421" s="18"/>
      <c r="I421" s="18"/>
      <c r="J421" s="18"/>
      <c r="K421" s="18"/>
      <c r="L421" s="18"/>
      <c r="M421" s="18"/>
      <c r="N421" s="18"/>
    </row>
    <row r="422" spans="3:14" s="2" customFormat="1" ht="15.75" customHeight="1">
      <c r="C422" s="17"/>
      <c r="D422" s="18"/>
      <c r="E422" s="18"/>
      <c r="F422" s="18"/>
      <c r="G422" s="18"/>
      <c r="H422" s="18"/>
      <c r="I422" s="18"/>
      <c r="J422" s="18"/>
      <c r="K422" s="18"/>
      <c r="L422" s="18"/>
      <c r="M422" s="18"/>
      <c r="N422" s="18"/>
    </row>
    <row r="423" spans="3:14" s="2" customFormat="1" ht="15.75" customHeight="1">
      <c r="C423" s="17"/>
      <c r="D423" s="18"/>
      <c r="E423" s="18"/>
      <c r="F423" s="18"/>
      <c r="G423" s="18"/>
      <c r="H423" s="18"/>
      <c r="I423" s="18"/>
      <c r="J423" s="18"/>
      <c r="K423" s="18"/>
      <c r="L423" s="18"/>
      <c r="M423" s="18"/>
      <c r="N423" s="18"/>
    </row>
    <row r="424" spans="3:14" s="2" customFormat="1" ht="15.75" customHeight="1">
      <c r="C424" s="17"/>
      <c r="D424" s="18"/>
      <c r="E424" s="18"/>
      <c r="F424" s="18"/>
      <c r="G424" s="18"/>
      <c r="H424" s="18"/>
      <c r="I424" s="18"/>
      <c r="J424" s="18"/>
      <c r="K424" s="18"/>
      <c r="L424" s="18"/>
      <c r="M424" s="18"/>
      <c r="N424" s="18"/>
    </row>
    <row r="425" spans="3:14" s="2" customFormat="1" ht="15.75" customHeight="1">
      <c r="C425" s="17"/>
      <c r="D425" s="18"/>
      <c r="E425" s="18"/>
      <c r="F425" s="18"/>
      <c r="G425" s="18"/>
      <c r="H425" s="18"/>
      <c r="I425" s="18"/>
      <c r="J425" s="18"/>
      <c r="K425" s="18"/>
      <c r="L425" s="18"/>
      <c r="M425" s="18"/>
      <c r="N425" s="18"/>
    </row>
    <row r="426" spans="3:14" s="2" customFormat="1" ht="15.75" customHeight="1">
      <c r="C426" s="17"/>
      <c r="D426" s="18"/>
      <c r="E426" s="18"/>
      <c r="F426" s="18"/>
      <c r="G426" s="18"/>
      <c r="H426" s="18"/>
      <c r="I426" s="18"/>
      <c r="J426" s="18"/>
      <c r="K426" s="18"/>
      <c r="L426" s="18"/>
      <c r="M426" s="18"/>
      <c r="N426" s="18"/>
    </row>
    <row r="427" spans="3:14" s="2" customFormat="1" ht="15.75" customHeight="1">
      <c r="C427" s="17"/>
      <c r="D427" s="18"/>
      <c r="E427" s="18"/>
      <c r="F427" s="18"/>
      <c r="G427" s="18"/>
      <c r="H427" s="18"/>
      <c r="I427" s="18"/>
      <c r="J427" s="18"/>
      <c r="K427" s="18"/>
      <c r="L427" s="18"/>
      <c r="M427" s="18"/>
      <c r="N427" s="18"/>
    </row>
    <row r="428" spans="3:14" s="2" customFormat="1" ht="15.75" customHeight="1">
      <c r="C428" s="17"/>
      <c r="D428" s="18"/>
      <c r="E428" s="18"/>
      <c r="F428" s="18"/>
      <c r="G428" s="18"/>
      <c r="H428" s="18"/>
      <c r="I428" s="18"/>
      <c r="J428" s="18"/>
      <c r="K428" s="18"/>
      <c r="L428" s="18"/>
      <c r="M428" s="18"/>
      <c r="N428" s="18"/>
    </row>
    <row r="429" spans="3:14" s="2" customFormat="1" ht="15.75" customHeight="1">
      <c r="C429" s="17"/>
      <c r="D429" s="18"/>
      <c r="E429" s="18"/>
      <c r="F429" s="18"/>
      <c r="G429" s="18"/>
      <c r="H429" s="18"/>
      <c r="I429" s="18"/>
      <c r="J429" s="18"/>
      <c r="K429" s="18"/>
      <c r="L429" s="18"/>
      <c r="M429" s="18"/>
      <c r="N429" s="18"/>
    </row>
    <row r="430" spans="3:14" s="2" customFormat="1" ht="15.75" customHeight="1">
      <c r="C430" s="17"/>
      <c r="D430" s="18"/>
      <c r="E430" s="18"/>
      <c r="F430" s="18"/>
      <c r="G430" s="18"/>
      <c r="H430" s="18"/>
      <c r="I430" s="18"/>
      <c r="J430" s="18"/>
      <c r="K430" s="18"/>
      <c r="L430" s="18"/>
      <c r="M430" s="18"/>
      <c r="N430" s="18"/>
    </row>
    <row r="431" spans="3:14" s="2" customFormat="1" ht="15.75" customHeight="1">
      <c r="C431" s="17"/>
      <c r="D431" s="18"/>
      <c r="E431" s="18"/>
      <c r="F431" s="18"/>
      <c r="G431" s="18"/>
      <c r="H431" s="18"/>
      <c r="I431" s="18"/>
      <c r="J431" s="18"/>
      <c r="K431" s="18"/>
      <c r="L431" s="18"/>
      <c r="M431" s="18"/>
      <c r="N431" s="18"/>
    </row>
    <row r="432" spans="3:14" s="2" customFormat="1" ht="15.75" customHeight="1">
      <c r="C432" s="17"/>
      <c r="D432" s="18"/>
      <c r="E432" s="18"/>
      <c r="F432" s="18"/>
      <c r="G432" s="18"/>
      <c r="H432" s="18"/>
      <c r="I432" s="18"/>
      <c r="J432" s="18"/>
      <c r="K432" s="18"/>
      <c r="L432" s="18"/>
      <c r="M432" s="18"/>
      <c r="N432" s="18"/>
    </row>
    <row r="433" spans="3:14" s="2" customFormat="1" ht="15.75" customHeight="1">
      <c r="C433" s="17"/>
      <c r="D433" s="18"/>
      <c r="E433" s="18"/>
      <c r="F433" s="18"/>
      <c r="G433" s="18"/>
      <c r="H433" s="18"/>
      <c r="I433" s="18"/>
      <c r="J433" s="18"/>
      <c r="K433" s="18"/>
      <c r="L433" s="18"/>
      <c r="M433" s="18"/>
      <c r="N433" s="18"/>
    </row>
    <row r="434" spans="3:14" s="2" customFormat="1" ht="15.75" customHeight="1">
      <c r="C434" s="17"/>
      <c r="D434" s="18"/>
      <c r="E434" s="18"/>
      <c r="F434" s="18"/>
      <c r="G434" s="18"/>
      <c r="H434" s="18"/>
      <c r="I434" s="18"/>
      <c r="J434" s="18"/>
      <c r="K434" s="18"/>
      <c r="L434" s="18"/>
      <c r="M434" s="18"/>
      <c r="N434" s="18"/>
    </row>
    <row r="435" spans="3:14" s="2" customFormat="1" ht="15.75" customHeight="1">
      <c r="C435" s="17"/>
      <c r="D435" s="18"/>
      <c r="E435" s="18"/>
      <c r="F435" s="18"/>
      <c r="G435" s="18"/>
      <c r="H435" s="18"/>
      <c r="I435" s="18"/>
      <c r="J435" s="18"/>
      <c r="K435" s="18"/>
      <c r="L435" s="18"/>
      <c r="M435" s="18"/>
      <c r="N435" s="18"/>
    </row>
    <row r="436" spans="3:14" s="2" customFormat="1" ht="15.75" customHeight="1">
      <c r="C436" s="17"/>
      <c r="D436" s="18"/>
      <c r="E436" s="18"/>
      <c r="F436" s="18"/>
      <c r="G436" s="18"/>
      <c r="H436" s="18"/>
      <c r="I436" s="18"/>
      <c r="J436" s="18"/>
      <c r="K436" s="18"/>
      <c r="L436" s="18"/>
      <c r="M436" s="18"/>
      <c r="N436" s="18"/>
    </row>
    <row r="437" spans="3:14" s="2" customFormat="1" ht="15.75" customHeight="1">
      <c r="C437" s="17"/>
      <c r="D437" s="18"/>
      <c r="E437" s="18"/>
      <c r="F437" s="18"/>
      <c r="G437" s="18"/>
      <c r="H437" s="18"/>
      <c r="I437" s="18"/>
      <c r="J437" s="18"/>
      <c r="K437" s="18"/>
      <c r="L437" s="18"/>
      <c r="M437" s="18"/>
      <c r="N437" s="18"/>
    </row>
    <row r="438" spans="3:14" s="2" customFormat="1" ht="15.75" customHeight="1">
      <c r="C438" s="17"/>
      <c r="D438" s="18"/>
      <c r="E438" s="18"/>
      <c r="F438" s="18"/>
      <c r="G438" s="18"/>
      <c r="H438" s="18"/>
      <c r="I438" s="18"/>
      <c r="J438" s="18"/>
      <c r="K438" s="18"/>
      <c r="L438" s="18"/>
      <c r="M438" s="18"/>
      <c r="N438" s="18"/>
    </row>
    <row r="439" spans="3:14" s="2" customFormat="1" ht="15.75" customHeight="1">
      <c r="C439" s="17"/>
      <c r="D439" s="18"/>
      <c r="E439" s="18"/>
      <c r="F439" s="18"/>
      <c r="G439" s="18"/>
      <c r="H439" s="18"/>
      <c r="I439" s="18"/>
      <c r="J439" s="18"/>
      <c r="K439" s="18"/>
      <c r="L439" s="18"/>
      <c r="M439" s="18"/>
      <c r="N439" s="18"/>
    </row>
    <row r="440" spans="3:14" s="2" customFormat="1" ht="15.75" customHeight="1">
      <c r="C440" s="17"/>
      <c r="D440" s="18"/>
      <c r="E440" s="18"/>
      <c r="F440" s="18"/>
      <c r="G440" s="18"/>
      <c r="H440" s="18"/>
      <c r="I440" s="18"/>
      <c r="J440" s="18"/>
      <c r="K440" s="18"/>
      <c r="L440" s="18"/>
      <c r="M440" s="18"/>
      <c r="N440" s="18"/>
    </row>
    <row r="441" spans="3:14" s="2" customFormat="1" ht="15.75" customHeight="1">
      <c r="C441" s="17"/>
      <c r="D441" s="18"/>
      <c r="E441" s="18"/>
      <c r="F441" s="18"/>
      <c r="G441" s="18"/>
      <c r="H441" s="18"/>
      <c r="I441" s="18"/>
      <c r="J441" s="18"/>
      <c r="K441" s="18"/>
      <c r="L441" s="18"/>
      <c r="M441" s="18"/>
      <c r="N441" s="18"/>
    </row>
    <row r="442" spans="3:14" s="2" customFormat="1" ht="15.75" customHeight="1">
      <c r="C442" s="17"/>
      <c r="D442" s="18"/>
      <c r="E442" s="18"/>
      <c r="F442" s="18"/>
      <c r="G442" s="18"/>
      <c r="H442" s="18"/>
      <c r="I442" s="18"/>
      <c r="J442" s="18"/>
      <c r="K442" s="18"/>
      <c r="L442" s="18"/>
      <c r="M442" s="18"/>
      <c r="N442" s="18"/>
    </row>
    <row r="443" spans="3:14" s="2" customFormat="1" ht="15.75" customHeight="1">
      <c r="C443" s="17"/>
      <c r="D443" s="18"/>
      <c r="E443" s="18"/>
      <c r="F443" s="18"/>
      <c r="G443" s="18"/>
      <c r="H443" s="18"/>
      <c r="I443" s="18"/>
      <c r="J443" s="18"/>
      <c r="K443" s="18"/>
      <c r="L443" s="18"/>
      <c r="M443" s="18"/>
      <c r="N443" s="18"/>
    </row>
    <row r="444" spans="3:14" s="2" customFormat="1" ht="15.75" customHeight="1">
      <c r="C444" s="17"/>
      <c r="D444" s="18"/>
      <c r="E444" s="18"/>
      <c r="F444" s="18"/>
      <c r="G444" s="18"/>
      <c r="H444" s="18"/>
      <c r="I444" s="18"/>
      <c r="J444" s="18"/>
      <c r="K444" s="18"/>
      <c r="L444" s="18"/>
      <c r="M444" s="18"/>
      <c r="N444" s="18"/>
    </row>
    <row r="445" spans="3:14" s="2" customFormat="1" ht="15.75" customHeight="1">
      <c r="C445" s="17"/>
      <c r="D445" s="18"/>
      <c r="E445" s="18"/>
      <c r="F445" s="18"/>
      <c r="G445" s="18"/>
      <c r="H445" s="18"/>
      <c r="I445" s="18"/>
      <c r="J445" s="18"/>
      <c r="K445" s="18"/>
      <c r="L445" s="18"/>
      <c r="M445" s="18"/>
      <c r="N445" s="18"/>
    </row>
    <row r="446" spans="3:14" s="2" customFormat="1" ht="15.75" customHeight="1">
      <c r="C446" s="17"/>
      <c r="D446" s="18"/>
      <c r="E446" s="18"/>
      <c r="F446" s="18"/>
      <c r="G446" s="18"/>
      <c r="H446" s="18"/>
      <c r="I446" s="18"/>
      <c r="J446" s="18"/>
      <c r="K446" s="18"/>
      <c r="L446" s="18"/>
      <c r="M446" s="18"/>
      <c r="N446" s="18"/>
    </row>
    <row r="447" spans="3:14" s="2" customFormat="1" ht="15.75" customHeight="1">
      <c r="C447" s="17"/>
      <c r="D447" s="18"/>
      <c r="E447" s="18"/>
      <c r="F447" s="18"/>
      <c r="G447" s="18"/>
      <c r="H447" s="18"/>
      <c r="I447" s="18"/>
      <c r="J447" s="18"/>
      <c r="K447" s="18"/>
      <c r="L447" s="18"/>
      <c r="M447" s="18"/>
      <c r="N447" s="18"/>
    </row>
    <row r="448" spans="3:14" s="2" customFormat="1" ht="15.75" customHeight="1">
      <c r="C448" s="17"/>
      <c r="D448" s="18"/>
      <c r="E448" s="18"/>
      <c r="F448" s="18"/>
      <c r="G448" s="18"/>
      <c r="H448" s="18"/>
      <c r="I448" s="18"/>
      <c r="J448" s="18"/>
      <c r="K448" s="18"/>
      <c r="L448" s="18"/>
      <c r="M448" s="18"/>
      <c r="N448" s="18"/>
    </row>
    <row r="449" spans="3:14" s="2" customFormat="1" ht="15.75" customHeight="1">
      <c r="C449" s="17"/>
      <c r="D449" s="18"/>
      <c r="E449" s="18"/>
      <c r="F449" s="18"/>
      <c r="G449" s="18"/>
      <c r="H449" s="18"/>
      <c r="I449" s="18"/>
      <c r="J449" s="18"/>
      <c r="K449" s="18"/>
      <c r="L449" s="18"/>
      <c r="M449" s="18"/>
      <c r="N449" s="18"/>
    </row>
    <row r="450" spans="3:14" s="2" customFormat="1" ht="15.75" customHeight="1">
      <c r="C450" s="17"/>
      <c r="D450" s="18"/>
      <c r="E450" s="18"/>
      <c r="F450" s="18"/>
      <c r="G450" s="18"/>
      <c r="H450" s="18"/>
      <c r="I450" s="18"/>
      <c r="J450" s="18"/>
      <c r="K450" s="18"/>
      <c r="L450" s="18"/>
      <c r="M450" s="18"/>
      <c r="N450" s="18"/>
    </row>
    <row r="451" spans="3:14" s="2" customFormat="1" ht="15.75" customHeight="1">
      <c r="C451" s="17"/>
      <c r="D451" s="18"/>
      <c r="E451" s="18"/>
      <c r="F451" s="18"/>
      <c r="G451" s="18"/>
      <c r="H451" s="18"/>
      <c r="I451" s="18"/>
      <c r="J451" s="18"/>
      <c r="K451" s="18"/>
      <c r="L451" s="18"/>
      <c r="M451" s="18"/>
      <c r="N451" s="18"/>
    </row>
    <row r="452" spans="3:14" s="2" customFormat="1" ht="15.75" customHeight="1">
      <c r="C452" s="17"/>
      <c r="D452" s="18"/>
      <c r="E452" s="18"/>
      <c r="F452" s="18"/>
      <c r="G452" s="18"/>
      <c r="H452" s="18"/>
      <c r="I452" s="18"/>
      <c r="J452" s="18"/>
      <c r="K452" s="18"/>
      <c r="L452" s="18"/>
      <c r="M452" s="18"/>
      <c r="N452" s="18"/>
    </row>
    <row r="453" spans="3:14" s="2" customFormat="1" ht="15.75" customHeight="1">
      <c r="C453" s="17"/>
      <c r="D453" s="18"/>
      <c r="E453" s="18"/>
      <c r="F453" s="18"/>
      <c r="G453" s="18"/>
      <c r="H453" s="18"/>
      <c r="I453" s="18"/>
      <c r="J453" s="18"/>
      <c r="K453" s="18"/>
      <c r="L453" s="18"/>
      <c r="M453" s="18"/>
      <c r="N453" s="18"/>
    </row>
    <row r="454" spans="3:14" s="2" customFormat="1" ht="15.75" customHeight="1">
      <c r="C454" s="17"/>
      <c r="D454" s="18"/>
      <c r="E454" s="18"/>
      <c r="F454" s="18"/>
      <c r="G454" s="18"/>
      <c r="H454" s="18"/>
      <c r="I454" s="18"/>
      <c r="J454" s="18"/>
      <c r="K454" s="18"/>
      <c r="L454" s="18"/>
      <c r="M454" s="18"/>
      <c r="N454" s="18"/>
    </row>
    <row r="455" spans="3:14" s="2" customFormat="1" ht="15.75" customHeight="1">
      <c r="C455" s="17"/>
      <c r="D455" s="18"/>
      <c r="E455" s="18"/>
      <c r="F455" s="18"/>
      <c r="G455" s="18"/>
      <c r="H455" s="18"/>
      <c r="I455" s="18"/>
      <c r="J455" s="18"/>
      <c r="K455" s="18"/>
      <c r="L455" s="18"/>
      <c r="M455" s="18"/>
      <c r="N455" s="18"/>
    </row>
    <row r="456" spans="3:14" s="2" customFormat="1" ht="15.75" customHeight="1">
      <c r="C456" s="17"/>
      <c r="D456" s="18"/>
      <c r="E456" s="18"/>
      <c r="F456" s="18"/>
      <c r="G456" s="18"/>
      <c r="H456" s="18"/>
      <c r="I456" s="18"/>
      <c r="J456" s="18"/>
      <c r="K456" s="18"/>
      <c r="L456" s="18"/>
      <c r="M456" s="18"/>
      <c r="N456" s="18"/>
    </row>
    <row r="457" spans="3:14" s="2" customFormat="1" ht="15.75" customHeight="1">
      <c r="C457" s="17"/>
      <c r="D457" s="18"/>
      <c r="E457" s="18"/>
      <c r="F457" s="18"/>
      <c r="G457" s="18"/>
      <c r="H457" s="18"/>
      <c r="I457" s="18"/>
      <c r="J457" s="18"/>
      <c r="K457" s="18"/>
      <c r="L457" s="18"/>
      <c r="M457" s="18"/>
      <c r="N457" s="18"/>
    </row>
    <row r="458" spans="3:14" s="2" customFormat="1" ht="15.75" customHeight="1">
      <c r="C458" s="17"/>
      <c r="D458" s="18"/>
      <c r="E458" s="18"/>
      <c r="F458" s="18"/>
      <c r="G458" s="18"/>
      <c r="H458" s="18"/>
      <c r="I458" s="18"/>
      <c r="J458" s="18"/>
      <c r="K458" s="18"/>
      <c r="L458" s="18"/>
      <c r="M458" s="18"/>
      <c r="N458" s="18"/>
    </row>
    <row r="459" spans="3:14" s="2" customFormat="1" ht="15.75" customHeight="1">
      <c r="C459" s="17"/>
      <c r="D459" s="18"/>
      <c r="E459" s="18"/>
      <c r="F459" s="18"/>
      <c r="G459" s="18"/>
      <c r="H459" s="18"/>
      <c r="I459" s="18"/>
      <c r="J459" s="18"/>
      <c r="K459" s="18"/>
      <c r="L459" s="18"/>
      <c r="M459" s="18"/>
      <c r="N459" s="18"/>
    </row>
    <row r="460" spans="3:14" s="2" customFormat="1" ht="15.75" customHeight="1">
      <c r="C460" s="17"/>
      <c r="D460" s="18"/>
      <c r="E460" s="18"/>
      <c r="F460" s="18"/>
      <c r="G460" s="18"/>
      <c r="H460" s="18"/>
      <c r="I460" s="18"/>
      <c r="J460" s="18"/>
      <c r="K460" s="18"/>
      <c r="L460" s="18"/>
      <c r="M460" s="18"/>
      <c r="N460" s="18"/>
    </row>
    <row r="461" spans="3:14" s="2" customFormat="1" ht="15.75" customHeight="1">
      <c r="C461" s="17"/>
      <c r="D461" s="18"/>
      <c r="E461" s="18"/>
      <c r="F461" s="18"/>
      <c r="G461" s="18"/>
      <c r="H461" s="18"/>
      <c r="I461" s="18"/>
      <c r="J461" s="18"/>
      <c r="K461" s="18"/>
      <c r="L461" s="18"/>
      <c r="M461" s="18"/>
      <c r="N461" s="18"/>
    </row>
    <row r="462" spans="3:14" s="2" customFormat="1" ht="15.75" customHeight="1">
      <c r="C462" s="17"/>
      <c r="D462" s="18"/>
      <c r="E462" s="18"/>
      <c r="F462" s="18"/>
      <c r="G462" s="18"/>
      <c r="H462" s="18"/>
      <c r="I462" s="18"/>
      <c r="J462" s="18"/>
      <c r="K462" s="18"/>
      <c r="L462" s="18"/>
      <c r="M462" s="18"/>
      <c r="N462" s="18"/>
    </row>
    <row r="463" spans="3:14" s="2" customFormat="1" ht="15.75" customHeight="1">
      <c r="C463" s="17"/>
      <c r="D463" s="18"/>
      <c r="E463" s="18"/>
      <c r="F463" s="18"/>
      <c r="G463" s="18"/>
      <c r="H463" s="18"/>
      <c r="I463" s="18"/>
      <c r="J463" s="18"/>
      <c r="K463" s="18"/>
      <c r="L463" s="18"/>
      <c r="M463" s="18"/>
      <c r="N463" s="18"/>
    </row>
    <row r="464" spans="3:14" s="2" customFormat="1" ht="15.75" customHeight="1">
      <c r="C464" s="17"/>
      <c r="D464" s="18"/>
      <c r="E464" s="18"/>
      <c r="F464" s="18"/>
      <c r="G464" s="18"/>
      <c r="H464" s="18"/>
      <c r="I464" s="18"/>
      <c r="J464" s="18"/>
      <c r="K464" s="18"/>
      <c r="L464" s="18"/>
      <c r="M464" s="18"/>
      <c r="N464" s="18"/>
    </row>
    <row r="465" spans="3:14" s="2" customFormat="1" ht="15.75" customHeight="1">
      <c r="C465" s="17"/>
      <c r="D465" s="18"/>
      <c r="E465" s="18"/>
      <c r="F465" s="18"/>
      <c r="G465" s="18"/>
      <c r="H465" s="18"/>
      <c r="I465" s="18"/>
      <c r="J465" s="18"/>
      <c r="K465" s="18"/>
      <c r="L465" s="18"/>
      <c r="M465" s="18"/>
      <c r="N465" s="18"/>
    </row>
    <row r="466" spans="3:14" s="2" customFormat="1" ht="15.75" customHeight="1">
      <c r="C466" s="17"/>
      <c r="D466" s="18"/>
      <c r="E466" s="18"/>
      <c r="F466" s="18"/>
      <c r="G466" s="18"/>
      <c r="H466" s="18"/>
      <c r="I466" s="18"/>
      <c r="J466" s="18"/>
      <c r="K466" s="18"/>
      <c r="L466" s="18"/>
      <c r="M466" s="18"/>
      <c r="N466" s="18"/>
    </row>
    <row r="467" spans="3:14" s="2" customFormat="1" ht="15.75" customHeight="1">
      <c r="C467" s="17"/>
      <c r="D467" s="18"/>
      <c r="E467" s="18"/>
      <c r="F467" s="18"/>
      <c r="G467" s="18"/>
      <c r="H467" s="18"/>
      <c r="I467" s="18"/>
      <c r="J467" s="18"/>
      <c r="K467" s="18"/>
      <c r="L467" s="18"/>
      <c r="M467" s="18"/>
      <c r="N467" s="18"/>
    </row>
    <row r="468" spans="3:14" s="2" customFormat="1" ht="15.75" customHeight="1">
      <c r="C468" s="17"/>
      <c r="D468" s="18"/>
      <c r="E468" s="18"/>
      <c r="F468" s="18"/>
      <c r="G468" s="18"/>
      <c r="H468" s="18"/>
      <c r="I468" s="18"/>
      <c r="J468" s="18"/>
      <c r="K468" s="18"/>
      <c r="L468" s="18"/>
      <c r="M468" s="18"/>
      <c r="N468" s="18"/>
    </row>
    <row r="469" spans="3:14" s="2" customFormat="1" ht="15.75" customHeight="1">
      <c r="C469" s="17"/>
      <c r="D469" s="18"/>
      <c r="E469" s="18"/>
      <c r="F469" s="18"/>
      <c r="G469" s="18"/>
      <c r="H469" s="18"/>
      <c r="I469" s="18"/>
      <c r="J469" s="18"/>
      <c r="K469" s="18"/>
      <c r="L469" s="18"/>
      <c r="M469" s="18"/>
      <c r="N469" s="18"/>
    </row>
    <row r="470" spans="3:14" s="2" customFormat="1" ht="15.75" customHeight="1">
      <c r="C470" s="17"/>
      <c r="D470" s="18"/>
      <c r="E470" s="18"/>
      <c r="F470" s="18"/>
      <c r="G470" s="18"/>
      <c r="H470" s="18"/>
      <c r="I470" s="18"/>
      <c r="J470" s="18"/>
      <c r="K470" s="18"/>
      <c r="L470" s="18"/>
      <c r="M470" s="18"/>
      <c r="N470" s="18"/>
    </row>
    <row r="471" spans="3:14" s="2" customFormat="1" ht="15.75" customHeight="1">
      <c r="C471" s="17"/>
      <c r="D471" s="18"/>
      <c r="E471" s="18"/>
      <c r="F471" s="18"/>
      <c r="G471" s="18"/>
      <c r="H471" s="18"/>
      <c r="I471" s="18"/>
      <c r="J471" s="18"/>
      <c r="K471" s="18"/>
      <c r="L471" s="18"/>
      <c r="M471" s="18"/>
      <c r="N471" s="18"/>
    </row>
    <row r="472" spans="3:14" s="2" customFormat="1" ht="15.75" customHeight="1">
      <c r="C472" s="17"/>
      <c r="D472" s="18"/>
      <c r="E472" s="18"/>
      <c r="F472" s="18"/>
      <c r="G472" s="18"/>
      <c r="H472" s="18"/>
      <c r="I472" s="18"/>
      <c r="J472" s="18"/>
      <c r="K472" s="18"/>
      <c r="L472" s="18"/>
      <c r="M472" s="18"/>
      <c r="N472" s="18"/>
    </row>
    <row r="473" spans="3:14" s="2" customFormat="1" ht="15.75" customHeight="1">
      <c r="C473" s="17"/>
      <c r="D473" s="18"/>
      <c r="E473" s="18"/>
      <c r="F473" s="18"/>
      <c r="G473" s="18"/>
      <c r="H473" s="18"/>
      <c r="I473" s="18"/>
      <c r="J473" s="18"/>
      <c r="K473" s="18"/>
      <c r="L473" s="18"/>
      <c r="M473" s="18"/>
      <c r="N473" s="18"/>
    </row>
    <row r="474" spans="3:14" s="2" customFormat="1" ht="15.75" customHeight="1">
      <c r="C474" s="17"/>
      <c r="D474" s="18"/>
      <c r="E474" s="18"/>
      <c r="F474" s="18"/>
      <c r="G474" s="18"/>
      <c r="H474" s="18"/>
      <c r="I474" s="18"/>
      <c r="J474" s="18"/>
      <c r="K474" s="18"/>
      <c r="L474" s="18"/>
      <c r="M474" s="18"/>
      <c r="N474" s="18"/>
    </row>
    <row r="475" spans="3:14" s="2" customFormat="1" ht="15.75" customHeight="1">
      <c r="C475" s="17"/>
      <c r="D475" s="18"/>
      <c r="E475" s="18"/>
      <c r="F475" s="18"/>
      <c r="G475" s="18"/>
      <c r="H475" s="18"/>
      <c r="I475" s="18"/>
      <c r="J475" s="18"/>
      <c r="K475" s="18"/>
      <c r="L475" s="18"/>
      <c r="M475" s="18"/>
      <c r="N475" s="18"/>
    </row>
    <row r="476" spans="3:14" s="2" customFormat="1" ht="15.75" customHeight="1">
      <c r="C476" s="17"/>
      <c r="D476" s="18"/>
      <c r="E476" s="18"/>
      <c r="F476" s="18"/>
      <c r="G476" s="18"/>
      <c r="H476" s="18"/>
      <c r="I476" s="18"/>
      <c r="J476" s="18"/>
      <c r="K476" s="18"/>
      <c r="L476" s="18"/>
      <c r="M476" s="18"/>
      <c r="N476" s="18"/>
    </row>
    <row r="477" spans="3:14" s="2" customFormat="1" ht="15.75" customHeight="1">
      <c r="C477" s="17"/>
      <c r="D477" s="18"/>
      <c r="E477" s="18"/>
      <c r="F477" s="18"/>
      <c r="G477" s="18"/>
      <c r="H477" s="18"/>
      <c r="I477" s="18"/>
      <c r="J477" s="18"/>
      <c r="K477" s="18"/>
      <c r="L477" s="18"/>
      <c r="M477" s="18"/>
      <c r="N477" s="18"/>
    </row>
    <row r="478" spans="3:14" s="2" customFormat="1" ht="15.75" customHeight="1">
      <c r="C478" s="17"/>
      <c r="D478" s="18"/>
      <c r="E478" s="18"/>
      <c r="F478" s="18"/>
      <c r="G478" s="18"/>
      <c r="H478" s="18"/>
      <c r="I478" s="18"/>
      <c r="J478" s="18"/>
      <c r="K478" s="18"/>
      <c r="L478" s="18"/>
      <c r="M478" s="18"/>
      <c r="N478" s="18"/>
    </row>
    <row r="479" spans="3:14" s="2" customFormat="1" ht="15.75" customHeight="1">
      <c r="C479" s="17"/>
      <c r="D479" s="18"/>
      <c r="E479" s="18"/>
      <c r="F479" s="18"/>
      <c r="G479" s="18"/>
      <c r="H479" s="18"/>
      <c r="I479" s="18"/>
      <c r="J479" s="18"/>
      <c r="K479" s="18"/>
      <c r="L479" s="18"/>
      <c r="M479" s="18"/>
      <c r="N479" s="18"/>
    </row>
    <row r="480" spans="3:14" s="2" customFormat="1" ht="15.75" customHeight="1">
      <c r="C480" s="17"/>
      <c r="D480" s="18"/>
      <c r="E480" s="18"/>
      <c r="F480" s="18"/>
      <c r="G480" s="18"/>
      <c r="H480" s="18"/>
      <c r="I480" s="18"/>
      <c r="J480" s="18"/>
      <c r="K480" s="18"/>
      <c r="L480" s="18"/>
      <c r="M480" s="18"/>
      <c r="N480" s="18"/>
    </row>
    <row r="481" spans="3:14" s="2" customFormat="1" ht="15.75" customHeight="1">
      <c r="C481" s="17"/>
      <c r="D481" s="18"/>
      <c r="E481" s="18"/>
      <c r="F481" s="18"/>
      <c r="G481" s="18"/>
      <c r="H481" s="18"/>
      <c r="I481" s="18"/>
      <c r="J481" s="18"/>
      <c r="K481" s="18"/>
      <c r="L481" s="18"/>
      <c r="M481" s="18"/>
      <c r="N481" s="18"/>
    </row>
    <row r="482" spans="3:14" s="2" customFormat="1" ht="15.75" customHeight="1">
      <c r="C482" s="17"/>
      <c r="D482" s="18"/>
      <c r="E482" s="18"/>
      <c r="F482" s="18"/>
      <c r="G482" s="18"/>
      <c r="H482" s="18"/>
      <c r="I482" s="18"/>
      <c r="J482" s="18"/>
      <c r="K482" s="18"/>
      <c r="L482" s="18"/>
      <c r="M482" s="18"/>
      <c r="N482" s="18"/>
    </row>
    <row r="483" spans="3:14" s="2" customFormat="1" ht="15.75" customHeight="1">
      <c r="C483" s="17"/>
      <c r="D483" s="18"/>
      <c r="E483" s="18"/>
      <c r="F483" s="18"/>
      <c r="G483" s="18"/>
      <c r="H483" s="18"/>
      <c r="I483" s="18"/>
      <c r="J483" s="18"/>
      <c r="K483" s="18"/>
      <c r="L483" s="18"/>
      <c r="M483" s="18"/>
      <c r="N483" s="18"/>
    </row>
    <row r="484" spans="3:14" s="2" customFormat="1" ht="15.75" customHeight="1">
      <c r="C484" s="17"/>
      <c r="D484" s="18"/>
      <c r="E484" s="18"/>
      <c r="F484" s="18"/>
      <c r="G484" s="18"/>
      <c r="H484" s="18"/>
      <c r="I484" s="18"/>
      <c r="J484" s="18"/>
      <c r="K484" s="18"/>
      <c r="L484" s="18"/>
      <c r="M484" s="18"/>
      <c r="N484" s="18"/>
    </row>
    <row r="485" spans="3:14" s="2" customFormat="1" ht="15.75" customHeight="1">
      <c r="C485" s="17"/>
      <c r="D485" s="18"/>
      <c r="E485" s="18"/>
      <c r="F485" s="18"/>
      <c r="G485" s="18"/>
      <c r="H485" s="18"/>
      <c r="I485" s="18"/>
      <c r="J485" s="18"/>
      <c r="K485" s="18"/>
      <c r="L485" s="18"/>
      <c r="M485" s="18"/>
      <c r="N485" s="18"/>
    </row>
    <row r="486" spans="3:14" s="2" customFormat="1" ht="15.75" customHeight="1">
      <c r="C486" s="17"/>
      <c r="D486" s="18"/>
      <c r="E486" s="18"/>
      <c r="F486" s="18"/>
      <c r="G486" s="18"/>
      <c r="H486" s="18"/>
      <c r="I486" s="18"/>
      <c r="J486" s="18"/>
      <c r="K486" s="18"/>
      <c r="L486" s="18"/>
      <c r="M486" s="18"/>
      <c r="N486" s="18"/>
    </row>
    <row r="487" spans="3:14" s="2" customFormat="1" ht="15.75" customHeight="1">
      <c r="C487" s="17"/>
      <c r="D487" s="18"/>
      <c r="E487" s="18"/>
      <c r="F487" s="18"/>
      <c r="G487" s="18"/>
      <c r="H487" s="18"/>
      <c r="I487" s="18"/>
      <c r="J487" s="18"/>
      <c r="K487" s="18"/>
      <c r="L487" s="18"/>
      <c r="M487" s="18"/>
      <c r="N487" s="18"/>
    </row>
    <row r="488" spans="3:14" s="2" customFormat="1" ht="15.75" customHeight="1">
      <c r="C488" s="17"/>
      <c r="D488" s="18"/>
      <c r="E488" s="18"/>
      <c r="F488" s="18"/>
      <c r="G488" s="18"/>
      <c r="H488" s="18"/>
      <c r="I488" s="18"/>
      <c r="J488" s="18"/>
      <c r="K488" s="18"/>
      <c r="L488" s="18"/>
      <c r="M488" s="18"/>
      <c r="N488" s="18"/>
    </row>
    <row r="489" spans="3:14" s="2" customFormat="1" ht="15.75" customHeight="1">
      <c r="C489" s="17"/>
      <c r="D489" s="18"/>
      <c r="E489" s="18"/>
      <c r="F489" s="18"/>
      <c r="G489" s="18"/>
      <c r="H489" s="18"/>
      <c r="I489" s="18"/>
      <c r="J489" s="18"/>
      <c r="K489" s="18"/>
      <c r="L489" s="18"/>
      <c r="M489" s="18"/>
      <c r="N489" s="18"/>
    </row>
    <row r="490" spans="3:14" s="2" customFormat="1" ht="15.75" customHeight="1">
      <c r="C490" s="17"/>
      <c r="D490" s="18"/>
      <c r="E490" s="18"/>
      <c r="F490" s="18"/>
      <c r="G490" s="18"/>
      <c r="H490" s="18"/>
      <c r="I490" s="18"/>
      <c r="J490" s="18"/>
      <c r="K490" s="18"/>
      <c r="L490" s="18"/>
      <c r="M490" s="18"/>
      <c r="N490" s="18"/>
    </row>
    <row r="491" spans="3:14" s="2" customFormat="1" ht="15.75" customHeight="1">
      <c r="C491" s="17"/>
      <c r="D491" s="18"/>
      <c r="E491" s="18"/>
      <c r="F491" s="18"/>
      <c r="G491" s="18"/>
      <c r="H491" s="18"/>
      <c r="I491" s="18"/>
      <c r="J491" s="18"/>
      <c r="K491" s="18"/>
      <c r="L491" s="18"/>
      <c r="M491" s="18"/>
      <c r="N491" s="18"/>
    </row>
    <row r="492" spans="3:14" s="2" customFormat="1" ht="15.75" customHeight="1">
      <c r="C492" s="17"/>
      <c r="D492" s="18"/>
      <c r="E492" s="18"/>
      <c r="F492" s="18"/>
      <c r="G492" s="18"/>
      <c r="H492" s="18"/>
      <c r="I492" s="18"/>
      <c r="J492" s="18"/>
      <c r="K492" s="18"/>
      <c r="L492" s="18"/>
      <c r="M492" s="18"/>
      <c r="N492" s="18"/>
    </row>
    <row r="493" spans="3:14" s="2" customFormat="1" ht="15.75" customHeight="1">
      <c r="C493" s="17"/>
      <c r="D493" s="18"/>
      <c r="E493" s="18"/>
      <c r="F493" s="18"/>
      <c r="G493" s="18"/>
      <c r="H493" s="18"/>
      <c r="I493" s="18"/>
      <c r="J493" s="18"/>
      <c r="K493" s="18"/>
      <c r="L493" s="18"/>
      <c r="M493" s="18"/>
      <c r="N493" s="18"/>
    </row>
    <row r="494" spans="3:14" s="2" customFormat="1" ht="15.75" customHeight="1">
      <c r="C494" s="17"/>
      <c r="D494" s="18"/>
      <c r="E494" s="18"/>
      <c r="F494" s="18"/>
      <c r="G494" s="18"/>
      <c r="H494" s="18"/>
      <c r="I494" s="18"/>
      <c r="J494" s="18"/>
      <c r="K494" s="18"/>
      <c r="L494" s="18"/>
      <c r="M494" s="18"/>
      <c r="N494" s="18"/>
    </row>
    <row r="495" spans="3:14" s="2" customFormat="1" ht="15.75" customHeight="1">
      <c r="C495" s="17"/>
      <c r="D495" s="18"/>
      <c r="E495" s="18"/>
      <c r="F495" s="18"/>
      <c r="G495" s="18"/>
      <c r="H495" s="18"/>
      <c r="I495" s="18"/>
      <c r="J495" s="18"/>
      <c r="K495" s="18"/>
      <c r="L495" s="18"/>
      <c r="M495" s="18"/>
      <c r="N495" s="18"/>
    </row>
    <row r="496" spans="3:14" s="2" customFormat="1" ht="15.75" customHeight="1">
      <c r="C496" s="17"/>
      <c r="D496" s="18"/>
      <c r="E496" s="18"/>
      <c r="F496" s="18"/>
      <c r="G496" s="18"/>
      <c r="H496" s="18"/>
      <c r="I496" s="18"/>
      <c r="J496" s="18"/>
      <c r="K496" s="18"/>
      <c r="L496" s="18"/>
      <c r="M496" s="18"/>
      <c r="N496" s="18"/>
    </row>
    <row r="497" spans="3:14" s="2" customFormat="1" ht="15.75" customHeight="1">
      <c r="C497" s="17"/>
      <c r="D497" s="18"/>
      <c r="E497" s="18"/>
      <c r="F497" s="18"/>
      <c r="G497" s="18"/>
      <c r="H497" s="18"/>
      <c r="I497" s="18"/>
      <c r="J497" s="18"/>
      <c r="K497" s="18"/>
      <c r="L497" s="18"/>
      <c r="M497" s="18"/>
      <c r="N497" s="18"/>
    </row>
    <row r="498" spans="3:14" s="2" customFormat="1" ht="15.75" customHeight="1">
      <c r="C498" s="17"/>
      <c r="D498" s="18"/>
      <c r="E498" s="18"/>
      <c r="F498" s="18"/>
      <c r="G498" s="18"/>
      <c r="H498" s="18"/>
      <c r="I498" s="18"/>
      <c r="J498" s="18"/>
      <c r="K498" s="18"/>
      <c r="L498" s="18"/>
      <c r="M498" s="18"/>
      <c r="N498" s="18"/>
    </row>
    <row r="499" spans="3:14" s="2" customFormat="1" ht="15.75" customHeight="1">
      <c r="C499" s="17"/>
      <c r="D499" s="18"/>
      <c r="E499" s="18"/>
      <c r="F499" s="18"/>
      <c r="G499" s="18"/>
      <c r="H499" s="18"/>
      <c r="I499" s="18"/>
      <c r="J499" s="18"/>
      <c r="K499" s="18"/>
      <c r="L499" s="18"/>
      <c r="M499" s="18"/>
      <c r="N499" s="18"/>
    </row>
    <row r="500" spans="3:14" s="2" customFormat="1" ht="15.75" customHeight="1">
      <c r="C500" s="17"/>
      <c r="D500" s="18"/>
      <c r="E500" s="18"/>
      <c r="F500" s="18"/>
      <c r="G500" s="18"/>
      <c r="H500" s="18"/>
      <c r="I500" s="18"/>
      <c r="J500" s="18"/>
      <c r="K500" s="18"/>
      <c r="L500" s="18"/>
      <c r="M500" s="18"/>
      <c r="N500" s="18"/>
    </row>
    <row r="501" spans="3:14" s="2" customFormat="1" ht="15.75" customHeight="1">
      <c r="C501" s="17"/>
      <c r="D501" s="18"/>
      <c r="E501" s="18"/>
      <c r="F501" s="18"/>
      <c r="G501" s="18"/>
      <c r="H501" s="18"/>
      <c r="I501" s="18"/>
      <c r="J501" s="18"/>
      <c r="K501" s="18"/>
      <c r="L501" s="18"/>
      <c r="M501" s="18"/>
      <c r="N501" s="18"/>
    </row>
    <row r="502" spans="3:14" s="2" customFormat="1" ht="15.75" customHeight="1">
      <c r="C502" s="17"/>
      <c r="D502" s="18"/>
      <c r="E502" s="18"/>
      <c r="F502" s="18"/>
      <c r="G502" s="18"/>
      <c r="H502" s="18"/>
      <c r="I502" s="18"/>
      <c r="J502" s="18"/>
      <c r="K502" s="18"/>
      <c r="L502" s="18"/>
      <c r="M502" s="18"/>
      <c r="N502" s="18"/>
    </row>
    <row r="503" spans="3:14" s="2" customFormat="1" ht="15.75" customHeight="1">
      <c r="C503" s="17"/>
      <c r="D503" s="18"/>
      <c r="E503" s="18"/>
      <c r="F503" s="18"/>
      <c r="G503" s="18"/>
      <c r="H503" s="18"/>
      <c r="I503" s="18"/>
      <c r="J503" s="18"/>
      <c r="K503" s="18"/>
      <c r="L503" s="18"/>
      <c r="M503" s="18"/>
      <c r="N503" s="18"/>
    </row>
    <row r="504" spans="3:14" s="2" customFormat="1" ht="15.75" customHeight="1">
      <c r="C504" s="17"/>
      <c r="D504" s="18"/>
      <c r="E504" s="18"/>
      <c r="F504" s="18"/>
      <c r="G504" s="18"/>
      <c r="H504" s="18"/>
      <c r="I504" s="18"/>
      <c r="J504" s="18"/>
      <c r="K504" s="18"/>
      <c r="L504" s="18"/>
      <c r="M504" s="18"/>
      <c r="N504" s="18"/>
    </row>
    <row r="505" spans="3:14" s="2" customFormat="1" ht="15.75" customHeight="1">
      <c r="C505" s="17"/>
      <c r="D505" s="18"/>
      <c r="E505" s="18"/>
      <c r="F505" s="18"/>
      <c r="G505" s="18"/>
      <c r="H505" s="18"/>
      <c r="I505" s="18"/>
      <c r="J505" s="18"/>
      <c r="K505" s="18"/>
      <c r="L505" s="18"/>
      <c r="M505" s="18"/>
      <c r="N505" s="18"/>
    </row>
    <row r="506" spans="3:14" s="2" customFormat="1" ht="15.75" customHeight="1">
      <c r="C506" s="17"/>
      <c r="D506" s="18"/>
      <c r="E506" s="18"/>
      <c r="F506" s="18"/>
      <c r="G506" s="18"/>
      <c r="H506" s="18"/>
      <c r="I506" s="18"/>
      <c r="J506" s="18"/>
      <c r="K506" s="18"/>
      <c r="L506" s="18"/>
      <c r="M506" s="18"/>
      <c r="N506" s="18"/>
    </row>
    <row r="507" spans="3:14" s="2" customFormat="1" ht="15.75" customHeight="1">
      <c r="C507" s="17"/>
      <c r="D507" s="18"/>
      <c r="E507" s="18"/>
      <c r="F507" s="18"/>
      <c r="G507" s="18"/>
      <c r="H507" s="18"/>
      <c r="I507" s="18"/>
      <c r="J507" s="18"/>
      <c r="K507" s="18"/>
      <c r="L507" s="18"/>
      <c r="M507" s="18"/>
      <c r="N507" s="18"/>
    </row>
    <row r="508" spans="3:14" s="2" customFormat="1" ht="15.75" customHeight="1">
      <c r="C508" s="17"/>
      <c r="D508" s="18"/>
      <c r="E508" s="18"/>
      <c r="F508" s="18"/>
      <c r="G508" s="18"/>
      <c r="H508" s="18"/>
      <c r="I508" s="18"/>
      <c r="J508" s="18"/>
      <c r="K508" s="18"/>
      <c r="L508" s="18"/>
      <c r="M508" s="18"/>
      <c r="N508" s="18"/>
    </row>
    <row r="509" spans="3:14" s="2" customFormat="1" ht="15.75" customHeight="1">
      <c r="C509" s="17"/>
      <c r="D509" s="18"/>
      <c r="E509" s="18"/>
      <c r="F509" s="18"/>
      <c r="G509" s="18"/>
      <c r="H509" s="18"/>
      <c r="I509" s="18"/>
      <c r="J509" s="18"/>
      <c r="K509" s="18"/>
      <c r="L509" s="18"/>
      <c r="M509" s="18"/>
      <c r="N509" s="18"/>
    </row>
    <row r="510" spans="3:14" s="2" customFormat="1" ht="15.75" customHeight="1">
      <c r="C510" s="17"/>
      <c r="D510" s="18"/>
      <c r="E510" s="18"/>
      <c r="F510" s="18"/>
      <c r="G510" s="18"/>
      <c r="H510" s="18"/>
      <c r="I510" s="18"/>
      <c r="J510" s="18"/>
      <c r="K510" s="18"/>
      <c r="L510" s="18"/>
      <c r="M510" s="18"/>
      <c r="N510" s="18"/>
    </row>
    <row r="511" spans="3:14" s="2" customFormat="1" ht="15.75" customHeight="1">
      <c r="C511" s="17"/>
      <c r="D511" s="18"/>
      <c r="E511" s="18"/>
      <c r="F511" s="18"/>
      <c r="G511" s="18"/>
      <c r="H511" s="18"/>
      <c r="I511" s="18"/>
      <c r="J511" s="18"/>
      <c r="K511" s="18"/>
      <c r="L511" s="18"/>
      <c r="M511" s="18"/>
      <c r="N511" s="18"/>
    </row>
    <row r="512" spans="3:14" s="2" customFormat="1" ht="15.75" customHeight="1">
      <c r="C512" s="17"/>
      <c r="D512" s="18"/>
      <c r="E512" s="18"/>
      <c r="F512" s="18"/>
      <c r="G512" s="18"/>
      <c r="H512" s="18"/>
      <c r="I512" s="18"/>
      <c r="J512" s="18"/>
      <c r="K512" s="18"/>
      <c r="L512" s="18"/>
      <c r="M512" s="18"/>
      <c r="N512" s="18"/>
    </row>
    <row r="513" spans="3:14" s="2" customFormat="1" ht="15.75" customHeight="1">
      <c r="C513" s="17"/>
      <c r="D513" s="18"/>
      <c r="E513" s="18"/>
      <c r="F513" s="18"/>
      <c r="G513" s="18"/>
      <c r="H513" s="18"/>
      <c r="I513" s="18"/>
      <c r="J513" s="18"/>
      <c r="K513" s="18"/>
      <c r="L513" s="18"/>
      <c r="M513" s="18"/>
      <c r="N513" s="18"/>
    </row>
    <row r="514" spans="3:14" s="2" customFormat="1" ht="15.75" customHeight="1">
      <c r="C514" s="17"/>
      <c r="D514" s="18"/>
      <c r="E514" s="18"/>
      <c r="F514" s="18"/>
      <c r="G514" s="18"/>
      <c r="H514" s="18"/>
      <c r="I514" s="18"/>
      <c r="J514" s="18"/>
      <c r="K514" s="18"/>
      <c r="L514" s="18"/>
      <c r="M514" s="18"/>
      <c r="N514" s="18"/>
    </row>
    <row r="515" spans="3:14" s="2" customFormat="1" ht="15.75" customHeight="1">
      <c r="C515" s="17"/>
      <c r="D515" s="18"/>
      <c r="E515" s="18"/>
      <c r="F515" s="18"/>
      <c r="G515" s="18"/>
      <c r="H515" s="18"/>
      <c r="I515" s="18"/>
      <c r="J515" s="18"/>
      <c r="K515" s="18"/>
      <c r="L515" s="18"/>
      <c r="M515" s="18"/>
      <c r="N515" s="18"/>
    </row>
    <row r="516" spans="3:14" s="2" customFormat="1" ht="15.75" customHeight="1">
      <c r="C516" s="17"/>
      <c r="D516" s="18"/>
      <c r="E516" s="18"/>
      <c r="F516" s="18"/>
      <c r="G516" s="18"/>
      <c r="H516" s="18"/>
      <c r="I516" s="18"/>
      <c r="J516" s="18"/>
      <c r="K516" s="18"/>
      <c r="L516" s="18"/>
      <c r="M516" s="18"/>
      <c r="N516" s="18"/>
    </row>
    <row r="517" spans="3:14" s="2" customFormat="1" ht="15.75" customHeight="1">
      <c r="C517" s="17"/>
      <c r="D517" s="18"/>
      <c r="E517" s="18"/>
      <c r="F517" s="18"/>
      <c r="G517" s="18"/>
      <c r="H517" s="18"/>
      <c r="I517" s="18"/>
      <c r="J517" s="18"/>
      <c r="K517" s="18"/>
      <c r="L517" s="18"/>
      <c r="M517" s="18"/>
      <c r="N517" s="18"/>
    </row>
    <row r="518" spans="3:14" s="2" customFormat="1" ht="15.75" customHeight="1">
      <c r="C518" s="17"/>
      <c r="D518" s="18"/>
      <c r="E518" s="18"/>
      <c r="F518" s="18"/>
      <c r="G518" s="18"/>
      <c r="H518" s="18"/>
      <c r="I518" s="18"/>
      <c r="J518" s="18"/>
      <c r="K518" s="18"/>
      <c r="L518" s="18"/>
      <c r="M518" s="18"/>
      <c r="N518" s="18"/>
    </row>
    <row r="519" spans="3:14" s="2" customFormat="1" ht="15.75" customHeight="1">
      <c r="C519" s="17"/>
      <c r="D519" s="18"/>
      <c r="E519" s="18"/>
      <c r="F519" s="18"/>
      <c r="G519" s="18"/>
      <c r="H519" s="18"/>
      <c r="I519" s="18"/>
      <c r="J519" s="18"/>
      <c r="K519" s="18"/>
      <c r="L519" s="18"/>
      <c r="M519" s="18"/>
      <c r="N519" s="18"/>
    </row>
    <row r="520" spans="3:14" s="2" customFormat="1" ht="15.75" customHeight="1">
      <c r="C520" s="17"/>
      <c r="D520" s="18"/>
      <c r="E520" s="18"/>
      <c r="F520" s="18"/>
      <c r="G520" s="18"/>
      <c r="H520" s="18"/>
      <c r="I520" s="18"/>
      <c r="J520" s="18"/>
      <c r="K520" s="18"/>
      <c r="L520" s="18"/>
      <c r="M520" s="18"/>
      <c r="N520" s="18"/>
    </row>
    <row r="521" spans="3:14" s="2" customFormat="1" ht="15.75" customHeight="1">
      <c r="C521" s="17"/>
      <c r="D521" s="18"/>
      <c r="E521" s="18"/>
      <c r="F521" s="18"/>
      <c r="G521" s="18"/>
      <c r="H521" s="18"/>
      <c r="I521" s="18"/>
      <c r="J521" s="18"/>
      <c r="K521" s="18"/>
      <c r="L521" s="18"/>
      <c r="M521" s="18"/>
      <c r="N521" s="18"/>
    </row>
    <row r="522" spans="3:14" s="2" customFormat="1" ht="15.75" customHeight="1">
      <c r="C522" s="17"/>
      <c r="D522" s="18"/>
      <c r="E522" s="18"/>
      <c r="F522" s="18"/>
      <c r="G522" s="18"/>
      <c r="H522" s="18"/>
      <c r="I522" s="18"/>
      <c r="J522" s="18"/>
      <c r="K522" s="18"/>
      <c r="L522" s="18"/>
      <c r="M522" s="18"/>
      <c r="N522" s="18"/>
    </row>
    <row r="523" spans="3:14" s="2" customFormat="1" ht="15.75" customHeight="1">
      <c r="C523" s="17"/>
      <c r="D523" s="18"/>
      <c r="E523" s="18"/>
      <c r="F523" s="18"/>
      <c r="G523" s="18"/>
      <c r="H523" s="18"/>
      <c r="I523" s="18"/>
      <c r="J523" s="18"/>
      <c r="K523" s="18"/>
      <c r="L523" s="18"/>
      <c r="M523" s="18"/>
      <c r="N523" s="18"/>
    </row>
    <row r="524" spans="3:14" s="2" customFormat="1" ht="15.75" customHeight="1">
      <c r="C524" s="17"/>
      <c r="D524" s="18"/>
      <c r="E524" s="18"/>
      <c r="F524" s="18"/>
      <c r="G524" s="18"/>
      <c r="H524" s="18"/>
      <c r="I524" s="18"/>
      <c r="J524" s="18"/>
      <c r="K524" s="18"/>
      <c r="L524" s="18"/>
      <c r="M524" s="18"/>
      <c r="N524" s="18"/>
    </row>
    <row r="525" spans="3:14" s="2" customFormat="1" ht="15.75" customHeight="1">
      <c r="C525" s="17"/>
      <c r="D525" s="18"/>
      <c r="E525" s="18"/>
      <c r="F525" s="18"/>
      <c r="G525" s="18"/>
      <c r="H525" s="18"/>
      <c r="I525" s="18"/>
      <c r="J525" s="18"/>
      <c r="K525" s="18"/>
      <c r="L525" s="18"/>
      <c r="M525" s="18"/>
      <c r="N525" s="18"/>
    </row>
    <row r="526" spans="3:14" s="2" customFormat="1" ht="15.75" customHeight="1">
      <c r="C526" s="17"/>
      <c r="D526" s="18"/>
      <c r="E526" s="18"/>
      <c r="F526" s="18"/>
      <c r="G526" s="18"/>
      <c r="H526" s="18"/>
      <c r="I526" s="18"/>
      <c r="J526" s="18"/>
      <c r="K526" s="18"/>
      <c r="L526" s="18"/>
      <c r="M526" s="18"/>
      <c r="N526" s="18"/>
    </row>
    <row r="527" spans="3:14" s="2" customFormat="1" ht="15.75" customHeight="1">
      <c r="C527" s="17"/>
      <c r="D527" s="18"/>
      <c r="E527" s="18"/>
      <c r="F527" s="18"/>
      <c r="G527" s="18"/>
      <c r="H527" s="18"/>
      <c r="I527" s="18"/>
      <c r="J527" s="18"/>
      <c r="K527" s="18"/>
      <c r="L527" s="18"/>
      <c r="M527" s="18"/>
      <c r="N527" s="18"/>
    </row>
    <row r="528" spans="3:14" s="2" customFormat="1" ht="15.75" customHeight="1">
      <c r="C528" s="17"/>
      <c r="D528" s="18"/>
      <c r="E528" s="18"/>
      <c r="F528" s="18"/>
      <c r="G528" s="18"/>
      <c r="H528" s="18"/>
      <c r="I528" s="18"/>
      <c r="J528" s="18"/>
      <c r="K528" s="18"/>
      <c r="L528" s="18"/>
      <c r="M528" s="18"/>
      <c r="N528" s="18"/>
    </row>
    <row r="529" spans="3:14" s="2" customFormat="1" ht="15.75" customHeight="1">
      <c r="C529" s="17"/>
      <c r="D529" s="18"/>
      <c r="E529" s="18"/>
      <c r="F529" s="18"/>
      <c r="G529" s="18"/>
      <c r="H529" s="18"/>
      <c r="I529" s="18"/>
      <c r="J529" s="18"/>
      <c r="K529" s="18"/>
      <c r="L529" s="18"/>
      <c r="M529" s="18"/>
      <c r="N529" s="18"/>
    </row>
    <row r="530" spans="3:14" s="2" customFormat="1" ht="15.75" customHeight="1">
      <c r="C530" s="17"/>
      <c r="D530" s="18"/>
      <c r="E530" s="18"/>
      <c r="F530" s="18"/>
      <c r="G530" s="18"/>
      <c r="H530" s="18"/>
      <c r="I530" s="18"/>
      <c r="J530" s="18"/>
      <c r="K530" s="18"/>
      <c r="L530" s="18"/>
      <c r="M530" s="18"/>
      <c r="N530" s="18"/>
    </row>
    <row r="531" spans="3:14" s="2" customFormat="1" ht="15.75" customHeight="1">
      <c r="C531" s="17"/>
      <c r="D531" s="18"/>
      <c r="E531" s="18"/>
      <c r="F531" s="18"/>
      <c r="G531" s="18"/>
      <c r="H531" s="18"/>
      <c r="I531" s="18"/>
      <c r="J531" s="18"/>
      <c r="K531" s="18"/>
      <c r="L531" s="18"/>
      <c r="M531" s="18"/>
      <c r="N531" s="18"/>
    </row>
    <row r="532" spans="3:14" s="2" customFormat="1" ht="15.75" customHeight="1">
      <c r="C532" s="17"/>
      <c r="D532" s="18"/>
      <c r="E532" s="18"/>
      <c r="F532" s="18"/>
      <c r="G532" s="18"/>
      <c r="H532" s="18"/>
      <c r="I532" s="18"/>
      <c r="J532" s="18"/>
      <c r="K532" s="18"/>
      <c r="L532" s="18"/>
      <c r="M532" s="18"/>
      <c r="N532" s="18"/>
    </row>
    <row r="533" spans="3:14" s="2" customFormat="1" ht="15.75" customHeight="1">
      <c r="C533" s="17"/>
      <c r="D533" s="18"/>
      <c r="E533" s="18"/>
      <c r="F533" s="18"/>
      <c r="G533" s="18"/>
      <c r="H533" s="18"/>
      <c r="I533" s="18"/>
      <c r="J533" s="18"/>
      <c r="K533" s="18"/>
      <c r="L533" s="18"/>
      <c r="M533" s="18"/>
      <c r="N533" s="18"/>
    </row>
    <row r="534" spans="3:14" s="2" customFormat="1" ht="15.75" customHeight="1">
      <c r="C534" s="17"/>
      <c r="D534" s="18"/>
      <c r="E534" s="18"/>
      <c r="F534" s="18"/>
      <c r="G534" s="18"/>
      <c r="H534" s="18"/>
      <c r="I534" s="18"/>
      <c r="J534" s="18"/>
      <c r="K534" s="18"/>
      <c r="L534" s="18"/>
      <c r="M534" s="18"/>
      <c r="N534" s="18"/>
    </row>
    <row r="535" spans="3:14" s="2" customFormat="1" ht="15.75" customHeight="1">
      <c r="C535" s="17"/>
      <c r="D535" s="18"/>
      <c r="E535" s="18"/>
      <c r="F535" s="18"/>
      <c r="G535" s="18"/>
      <c r="H535" s="18"/>
      <c r="I535" s="18"/>
      <c r="J535" s="18"/>
      <c r="K535" s="18"/>
      <c r="L535" s="18"/>
      <c r="M535" s="18"/>
      <c r="N535" s="18"/>
    </row>
    <row r="536" spans="3:14" s="2" customFormat="1" ht="15.75" customHeight="1">
      <c r="C536" s="17"/>
      <c r="D536" s="18"/>
      <c r="E536" s="18"/>
      <c r="F536" s="18"/>
      <c r="G536" s="18"/>
      <c r="H536" s="18"/>
      <c r="I536" s="18"/>
      <c r="J536" s="18"/>
      <c r="K536" s="18"/>
      <c r="L536" s="18"/>
      <c r="M536" s="18"/>
      <c r="N536" s="18"/>
    </row>
    <row r="537" spans="3:14" s="2" customFormat="1" ht="15.75" customHeight="1">
      <c r="C537" s="17"/>
      <c r="D537" s="18"/>
      <c r="E537" s="18"/>
      <c r="F537" s="18"/>
      <c r="G537" s="18"/>
      <c r="H537" s="18"/>
      <c r="I537" s="18"/>
      <c r="J537" s="18"/>
      <c r="K537" s="18"/>
      <c r="L537" s="18"/>
      <c r="M537" s="18"/>
      <c r="N537" s="18"/>
    </row>
    <row r="538" spans="3:14" s="2" customFormat="1" ht="15.75" customHeight="1">
      <c r="C538" s="17"/>
      <c r="D538" s="18"/>
      <c r="E538" s="18"/>
      <c r="F538" s="18"/>
      <c r="G538" s="18"/>
      <c r="H538" s="18"/>
      <c r="I538" s="18"/>
      <c r="J538" s="18"/>
      <c r="K538" s="18"/>
      <c r="L538" s="18"/>
      <c r="M538" s="18"/>
      <c r="N538" s="18"/>
    </row>
    <row r="539" spans="3:14" s="2" customFormat="1" ht="15.75" customHeight="1">
      <c r="C539" s="17"/>
      <c r="D539" s="18"/>
      <c r="E539" s="18"/>
      <c r="F539" s="18"/>
      <c r="G539" s="18"/>
      <c r="H539" s="18"/>
      <c r="I539" s="18"/>
      <c r="J539" s="18"/>
      <c r="K539" s="18"/>
      <c r="L539" s="18"/>
      <c r="M539" s="18"/>
      <c r="N539" s="18"/>
    </row>
    <row r="540" spans="3:14" s="2" customFormat="1" ht="15.75" customHeight="1">
      <c r="C540" s="17"/>
      <c r="D540" s="18"/>
      <c r="E540" s="18"/>
      <c r="F540" s="18"/>
      <c r="G540" s="18"/>
      <c r="H540" s="18"/>
      <c r="I540" s="18"/>
      <c r="J540" s="18"/>
      <c r="K540" s="18"/>
      <c r="L540" s="18"/>
      <c r="M540" s="18"/>
      <c r="N540" s="18"/>
    </row>
    <row r="541" spans="3:14" s="2" customFormat="1" ht="15.75" customHeight="1">
      <c r="C541" s="17"/>
      <c r="D541" s="18"/>
      <c r="E541" s="18"/>
      <c r="F541" s="18"/>
      <c r="G541" s="18"/>
      <c r="H541" s="18"/>
      <c r="I541" s="18"/>
      <c r="J541" s="18"/>
      <c r="K541" s="18"/>
      <c r="L541" s="18"/>
      <c r="M541" s="18"/>
      <c r="N541" s="18"/>
    </row>
    <row r="542" spans="3:14" s="2" customFormat="1" ht="15.75" customHeight="1">
      <c r="C542" s="17"/>
      <c r="D542" s="18"/>
      <c r="E542" s="18"/>
      <c r="F542" s="18"/>
      <c r="G542" s="18"/>
      <c r="H542" s="18"/>
      <c r="I542" s="18"/>
      <c r="J542" s="18"/>
      <c r="K542" s="18"/>
      <c r="L542" s="18"/>
      <c r="M542" s="18"/>
      <c r="N542" s="18"/>
    </row>
    <row r="543" spans="3:14" s="2" customFormat="1" ht="15.75" customHeight="1">
      <c r="C543" s="17"/>
      <c r="D543" s="18"/>
      <c r="E543" s="18"/>
      <c r="F543" s="18"/>
      <c r="G543" s="18"/>
      <c r="H543" s="18"/>
      <c r="I543" s="18"/>
      <c r="J543" s="18"/>
      <c r="K543" s="18"/>
      <c r="L543" s="18"/>
      <c r="M543" s="18"/>
      <c r="N543" s="18"/>
    </row>
    <row r="544" spans="3:14" s="2" customFormat="1" ht="15.75" customHeight="1">
      <c r="C544" s="17"/>
      <c r="D544" s="18"/>
      <c r="E544" s="18"/>
      <c r="F544" s="18"/>
      <c r="G544" s="18"/>
      <c r="H544" s="18"/>
      <c r="I544" s="18"/>
      <c r="J544" s="18"/>
      <c r="K544" s="18"/>
      <c r="L544" s="18"/>
      <c r="M544" s="18"/>
      <c r="N544" s="18"/>
    </row>
  </sheetData>
  <sortState ref="C5:F13">
    <sortCondition descending="1" ref="F5:F13"/>
  </sortState>
  <pageMargins left="0.7" right="0.7" top="0.75" bottom="0.75" header="0.3" footer="0.3"/>
  <pageSetup orientation="portrait" horizontalDpi="0" verticalDpi="0" r:id="rId1"/>
  <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9"/>
  <dimension ref="B1:AI548"/>
  <sheetViews>
    <sheetView showGridLines="0" zoomScale="90" zoomScaleNormal="90" zoomScalePageLayoutView="90" workbookViewId="0"/>
  </sheetViews>
  <sheetFormatPr defaultColWidth="8.875" defaultRowHeight="15.75" customHeight="1"/>
  <cols>
    <col min="1" max="2" width="3.5" style="47" customWidth="1"/>
    <col min="3" max="3" width="15.125" style="47" customWidth="1"/>
    <col min="4" max="5" width="16.5" style="47" customWidth="1"/>
    <col min="6" max="6" width="9.375" style="13" customWidth="1"/>
    <col min="7" max="7" width="14" style="47" bestFit="1" customWidth="1"/>
    <col min="8" max="8" width="16.375" style="47" bestFit="1" customWidth="1"/>
    <col min="9" max="15" width="9.375" style="47" customWidth="1"/>
    <col min="16" max="17" width="10" style="47" customWidth="1"/>
    <col min="18" max="18" width="24.25" style="47" customWidth="1"/>
    <col min="19" max="20" width="18" style="47" customWidth="1"/>
    <col min="21" max="21" width="21.5" style="47" customWidth="1"/>
    <col min="22" max="22" width="16.875" style="47" customWidth="1"/>
    <col min="23" max="23" width="24.75" style="47" customWidth="1"/>
    <col min="24" max="16384" width="8.875" style="47"/>
  </cols>
  <sheetData>
    <row r="1" spans="3:23" ht="16.5" customHeight="1">
      <c r="F1" s="47"/>
    </row>
    <row r="2" spans="3:23">
      <c r="C2" s="113" t="s">
        <v>179</v>
      </c>
      <c r="F2" s="47"/>
      <c r="T2" s="46"/>
      <c r="U2" s="10"/>
      <c r="V2" s="10"/>
    </row>
    <row r="3" spans="3:23" ht="16.5" customHeight="1">
      <c r="F3" s="47"/>
      <c r="R3" s="184" t="s">
        <v>1084</v>
      </c>
    </row>
    <row r="4" spans="3:23" ht="16.5" customHeight="1">
      <c r="C4" s="98" t="s">
        <v>90</v>
      </c>
      <c r="D4" s="98" t="s">
        <v>91</v>
      </c>
      <c r="E4" s="98" t="s">
        <v>92</v>
      </c>
      <c r="F4" s="47"/>
      <c r="R4" s="374" t="s">
        <v>1075</v>
      </c>
      <c r="S4" s="375">
        <v>42940</v>
      </c>
      <c r="T4" s="375">
        <v>43031</v>
      </c>
      <c r="U4" s="375">
        <v>43133</v>
      </c>
      <c r="V4" s="375">
        <v>43214</v>
      </c>
      <c r="W4" s="375">
        <v>43294</v>
      </c>
    </row>
    <row r="5" spans="3:23" ht="16.5" customHeight="1">
      <c r="C5" s="138" t="s">
        <v>246</v>
      </c>
      <c r="D5" s="49">
        <f t="shared" ref="D5:D10" si="0">E5/$E$12</f>
        <v>0.65853658536585369</v>
      </c>
      <c r="E5" s="48">
        <f>COUNTIFS($E$45:$E548,"&lt;=5%",$E$45:$E548,"&gt;0%")</f>
        <v>27</v>
      </c>
      <c r="F5" s="47"/>
      <c r="R5" s="96" t="s">
        <v>90</v>
      </c>
      <c r="S5" s="96" t="s">
        <v>1082</v>
      </c>
      <c r="T5" s="96" t="s">
        <v>1082</v>
      </c>
      <c r="U5" s="96" t="s">
        <v>1082</v>
      </c>
      <c r="V5" s="96" t="s">
        <v>1082</v>
      </c>
      <c r="W5" s="96" t="s">
        <v>1082</v>
      </c>
    </row>
    <row r="6" spans="3:23" ht="16.5" customHeight="1">
      <c r="C6" s="138" t="s">
        <v>247</v>
      </c>
      <c r="D6" s="49">
        <f t="shared" si="0"/>
        <v>0.17073170731707318</v>
      </c>
      <c r="E6" s="48">
        <f>COUNTIFS($E$45:$E$548,"&gt;=6%",$E$45:$E$548,"&lt;=10%")</f>
        <v>7</v>
      </c>
      <c r="F6" s="47"/>
      <c r="R6" s="388" t="s">
        <v>246</v>
      </c>
      <c r="S6" s="389">
        <v>0.30612244897959184</v>
      </c>
      <c r="T6" s="390">
        <v>0.42</v>
      </c>
      <c r="U6" s="385">
        <v>0.58333333333333337</v>
      </c>
      <c r="V6" s="386">
        <v>0.5178571428571429</v>
      </c>
      <c r="W6" s="377">
        <v>0.45454545454545453</v>
      </c>
    </row>
    <row r="7" spans="3:23" ht="16.5" customHeight="1">
      <c r="C7" s="138" t="s">
        <v>248</v>
      </c>
      <c r="D7" s="49">
        <f t="shared" si="0"/>
        <v>0.14634146341463414</v>
      </c>
      <c r="E7" s="48">
        <f>COUNTIFS($E$45:$E$548,"&gt;=11%",$E$45:$E$548,"&lt;=25%")</f>
        <v>6</v>
      </c>
      <c r="F7" s="47"/>
      <c r="R7" s="388" t="s">
        <v>247</v>
      </c>
      <c r="S7" s="389">
        <v>0.22448979591836735</v>
      </c>
      <c r="T7" s="390">
        <v>0.16</v>
      </c>
      <c r="U7" s="385">
        <v>0.22916666666666666</v>
      </c>
      <c r="V7" s="386">
        <v>0.125</v>
      </c>
      <c r="W7" s="377">
        <v>0.14545454545454545</v>
      </c>
    </row>
    <row r="8" spans="3:23" ht="16.5" customHeight="1">
      <c r="C8" s="138" t="s">
        <v>249</v>
      </c>
      <c r="D8" s="49">
        <f t="shared" si="0"/>
        <v>0</v>
      </c>
      <c r="E8" s="48">
        <f>COUNTIFS($E$45:$E$548,"&gt;=26%",$E$45:$E$548,"&lt;=50%")</f>
        <v>0</v>
      </c>
      <c r="F8" s="47"/>
      <c r="R8" s="388" t="s">
        <v>248</v>
      </c>
      <c r="S8" s="389">
        <v>0.10204081632653061</v>
      </c>
      <c r="T8" s="390">
        <v>0.02</v>
      </c>
      <c r="U8" s="385">
        <v>0.10416666666666667</v>
      </c>
      <c r="V8" s="386">
        <v>0.125</v>
      </c>
      <c r="W8" s="377">
        <v>0.12727272727272726</v>
      </c>
    </row>
    <row r="9" spans="3:23">
      <c r="C9" s="138" t="s">
        <v>250</v>
      </c>
      <c r="D9" s="49">
        <f t="shared" si="0"/>
        <v>0</v>
      </c>
      <c r="E9" s="48">
        <f>COUNTIFS($E$45:$E$548,"&gt;=51%",$E$45:$E$548,"&lt;=75%")</f>
        <v>0</v>
      </c>
      <c r="F9" s="47"/>
      <c r="R9" s="388" t="s">
        <v>249</v>
      </c>
      <c r="S9" s="389">
        <v>0.12244897959183673</v>
      </c>
      <c r="T9" s="390">
        <v>0.08</v>
      </c>
      <c r="U9" s="385">
        <v>0</v>
      </c>
      <c r="V9" s="386">
        <v>3.5714285714285712E-2</v>
      </c>
      <c r="W9" s="377">
        <v>7.2727272727272724E-2</v>
      </c>
    </row>
    <row r="10" spans="3:23">
      <c r="C10" s="193" t="s">
        <v>251</v>
      </c>
      <c r="D10" s="49">
        <f t="shared" si="0"/>
        <v>2.4390243902439025E-2</v>
      </c>
      <c r="E10" s="48">
        <f>COUNTIFS($E$45:$E$548,"&gt;=76%")</f>
        <v>1</v>
      </c>
      <c r="F10" s="47"/>
      <c r="R10" s="388" t="s">
        <v>250</v>
      </c>
      <c r="S10" s="389">
        <v>8.1632653061224483E-2</v>
      </c>
      <c r="T10" s="390">
        <v>0.04</v>
      </c>
      <c r="U10" s="385">
        <v>2.0833333333333332E-2</v>
      </c>
      <c r="V10" s="386">
        <v>0.10714285714285714</v>
      </c>
      <c r="W10" s="377">
        <v>7.2727272727272724E-2</v>
      </c>
    </row>
    <row r="11" spans="3:23">
      <c r="C11" s="109"/>
      <c r="F11" s="47"/>
      <c r="R11" s="391" t="s">
        <v>251</v>
      </c>
      <c r="S11" s="389">
        <v>0.16326530612244897</v>
      </c>
      <c r="T11" s="390">
        <v>0.28000000000000003</v>
      </c>
      <c r="U11" s="385">
        <v>6.25E-2</v>
      </c>
      <c r="V11" s="386">
        <v>8.9285714285714288E-2</v>
      </c>
      <c r="W11" s="377">
        <v>0.12727272727272726</v>
      </c>
    </row>
    <row r="12" spans="3:23">
      <c r="C12" s="98" t="s">
        <v>93</v>
      </c>
      <c r="D12" s="98"/>
      <c r="E12" s="98">
        <f>SUM(E5:E10)</f>
        <v>41</v>
      </c>
      <c r="F12" s="47"/>
      <c r="T12" s="44"/>
      <c r="U12" s="45"/>
      <c r="V12" s="44"/>
    </row>
    <row r="13" spans="3:23">
      <c r="C13" s="194"/>
      <c r="D13" s="9"/>
      <c r="E13" s="38"/>
      <c r="F13" s="47"/>
    </row>
    <row r="14" spans="3:23">
      <c r="C14" s="98" t="s">
        <v>231</v>
      </c>
      <c r="D14" s="98"/>
      <c r="E14" s="99">
        <f>AVERAGEIF($E$45:$E$128,"&gt;0%",$E$45:$E$128)</f>
        <v>8.3414634146341426E-2</v>
      </c>
      <c r="F14" s="47"/>
    </row>
    <row r="15" spans="3:23" ht="16.5" customHeight="1">
      <c r="F15" s="47"/>
    </row>
    <row r="16" spans="3:23" ht="16.5" customHeight="1">
      <c r="F16" s="47"/>
    </row>
    <row r="17" spans="6:6" ht="16.5" customHeight="1">
      <c r="F17" s="47"/>
    </row>
    <row r="18" spans="6:6" ht="16.5" customHeight="1">
      <c r="F18" s="47"/>
    </row>
    <row r="19" spans="6:6" ht="16.5" customHeight="1">
      <c r="F19" s="47"/>
    </row>
    <row r="20" spans="6:6" ht="16.5" customHeight="1">
      <c r="F20" s="47"/>
    </row>
    <row r="21" spans="6:6" ht="16.5" customHeight="1">
      <c r="F21" s="47"/>
    </row>
    <row r="22" spans="6:6" ht="16.5" customHeight="1">
      <c r="F22" s="47"/>
    </row>
    <row r="23" spans="6:6" ht="16.5" customHeight="1">
      <c r="F23" s="47"/>
    </row>
    <row r="24" spans="6:6" ht="16.5" customHeight="1">
      <c r="F24" s="47"/>
    </row>
    <row r="25" spans="6:6" ht="16.5" customHeight="1">
      <c r="F25" s="47"/>
    </row>
    <row r="26" spans="6:6" ht="16.5" customHeight="1">
      <c r="F26" s="47"/>
    </row>
    <row r="27" spans="6:6" ht="16.5" customHeight="1">
      <c r="F27" s="47"/>
    </row>
    <row r="28" spans="6:6" ht="16.5" customHeight="1">
      <c r="F28" s="47"/>
    </row>
    <row r="29" spans="6:6" ht="16.5" customHeight="1">
      <c r="F29" s="47"/>
    </row>
    <row r="30" spans="6:6" ht="16.5" customHeight="1">
      <c r="F30" s="47"/>
    </row>
    <row r="31" spans="6:6" ht="16.5" customHeight="1">
      <c r="F31" s="47"/>
    </row>
    <row r="32" spans="6:6" ht="16.5" customHeight="1">
      <c r="F32" s="47"/>
    </row>
    <row r="33" spans="2:13" ht="16.5" customHeight="1">
      <c r="F33" s="47"/>
    </row>
    <row r="34" spans="2:13" ht="16.5" customHeight="1">
      <c r="F34" s="47"/>
    </row>
    <row r="35" spans="2:13" ht="16.5" customHeight="1">
      <c r="F35" s="47"/>
    </row>
    <row r="36" spans="2:13" ht="16.5" customHeight="1">
      <c r="F36" s="47"/>
    </row>
    <row r="37" spans="2:13" ht="16.5" customHeight="1">
      <c r="F37" s="47"/>
    </row>
    <row r="38" spans="2:13" ht="16.5" customHeight="1">
      <c r="F38" s="47"/>
    </row>
    <row r="39" spans="2:13" ht="16.5" customHeight="1">
      <c r="F39" s="47"/>
    </row>
    <row r="40" spans="2:13" ht="16.5" customHeight="1">
      <c r="F40" s="47"/>
    </row>
    <row r="41" spans="2:13" ht="16.5" customHeight="1">
      <c r="F41" s="47"/>
    </row>
    <row r="42" spans="2:13" ht="16.5" customHeight="1">
      <c r="F42" s="47"/>
    </row>
    <row r="43" spans="2:13" ht="16.5" customHeight="1">
      <c r="F43" s="47"/>
    </row>
    <row r="44" spans="2:13" ht="63">
      <c r="B44" s="47" t="s">
        <v>287</v>
      </c>
      <c r="C44" s="2" t="s">
        <v>89</v>
      </c>
      <c r="D44" s="169" t="s">
        <v>180</v>
      </c>
      <c r="E44" s="169" t="s">
        <v>509</v>
      </c>
      <c r="F44" s="253"/>
      <c r="G44" s="13"/>
    </row>
    <row r="45" spans="2:13" ht="15.75" customHeight="1">
      <c r="B45" s="260" t="str">
        <f>'AMZN Auto Part MASTER'!$D$4</f>
        <v>Independent</v>
      </c>
      <c r="C45" s="17" t="s">
        <v>5</v>
      </c>
      <c r="D45" s="264">
        <f>'AMZN Auto Part MASTER'!$D$46</f>
        <v>0.05</v>
      </c>
      <c r="E45" s="252">
        <v>0.05</v>
      </c>
      <c r="F45" s="264"/>
      <c r="G45" s="14"/>
    </row>
    <row r="46" spans="2:13" ht="15.75" customHeight="1">
      <c r="B46" s="260" t="str">
        <f>'AMZN Auto Part MASTER'!$E$4</f>
        <v>Independent</v>
      </c>
      <c r="C46" s="17" t="s">
        <v>6</v>
      </c>
      <c r="D46" s="264">
        <f>'AMZN Auto Part MASTER'!$E$46</f>
        <v>0.15</v>
      </c>
      <c r="E46" s="252">
        <v>0.15</v>
      </c>
      <c r="F46" s="264"/>
      <c r="G46"/>
      <c r="H46"/>
      <c r="I46"/>
    </row>
    <row r="47" spans="2:13" ht="15.75" customHeight="1">
      <c r="B47" s="260" t="str">
        <f>'AMZN Auto Part MASTER'!$F$4</f>
        <v>Independent</v>
      </c>
      <c r="C47" s="17" t="s">
        <v>7</v>
      </c>
      <c r="D47" s="264">
        <f>'AMZN Auto Part MASTER'!$F$46</f>
        <v>0.04</v>
      </c>
      <c r="E47" s="252">
        <v>0.04</v>
      </c>
      <c r="F47" s="264"/>
      <c r="G47"/>
      <c r="H47"/>
      <c r="I47"/>
    </row>
    <row r="48" spans="2:13" ht="15.75" customHeight="1">
      <c r="B48" s="260" t="str">
        <f>'AMZN Auto Part MASTER'!$G$4</f>
        <v>Independent</v>
      </c>
      <c r="C48" s="17" t="s">
        <v>8</v>
      </c>
      <c r="D48" s="264">
        <f>'AMZN Auto Part MASTER'!$G$46</f>
        <v>0</v>
      </c>
      <c r="E48" s="252">
        <v>0</v>
      </c>
      <c r="F48" s="264"/>
      <c r="G48"/>
      <c r="H48"/>
      <c r="I48" s="312"/>
      <c r="J48" s="193"/>
      <c r="K48" s="316"/>
      <c r="L48" s="316"/>
      <c r="M48" s="5"/>
    </row>
    <row r="49" spans="2:35">
      <c r="B49" s="260" t="str">
        <f>'AMZN Auto Part MASTER'!$H$4</f>
        <v>Independent</v>
      </c>
      <c r="C49" s="17" t="s">
        <v>9</v>
      </c>
      <c r="D49" s="264">
        <f>'AMZN Auto Part MASTER'!$H$46</f>
        <v>0</v>
      </c>
      <c r="E49" s="252">
        <v>0</v>
      </c>
      <c r="F49" s="264"/>
      <c r="G49"/>
      <c r="H49"/>
      <c r="I49"/>
      <c r="J49" s="138"/>
      <c r="K49" s="315"/>
      <c r="L49" s="314"/>
      <c r="M49" s="314"/>
      <c r="N49" s="278"/>
      <c r="O49" s="279"/>
      <c r="P49" s="276"/>
      <c r="Q49" s="276"/>
      <c r="R49" s="276"/>
      <c r="S49" s="276"/>
      <c r="T49" s="278"/>
      <c r="U49" s="278"/>
      <c r="V49" s="278"/>
      <c r="W49" s="278"/>
      <c r="X49" s="273"/>
      <c r="Y49" s="278"/>
      <c r="Z49" s="276"/>
      <c r="AA49" s="276"/>
      <c r="AB49" s="278"/>
      <c r="AC49" s="277"/>
      <c r="AD49" s="278"/>
      <c r="AE49" s="273"/>
      <c r="AF49" s="273"/>
      <c r="AG49" s="273"/>
      <c r="AH49" s="277"/>
      <c r="AI49" s="273"/>
    </row>
    <row r="50" spans="2:35" s="2" customFormat="1">
      <c r="B50" s="260" t="str">
        <f>'AMZN Auto Part MASTER'!$I$4</f>
        <v>Independent</v>
      </c>
      <c r="C50" s="17" t="s">
        <v>0</v>
      </c>
      <c r="D50" s="264">
        <f>'AMZN Auto Part MASTER'!$I$46</f>
        <v>0.2</v>
      </c>
      <c r="E50" s="236">
        <v>0.2</v>
      </c>
      <c r="F50" s="264"/>
      <c r="G50"/>
      <c r="H50"/>
      <c r="I50"/>
      <c r="J50" s="138"/>
      <c r="K50" s="316"/>
      <c r="L50" s="316"/>
      <c r="M50" s="313"/>
    </row>
    <row r="51" spans="2:35" s="2" customFormat="1">
      <c r="B51" s="260" t="str">
        <f>'AMZN Auto Part MASTER'!$J$4</f>
        <v>Independent</v>
      </c>
      <c r="C51" s="17" t="s">
        <v>1</v>
      </c>
      <c r="D51" s="264">
        <f>'AMZN Auto Part MASTER'!$J$46</f>
        <v>0.01</v>
      </c>
      <c r="E51" s="236">
        <v>0.01</v>
      </c>
      <c r="F51" s="264"/>
      <c r="G51"/>
      <c r="H51"/>
      <c r="I51"/>
      <c r="J51" s="138"/>
      <c r="K51" s="316"/>
      <c r="L51" s="316"/>
      <c r="M51" s="313"/>
      <c r="T51" s="17"/>
    </row>
    <row r="52" spans="2:35" s="2" customFormat="1">
      <c r="B52" s="260" t="str">
        <f>'AMZN Auto Part MASTER'!$K$4</f>
        <v>Independent</v>
      </c>
      <c r="C52" s="17" t="s">
        <v>2</v>
      </c>
      <c r="D52" s="264">
        <f>'AMZN Auto Part MASTER'!$K$46</f>
        <v>0.05</v>
      </c>
      <c r="E52" s="236">
        <v>0.05</v>
      </c>
      <c r="F52" s="264"/>
      <c r="G52"/>
      <c r="H52"/>
      <c r="I52" s="312"/>
      <c r="J52" s="138"/>
      <c r="K52" s="313"/>
      <c r="L52" s="313"/>
      <c r="M52" s="313"/>
      <c r="T52" s="17"/>
    </row>
    <row r="53" spans="2:35" s="2" customFormat="1">
      <c r="B53" s="260" t="str">
        <f>'AMZN Auto Part MASTER'!$L$4</f>
        <v>Independent</v>
      </c>
      <c r="C53" s="17" t="s">
        <v>3</v>
      </c>
      <c r="D53" s="264">
        <f>'AMZN Auto Part MASTER'!$L$46</f>
        <v>0</v>
      </c>
      <c r="E53" s="236">
        <v>0</v>
      </c>
      <c r="F53" s="264"/>
      <c r="G53"/>
      <c r="H53"/>
      <c r="I53"/>
      <c r="J53" s="138"/>
      <c r="K53" s="5"/>
      <c r="L53" s="5"/>
      <c r="M53" s="313"/>
      <c r="T53" s="17"/>
    </row>
    <row r="54" spans="2:35" s="2" customFormat="1">
      <c r="B54" s="260" t="str">
        <f>'AMZN Auto Part MASTER'!$M$4</f>
        <v>Independent</v>
      </c>
      <c r="C54" s="17" t="s">
        <v>4</v>
      </c>
      <c r="D54" s="264">
        <f>'AMZN Auto Part MASTER'!$M$46</f>
        <v>0.02</v>
      </c>
      <c r="E54" s="236">
        <v>0.02</v>
      </c>
      <c r="F54" s="264"/>
      <c r="G54"/>
      <c r="H54"/>
      <c r="I54"/>
      <c r="J54" s="19"/>
      <c r="K54" s="12"/>
      <c r="T54" s="17"/>
    </row>
    <row r="55" spans="2:35" s="2" customFormat="1">
      <c r="B55" s="260" t="str">
        <f>'AMZN Auto Part MASTER'!$N$4</f>
        <v>Independent</v>
      </c>
      <c r="C55" s="17" t="s">
        <v>10</v>
      </c>
      <c r="D55" s="264">
        <f>'AMZN Auto Part MASTER'!$N$46</f>
        <v>0.01</v>
      </c>
      <c r="E55" s="236">
        <v>0.01</v>
      </c>
      <c r="F55" s="264"/>
      <c r="G55"/>
      <c r="H55"/>
      <c r="I55"/>
      <c r="J55" s="19"/>
      <c r="K55" s="12"/>
      <c r="T55" s="17"/>
    </row>
    <row r="56" spans="2:35" s="2" customFormat="1">
      <c r="B56" s="260" t="str">
        <f>'AMZN Auto Part MASTER'!$O$4</f>
        <v>Independent</v>
      </c>
      <c r="C56" s="17" t="s">
        <v>11</v>
      </c>
      <c r="D56" s="264">
        <f>'AMZN Auto Part MASTER'!$O$46</f>
        <v>0.03</v>
      </c>
      <c r="E56" s="236"/>
      <c r="F56" s="264"/>
      <c r="G56"/>
      <c r="H56"/>
      <c r="I56"/>
      <c r="J56" s="19"/>
      <c r="K56" s="12"/>
      <c r="T56" s="17"/>
    </row>
    <row r="57" spans="2:35" s="2" customFormat="1">
      <c r="B57" s="260" t="str">
        <f>'AMZN Auto Part MASTER'!$P$4</f>
        <v>Independent</v>
      </c>
      <c r="C57" s="17" t="s">
        <v>12</v>
      </c>
      <c r="D57" s="264">
        <f>'AMZN Auto Part MASTER'!$P$46</f>
        <v>0.95</v>
      </c>
      <c r="E57" s="236">
        <v>0.95</v>
      </c>
      <c r="F57" s="264"/>
      <c r="G57"/>
      <c r="H57"/>
      <c r="I57"/>
      <c r="J57" s="19"/>
      <c r="K57" s="12"/>
      <c r="T57" s="17"/>
    </row>
    <row r="58" spans="2:35" s="2" customFormat="1">
      <c r="B58" s="260" t="str">
        <f>'AMZN Auto Part MASTER'!$Q$4</f>
        <v>Independent</v>
      </c>
      <c r="C58" s="17" t="s">
        <v>13</v>
      </c>
      <c r="D58" s="264">
        <f>'AMZN Auto Part MASTER'!$Q$46</f>
        <v>0.15</v>
      </c>
      <c r="E58" s="236">
        <v>0.15</v>
      </c>
      <c r="F58" s="264"/>
      <c r="G58"/>
      <c r="H58"/>
      <c r="I58"/>
      <c r="J58" s="19"/>
      <c r="K58" s="12"/>
      <c r="T58" s="17"/>
    </row>
    <row r="59" spans="2:35" s="2" customFormat="1">
      <c r="B59" s="260" t="str">
        <f>'AMZN Auto Part MASTER'!$R$4</f>
        <v>Independent</v>
      </c>
      <c r="C59" s="17" t="s">
        <v>14</v>
      </c>
      <c r="D59" s="264">
        <f>'AMZN Auto Part MASTER'!$R$46</f>
        <v>0</v>
      </c>
      <c r="E59" s="236">
        <v>0</v>
      </c>
      <c r="F59" s="264"/>
      <c r="G59"/>
      <c r="H59"/>
      <c r="I59"/>
      <c r="J59" s="19"/>
      <c r="K59" s="12"/>
      <c r="T59" s="17"/>
    </row>
    <row r="60" spans="2:35" s="2" customFormat="1">
      <c r="B60" s="260" t="str">
        <f>'AMZN Auto Part MASTER'!$S$4</f>
        <v>Independent</v>
      </c>
      <c r="C60" s="17" t="s">
        <v>15</v>
      </c>
      <c r="D60" s="264">
        <f>'AMZN Auto Part MASTER'!$S$46</f>
        <v>0.05</v>
      </c>
      <c r="E60" s="236">
        <v>0.05</v>
      </c>
      <c r="F60" s="264"/>
      <c r="G60"/>
      <c r="H60"/>
      <c r="I60"/>
      <c r="J60" s="19"/>
      <c r="K60" s="12"/>
      <c r="T60" s="17"/>
    </row>
    <row r="61" spans="2:35" s="2" customFormat="1">
      <c r="B61" s="260" t="str">
        <f>'AMZN Auto Part MASTER'!$T$4</f>
        <v>Independent</v>
      </c>
      <c r="C61" s="17" t="s">
        <v>16</v>
      </c>
      <c r="D61" s="264">
        <f>'AMZN Auto Part MASTER'!$T$46</f>
        <v>0</v>
      </c>
      <c r="E61" s="236">
        <v>0</v>
      </c>
      <c r="F61" s="264"/>
      <c r="G61"/>
      <c r="H61"/>
      <c r="I61"/>
      <c r="J61" s="19"/>
      <c r="K61" s="12"/>
      <c r="T61" s="17"/>
    </row>
    <row r="62" spans="2:35" s="2" customFormat="1">
      <c r="B62" s="260" t="str">
        <f>'AMZN Auto Part MASTER'!$U$4</f>
        <v>Independent</v>
      </c>
      <c r="C62" s="17" t="s">
        <v>17</v>
      </c>
      <c r="D62" s="264">
        <f>'AMZN Auto Part MASTER'!$U$46</f>
        <v>0.1</v>
      </c>
      <c r="E62" s="236">
        <v>0.1</v>
      </c>
      <c r="F62" s="264"/>
      <c r="G62"/>
      <c r="H62"/>
      <c r="I62"/>
      <c r="J62" s="12"/>
      <c r="K62" s="12"/>
      <c r="T62" s="17"/>
    </row>
    <row r="63" spans="2:35" s="2" customFormat="1">
      <c r="B63" s="260" t="str">
        <f>'AMZN Auto Part MASTER'!$V$4</f>
        <v>Independent</v>
      </c>
      <c r="C63" s="17" t="s">
        <v>18</v>
      </c>
      <c r="D63" s="264">
        <f>'AMZN Auto Part MASTER'!$V$46</f>
        <v>0.03</v>
      </c>
      <c r="E63" s="236">
        <v>0.03</v>
      </c>
      <c r="F63" s="264"/>
      <c r="G63"/>
      <c r="H63"/>
      <c r="I63"/>
      <c r="J63" s="12"/>
      <c r="K63" s="12"/>
      <c r="T63" s="17"/>
    </row>
    <row r="64" spans="2:35" s="2" customFormat="1" ht="15.75" customHeight="1">
      <c r="B64" s="260" t="str">
        <f>'AMZN Auto Part MASTER'!$W$4</f>
        <v>Independent</v>
      </c>
      <c r="C64" s="17" t="s">
        <v>19</v>
      </c>
      <c r="D64" s="264">
        <f>'AMZN Auto Part MASTER'!$W$46</f>
        <v>0</v>
      </c>
      <c r="E64" s="236">
        <v>0</v>
      </c>
      <c r="F64" s="264"/>
      <c r="G64" s="26"/>
      <c r="H64" s="181"/>
      <c r="I64" s="31"/>
      <c r="J64" s="12"/>
      <c r="K64" s="12"/>
      <c r="T64" s="17"/>
    </row>
    <row r="65" spans="2:20" s="2" customFormat="1" ht="15.75" customHeight="1">
      <c r="B65" s="260" t="str">
        <f>'AMZN Auto Part MASTER'!$X$4</f>
        <v>Independent</v>
      </c>
      <c r="C65" s="17" t="s">
        <v>20</v>
      </c>
      <c r="D65" s="264">
        <f>'AMZN Auto Part MASTER'!$X$46</f>
        <v>0</v>
      </c>
      <c r="E65" s="236">
        <v>0</v>
      </c>
      <c r="F65" s="264"/>
      <c r="G65" s="26"/>
      <c r="H65" s="181"/>
      <c r="I65" s="31"/>
      <c r="J65" s="22"/>
      <c r="K65" s="12"/>
      <c r="T65" s="17"/>
    </row>
    <row r="66" spans="2:20" s="2" customFormat="1" ht="15.75" customHeight="1">
      <c r="B66" s="260" t="str">
        <f>'AMZN Auto Part MASTER'!$Y$4</f>
        <v>Independent</v>
      </c>
      <c r="C66" s="17" t="s">
        <v>21</v>
      </c>
      <c r="D66" s="264">
        <f>'AMZN Auto Part MASTER'!$Y$46</f>
        <v>0.01</v>
      </c>
      <c r="E66" s="236">
        <v>0.01</v>
      </c>
      <c r="F66" s="264"/>
      <c r="G66" s="26"/>
      <c r="H66" s="181"/>
      <c r="I66" s="22"/>
      <c r="J66" s="22"/>
      <c r="K66" s="12"/>
      <c r="T66" s="17"/>
    </row>
    <row r="67" spans="2:20" s="2" customFormat="1" ht="15.75" customHeight="1">
      <c r="B67" s="260" t="str">
        <f>'AMZN Auto Part MASTER'!$Z$4</f>
        <v>Independent</v>
      </c>
      <c r="C67" s="17" t="s">
        <v>22</v>
      </c>
      <c r="D67" s="264">
        <f>'AMZN Auto Part MASTER'!$Z$46</f>
        <v>0.03</v>
      </c>
      <c r="E67" s="236">
        <v>0.03</v>
      </c>
      <c r="F67" s="264"/>
      <c r="G67" s="26"/>
      <c r="H67" s="181"/>
      <c r="I67" s="31"/>
      <c r="J67" s="19"/>
      <c r="K67" s="12"/>
      <c r="T67" s="17"/>
    </row>
    <row r="68" spans="2:20" s="2" customFormat="1" ht="15.75" customHeight="1">
      <c r="B68" s="260" t="str">
        <f>'AMZN Auto Part MASTER'!$AA$4</f>
        <v>Independent</v>
      </c>
      <c r="C68" s="17" t="s">
        <v>23</v>
      </c>
      <c r="D68" s="264">
        <f>'AMZN Auto Part MASTER'!$AA$46</f>
        <v>0</v>
      </c>
      <c r="E68" s="236">
        <v>0</v>
      </c>
      <c r="F68" s="264"/>
      <c r="G68" s="26"/>
      <c r="H68" s="181"/>
      <c r="I68" s="31"/>
      <c r="J68" s="19"/>
      <c r="K68" s="12"/>
      <c r="T68" s="17"/>
    </row>
    <row r="69" spans="2:20" s="2" customFormat="1" ht="15.75" customHeight="1">
      <c r="B69" s="260" t="str">
        <f>'AMZN Auto Part MASTER'!$AB$4</f>
        <v>Independent</v>
      </c>
      <c r="C69" s="17" t="s">
        <v>24</v>
      </c>
      <c r="D69" s="264">
        <f>'AMZN Auto Part MASTER'!$AB$46</f>
        <v>0.05</v>
      </c>
      <c r="E69" s="236">
        <v>0.05</v>
      </c>
      <c r="F69" s="264"/>
      <c r="G69" s="26"/>
      <c r="H69" s="181"/>
      <c r="I69" s="31"/>
      <c r="J69" s="22"/>
      <c r="K69" s="12"/>
      <c r="T69" s="17"/>
    </row>
    <row r="70" spans="2:20" s="2" customFormat="1" ht="15.75" customHeight="1">
      <c r="B70" s="260" t="str">
        <f>'AMZN Auto Part MASTER'!$AC$4</f>
        <v>Independent</v>
      </c>
      <c r="C70" s="17" t="s">
        <v>25</v>
      </c>
      <c r="D70" s="264">
        <f>'AMZN Auto Part MASTER'!$AC$46</f>
        <v>0.15</v>
      </c>
      <c r="E70" s="236">
        <v>0.15</v>
      </c>
      <c r="F70" s="264"/>
      <c r="G70" s="26"/>
      <c r="H70" s="181"/>
      <c r="I70" s="31"/>
      <c r="J70" s="22"/>
      <c r="K70" s="12"/>
      <c r="T70" s="17"/>
    </row>
    <row r="71" spans="2:20" s="2" customFormat="1" ht="15.75" customHeight="1">
      <c r="B71" s="260" t="str">
        <f>'AMZN Auto Part MASTER'!$AD$4</f>
        <v>Independent</v>
      </c>
      <c r="C71" s="17" t="s">
        <v>26</v>
      </c>
      <c r="D71" s="264">
        <f>'AMZN Auto Part MASTER'!$AD$46</f>
        <v>0</v>
      </c>
      <c r="E71" s="236">
        <v>0</v>
      </c>
      <c r="F71" s="264"/>
      <c r="G71" s="26"/>
      <c r="H71" s="181"/>
      <c r="I71" s="22"/>
      <c r="J71" s="22"/>
      <c r="K71" s="12"/>
      <c r="T71" s="17"/>
    </row>
    <row r="72" spans="2:20" s="2" customFormat="1" ht="15.75" customHeight="1">
      <c r="B72" s="260" t="str">
        <f>'AMZN Auto Part MASTER'!$AE$4</f>
        <v>Independent</v>
      </c>
      <c r="C72" s="17" t="s">
        <v>27</v>
      </c>
      <c r="D72" s="264">
        <f>'AMZN Auto Part MASTER'!$AE$46</f>
        <v>0</v>
      </c>
      <c r="E72" s="236">
        <v>0</v>
      </c>
      <c r="F72" s="264"/>
      <c r="G72" s="26"/>
      <c r="H72" s="181"/>
      <c r="I72" s="22"/>
      <c r="J72" s="22"/>
      <c r="K72" s="12"/>
      <c r="T72" s="17"/>
    </row>
    <row r="73" spans="2:20" s="2" customFormat="1" ht="15.75" customHeight="1">
      <c r="B73" s="260" t="str">
        <f>'AMZN Auto Part MASTER'!$AF$4</f>
        <v>Independent</v>
      </c>
      <c r="C73" s="17" t="s">
        <v>28</v>
      </c>
      <c r="D73" s="264">
        <f>'AMZN Auto Part MASTER'!$AF$46</f>
        <v>0</v>
      </c>
      <c r="E73" s="236">
        <v>0</v>
      </c>
      <c r="F73" s="264"/>
      <c r="G73" s="26"/>
      <c r="H73" s="181"/>
      <c r="I73" s="12"/>
      <c r="J73" s="22"/>
      <c r="K73" s="12"/>
      <c r="T73" s="17"/>
    </row>
    <row r="74" spans="2:20" s="2" customFormat="1" ht="15.75" customHeight="1">
      <c r="B74" s="260" t="str">
        <f>'AMZN Auto Part MASTER'!$AG$4</f>
        <v>Independent</v>
      </c>
      <c r="C74" s="17" t="s">
        <v>29</v>
      </c>
      <c r="D74" s="264">
        <f>'AMZN Auto Part MASTER'!$AG$46</f>
        <v>0.01</v>
      </c>
      <c r="E74" s="236">
        <v>0.01</v>
      </c>
      <c r="F74" s="264"/>
      <c r="G74" s="26"/>
      <c r="H74" s="181"/>
      <c r="I74" s="12"/>
      <c r="J74" s="22"/>
      <c r="K74" s="12"/>
      <c r="T74" s="17"/>
    </row>
    <row r="75" spans="2:20" s="2" customFormat="1" ht="15.75" customHeight="1">
      <c r="B75" s="260" t="str">
        <f>'AMZN Auto Part MASTER'!$AH$4</f>
        <v>Independent</v>
      </c>
      <c r="C75" s="17" t="s">
        <v>30</v>
      </c>
      <c r="D75" s="264">
        <f>'AMZN Auto Part MASTER'!$AH$46</f>
        <v>0.1</v>
      </c>
      <c r="E75" s="236">
        <v>0.1</v>
      </c>
      <c r="F75" s="264"/>
      <c r="G75" s="26"/>
      <c r="H75" s="181"/>
      <c r="I75" s="12"/>
      <c r="J75" s="22"/>
      <c r="K75" s="12"/>
      <c r="T75" s="17"/>
    </row>
    <row r="76" spans="2:20" s="2" customFormat="1" ht="15.75" customHeight="1">
      <c r="B76" s="260" t="str">
        <f>'AMZN Auto Part MASTER'!$AI$4</f>
        <v>Independent</v>
      </c>
      <c r="C76" s="17" t="s">
        <v>31</v>
      </c>
      <c r="D76" s="264">
        <f>'AMZN Auto Part MASTER'!$AI$46</f>
        <v>0.03</v>
      </c>
      <c r="E76" s="236">
        <v>0.03</v>
      </c>
      <c r="F76" s="264"/>
      <c r="G76" s="26"/>
      <c r="H76" s="181"/>
      <c r="I76" s="12"/>
      <c r="J76" s="22"/>
      <c r="K76" s="12"/>
      <c r="T76" s="17"/>
    </row>
    <row r="77" spans="2:20" s="2" customFormat="1" ht="15.75" customHeight="1">
      <c r="B77" s="260" t="str">
        <f>'AMZN Auto Part MASTER'!$AJ$4</f>
        <v>Independent</v>
      </c>
      <c r="C77" s="17" t="s">
        <v>32</v>
      </c>
      <c r="D77" s="264">
        <f>'AMZN Auto Part MASTER'!$AJ$46</f>
        <v>0.1</v>
      </c>
      <c r="E77" s="236">
        <v>0.1</v>
      </c>
      <c r="F77" s="264"/>
      <c r="G77" s="26"/>
      <c r="H77" s="181"/>
      <c r="I77" s="12"/>
      <c r="J77" s="22"/>
      <c r="K77" s="12"/>
      <c r="T77" s="17"/>
    </row>
    <row r="78" spans="2:20" s="2" customFormat="1" ht="15.75" customHeight="1">
      <c r="B78" s="260" t="str">
        <f>'AMZN Auto Part MASTER'!$AK$4</f>
        <v>Independent</v>
      </c>
      <c r="C78" s="17" t="s">
        <v>33</v>
      </c>
      <c r="D78" s="264">
        <f>'AMZN Auto Part MASTER'!$AK$46</f>
        <v>0</v>
      </c>
      <c r="E78" s="236">
        <v>0</v>
      </c>
      <c r="F78" s="264"/>
      <c r="G78" s="26"/>
      <c r="H78" s="181"/>
      <c r="I78" s="12"/>
      <c r="J78" s="22"/>
      <c r="K78" s="12"/>
      <c r="T78" s="17"/>
    </row>
    <row r="79" spans="2:20" s="2" customFormat="1" ht="15.75" customHeight="1">
      <c r="B79" s="260" t="str">
        <f>'AMZN Auto Part MASTER'!$AL$4</f>
        <v>Independent</v>
      </c>
      <c r="C79" s="17" t="s">
        <v>34</v>
      </c>
      <c r="D79" s="264">
        <f>'AMZN Auto Part MASTER'!$AL$46</f>
        <v>0</v>
      </c>
      <c r="E79" s="236">
        <v>0</v>
      </c>
      <c r="F79" s="264"/>
      <c r="G79" s="26"/>
      <c r="H79" s="181"/>
      <c r="I79" s="12"/>
      <c r="J79" s="22"/>
      <c r="K79" s="12"/>
      <c r="T79" s="17"/>
    </row>
    <row r="80" spans="2:20" s="2" customFormat="1" ht="15.75" customHeight="1">
      <c r="B80" s="260" t="str">
        <f>'AMZN Auto Part MASTER'!$AM$4</f>
        <v>Independent</v>
      </c>
      <c r="C80" s="17" t="s">
        <v>35</v>
      </c>
      <c r="D80" s="264">
        <f>'AMZN Auto Part MASTER'!$AM$46</f>
        <v>0.15</v>
      </c>
      <c r="E80" s="236">
        <v>0.15</v>
      </c>
      <c r="F80" s="264"/>
      <c r="G80" s="26"/>
      <c r="H80" s="182"/>
      <c r="I80" s="12"/>
      <c r="J80" s="22"/>
      <c r="K80" s="12"/>
      <c r="T80" s="17"/>
    </row>
    <row r="81" spans="2:28" s="2" customFormat="1" ht="15.75" customHeight="1">
      <c r="B81" s="260" t="str">
        <f>'AMZN Auto Part MASTER'!$AN$4</f>
        <v>Independent</v>
      </c>
      <c r="C81" s="17" t="s">
        <v>36</v>
      </c>
      <c r="D81" s="264">
        <f>'AMZN Auto Part MASTER'!$AN$46</f>
        <v>0</v>
      </c>
      <c r="E81" s="236">
        <v>0</v>
      </c>
      <c r="F81" s="264"/>
      <c r="G81" s="26"/>
      <c r="H81" s="182"/>
      <c r="I81" s="12"/>
      <c r="J81" s="22"/>
      <c r="K81" s="12"/>
      <c r="L81" s="12"/>
      <c r="M81" s="12"/>
      <c r="T81" s="17"/>
      <c r="Y81" s="12"/>
      <c r="Z81" s="12"/>
      <c r="AA81" s="12"/>
      <c r="AB81" s="12"/>
    </row>
    <row r="82" spans="2:28" s="2" customFormat="1" ht="15.75" customHeight="1">
      <c r="B82" s="260" t="str">
        <f>'AMZN Auto Part MASTER'!$AO$4</f>
        <v>Independent</v>
      </c>
      <c r="C82" s="17" t="s">
        <v>37</v>
      </c>
      <c r="D82" s="264">
        <f>'AMZN Auto Part MASTER'!$AO$46</f>
        <v>0</v>
      </c>
      <c r="E82" s="236">
        <v>0</v>
      </c>
      <c r="F82" s="264"/>
      <c r="G82" s="26"/>
      <c r="H82" s="182"/>
      <c r="I82" s="12"/>
      <c r="J82" s="22"/>
      <c r="K82" s="12"/>
      <c r="L82" s="12"/>
      <c r="M82" s="12"/>
      <c r="T82" s="17"/>
      <c r="Y82" s="12"/>
      <c r="Z82" s="12"/>
      <c r="AA82" s="12"/>
      <c r="AB82" s="12"/>
    </row>
    <row r="83" spans="2:28" s="2" customFormat="1" ht="15.75" customHeight="1">
      <c r="B83" s="260" t="str">
        <f>'AMZN Auto Part MASTER'!$AP$4</f>
        <v>Independent</v>
      </c>
      <c r="C83" s="17" t="s">
        <v>38</v>
      </c>
      <c r="D83" s="264">
        <f>'AMZN Auto Part MASTER'!$AP$46</f>
        <v>0.01</v>
      </c>
      <c r="E83" s="236">
        <v>0.01</v>
      </c>
      <c r="F83" s="264"/>
      <c r="G83" s="26"/>
      <c r="H83" s="182"/>
      <c r="I83" s="12"/>
      <c r="J83" s="22"/>
      <c r="K83" s="12"/>
      <c r="L83" s="12"/>
      <c r="M83" s="12"/>
      <c r="T83" s="17"/>
      <c r="Y83" s="12"/>
      <c r="Z83" s="12"/>
      <c r="AA83" s="12"/>
      <c r="AB83" s="12"/>
    </row>
    <row r="84" spans="2:28" s="2" customFormat="1" ht="15.75" customHeight="1">
      <c r="B84" s="260" t="str">
        <f>'AMZN Auto Part MASTER'!$AQ$4</f>
        <v>Independent</v>
      </c>
      <c r="C84" s="17" t="s">
        <v>39</v>
      </c>
      <c r="D84" s="264">
        <f>'AMZN Auto Part MASTER'!$AQ$46</f>
        <v>0.05</v>
      </c>
      <c r="E84" s="236">
        <v>0.05</v>
      </c>
      <c r="F84" s="264"/>
      <c r="G84" s="26"/>
      <c r="H84" s="182"/>
      <c r="I84" s="12"/>
      <c r="J84" s="22"/>
      <c r="K84" s="12"/>
      <c r="L84" s="12"/>
      <c r="M84" s="12"/>
      <c r="T84" s="17"/>
      <c r="Y84" s="12"/>
      <c r="Z84" s="12"/>
      <c r="AA84" s="12"/>
      <c r="AB84" s="12"/>
    </row>
    <row r="85" spans="2:28" s="2" customFormat="1" ht="15.75" customHeight="1">
      <c r="B85" s="260" t="str">
        <f>'AMZN Auto Part MASTER'!$AR$4</f>
        <v>Independent</v>
      </c>
      <c r="C85" s="17" t="s">
        <v>40</v>
      </c>
      <c r="D85" s="264">
        <f>'AMZN Auto Part MASTER'!$AR$46</f>
        <v>0.01</v>
      </c>
      <c r="E85" s="236">
        <v>0.01</v>
      </c>
      <c r="F85" s="264"/>
      <c r="G85" s="26"/>
      <c r="H85" s="182"/>
      <c r="I85" s="12"/>
      <c r="J85" s="22"/>
      <c r="K85" s="12"/>
      <c r="L85" s="12"/>
      <c r="M85" s="12"/>
      <c r="T85" s="17"/>
      <c r="Y85" s="12"/>
      <c r="Z85" s="12"/>
      <c r="AA85" s="12"/>
      <c r="AB85" s="12"/>
    </row>
    <row r="86" spans="2:28" s="2" customFormat="1" ht="15.75" customHeight="1">
      <c r="B86" s="260" t="str">
        <f>'AMZN Auto Part MASTER'!$AS$4</f>
        <v>Independent</v>
      </c>
      <c r="C86" s="17" t="s">
        <v>41</v>
      </c>
      <c r="D86" s="264">
        <f>'AMZN Auto Part MASTER'!$AS$46</f>
        <v>0</v>
      </c>
      <c r="E86" s="236">
        <v>0</v>
      </c>
      <c r="F86" s="264"/>
      <c r="G86" s="26"/>
      <c r="H86" s="280"/>
      <c r="I86" s="278"/>
      <c r="J86" s="278"/>
      <c r="K86" s="277"/>
      <c r="L86" s="278"/>
      <c r="M86" s="278"/>
      <c r="T86" s="17"/>
      <c r="Y86" s="12"/>
      <c r="Z86" s="12"/>
      <c r="AA86" s="12"/>
      <c r="AB86" s="12"/>
    </row>
    <row r="87" spans="2:28" s="2" customFormat="1" ht="15.75" customHeight="1">
      <c r="B87" s="260" t="str">
        <f>'AMZN Auto Part MASTER'!$AT$4</f>
        <v>Independent</v>
      </c>
      <c r="C87" s="17" t="s">
        <v>42</v>
      </c>
      <c r="D87" s="264">
        <f>'AMZN Auto Part MASTER'!$AT$46</f>
        <v>0.1</v>
      </c>
      <c r="E87" s="236">
        <v>0.1</v>
      </c>
      <c r="F87" s="264"/>
      <c r="G87" s="26"/>
      <c r="H87" s="182"/>
      <c r="I87" s="12"/>
      <c r="J87" s="22"/>
      <c r="K87" s="12"/>
      <c r="L87" s="12"/>
      <c r="M87" s="12"/>
      <c r="T87" s="17"/>
      <c r="Y87" s="12"/>
      <c r="Z87" s="12"/>
      <c r="AA87" s="12"/>
      <c r="AB87" s="12"/>
    </row>
    <row r="88" spans="2:28" s="2" customFormat="1" ht="15.75" customHeight="1">
      <c r="B88" s="260" t="str">
        <f>'AMZN Auto Part MASTER'!$AU$4</f>
        <v>Independent</v>
      </c>
      <c r="C88" s="17" t="s">
        <v>43</v>
      </c>
      <c r="D88" s="264">
        <f>'AMZN Auto Part MASTER'!$AU$46</f>
        <v>0.05</v>
      </c>
      <c r="E88" s="236">
        <v>0.05</v>
      </c>
      <c r="F88" s="264"/>
      <c r="G88" s="26"/>
      <c r="H88" s="182"/>
      <c r="I88" s="12"/>
      <c r="J88" s="22"/>
      <c r="K88" s="12"/>
      <c r="L88" s="12"/>
      <c r="M88" s="12"/>
      <c r="T88" s="17"/>
      <c r="Y88" s="12"/>
      <c r="Z88" s="12"/>
      <c r="AA88" s="12"/>
      <c r="AB88" s="12"/>
    </row>
    <row r="89" spans="2:28" s="2" customFormat="1" ht="15.75" customHeight="1">
      <c r="B89" s="260" t="str">
        <f>'AMZN Auto Part MASTER'!$AV$4</f>
        <v>Independent</v>
      </c>
      <c r="C89" s="17" t="s">
        <v>44</v>
      </c>
      <c r="D89" s="264">
        <f>'AMZN Auto Part MASTER'!$AV$46</f>
        <v>0</v>
      </c>
      <c r="E89" s="236">
        <v>0</v>
      </c>
      <c r="F89" s="264"/>
      <c r="G89" s="26"/>
      <c r="H89" s="181"/>
      <c r="J89" s="22"/>
      <c r="K89" s="12"/>
      <c r="L89" s="12"/>
      <c r="M89" s="12"/>
      <c r="T89" s="17"/>
      <c r="Y89" s="12"/>
      <c r="Z89" s="12"/>
      <c r="AA89" s="12"/>
      <c r="AB89" s="12"/>
    </row>
    <row r="90" spans="2:28" s="2" customFormat="1" ht="15.75" customHeight="1">
      <c r="B90" s="260" t="str">
        <f>'AMZN Auto Part MASTER'!$AW$4</f>
        <v>Independent</v>
      </c>
      <c r="C90" s="17" t="s">
        <v>45</v>
      </c>
      <c r="D90" s="264">
        <f>'AMZN Auto Part MASTER'!$AW$46</f>
        <v>0</v>
      </c>
      <c r="E90" s="236">
        <v>0</v>
      </c>
      <c r="F90" s="264"/>
      <c r="G90" s="26"/>
      <c r="H90" s="181"/>
      <c r="J90" s="22"/>
      <c r="K90" s="12"/>
      <c r="L90" s="12"/>
      <c r="M90" s="12"/>
      <c r="T90" s="17"/>
      <c r="Y90" s="12"/>
      <c r="Z90" s="12"/>
      <c r="AA90" s="12"/>
      <c r="AB90" s="12"/>
    </row>
    <row r="91" spans="2:28" s="2" customFormat="1" ht="15.75" customHeight="1">
      <c r="B91" s="260" t="str">
        <f>'AMZN Auto Part MASTER'!$AX$4</f>
        <v>Independent</v>
      </c>
      <c r="C91" s="17" t="s">
        <v>46</v>
      </c>
      <c r="D91" s="264">
        <f>'AMZN Auto Part MASTER'!$AX$46</f>
        <v>0</v>
      </c>
      <c r="E91" s="236">
        <v>0</v>
      </c>
      <c r="F91" s="264"/>
      <c r="G91" s="26"/>
      <c r="H91" s="181"/>
      <c r="J91" s="22"/>
      <c r="K91" s="12"/>
      <c r="L91" s="12"/>
      <c r="M91" s="12"/>
      <c r="T91" s="17"/>
      <c r="Y91" s="12"/>
      <c r="Z91" s="12"/>
      <c r="AA91" s="12"/>
      <c r="AB91" s="12"/>
    </row>
    <row r="92" spans="2:28" s="2" customFormat="1" ht="15.75" customHeight="1">
      <c r="B92" s="260" t="str">
        <f>'AMZN Auto Part MASTER'!$AY$4</f>
        <v>Independent</v>
      </c>
      <c r="C92" s="17" t="s">
        <v>47</v>
      </c>
      <c r="D92" s="264">
        <f>'AMZN Auto Part MASTER'!$AY$46</f>
        <v>0.05</v>
      </c>
      <c r="E92" s="236">
        <v>0.05</v>
      </c>
      <c r="F92" s="264"/>
      <c r="G92" s="26"/>
      <c r="H92" s="181"/>
      <c r="J92" s="22"/>
      <c r="K92" s="12"/>
      <c r="L92" s="12"/>
      <c r="M92" s="12"/>
      <c r="T92" s="17"/>
      <c r="Y92" s="12"/>
      <c r="Z92" s="12"/>
      <c r="AA92" s="12"/>
      <c r="AB92" s="12"/>
    </row>
    <row r="93" spans="2:28" s="2" customFormat="1" ht="15.75" customHeight="1">
      <c r="B93" s="260" t="str">
        <f>'AMZN Auto Part MASTER'!$AZ$4</f>
        <v>Independent</v>
      </c>
      <c r="C93" s="17" t="s">
        <v>48</v>
      </c>
      <c r="D93" s="264">
        <f>'AMZN Auto Part MASTER'!$AZ$46</f>
        <v>0.1</v>
      </c>
      <c r="E93" s="236">
        <v>0.1</v>
      </c>
      <c r="F93" s="264"/>
      <c r="G93" s="26"/>
      <c r="H93" s="181"/>
      <c r="J93" s="22"/>
      <c r="K93" s="12"/>
      <c r="L93" s="12"/>
      <c r="M93" s="12"/>
      <c r="T93" s="17"/>
      <c r="Y93" s="12"/>
      <c r="Z93" s="12"/>
      <c r="AA93" s="12"/>
      <c r="AB93" s="12"/>
    </row>
    <row r="94" spans="2:28" s="2" customFormat="1" ht="15.75" customHeight="1">
      <c r="B94" s="260" t="str">
        <f>'AMZN Auto Part MASTER'!$BA$4</f>
        <v>Independent</v>
      </c>
      <c r="C94" s="17" t="s">
        <v>49</v>
      </c>
      <c r="D94" s="264">
        <f>'AMZN Auto Part MASTER'!$BA$46</f>
        <v>0.02</v>
      </c>
      <c r="E94" s="236">
        <v>0.02</v>
      </c>
      <c r="F94" s="264"/>
      <c r="G94" s="26"/>
      <c r="H94" s="181"/>
      <c r="J94" s="22"/>
      <c r="K94" s="12"/>
      <c r="L94" s="12"/>
      <c r="M94" s="12"/>
      <c r="T94" s="17"/>
      <c r="Y94" s="12"/>
      <c r="Z94" s="12"/>
      <c r="AA94" s="12"/>
      <c r="AB94" s="12"/>
    </row>
    <row r="95" spans="2:28" s="2" customFormat="1" ht="15.75" customHeight="1">
      <c r="B95" s="260" t="str">
        <f>'AMZN Auto Part MASTER'!$BB$4</f>
        <v>Chain</v>
      </c>
      <c r="C95" s="17" t="s">
        <v>50</v>
      </c>
      <c r="D95" s="264">
        <f>'AMZN Auto Part MASTER'!$BB$46</f>
        <v>0</v>
      </c>
      <c r="E95" s="236">
        <v>0</v>
      </c>
      <c r="F95" s="264"/>
      <c r="G95" s="26"/>
      <c r="H95" s="181"/>
      <c r="J95" s="22"/>
      <c r="K95" s="12"/>
      <c r="L95" s="12"/>
      <c r="M95" s="12"/>
      <c r="T95" s="17"/>
      <c r="Y95" s="12"/>
      <c r="Z95" s="12"/>
      <c r="AA95" s="12"/>
      <c r="AB95" s="12"/>
    </row>
    <row r="96" spans="2:28" s="2" customFormat="1" ht="15.75" customHeight="1">
      <c r="B96" s="260" t="str">
        <f>'AMZN Auto Part MASTER'!$BC$4</f>
        <v>Chain</v>
      </c>
      <c r="C96" s="17" t="s">
        <v>51</v>
      </c>
      <c r="D96" s="264">
        <f>'AMZN Auto Part MASTER'!$BC$46</f>
        <v>0</v>
      </c>
      <c r="E96" s="236">
        <v>0</v>
      </c>
      <c r="F96" s="264"/>
      <c r="G96" s="26"/>
      <c r="H96" s="182"/>
      <c r="I96" s="12"/>
      <c r="J96" s="22"/>
      <c r="K96" s="12"/>
      <c r="L96" s="12"/>
      <c r="M96" s="12"/>
      <c r="T96" s="17"/>
      <c r="Y96" s="12"/>
      <c r="Z96" s="12"/>
      <c r="AA96" s="12"/>
      <c r="AB96" s="12"/>
    </row>
    <row r="97" spans="2:28" s="2" customFormat="1" ht="15.75" customHeight="1">
      <c r="B97" s="260" t="str">
        <f>'AMZN Auto Part MASTER'!$BD$4</f>
        <v>Chain</v>
      </c>
      <c r="C97" s="17" t="s">
        <v>52</v>
      </c>
      <c r="D97" s="264">
        <f>'AMZN Auto Part MASTER'!$BD$46</f>
        <v>0</v>
      </c>
      <c r="E97" s="236">
        <v>0</v>
      </c>
      <c r="F97" s="264"/>
      <c r="G97" s="26"/>
      <c r="H97" s="182"/>
      <c r="I97" s="12"/>
      <c r="J97" s="22"/>
      <c r="K97" s="12"/>
      <c r="L97" s="12"/>
      <c r="M97" s="12"/>
      <c r="T97" s="17"/>
      <c r="Y97" s="12"/>
      <c r="Z97" s="12"/>
      <c r="AA97" s="12"/>
      <c r="AB97" s="12"/>
    </row>
    <row r="98" spans="2:28" s="2" customFormat="1" ht="15.75" customHeight="1">
      <c r="B98" s="260" t="str">
        <f>'AMZN Auto Part MASTER'!$BE$4</f>
        <v>Chain</v>
      </c>
      <c r="C98" s="17" t="s">
        <v>53</v>
      </c>
      <c r="D98" s="264">
        <f>'AMZN Auto Part MASTER'!$BE$46</f>
        <v>0</v>
      </c>
      <c r="E98" s="236">
        <v>0</v>
      </c>
      <c r="F98" s="264"/>
      <c r="G98" s="26"/>
      <c r="H98" s="182"/>
      <c r="I98" s="12"/>
      <c r="J98" s="22"/>
      <c r="K98" s="12"/>
      <c r="L98" s="12"/>
      <c r="M98" s="12"/>
      <c r="T98" s="17"/>
      <c r="Y98" s="12"/>
      <c r="Z98" s="12"/>
      <c r="AA98" s="12"/>
      <c r="AB98" s="12"/>
    </row>
    <row r="99" spans="2:28" s="2" customFormat="1" ht="15.75" customHeight="1">
      <c r="B99" s="260" t="str">
        <f>'AMZN Auto Part MASTER'!$BF$4</f>
        <v>Chain</v>
      </c>
      <c r="C99" s="17" t="s">
        <v>54</v>
      </c>
      <c r="D99" s="264">
        <f>'AMZN Auto Part MASTER'!$BF$46</f>
        <v>0.01</v>
      </c>
      <c r="E99" s="236">
        <v>0.01</v>
      </c>
      <c r="F99" s="264"/>
      <c r="G99" s="26"/>
      <c r="H99" s="182"/>
      <c r="I99" s="12"/>
      <c r="J99" s="22"/>
      <c r="K99" s="12"/>
      <c r="L99" s="12"/>
      <c r="M99" s="12"/>
      <c r="T99" s="17"/>
      <c r="Y99" s="12"/>
      <c r="Z99" s="12"/>
      <c r="AA99" s="12"/>
      <c r="AB99" s="12"/>
    </row>
    <row r="100" spans="2:28" s="2" customFormat="1" ht="15.75" customHeight="1">
      <c r="B100" s="260" t="str">
        <f>'AMZN Auto Part MASTER'!$BG$4</f>
        <v>Chain</v>
      </c>
      <c r="C100" s="17" t="s">
        <v>55</v>
      </c>
      <c r="D100" s="264">
        <f>'AMZN Auto Part MASTER'!$BG$46</f>
        <v>0.02</v>
      </c>
      <c r="E100" s="236">
        <v>0.02</v>
      </c>
      <c r="F100" s="264"/>
      <c r="G100" s="26"/>
      <c r="H100" s="182"/>
      <c r="I100" s="12"/>
      <c r="J100" s="22"/>
      <c r="K100" s="12"/>
      <c r="L100" s="12"/>
      <c r="M100" s="12"/>
      <c r="T100" s="17"/>
      <c r="Y100" s="12"/>
      <c r="Z100" s="12"/>
      <c r="AA100" s="12"/>
      <c r="AB100" s="12"/>
    </row>
    <row r="101" spans="2:28" s="2" customFormat="1" ht="15.75" customHeight="1">
      <c r="B101" s="260" t="str">
        <f>'AMZN Auto Part MASTER'!$BH$4</f>
        <v>Chain</v>
      </c>
      <c r="C101" s="17" t="s">
        <v>56</v>
      </c>
      <c r="D101" s="264">
        <f>'AMZN Auto Part MASTER'!$BH$46</f>
        <v>0</v>
      </c>
      <c r="E101" s="236">
        <v>0</v>
      </c>
      <c r="F101" s="264"/>
      <c r="G101" s="26"/>
      <c r="H101" s="182"/>
      <c r="I101" s="12"/>
      <c r="J101" s="22"/>
      <c r="K101" s="12"/>
      <c r="L101" s="12"/>
      <c r="M101" s="12"/>
      <c r="T101" s="17"/>
      <c r="Y101" s="12"/>
      <c r="Z101" s="12"/>
      <c r="AA101" s="12"/>
      <c r="AB101" s="12"/>
    </row>
    <row r="102" spans="2:28" s="2" customFormat="1" ht="15.75" customHeight="1">
      <c r="B102" s="260" t="str">
        <f>'AMZN Auto Part MASTER'!$BI$4</f>
        <v>Chain</v>
      </c>
      <c r="C102" s="17" t="s">
        <v>57</v>
      </c>
      <c r="D102" s="264">
        <f>'AMZN Auto Part MASTER'!$BI$46</f>
        <v>0</v>
      </c>
      <c r="E102" s="236">
        <v>0</v>
      </c>
      <c r="F102" s="264"/>
      <c r="G102" s="26"/>
      <c r="H102" s="182"/>
      <c r="I102" s="12"/>
      <c r="J102" s="22"/>
      <c r="K102" s="12"/>
      <c r="L102" s="12"/>
      <c r="M102" s="12"/>
      <c r="T102" s="17"/>
      <c r="Y102" s="12"/>
      <c r="Z102" s="12"/>
      <c r="AA102" s="12"/>
      <c r="AB102" s="12"/>
    </row>
    <row r="103" spans="2:28" s="2" customFormat="1" ht="15.75" customHeight="1">
      <c r="B103" s="260" t="str">
        <f>'AMZN Auto Part MASTER'!$BJ$4</f>
        <v>Chain</v>
      </c>
      <c r="C103" s="17" t="s">
        <v>58</v>
      </c>
      <c r="D103" s="264">
        <f>'AMZN Auto Part MASTER'!$BJ$46</f>
        <v>0.02</v>
      </c>
      <c r="E103" s="236">
        <v>0.02</v>
      </c>
      <c r="F103" s="264"/>
      <c r="G103" s="26"/>
      <c r="H103" s="182"/>
      <c r="I103" s="12"/>
      <c r="J103" s="22"/>
      <c r="K103" s="12"/>
      <c r="L103" s="12"/>
      <c r="M103" s="12"/>
      <c r="T103" s="17"/>
      <c r="Y103" s="12"/>
      <c r="Z103" s="12"/>
      <c r="AA103" s="12"/>
      <c r="AB103" s="12"/>
    </row>
    <row r="104" spans="2:28" s="2" customFormat="1" ht="15.75" customHeight="1">
      <c r="B104" s="260" t="str">
        <f>'AMZN Auto Part MASTER'!$BK$4</f>
        <v>Independent</v>
      </c>
      <c r="C104" s="17" t="s">
        <v>59</v>
      </c>
      <c r="D104" s="264">
        <f>'AMZN Auto Part MASTER'!$BK$46</f>
        <v>0.2</v>
      </c>
      <c r="E104" s="236">
        <v>0.2</v>
      </c>
      <c r="F104" s="264"/>
      <c r="G104" s="26"/>
      <c r="H104" s="182"/>
      <c r="I104" s="12"/>
      <c r="J104" s="22"/>
      <c r="K104" s="12"/>
      <c r="L104" s="12"/>
      <c r="M104" s="12"/>
      <c r="T104" s="17"/>
      <c r="Y104" s="12"/>
      <c r="Z104" s="12"/>
      <c r="AA104" s="12"/>
      <c r="AB104" s="12"/>
    </row>
    <row r="105" spans="2:28" s="2" customFormat="1" ht="15.75" customHeight="1">
      <c r="B105" s="260" t="str">
        <f>'AMZN Auto Part MASTER'!$BL$4</f>
        <v>Independent</v>
      </c>
      <c r="C105" s="17" t="s">
        <v>60</v>
      </c>
      <c r="D105" s="264">
        <f>'AMZN Auto Part MASTER'!$BL$46</f>
        <v>0.05</v>
      </c>
      <c r="E105" s="236">
        <v>0.05</v>
      </c>
      <c r="F105" s="264"/>
      <c r="G105" s="26"/>
      <c r="H105" s="182"/>
      <c r="I105" s="12"/>
      <c r="J105" s="22"/>
      <c r="K105" s="12"/>
      <c r="L105" s="12"/>
      <c r="M105" s="12"/>
      <c r="T105" s="17"/>
      <c r="Y105" s="12"/>
      <c r="Z105" s="12"/>
      <c r="AA105" s="12"/>
      <c r="AB105" s="12"/>
    </row>
    <row r="106" spans="2:28" s="2" customFormat="1" ht="15.75" customHeight="1">
      <c r="B106" s="260" t="str">
        <f>'AMZN Auto Part MASTER'!$BM$4</f>
        <v>Independent</v>
      </c>
      <c r="C106" s="17" t="s">
        <v>61</v>
      </c>
      <c r="D106" s="264">
        <f>'AMZN Auto Part MASTER'!$BM$46</f>
        <v>0.1</v>
      </c>
      <c r="E106" s="236">
        <v>0.1</v>
      </c>
      <c r="F106" s="264"/>
      <c r="G106" s="26"/>
      <c r="H106" s="182"/>
      <c r="I106" s="12"/>
      <c r="J106" s="22"/>
      <c r="K106" s="12"/>
      <c r="L106" s="12"/>
      <c r="M106" s="12"/>
      <c r="T106" s="17"/>
      <c r="Y106" s="12"/>
      <c r="Z106" s="12"/>
      <c r="AA106" s="12"/>
      <c r="AB106" s="12"/>
    </row>
    <row r="107" spans="2:28" s="2" customFormat="1" ht="15.75" customHeight="1">
      <c r="B107" s="260" t="str">
        <f>'AMZN Auto Part MASTER'!$BN$4</f>
        <v>Independent</v>
      </c>
      <c r="C107" s="17" t="s">
        <v>62</v>
      </c>
      <c r="D107" s="264">
        <f>'AMZN Auto Part MASTER'!$BN$46</f>
        <v>0.01</v>
      </c>
      <c r="E107" s="236">
        <v>0.01</v>
      </c>
      <c r="F107" s="264"/>
      <c r="G107" s="26"/>
      <c r="H107" s="182"/>
      <c r="I107" s="12"/>
      <c r="J107" s="22"/>
      <c r="K107" s="12"/>
      <c r="L107" s="12"/>
      <c r="M107" s="12"/>
      <c r="T107" s="17"/>
      <c r="Y107" s="12"/>
      <c r="Z107" s="12"/>
      <c r="AA107" s="12"/>
      <c r="AB107" s="12"/>
    </row>
    <row r="108" spans="2:28" s="2" customFormat="1" ht="15.75" customHeight="1">
      <c r="B108" s="260" t="str">
        <f>'AMZN Auto Part MASTER'!$BO$4</f>
        <v>Independent</v>
      </c>
      <c r="C108" s="17" t="s">
        <v>63</v>
      </c>
      <c r="D108" s="264">
        <f>'AMZN Auto Part MASTER'!$BO$46</f>
        <v>0.01</v>
      </c>
      <c r="E108" s="236">
        <v>0.01</v>
      </c>
      <c r="F108" s="264"/>
      <c r="G108" s="26"/>
      <c r="H108" s="182"/>
      <c r="I108" s="12"/>
      <c r="J108" s="22"/>
      <c r="K108" s="12"/>
      <c r="L108" s="12"/>
      <c r="M108" s="12"/>
      <c r="T108" s="17"/>
      <c r="Y108" s="12"/>
      <c r="Z108" s="12"/>
      <c r="AA108" s="12"/>
      <c r="AB108" s="12"/>
    </row>
    <row r="109" spans="2:28" s="2" customFormat="1" ht="15.75" customHeight="1">
      <c r="B109" s="260" t="str">
        <f>'AMZN Auto Part MASTER'!$BP$4</f>
        <v>Independent</v>
      </c>
      <c r="C109" s="17" t="s">
        <v>64</v>
      </c>
      <c r="D109" s="264">
        <f>'AMZN Auto Part MASTER'!$BP$46</f>
        <v>0.02</v>
      </c>
      <c r="E109" s="236">
        <v>0.02</v>
      </c>
      <c r="F109" s="264"/>
      <c r="G109" s="26"/>
      <c r="H109" s="182"/>
      <c r="I109" s="12"/>
      <c r="J109" s="22"/>
      <c r="K109" s="12"/>
      <c r="L109" s="12"/>
      <c r="M109" s="12"/>
      <c r="T109" s="17"/>
      <c r="Y109" s="12"/>
      <c r="Z109" s="12"/>
      <c r="AA109" s="12"/>
      <c r="AB109" s="12"/>
    </row>
    <row r="110" spans="2:28" s="2" customFormat="1" ht="15.75" customHeight="1">
      <c r="B110" s="260" t="str">
        <f>'AMZN Auto Part MASTER'!$BQ$4</f>
        <v>Independent</v>
      </c>
      <c r="C110" s="17" t="s">
        <v>65</v>
      </c>
      <c r="D110" s="264">
        <f>'AMZN Auto Part MASTER'!$BQ$46</f>
        <v>0.1</v>
      </c>
      <c r="E110" s="236">
        <v>0.1</v>
      </c>
      <c r="F110" s="264"/>
      <c r="G110" s="26"/>
      <c r="H110" s="182"/>
      <c r="I110" s="12"/>
      <c r="J110" s="22"/>
      <c r="K110" s="12"/>
      <c r="L110" s="12"/>
      <c r="M110" s="12"/>
      <c r="T110" s="17"/>
      <c r="Y110" s="12"/>
      <c r="Z110" s="12"/>
      <c r="AA110" s="12"/>
      <c r="AB110" s="12"/>
    </row>
    <row r="111" spans="2:28" s="2" customFormat="1" ht="15.75" customHeight="1">
      <c r="B111" s="260" t="str">
        <f>'AMZN Auto Part MASTER'!$BR$4</f>
        <v>Chain</v>
      </c>
      <c r="C111" s="17" t="s">
        <v>66</v>
      </c>
      <c r="D111" s="264">
        <f>'AMZN Auto Part MASTER'!$BR$46</f>
        <v>0</v>
      </c>
      <c r="E111" s="236">
        <v>0</v>
      </c>
      <c r="F111" s="264"/>
      <c r="G111" s="26"/>
      <c r="H111" s="182"/>
      <c r="I111" s="12"/>
      <c r="J111" s="22"/>
      <c r="K111" s="12"/>
      <c r="L111" s="12"/>
      <c r="M111" s="12"/>
      <c r="T111" s="17"/>
      <c r="Y111" s="12"/>
      <c r="Z111" s="12"/>
      <c r="AA111" s="12"/>
      <c r="AB111" s="12"/>
    </row>
    <row r="112" spans="2:28" s="2" customFormat="1" ht="15.75" customHeight="1">
      <c r="B112" s="260" t="str">
        <f>'AMZN Auto Part MASTER'!$BS$4</f>
        <v>Chain</v>
      </c>
      <c r="C112" s="17" t="s">
        <v>67</v>
      </c>
      <c r="D112" s="264">
        <f>'AMZN Auto Part MASTER'!$BS$46</f>
        <v>0</v>
      </c>
      <c r="E112" s="236">
        <v>0</v>
      </c>
      <c r="F112" s="264"/>
      <c r="G112" s="26"/>
      <c r="H112" s="182"/>
      <c r="I112" s="12"/>
      <c r="J112" s="22"/>
      <c r="K112" s="12"/>
      <c r="L112" s="12"/>
      <c r="M112" s="12"/>
      <c r="T112" s="17"/>
      <c r="Y112" s="12"/>
      <c r="Z112" s="12"/>
      <c r="AA112" s="12"/>
      <c r="AB112" s="12"/>
    </row>
    <row r="113" spans="2:28" s="2" customFormat="1" ht="15.75" customHeight="1">
      <c r="B113" s="260" t="str">
        <f>'AMZN Auto Part MASTER'!$BT$4</f>
        <v>Chain</v>
      </c>
      <c r="C113" s="17" t="s">
        <v>68</v>
      </c>
      <c r="D113" s="264">
        <f>'AMZN Auto Part MASTER'!$BT$46</f>
        <v>0</v>
      </c>
      <c r="E113" s="236">
        <v>0</v>
      </c>
      <c r="F113" s="264"/>
      <c r="G113" s="26"/>
      <c r="H113" s="182"/>
      <c r="I113" s="12"/>
      <c r="J113" s="22"/>
      <c r="K113" s="12"/>
      <c r="L113" s="12"/>
      <c r="M113" s="12"/>
      <c r="T113" s="17"/>
      <c r="Y113" s="12"/>
      <c r="Z113" s="12"/>
      <c r="AA113" s="12"/>
      <c r="AB113" s="12"/>
    </row>
    <row r="114" spans="2:28" s="2" customFormat="1" ht="15.75" customHeight="1">
      <c r="B114" s="260" t="str">
        <f>'AMZN Auto Part MASTER'!$BU$4</f>
        <v>Chain</v>
      </c>
      <c r="C114" s="17" t="s">
        <v>69</v>
      </c>
      <c r="D114" s="264">
        <f>'AMZN Auto Part MASTER'!$BU$46</f>
        <v>0</v>
      </c>
      <c r="E114" s="236">
        <v>0</v>
      </c>
      <c r="F114" s="264"/>
      <c r="G114" s="26"/>
      <c r="H114" s="182"/>
      <c r="I114" s="12"/>
      <c r="J114" s="22"/>
      <c r="K114" s="12"/>
      <c r="L114" s="12"/>
      <c r="M114" s="12"/>
      <c r="T114" s="17"/>
      <c r="Y114" s="12"/>
      <c r="Z114" s="12"/>
      <c r="AA114" s="12"/>
      <c r="AB114" s="12"/>
    </row>
    <row r="115" spans="2:28" s="2" customFormat="1" ht="15.75" customHeight="1">
      <c r="B115" s="260" t="str">
        <f>'AMZN Auto Part MASTER'!$BV$4</f>
        <v>Chain</v>
      </c>
      <c r="C115" s="17" t="s">
        <v>70</v>
      </c>
      <c r="D115" s="264">
        <f>'AMZN Auto Part MASTER'!$BV$46</f>
        <v>0</v>
      </c>
      <c r="E115" s="236">
        <v>0</v>
      </c>
      <c r="F115" s="264"/>
      <c r="G115" s="26"/>
      <c r="H115" s="182"/>
      <c r="I115" s="12"/>
      <c r="J115" s="22"/>
      <c r="K115" s="12"/>
      <c r="L115" s="12"/>
      <c r="M115" s="12"/>
      <c r="T115" s="17"/>
      <c r="Y115" s="12"/>
      <c r="Z115" s="12"/>
      <c r="AA115" s="12"/>
      <c r="AB115" s="12"/>
    </row>
    <row r="116" spans="2:28" s="2" customFormat="1" ht="15.75" customHeight="1">
      <c r="B116" s="260" t="str">
        <f>'AMZN Auto Part MASTER'!$BW$4</f>
        <v>Chain</v>
      </c>
      <c r="C116" s="17" t="s">
        <v>71</v>
      </c>
      <c r="D116" s="264">
        <f>'AMZN Auto Part MASTER'!$BW$46</f>
        <v>0</v>
      </c>
      <c r="E116" s="236">
        <v>0</v>
      </c>
      <c r="F116" s="264"/>
      <c r="G116" s="26"/>
      <c r="H116" s="182"/>
      <c r="I116" s="12"/>
      <c r="J116" s="22"/>
      <c r="K116" s="12"/>
      <c r="L116" s="12"/>
      <c r="M116" s="12"/>
      <c r="T116" s="17"/>
      <c r="Y116" s="12"/>
      <c r="Z116" s="12"/>
      <c r="AA116" s="12"/>
      <c r="AB116" s="12"/>
    </row>
    <row r="117" spans="2:28" s="2" customFormat="1" ht="15.75" customHeight="1">
      <c r="B117" s="260" t="str">
        <f>'AMZN Auto Part MASTER'!$BX$4</f>
        <v>Chain</v>
      </c>
      <c r="C117" s="17" t="s">
        <v>72</v>
      </c>
      <c r="D117" s="264">
        <f>'AMZN Auto Part MASTER'!$BX$46</f>
        <v>0</v>
      </c>
      <c r="E117" s="236">
        <v>0</v>
      </c>
      <c r="F117" s="264"/>
      <c r="G117" s="26"/>
      <c r="H117" s="182"/>
      <c r="I117" s="12"/>
      <c r="J117" s="22"/>
      <c r="K117" s="12"/>
      <c r="L117" s="12"/>
      <c r="M117" s="12"/>
      <c r="T117" s="17"/>
      <c r="Y117" s="12"/>
      <c r="Z117" s="12"/>
      <c r="AA117" s="12"/>
      <c r="AB117" s="12"/>
    </row>
    <row r="118" spans="2:28" s="2" customFormat="1" ht="15.75" customHeight="1">
      <c r="B118" s="260" t="str">
        <f>'AMZN Auto Part MASTER'!$BY$4</f>
        <v>Chain</v>
      </c>
      <c r="C118" s="17" t="s">
        <v>73</v>
      </c>
      <c r="D118" s="264">
        <f>'AMZN Auto Part MASTER'!$BY$46</f>
        <v>0</v>
      </c>
      <c r="E118" s="236">
        <v>0</v>
      </c>
      <c r="F118" s="264"/>
      <c r="G118" s="26"/>
      <c r="H118" s="182"/>
      <c r="I118" s="12"/>
      <c r="J118" s="22"/>
      <c r="K118" s="12"/>
      <c r="L118" s="12"/>
      <c r="M118" s="12"/>
      <c r="T118" s="17"/>
      <c r="Y118" s="12"/>
      <c r="Z118" s="12"/>
      <c r="AA118" s="12"/>
      <c r="AB118" s="12"/>
    </row>
    <row r="119" spans="2:28" s="2" customFormat="1" ht="15.75" customHeight="1">
      <c r="B119" s="260" t="str">
        <f>'AMZN Auto Part MASTER'!$BZ$4</f>
        <v>Chain</v>
      </c>
      <c r="C119" s="17" t="s">
        <v>74</v>
      </c>
      <c r="D119" s="264">
        <f>'AMZN Auto Part MASTER'!$BZ$46</f>
        <v>0</v>
      </c>
      <c r="E119" s="236">
        <v>0</v>
      </c>
      <c r="F119" s="264"/>
      <c r="G119" s="26"/>
      <c r="H119" s="182"/>
      <c r="I119" s="12"/>
      <c r="J119" s="22"/>
      <c r="K119" s="12"/>
      <c r="L119" s="12"/>
      <c r="M119" s="12"/>
      <c r="T119" s="17"/>
      <c r="Y119" s="12"/>
      <c r="Z119" s="12"/>
      <c r="AA119" s="12"/>
      <c r="AB119" s="12"/>
    </row>
    <row r="120" spans="2:28" s="2" customFormat="1" ht="15.75" customHeight="1">
      <c r="B120" s="260" t="str">
        <f>'AMZN Auto Part MASTER'!$CA$4</f>
        <v>Chain</v>
      </c>
      <c r="C120" s="17" t="s">
        <v>75</v>
      </c>
      <c r="D120" s="264">
        <f>'AMZN Auto Part MASTER'!$CA$46</f>
        <v>0</v>
      </c>
      <c r="E120" s="236">
        <v>0</v>
      </c>
      <c r="F120" s="264"/>
      <c r="G120" s="26"/>
      <c r="H120" s="182"/>
      <c r="I120" s="12"/>
      <c r="J120" s="22"/>
      <c r="K120" s="12"/>
      <c r="L120" s="12"/>
      <c r="M120" s="12"/>
      <c r="T120" s="17"/>
      <c r="Y120" s="12"/>
      <c r="Z120" s="12"/>
      <c r="AA120" s="12"/>
      <c r="AB120" s="12"/>
    </row>
    <row r="121" spans="2:28" s="2" customFormat="1" ht="15.75" customHeight="1">
      <c r="B121" s="260" t="str">
        <f>'AMZN Auto Part MASTER'!$CB$4</f>
        <v>Chain</v>
      </c>
      <c r="C121" s="17" t="s">
        <v>76</v>
      </c>
      <c r="D121" s="264">
        <f>'AMZN Auto Part MASTER'!$CB$46</f>
        <v>0</v>
      </c>
      <c r="E121" s="236">
        <v>0</v>
      </c>
      <c r="F121" s="264"/>
      <c r="G121" s="26"/>
      <c r="H121" s="182"/>
      <c r="I121" s="12"/>
      <c r="J121" s="22"/>
      <c r="K121" s="12"/>
      <c r="L121" s="12"/>
      <c r="M121" s="12"/>
      <c r="T121" s="17"/>
      <c r="Y121" s="12"/>
      <c r="Z121" s="12"/>
      <c r="AA121" s="12"/>
      <c r="AB121" s="12"/>
    </row>
    <row r="122" spans="2:28" s="2" customFormat="1" ht="15.75" customHeight="1">
      <c r="B122" s="260" t="str">
        <f>'AMZN Auto Part MASTER'!$CC$4</f>
        <v>Chain</v>
      </c>
      <c r="C122" s="17" t="s">
        <v>77</v>
      </c>
      <c r="D122" s="264">
        <f>'AMZN Auto Part MASTER'!$CC$46</f>
        <v>0</v>
      </c>
      <c r="E122" s="236">
        <v>0</v>
      </c>
      <c r="F122" s="264"/>
      <c r="G122" s="26"/>
      <c r="H122" s="182"/>
      <c r="I122" s="12"/>
      <c r="J122" s="22"/>
      <c r="K122" s="12"/>
      <c r="L122" s="12"/>
      <c r="M122" s="12"/>
      <c r="T122" s="17"/>
      <c r="Y122" s="12"/>
      <c r="Z122" s="12"/>
      <c r="AA122" s="12"/>
      <c r="AB122" s="12"/>
    </row>
    <row r="123" spans="2:28" s="2" customFormat="1" ht="15.75" customHeight="1">
      <c r="B123" s="260" t="str">
        <f>'AMZN Auto Part MASTER'!$CD$4</f>
        <v>Chain</v>
      </c>
      <c r="C123" s="17" t="s">
        <v>78</v>
      </c>
      <c r="D123" s="264">
        <f>'AMZN Auto Part MASTER'!$CD$46</f>
        <v>0.05</v>
      </c>
      <c r="E123" s="236">
        <v>0.05</v>
      </c>
      <c r="F123" s="264"/>
      <c r="G123" s="26"/>
      <c r="H123" s="182"/>
      <c r="I123" s="12"/>
      <c r="J123" s="22"/>
      <c r="K123" s="12"/>
      <c r="L123" s="12"/>
      <c r="M123" s="12"/>
      <c r="T123" s="17"/>
      <c r="Y123" s="12"/>
      <c r="Z123" s="12"/>
      <c r="AA123" s="12"/>
      <c r="AB123" s="12"/>
    </row>
    <row r="124" spans="2:28" s="2" customFormat="1" ht="15.75" customHeight="1">
      <c r="B124" s="260" t="str">
        <f>'AMZN Auto Part MASTER'!$CE$4</f>
        <v>Chain</v>
      </c>
      <c r="C124" s="17" t="s">
        <v>79</v>
      </c>
      <c r="D124" s="264">
        <f>'AMZN Auto Part MASTER'!$CE$46</f>
        <v>0</v>
      </c>
      <c r="E124" s="236">
        <v>0</v>
      </c>
      <c r="F124" s="264"/>
      <c r="G124" s="26"/>
      <c r="H124" s="182"/>
      <c r="I124" s="12"/>
      <c r="J124" s="22"/>
      <c r="K124" s="12"/>
      <c r="L124" s="12"/>
      <c r="M124" s="12"/>
      <c r="T124" s="17"/>
      <c r="Y124" s="12"/>
      <c r="Z124" s="12"/>
      <c r="AA124" s="12"/>
      <c r="AB124" s="12"/>
    </row>
    <row r="125" spans="2:28" s="2" customFormat="1" ht="15.75" customHeight="1">
      <c r="B125" s="260" t="str">
        <f>'AMZN Auto Part MASTER'!$CF$4</f>
        <v>Chain</v>
      </c>
      <c r="C125" s="17" t="s">
        <v>80</v>
      </c>
      <c r="D125" s="264">
        <f>'AMZN Auto Part MASTER'!$CF$46</f>
        <v>0</v>
      </c>
      <c r="E125" s="236">
        <v>0</v>
      </c>
      <c r="F125" s="264"/>
      <c r="G125" s="26"/>
      <c r="H125" s="182"/>
      <c r="I125" s="12"/>
      <c r="J125" s="22"/>
      <c r="K125" s="12"/>
      <c r="L125" s="12"/>
      <c r="M125" s="12"/>
      <c r="T125" s="17"/>
      <c r="Y125" s="12"/>
      <c r="Z125" s="12"/>
      <c r="AA125" s="12"/>
      <c r="AB125" s="12"/>
    </row>
    <row r="126" spans="2:28" s="2" customFormat="1" ht="15.75" customHeight="1">
      <c r="B126" s="260" t="str">
        <f>'AMZN Auto Part MASTER'!$CG$4</f>
        <v>Chain</v>
      </c>
      <c r="C126" s="17" t="s">
        <v>81</v>
      </c>
      <c r="D126" s="264">
        <f>'AMZN Auto Part MASTER'!$CG$46</f>
        <v>0</v>
      </c>
      <c r="E126" s="236">
        <v>0</v>
      </c>
      <c r="F126" s="264"/>
      <c r="G126" s="26"/>
      <c r="H126" s="182"/>
      <c r="I126" s="12"/>
      <c r="J126" s="22"/>
      <c r="K126" s="12"/>
      <c r="L126" s="12"/>
      <c r="M126" s="12"/>
      <c r="T126" s="17"/>
      <c r="Y126" s="12"/>
      <c r="Z126" s="12"/>
      <c r="AA126" s="12"/>
      <c r="AB126" s="12"/>
    </row>
    <row r="127" spans="2:28" s="2" customFormat="1" ht="15.75" customHeight="1">
      <c r="B127" s="260" t="str">
        <f>'AMZN Auto Part MASTER'!$CH$4</f>
        <v>Chain</v>
      </c>
      <c r="C127" s="17" t="s">
        <v>82</v>
      </c>
      <c r="D127" s="264">
        <f>'AMZN Auto Part MASTER'!$CH$46</f>
        <v>0</v>
      </c>
      <c r="E127" s="236">
        <v>0</v>
      </c>
      <c r="F127" s="264"/>
      <c r="G127" s="26"/>
      <c r="H127" s="182"/>
      <c r="I127" s="12"/>
      <c r="J127" s="22"/>
      <c r="K127" s="12"/>
      <c r="L127" s="12"/>
      <c r="M127" s="12"/>
      <c r="T127" s="17"/>
      <c r="Y127" s="12"/>
      <c r="Z127" s="12"/>
      <c r="AA127" s="12"/>
      <c r="AB127" s="12"/>
    </row>
    <row r="128" spans="2:28" s="2" customFormat="1" ht="15.75" customHeight="1">
      <c r="B128" s="260" t="str">
        <f>'AMZN Auto Part MASTER'!$CI$4</f>
        <v>Chain</v>
      </c>
      <c r="C128" s="17" t="s">
        <v>83</v>
      </c>
      <c r="D128" s="264">
        <f>'AMZN Auto Part MASTER'!$CI$46</f>
        <v>0</v>
      </c>
      <c r="E128" s="236">
        <v>0</v>
      </c>
      <c r="F128" s="264"/>
      <c r="G128" s="26"/>
      <c r="H128" s="182"/>
      <c r="I128" s="12"/>
      <c r="J128" s="22"/>
      <c r="K128" s="12"/>
      <c r="L128" s="12"/>
      <c r="M128" s="12"/>
      <c r="T128" s="17"/>
      <c r="Y128" s="12"/>
      <c r="Z128" s="12"/>
      <c r="AA128" s="12"/>
      <c r="AB128" s="12"/>
    </row>
    <row r="129" spans="2:28" s="2" customFormat="1" ht="15.75" customHeight="1">
      <c r="B129" s="260" t="str">
        <f>'AMZN Auto Part MASTER'!$CJ$4</f>
        <v>Chain</v>
      </c>
      <c r="C129" s="17" t="s">
        <v>84</v>
      </c>
      <c r="D129" s="264">
        <f>'AMZN Auto Part MASTER'!$CJ$46</f>
        <v>0</v>
      </c>
      <c r="E129" s="236">
        <v>0</v>
      </c>
      <c r="F129" s="77"/>
      <c r="G129" s="26"/>
      <c r="H129" s="182"/>
      <c r="I129" s="12"/>
      <c r="J129" s="22"/>
      <c r="K129" s="12"/>
      <c r="L129" s="12"/>
      <c r="M129" s="12"/>
      <c r="T129" s="17"/>
      <c r="Y129" s="12"/>
      <c r="Z129" s="12"/>
      <c r="AA129" s="12"/>
      <c r="AB129" s="12"/>
    </row>
    <row r="130" spans="2:28" s="2" customFormat="1" ht="15.75" customHeight="1">
      <c r="B130" s="260" t="str">
        <f>'AMZN Auto Part MASTER'!$CK$4</f>
        <v>Chain</v>
      </c>
      <c r="C130" s="17" t="s">
        <v>85</v>
      </c>
      <c r="D130" s="264">
        <f>'AMZN Auto Part MASTER'!$CK$46</f>
        <v>0</v>
      </c>
      <c r="E130" s="236">
        <v>0</v>
      </c>
      <c r="F130" s="77"/>
      <c r="G130" s="26"/>
      <c r="H130" s="182"/>
      <c r="I130" s="12"/>
      <c r="J130" s="22"/>
      <c r="K130" s="12"/>
      <c r="L130" s="12"/>
      <c r="M130" s="12"/>
      <c r="T130" s="17"/>
      <c r="Y130" s="12"/>
      <c r="Z130" s="12"/>
      <c r="AA130" s="12"/>
      <c r="AB130" s="12"/>
    </row>
    <row r="131" spans="2:28" s="2" customFormat="1" ht="15.75" customHeight="1">
      <c r="B131" s="260">
        <f>'AMZN Auto Part MASTER'!$CL$4</f>
        <v>0</v>
      </c>
      <c r="C131" s="17" t="s">
        <v>362</v>
      </c>
      <c r="D131" s="264" t="str">
        <f>'AMZN Auto Part MASTER'!$CL$46</f>
        <v>-</v>
      </c>
      <c r="E131" s="236" t="s">
        <v>199</v>
      </c>
      <c r="F131" s="77"/>
      <c r="G131" s="26"/>
      <c r="H131" s="182"/>
      <c r="I131" s="12"/>
      <c r="J131" s="22"/>
      <c r="K131" s="12"/>
      <c r="L131" s="12"/>
      <c r="M131" s="12"/>
      <c r="T131" s="17"/>
      <c r="Y131" s="12"/>
      <c r="Z131" s="12"/>
      <c r="AA131" s="12"/>
      <c r="AB131" s="12"/>
    </row>
    <row r="132" spans="2:28" s="2" customFormat="1" ht="15.75" customHeight="1">
      <c r="B132" s="260">
        <f>'AMZN Auto Part MASTER'!$CM$4</f>
        <v>0</v>
      </c>
      <c r="C132" s="17" t="s">
        <v>363</v>
      </c>
      <c r="D132" s="264" t="str">
        <f>'AMZN Auto Part MASTER'!$CM$46</f>
        <v>-</v>
      </c>
      <c r="E132" s="236" t="s">
        <v>199</v>
      </c>
      <c r="F132" s="77"/>
      <c r="G132" s="26"/>
      <c r="H132" s="182"/>
      <c r="I132" s="12"/>
      <c r="J132" s="22"/>
      <c r="K132" s="12"/>
      <c r="L132" s="12"/>
      <c r="M132" s="12"/>
      <c r="T132" s="17"/>
      <c r="Y132" s="12"/>
      <c r="Z132" s="12"/>
      <c r="AA132" s="12"/>
      <c r="AB132" s="12"/>
    </row>
    <row r="133" spans="2:28" s="2" customFormat="1" ht="15.75" customHeight="1">
      <c r="B133" s="260">
        <f>'AMZN Auto Part MASTER'!$CN$4</f>
        <v>0</v>
      </c>
      <c r="C133" s="17" t="s">
        <v>364</v>
      </c>
      <c r="D133" s="264" t="str">
        <f>'AMZN Auto Part MASTER'!$CN$46</f>
        <v>-</v>
      </c>
      <c r="E133" s="236" t="s">
        <v>199</v>
      </c>
      <c r="F133" s="77"/>
      <c r="G133" s="26"/>
      <c r="H133" s="182"/>
      <c r="I133" s="12"/>
      <c r="J133" s="22"/>
      <c r="K133" s="12"/>
      <c r="L133" s="12"/>
      <c r="M133" s="12"/>
      <c r="T133" s="17"/>
      <c r="Y133" s="12"/>
      <c r="Z133" s="12"/>
      <c r="AA133" s="12"/>
      <c r="AB133" s="12"/>
    </row>
    <row r="134" spans="2:28" s="2" customFormat="1" ht="15.75" customHeight="1">
      <c r="B134" s="260">
        <f>'AMZN Auto Part MASTER'!$CO$4</f>
        <v>0</v>
      </c>
      <c r="C134" s="17" t="s">
        <v>365</v>
      </c>
      <c r="D134" s="264" t="str">
        <f>'AMZN Auto Part MASTER'!$CO$46</f>
        <v>-</v>
      </c>
      <c r="E134" s="236" t="s">
        <v>199</v>
      </c>
      <c r="F134" s="77"/>
      <c r="G134" s="26"/>
      <c r="H134" s="182"/>
      <c r="I134" s="12"/>
      <c r="J134" s="22"/>
      <c r="K134" s="12"/>
      <c r="L134" s="12"/>
      <c r="M134" s="12"/>
      <c r="T134" s="17"/>
      <c r="Y134" s="12"/>
      <c r="Z134" s="12"/>
      <c r="AA134" s="12"/>
      <c r="AB134" s="12"/>
    </row>
    <row r="135" spans="2:28" s="2" customFormat="1" ht="15.75" customHeight="1">
      <c r="B135" s="260">
        <f>'AMZN Auto Part MASTER'!$CP$4</f>
        <v>0</v>
      </c>
      <c r="C135" s="17" t="s">
        <v>366</v>
      </c>
      <c r="D135" s="264" t="str">
        <f>'AMZN Auto Part MASTER'!$CP$46</f>
        <v>-</v>
      </c>
      <c r="E135" s="236" t="s">
        <v>199</v>
      </c>
      <c r="F135" s="77"/>
      <c r="G135" s="26"/>
      <c r="H135" s="182"/>
      <c r="I135" s="12"/>
      <c r="J135" s="22"/>
      <c r="K135" s="12"/>
      <c r="L135" s="12"/>
      <c r="M135" s="12"/>
      <c r="T135" s="17"/>
      <c r="Y135" s="12"/>
      <c r="Z135" s="12"/>
      <c r="AA135" s="12"/>
      <c r="AB135" s="12"/>
    </row>
    <row r="136" spans="2:28" s="2" customFormat="1" ht="15.75" customHeight="1">
      <c r="B136" s="260">
        <f>'AMZN Auto Part MASTER'!$CQ$4</f>
        <v>0</v>
      </c>
      <c r="C136" s="17" t="s">
        <v>367</v>
      </c>
      <c r="D136" s="264" t="str">
        <f>'AMZN Auto Part MASTER'!$CQ$46</f>
        <v>-</v>
      </c>
      <c r="E136" s="236" t="s">
        <v>199</v>
      </c>
      <c r="F136" s="77"/>
      <c r="G136" s="26"/>
      <c r="H136" s="182"/>
      <c r="I136" s="12"/>
      <c r="J136" s="22"/>
      <c r="K136" s="12"/>
      <c r="L136" s="12"/>
      <c r="M136" s="12"/>
      <c r="T136" s="17"/>
      <c r="Y136" s="12"/>
      <c r="Z136" s="12"/>
      <c r="AA136" s="12"/>
      <c r="AB136" s="12"/>
    </row>
    <row r="137" spans="2:28" s="2" customFormat="1" ht="15.75" customHeight="1">
      <c r="B137" s="260">
        <f>'AMZN Auto Part MASTER'!$CR$4</f>
        <v>0</v>
      </c>
      <c r="C137" s="17" t="s">
        <v>368</v>
      </c>
      <c r="D137" s="264" t="str">
        <f>'AMZN Auto Part MASTER'!$CR$46</f>
        <v>-</v>
      </c>
      <c r="E137" s="236" t="s">
        <v>199</v>
      </c>
      <c r="F137" s="77"/>
      <c r="G137" s="26"/>
      <c r="H137" s="182"/>
      <c r="I137" s="12"/>
      <c r="J137" s="22"/>
      <c r="K137" s="12"/>
      <c r="L137" s="12"/>
      <c r="M137" s="12"/>
      <c r="T137" s="17"/>
      <c r="Y137" s="12"/>
      <c r="Z137" s="12"/>
      <c r="AA137" s="12"/>
      <c r="AB137" s="12"/>
    </row>
    <row r="138" spans="2:28" s="2" customFormat="1" ht="15.75" customHeight="1">
      <c r="B138" s="260">
        <f>'AMZN Auto Part MASTER'!$CS$4</f>
        <v>0</v>
      </c>
      <c r="C138" s="17" t="s">
        <v>369</v>
      </c>
      <c r="D138" s="264" t="str">
        <f>'AMZN Auto Part MASTER'!$CS$46</f>
        <v>-</v>
      </c>
      <c r="E138" s="236" t="s">
        <v>199</v>
      </c>
      <c r="F138" s="77"/>
      <c r="G138" s="26"/>
      <c r="H138" s="182"/>
      <c r="I138" s="12"/>
      <c r="J138" s="22"/>
      <c r="K138" s="12"/>
      <c r="L138" s="12"/>
      <c r="M138" s="12"/>
      <c r="T138" s="17"/>
      <c r="Y138" s="12"/>
      <c r="Z138" s="12"/>
      <c r="AA138" s="12"/>
      <c r="AB138" s="12"/>
    </row>
    <row r="139" spans="2:28" s="2" customFormat="1" ht="15.75" customHeight="1">
      <c r="B139" s="260">
        <f>'AMZN Auto Part MASTER'!$CT$4</f>
        <v>0</v>
      </c>
      <c r="C139" s="17" t="s">
        <v>370</v>
      </c>
      <c r="D139" s="264" t="str">
        <f>'AMZN Auto Part MASTER'!$CT$46</f>
        <v>-</v>
      </c>
      <c r="E139" s="236" t="s">
        <v>199</v>
      </c>
      <c r="F139" s="77"/>
      <c r="G139" s="26"/>
      <c r="H139" s="182"/>
      <c r="I139" s="12"/>
      <c r="J139" s="22"/>
      <c r="K139" s="12"/>
      <c r="L139" s="12"/>
      <c r="M139" s="12"/>
      <c r="T139" s="17"/>
      <c r="Y139" s="12"/>
      <c r="Z139" s="12"/>
      <c r="AA139" s="12"/>
      <c r="AB139" s="12"/>
    </row>
    <row r="140" spans="2:28" s="2" customFormat="1" ht="15.75" customHeight="1">
      <c r="B140" s="260">
        <f>'AMZN Auto Part MASTER'!$CU$4</f>
        <v>0</v>
      </c>
      <c r="C140" s="17" t="s">
        <v>371</v>
      </c>
      <c r="D140" s="264" t="str">
        <f>'AMZN Auto Part MASTER'!$CU$46</f>
        <v>-</v>
      </c>
      <c r="E140" s="236" t="s">
        <v>199</v>
      </c>
      <c r="F140" s="77"/>
      <c r="G140" s="26"/>
      <c r="H140" s="182"/>
      <c r="I140" s="12"/>
      <c r="J140" s="22"/>
      <c r="K140" s="12"/>
      <c r="L140" s="12"/>
      <c r="M140" s="12"/>
      <c r="T140" s="17"/>
      <c r="Y140" s="12"/>
      <c r="Z140" s="12"/>
      <c r="AA140" s="12"/>
      <c r="AB140" s="12"/>
    </row>
    <row r="141" spans="2:28" s="2" customFormat="1" ht="15.75" customHeight="1">
      <c r="B141" s="260">
        <f>'AMZN Auto Part MASTER'!$CV$4</f>
        <v>0</v>
      </c>
      <c r="C141" s="17" t="s">
        <v>372</v>
      </c>
      <c r="D141" s="264" t="str">
        <f>'AMZN Auto Part MASTER'!$CV$46</f>
        <v>-</v>
      </c>
      <c r="E141" s="236" t="s">
        <v>199</v>
      </c>
      <c r="F141" s="77"/>
      <c r="G141" s="26"/>
      <c r="H141" s="182"/>
      <c r="I141" s="12"/>
      <c r="J141" s="22"/>
      <c r="K141" s="12"/>
      <c r="L141" s="12"/>
      <c r="M141" s="12"/>
      <c r="T141" s="17"/>
      <c r="Y141" s="12"/>
      <c r="Z141" s="12"/>
      <c r="AA141" s="12"/>
      <c r="AB141" s="12"/>
    </row>
    <row r="142" spans="2:28" s="2" customFormat="1" ht="15.75" customHeight="1">
      <c r="B142" s="260">
        <f>'AMZN Auto Part MASTER'!$CW$4</f>
        <v>0</v>
      </c>
      <c r="C142" s="17" t="s">
        <v>373</v>
      </c>
      <c r="D142" s="264" t="str">
        <f>'AMZN Auto Part MASTER'!$CW$46</f>
        <v>-</v>
      </c>
      <c r="E142" s="236" t="s">
        <v>199</v>
      </c>
      <c r="F142" s="77"/>
      <c r="G142" s="26"/>
      <c r="H142" s="182"/>
      <c r="I142" s="12"/>
      <c r="J142" s="22"/>
      <c r="K142" s="12"/>
      <c r="L142" s="12"/>
      <c r="M142" s="12"/>
      <c r="T142" s="17"/>
      <c r="Y142" s="12"/>
      <c r="Z142" s="12"/>
      <c r="AA142" s="12"/>
      <c r="AB142" s="12"/>
    </row>
    <row r="143" spans="2:28" s="2" customFormat="1" ht="15.75" customHeight="1">
      <c r="B143" s="260">
        <f>'AMZN Auto Part MASTER'!$CX$4</f>
        <v>0</v>
      </c>
      <c r="C143" s="17" t="s">
        <v>374</v>
      </c>
      <c r="D143" s="264" t="str">
        <f>'AMZN Auto Part MASTER'!$CX$46</f>
        <v>-</v>
      </c>
      <c r="E143" s="236" t="s">
        <v>199</v>
      </c>
      <c r="F143" s="77"/>
      <c r="G143" s="26"/>
      <c r="H143" s="182"/>
      <c r="I143" s="12"/>
      <c r="J143" s="22"/>
      <c r="K143" s="12"/>
      <c r="L143" s="12"/>
      <c r="M143" s="12"/>
      <c r="T143" s="17"/>
      <c r="Y143" s="12"/>
      <c r="Z143" s="12"/>
      <c r="AA143" s="12"/>
      <c r="AB143" s="12"/>
    </row>
    <row r="144" spans="2:28" s="2" customFormat="1" ht="15.75" customHeight="1">
      <c r="B144" s="260">
        <f>'AMZN Auto Part MASTER'!$CY$4</f>
        <v>0</v>
      </c>
      <c r="C144" s="17" t="s">
        <v>375</v>
      </c>
      <c r="D144" s="264" t="str">
        <f>'AMZN Auto Part MASTER'!$CY$46</f>
        <v>-</v>
      </c>
      <c r="E144" s="236" t="s">
        <v>199</v>
      </c>
      <c r="F144" s="77"/>
      <c r="G144" s="26"/>
      <c r="H144" s="182"/>
      <c r="I144" s="12"/>
      <c r="J144" s="22"/>
      <c r="K144" s="12"/>
      <c r="L144" s="12"/>
      <c r="M144" s="12"/>
      <c r="T144" s="17"/>
      <c r="Y144" s="12"/>
      <c r="Z144" s="12"/>
      <c r="AA144" s="12"/>
      <c r="AB144" s="12"/>
    </row>
    <row r="145" spans="2:28" s="2" customFormat="1" ht="15.75" customHeight="1">
      <c r="B145" s="260">
        <f>'AMZN Auto Part MASTER'!$CZ$4</f>
        <v>0</v>
      </c>
      <c r="C145" s="17" t="s">
        <v>394</v>
      </c>
      <c r="D145" s="264" t="str">
        <f>'AMZN Auto Part MASTER'!$CZ$46</f>
        <v>-</v>
      </c>
      <c r="E145" s="236" t="s">
        <v>199</v>
      </c>
      <c r="F145" s="77"/>
      <c r="G145" s="26"/>
      <c r="H145" s="182"/>
      <c r="I145" s="12"/>
      <c r="J145" s="22"/>
      <c r="K145" s="12"/>
      <c r="L145" s="12"/>
      <c r="M145" s="12"/>
      <c r="T145" s="17"/>
      <c r="Y145" s="12"/>
      <c r="Z145" s="12"/>
      <c r="AA145" s="12"/>
      <c r="AB145" s="12"/>
    </row>
    <row r="146" spans="2:28" s="2" customFormat="1" ht="15.75" customHeight="1">
      <c r="B146" s="260">
        <f>'AMZN Auto Part MASTER'!$DA$4</f>
        <v>0</v>
      </c>
      <c r="C146" s="17" t="s">
        <v>395</v>
      </c>
      <c r="D146" s="264" t="str">
        <f>'AMZN Auto Part MASTER'!$DA$46</f>
        <v>-</v>
      </c>
      <c r="E146" s="236" t="s">
        <v>199</v>
      </c>
      <c r="F146" s="77"/>
      <c r="G146" s="26"/>
      <c r="H146" s="182"/>
      <c r="I146" s="12"/>
      <c r="J146" s="22"/>
      <c r="K146" s="12"/>
      <c r="L146" s="12"/>
      <c r="M146" s="12"/>
      <c r="T146" s="17"/>
      <c r="Y146" s="12"/>
      <c r="Z146" s="12"/>
      <c r="AA146" s="12"/>
      <c r="AB146" s="12"/>
    </row>
    <row r="147" spans="2:28" s="2" customFormat="1" ht="15.75" customHeight="1">
      <c r="B147" s="260">
        <f>'AMZN Auto Part MASTER'!$DB$4</f>
        <v>0</v>
      </c>
      <c r="C147" s="17" t="s">
        <v>396</v>
      </c>
      <c r="D147" s="264" t="str">
        <f>'AMZN Auto Part MASTER'!$DB$46</f>
        <v>-</v>
      </c>
      <c r="E147" s="236" t="s">
        <v>199</v>
      </c>
      <c r="F147" s="77"/>
      <c r="G147" s="26"/>
      <c r="H147" s="182"/>
      <c r="I147" s="12"/>
      <c r="J147" s="22"/>
      <c r="K147" s="12"/>
      <c r="L147" s="12"/>
      <c r="M147" s="12"/>
      <c r="T147" s="17"/>
      <c r="Y147" s="12"/>
      <c r="Z147" s="12"/>
      <c r="AA147" s="12"/>
      <c r="AB147" s="12"/>
    </row>
    <row r="148" spans="2:28" s="2" customFormat="1" ht="15.75" customHeight="1">
      <c r="B148" s="260">
        <f>'AMZN Auto Part MASTER'!$DC$4</f>
        <v>0</v>
      </c>
      <c r="C148" s="17" t="s">
        <v>397</v>
      </c>
      <c r="D148" s="264" t="str">
        <f>'AMZN Auto Part MASTER'!$DC$46</f>
        <v>-</v>
      </c>
      <c r="E148" s="236" t="s">
        <v>199</v>
      </c>
      <c r="F148" s="77"/>
      <c r="G148" s="26"/>
      <c r="H148" s="182"/>
      <c r="I148" s="12"/>
      <c r="J148" s="22"/>
      <c r="K148" s="12"/>
      <c r="L148" s="12"/>
      <c r="M148" s="12"/>
      <c r="T148" s="17"/>
      <c r="Y148" s="12"/>
      <c r="Z148" s="12"/>
      <c r="AA148" s="12"/>
      <c r="AB148" s="12"/>
    </row>
    <row r="149" spans="2:28" s="2" customFormat="1" ht="15.75" customHeight="1">
      <c r="B149" s="260">
        <f>'AMZN Auto Part MASTER'!$DD$4</f>
        <v>0</v>
      </c>
      <c r="C149" s="17" t="s">
        <v>398</v>
      </c>
      <c r="D149" s="264" t="str">
        <f>'AMZN Auto Part MASTER'!$DD$46</f>
        <v>-</v>
      </c>
      <c r="E149" s="236" t="s">
        <v>199</v>
      </c>
      <c r="F149" s="77"/>
      <c r="G149" s="26"/>
      <c r="H149" s="182"/>
      <c r="I149" s="12"/>
      <c r="J149" s="22"/>
      <c r="K149" s="12"/>
      <c r="L149" s="12"/>
      <c r="M149" s="12"/>
      <c r="T149" s="17"/>
      <c r="Y149" s="12"/>
      <c r="Z149" s="12"/>
      <c r="AA149" s="12"/>
      <c r="AB149" s="12"/>
    </row>
    <row r="150" spans="2:28" s="2" customFormat="1" ht="15.75" customHeight="1">
      <c r="B150" s="260">
        <f>'AMZN Auto Part MASTER'!$DE$4</f>
        <v>0</v>
      </c>
      <c r="C150" s="17" t="s">
        <v>399</v>
      </c>
      <c r="D150" s="264" t="str">
        <f>'AMZN Auto Part MASTER'!$DE$46</f>
        <v>-</v>
      </c>
      <c r="E150" s="236" t="s">
        <v>199</v>
      </c>
      <c r="F150" s="77"/>
      <c r="G150" s="26"/>
      <c r="H150" s="182"/>
      <c r="I150" s="12"/>
      <c r="J150" s="22"/>
      <c r="K150" s="12"/>
      <c r="L150" s="12"/>
      <c r="M150" s="12"/>
      <c r="T150" s="17"/>
      <c r="Y150" s="12"/>
      <c r="Z150" s="12"/>
      <c r="AA150" s="12"/>
      <c r="AB150" s="12"/>
    </row>
    <row r="151" spans="2:28" s="2" customFormat="1" ht="15.75" customHeight="1">
      <c r="B151" s="260">
        <f>'AMZN Auto Part MASTER'!$DF$4</f>
        <v>0</v>
      </c>
      <c r="C151" s="17" t="s">
        <v>400</v>
      </c>
      <c r="D151" s="264" t="str">
        <f>'AMZN Auto Part MASTER'!$DF$46</f>
        <v>-</v>
      </c>
      <c r="E151" s="236" t="s">
        <v>199</v>
      </c>
      <c r="F151" s="77"/>
      <c r="G151" s="26"/>
      <c r="H151" s="182"/>
      <c r="I151" s="12"/>
      <c r="J151" s="22"/>
      <c r="K151" s="12"/>
      <c r="L151" s="12"/>
      <c r="M151" s="12"/>
      <c r="T151" s="17"/>
      <c r="Y151" s="12"/>
      <c r="Z151" s="12"/>
      <c r="AA151" s="12"/>
      <c r="AB151" s="12"/>
    </row>
    <row r="152" spans="2:28" s="2" customFormat="1" ht="15.75" customHeight="1">
      <c r="B152" s="260">
        <f>'AMZN Auto Part MASTER'!$DG$4</f>
        <v>0</v>
      </c>
      <c r="C152" s="17" t="s">
        <v>401</v>
      </c>
      <c r="D152" s="264" t="str">
        <f>'AMZN Auto Part MASTER'!$DG$46</f>
        <v>-</v>
      </c>
      <c r="E152" s="236" t="s">
        <v>199</v>
      </c>
      <c r="F152" s="77"/>
      <c r="G152" s="26"/>
      <c r="H152" s="182"/>
      <c r="I152" s="12"/>
      <c r="J152" s="22"/>
      <c r="K152" s="12"/>
      <c r="L152" s="12"/>
      <c r="M152" s="12"/>
      <c r="T152" s="17"/>
      <c r="Y152" s="12"/>
      <c r="Z152" s="12"/>
      <c r="AA152" s="12"/>
      <c r="AB152" s="12"/>
    </row>
    <row r="153" spans="2:28" s="2" customFormat="1" ht="15.75" customHeight="1">
      <c r="B153" s="260">
        <f>'AMZN Auto Part MASTER'!$DH$4</f>
        <v>0</v>
      </c>
      <c r="C153" s="17" t="s">
        <v>402</v>
      </c>
      <c r="D153" s="264" t="str">
        <f>'AMZN Auto Part MASTER'!$DH$46</f>
        <v>-</v>
      </c>
      <c r="E153" s="236" t="s">
        <v>199</v>
      </c>
      <c r="F153" s="77"/>
      <c r="G153" s="26"/>
      <c r="H153" s="182"/>
      <c r="I153" s="12"/>
      <c r="J153" s="22"/>
      <c r="K153" s="12"/>
      <c r="L153" s="12"/>
      <c r="M153" s="12"/>
      <c r="T153" s="17"/>
      <c r="Y153" s="12"/>
      <c r="Z153" s="12"/>
      <c r="AA153" s="12"/>
      <c r="AB153" s="12"/>
    </row>
    <row r="154" spans="2:28" s="2" customFormat="1" ht="15.75" customHeight="1">
      <c r="B154" s="260">
        <f>'AMZN Auto Part MASTER'!$DI$4</f>
        <v>0</v>
      </c>
      <c r="C154" s="17" t="s">
        <v>403</v>
      </c>
      <c r="D154" s="264" t="str">
        <f>'AMZN Auto Part MASTER'!$DI$46</f>
        <v>-</v>
      </c>
      <c r="E154" s="236" t="s">
        <v>199</v>
      </c>
      <c r="F154" s="77"/>
      <c r="G154" s="26"/>
      <c r="H154" s="182"/>
      <c r="I154" s="12"/>
      <c r="J154" s="22"/>
      <c r="K154" s="12"/>
      <c r="L154" s="12"/>
      <c r="M154" s="12"/>
      <c r="T154" s="17"/>
      <c r="Y154" s="12"/>
      <c r="Z154" s="12"/>
      <c r="AA154" s="12"/>
      <c r="AB154" s="12"/>
    </row>
    <row r="155" spans="2:28" s="2" customFormat="1" ht="15.75" customHeight="1">
      <c r="B155" s="260">
        <f>'AMZN Auto Part MASTER'!$DJ$4</f>
        <v>0</v>
      </c>
      <c r="C155" s="17" t="s">
        <v>404</v>
      </c>
      <c r="D155" s="264" t="str">
        <f>'AMZN Auto Part MASTER'!$DJ$46</f>
        <v>-</v>
      </c>
      <c r="E155" s="236" t="s">
        <v>199</v>
      </c>
      <c r="F155" s="77"/>
      <c r="G155" s="26"/>
      <c r="H155" s="182"/>
      <c r="I155" s="12"/>
      <c r="J155" s="22"/>
      <c r="K155" s="12"/>
      <c r="L155" s="12"/>
      <c r="M155" s="12"/>
      <c r="T155" s="17"/>
      <c r="Y155" s="12"/>
      <c r="Z155" s="12"/>
      <c r="AA155" s="12"/>
      <c r="AB155" s="12"/>
    </row>
    <row r="156" spans="2:28" s="2" customFormat="1" ht="15.75" customHeight="1">
      <c r="B156" s="260">
        <f>'AMZN Auto Part MASTER'!$DK$4</f>
        <v>0</v>
      </c>
      <c r="C156" s="17" t="s">
        <v>405</v>
      </c>
      <c r="D156" s="264" t="str">
        <f>'AMZN Auto Part MASTER'!$DK$46</f>
        <v>-</v>
      </c>
      <c r="E156" s="236" t="s">
        <v>199</v>
      </c>
      <c r="F156" s="77"/>
      <c r="G156" s="26"/>
      <c r="H156" s="182"/>
      <c r="I156" s="12"/>
      <c r="J156" s="22"/>
      <c r="K156" s="12"/>
      <c r="L156" s="12"/>
      <c r="M156" s="12"/>
      <c r="T156" s="17"/>
      <c r="Y156" s="12"/>
      <c r="Z156" s="12"/>
      <c r="AA156" s="12"/>
      <c r="AB156" s="12"/>
    </row>
    <row r="157" spans="2:28" s="2" customFormat="1" ht="15.75" customHeight="1">
      <c r="B157" s="260">
        <f>'AMZN Auto Part MASTER'!$DL$4</f>
        <v>0</v>
      </c>
      <c r="C157" s="17" t="s">
        <v>406</v>
      </c>
      <c r="D157" s="264" t="str">
        <f>'AMZN Auto Part MASTER'!$DL$46</f>
        <v>-</v>
      </c>
      <c r="E157" s="236" t="s">
        <v>199</v>
      </c>
      <c r="F157" s="77"/>
      <c r="G157" s="26"/>
      <c r="H157" s="182"/>
      <c r="I157" s="12"/>
      <c r="J157" s="22"/>
      <c r="K157" s="12"/>
      <c r="L157" s="12"/>
      <c r="M157" s="12"/>
      <c r="T157" s="17"/>
      <c r="Y157" s="12"/>
      <c r="Z157" s="12"/>
      <c r="AA157" s="12"/>
      <c r="AB157" s="12"/>
    </row>
    <row r="158" spans="2:28" s="2" customFormat="1" ht="15.75" customHeight="1">
      <c r="B158" s="260">
        <f>'AMZN Auto Part MASTER'!$DM$4</f>
        <v>0</v>
      </c>
      <c r="C158" s="17" t="s">
        <v>407</v>
      </c>
      <c r="D158" s="264" t="str">
        <f>'AMZN Auto Part MASTER'!$DM$46</f>
        <v>-</v>
      </c>
      <c r="E158" s="236" t="s">
        <v>199</v>
      </c>
      <c r="F158" s="77"/>
      <c r="G158" s="26"/>
      <c r="H158" s="182"/>
      <c r="I158" s="12"/>
      <c r="J158" s="22"/>
      <c r="K158" s="12"/>
      <c r="L158" s="12"/>
      <c r="M158" s="12"/>
      <c r="T158" s="17"/>
      <c r="Y158" s="12"/>
      <c r="Z158" s="12"/>
      <c r="AA158" s="12"/>
      <c r="AB158" s="12"/>
    </row>
    <row r="159" spans="2:28" s="2" customFormat="1" ht="15.75" customHeight="1">
      <c r="B159" s="260">
        <f>'AMZN Auto Part MASTER'!$DN$4</f>
        <v>0</v>
      </c>
      <c r="C159" s="17" t="s">
        <v>408</v>
      </c>
      <c r="D159" s="264" t="str">
        <f>'AMZN Auto Part MASTER'!$DN$46</f>
        <v>-</v>
      </c>
      <c r="E159" s="236" t="s">
        <v>199</v>
      </c>
      <c r="F159" s="77"/>
      <c r="G159" s="26"/>
      <c r="H159" s="182"/>
      <c r="I159" s="12"/>
      <c r="J159" s="22"/>
      <c r="K159" s="12"/>
      <c r="L159" s="12"/>
      <c r="M159" s="12"/>
      <c r="T159" s="17"/>
      <c r="Y159" s="12"/>
      <c r="Z159" s="12"/>
      <c r="AA159" s="12"/>
      <c r="AB159" s="12"/>
    </row>
    <row r="160" spans="2:28" s="2" customFormat="1" ht="15.75" customHeight="1">
      <c r="B160" s="260">
        <f>'AMZN Auto Part MASTER'!$DO$4</f>
        <v>0</v>
      </c>
      <c r="C160" s="17" t="s">
        <v>409</v>
      </c>
      <c r="D160" s="264" t="str">
        <f>'AMZN Auto Part MASTER'!$DO$46</f>
        <v>-</v>
      </c>
      <c r="E160" s="236" t="s">
        <v>199</v>
      </c>
      <c r="F160" s="77"/>
      <c r="G160" s="26"/>
      <c r="H160" s="182"/>
      <c r="I160" s="12"/>
      <c r="J160" s="22"/>
      <c r="K160" s="12"/>
      <c r="L160" s="12"/>
      <c r="M160" s="12"/>
      <c r="T160" s="17"/>
      <c r="Y160" s="12"/>
      <c r="Z160" s="12"/>
      <c r="AA160" s="12"/>
      <c r="AB160" s="12"/>
    </row>
    <row r="161" spans="2:28" s="2" customFormat="1" ht="15.75" customHeight="1">
      <c r="B161" s="260">
        <f>'AMZN Auto Part MASTER'!$DP$4</f>
        <v>0</v>
      </c>
      <c r="C161" s="17" t="s">
        <v>410</v>
      </c>
      <c r="D161" s="264" t="str">
        <f>'AMZN Auto Part MASTER'!$DP$46</f>
        <v>-</v>
      </c>
      <c r="E161" s="236" t="s">
        <v>199</v>
      </c>
      <c r="F161" s="77"/>
      <c r="G161" s="26"/>
      <c r="H161" s="182"/>
      <c r="I161" s="12"/>
      <c r="J161" s="22"/>
      <c r="K161" s="12"/>
      <c r="L161" s="12"/>
      <c r="M161" s="12"/>
      <c r="T161" s="17"/>
      <c r="Y161" s="12"/>
      <c r="Z161" s="12"/>
      <c r="AA161" s="12"/>
      <c r="AB161" s="12"/>
    </row>
    <row r="162" spans="2:28" s="2" customFormat="1" ht="15.75" customHeight="1">
      <c r="B162" s="260">
        <f>'AMZN Auto Part MASTER'!$DQ$4</f>
        <v>0</v>
      </c>
      <c r="C162" s="17" t="s">
        <v>411</v>
      </c>
      <c r="D162" s="264" t="str">
        <f>'AMZN Auto Part MASTER'!$DQ$46</f>
        <v>-</v>
      </c>
      <c r="E162" s="236" t="s">
        <v>199</v>
      </c>
      <c r="F162" s="77"/>
      <c r="G162" s="26"/>
      <c r="H162" s="182"/>
      <c r="I162" s="12"/>
      <c r="J162" s="22"/>
      <c r="K162" s="12"/>
      <c r="L162" s="12"/>
      <c r="M162" s="12"/>
      <c r="T162" s="17"/>
      <c r="Y162" s="12"/>
      <c r="Z162" s="12"/>
      <c r="AA162" s="12"/>
      <c r="AB162" s="12"/>
    </row>
    <row r="163" spans="2:28" s="2" customFormat="1" ht="15.75" customHeight="1">
      <c r="B163" s="260">
        <f>'AMZN Auto Part MASTER'!$DR$4</f>
        <v>0</v>
      </c>
      <c r="C163" s="17" t="s">
        <v>412</v>
      </c>
      <c r="D163" s="264" t="str">
        <f>'AMZN Auto Part MASTER'!$DR$46</f>
        <v>-</v>
      </c>
      <c r="E163" s="236" t="s">
        <v>199</v>
      </c>
      <c r="F163" s="77"/>
      <c r="G163" s="26"/>
      <c r="H163" s="182"/>
      <c r="I163" s="12"/>
      <c r="J163" s="22"/>
      <c r="K163" s="12"/>
      <c r="L163" s="12"/>
      <c r="M163" s="12"/>
      <c r="T163" s="17"/>
      <c r="Y163" s="12"/>
      <c r="Z163" s="12"/>
      <c r="AA163" s="12"/>
      <c r="AB163" s="12"/>
    </row>
    <row r="164" spans="2:28" s="2" customFormat="1" ht="15.75" customHeight="1">
      <c r="B164" s="260">
        <f>'AMZN Auto Part MASTER'!$DS$4</f>
        <v>0</v>
      </c>
      <c r="C164" s="17" t="s">
        <v>413</v>
      </c>
      <c r="D164" s="264" t="str">
        <f>'AMZN Auto Part MASTER'!$DS$46</f>
        <v>-</v>
      </c>
      <c r="E164" s="236" t="s">
        <v>199</v>
      </c>
      <c r="F164" s="77"/>
      <c r="G164" s="26"/>
      <c r="H164" s="182"/>
      <c r="I164" s="12"/>
      <c r="J164" s="22"/>
      <c r="K164" s="12"/>
      <c r="L164" s="12"/>
      <c r="M164" s="12"/>
      <c r="T164" s="17"/>
      <c r="Y164" s="12"/>
      <c r="Z164" s="12"/>
      <c r="AA164" s="12"/>
      <c r="AB164" s="12"/>
    </row>
    <row r="165" spans="2:28" s="2" customFormat="1" ht="15.75" customHeight="1">
      <c r="B165" s="260">
        <f>'AMZN Auto Part MASTER'!$DT$4</f>
        <v>0</v>
      </c>
      <c r="C165" s="17" t="s">
        <v>414</v>
      </c>
      <c r="D165" s="264" t="str">
        <f>'AMZN Auto Part MASTER'!$DT$46</f>
        <v>-</v>
      </c>
      <c r="E165" s="236" t="s">
        <v>199</v>
      </c>
      <c r="F165" s="77"/>
      <c r="G165" s="26"/>
      <c r="H165" s="182"/>
      <c r="I165" s="12"/>
      <c r="J165" s="22"/>
      <c r="K165" s="12"/>
      <c r="L165" s="12"/>
      <c r="M165" s="12"/>
      <c r="T165" s="17"/>
      <c r="Y165" s="12"/>
      <c r="Z165" s="12"/>
      <c r="AA165" s="12"/>
      <c r="AB165" s="12"/>
    </row>
    <row r="166" spans="2:28" s="2" customFormat="1" ht="15.75" customHeight="1">
      <c r="B166" s="260">
        <f>'AMZN Auto Part MASTER'!$DU$4</f>
        <v>0</v>
      </c>
      <c r="C166" s="17" t="s">
        <v>415</v>
      </c>
      <c r="D166" s="264" t="str">
        <f>'AMZN Auto Part MASTER'!$DU$46</f>
        <v>-</v>
      </c>
      <c r="E166" s="236" t="s">
        <v>199</v>
      </c>
      <c r="F166" s="77"/>
      <c r="G166" s="26"/>
      <c r="H166" s="182"/>
      <c r="I166" s="12"/>
      <c r="J166" s="22"/>
      <c r="K166" s="12"/>
      <c r="L166" s="12"/>
      <c r="M166" s="12"/>
      <c r="T166" s="17"/>
      <c r="Y166" s="12"/>
      <c r="Z166" s="12"/>
      <c r="AA166" s="12"/>
      <c r="AB166" s="12"/>
    </row>
    <row r="167" spans="2:28" s="2" customFormat="1" ht="15.75" customHeight="1">
      <c r="B167" s="260">
        <f>'AMZN Auto Part MASTER'!$DV$4</f>
        <v>0</v>
      </c>
      <c r="C167" s="17" t="s">
        <v>416</v>
      </c>
      <c r="D167" s="264" t="str">
        <f>'AMZN Auto Part MASTER'!$DV$46</f>
        <v>-</v>
      </c>
      <c r="E167" s="236" t="s">
        <v>199</v>
      </c>
      <c r="F167" s="77"/>
      <c r="G167" s="26"/>
      <c r="H167" s="182"/>
      <c r="I167" s="12"/>
      <c r="J167" s="22"/>
      <c r="K167" s="12"/>
      <c r="L167" s="12"/>
      <c r="M167" s="12"/>
      <c r="T167" s="17"/>
      <c r="Y167" s="12"/>
      <c r="Z167" s="12"/>
      <c r="AA167" s="12"/>
      <c r="AB167" s="12"/>
    </row>
    <row r="168" spans="2:28" s="2" customFormat="1" ht="15.75" customHeight="1">
      <c r="B168" s="260">
        <f>'AMZN Auto Part MASTER'!$DW$4</f>
        <v>0</v>
      </c>
      <c r="C168" s="17" t="s">
        <v>417</v>
      </c>
      <c r="D168" s="264" t="str">
        <f>'AMZN Auto Part MASTER'!$DW$46</f>
        <v>-</v>
      </c>
      <c r="E168" s="236" t="s">
        <v>199</v>
      </c>
      <c r="F168" s="77"/>
      <c r="G168" s="26"/>
      <c r="H168" s="182"/>
      <c r="I168" s="12"/>
      <c r="J168" s="22"/>
      <c r="K168" s="12"/>
      <c r="L168" s="12"/>
      <c r="M168" s="12"/>
      <c r="T168" s="17"/>
      <c r="Y168" s="12"/>
      <c r="Z168" s="12"/>
      <c r="AA168" s="12"/>
      <c r="AB168" s="12"/>
    </row>
    <row r="169" spans="2:28" s="2" customFormat="1" ht="15.75" customHeight="1">
      <c r="B169" s="260">
        <f>'AMZN Auto Part MASTER'!$DX$4</f>
        <v>0</v>
      </c>
      <c r="C169" s="17" t="s">
        <v>418</v>
      </c>
      <c r="D169" s="264" t="str">
        <f>'AMZN Auto Part MASTER'!$DX$46</f>
        <v>-</v>
      </c>
      <c r="E169" s="236" t="s">
        <v>199</v>
      </c>
      <c r="F169" s="77"/>
      <c r="G169" s="26"/>
      <c r="H169" s="182"/>
      <c r="I169" s="12"/>
      <c r="J169" s="22"/>
      <c r="K169" s="12"/>
      <c r="L169" s="12"/>
      <c r="M169" s="12"/>
      <c r="T169" s="17"/>
      <c r="Y169" s="12"/>
      <c r="Z169" s="12"/>
      <c r="AA169" s="12"/>
      <c r="AB169" s="12"/>
    </row>
    <row r="170" spans="2:28" s="2" customFormat="1" ht="15.75" customHeight="1">
      <c r="B170" s="260">
        <f>'AMZN Auto Part MASTER'!$DY$4</f>
        <v>0</v>
      </c>
      <c r="C170" s="17" t="s">
        <v>419</v>
      </c>
      <c r="D170" s="264" t="str">
        <f>'AMZN Auto Part MASTER'!$DY$46</f>
        <v>-</v>
      </c>
      <c r="E170" s="236" t="s">
        <v>199</v>
      </c>
      <c r="F170" s="77"/>
      <c r="G170" s="26"/>
      <c r="H170" s="182"/>
      <c r="I170" s="12"/>
      <c r="J170" s="22"/>
      <c r="K170" s="12"/>
      <c r="L170" s="12"/>
      <c r="M170" s="12"/>
      <c r="T170" s="17"/>
      <c r="Y170" s="12"/>
      <c r="Z170" s="12"/>
      <c r="AA170" s="12"/>
      <c r="AB170" s="12"/>
    </row>
    <row r="171" spans="2:28" s="2" customFormat="1" ht="15.75" customHeight="1">
      <c r="B171" s="260">
        <f>'AMZN Auto Part MASTER'!$DZ$4</f>
        <v>0</v>
      </c>
      <c r="C171" s="17" t="s">
        <v>420</v>
      </c>
      <c r="D171" s="264" t="str">
        <f>'AMZN Auto Part MASTER'!$DZ$46</f>
        <v>-</v>
      </c>
      <c r="E171" s="236" t="s">
        <v>199</v>
      </c>
      <c r="F171" s="77"/>
      <c r="G171" s="26"/>
      <c r="H171" s="182"/>
      <c r="I171" s="12"/>
      <c r="J171" s="22"/>
      <c r="K171" s="12"/>
      <c r="L171" s="12"/>
      <c r="M171" s="12"/>
      <c r="T171" s="17"/>
      <c r="Y171" s="12"/>
      <c r="Z171" s="12"/>
      <c r="AA171" s="12"/>
      <c r="AB171" s="12"/>
    </row>
    <row r="172" spans="2:28" s="2" customFormat="1" ht="15.75" customHeight="1">
      <c r="B172" s="260">
        <f>'AMZN Auto Part MASTER'!$EA$4</f>
        <v>0</v>
      </c>
      <c r="C172" s="17" t="s">
        <v>421</v>
      </c>
      <c r="D172" s="264" t="str">
        <f>'AMZN Auto Part MASTER'!$EA$46</f>
        <v>-</v>
      </c>
      <c r="E172" s="236" t="s">
        <v>199</v>
      </c>
      <c r="F172" s="77"/>
      <c r="G172" s="26"/>
      <c r="H172" s="21"/>
      <c r="I172" s="12"/>
      <c r="J172" s="22"/>
      <c r="K172" s="12"/>
      <c r="L172" s="12"/>
      <c r="M172" s="12"/>
      <c r="T172" s="17"/>
      <c r="Y172" s="12"/>
      <c r="Z172" s="12"/>
      <c r="AA172" s="12"/>
      <c r="AB172" s="12"/>
    </row>
    <row r="173" spans="2:28" s="2" customFormat="1" ht="15.75" customHeight="1">
      <c r="B173" s="260">
        <f>'AMZN Auto Part MASTER'!$EB$4</f>
        <v>0</v>
      </c>
      <c r="C173" s="17" t="s">
        <v>422</v>
      </c>
      <c r="D173" s="264" t="str">
        <f>'AMZN Auto Part MASTER'!$EB$46</f>
        <v>-</v>
      </c>
      <c r="E173" s="236" t="s">
        <v>199</v>
      </c>
      <c r="F173" s="77"/>
      <c r="G173" s="26"/>
      <c r="H173" s="21"/>
      <c r="I173" s="12"/>
      <c r="J173" s="22"/>
      <c r="K173" s="12"/>
      <c r="L173" s="12"/>
      <c r="M173" s="12"/>
      <c r="T173" s="17"/>
      <c r="Y173" s="12"/>
      <c r="Z173" s="12"/>
      <c r="AA173" s="12"/>
      <c r="AB173" s="12"/>
    </row>
    <row r="174" spans="2:28" s="2" customFormat="1" ht="15.75" customHeight="1">
      <c r="B174" s="260">
        <f>'AMZN Auto Part MASTER'!$EC$4</f>
        <v>0</v>
      </c>
      <c r="C174" s="17" t="s">
        <v>423</v>
      </c>
      <c r="D174" s="264" t="str">
        <f>'AMZN Auto Part MASTER'!$EC$46</f>
        <v>-</v>
      </c>
      <c r="E174" s="236" t="s">
        <v>199</v>
      </c>
      <c r="F174" s="77"/>
      <c r="G174" s="26"/>
      <c r="H174" s="21"/>
      <c r="I174" s="12"/>
      <c r="J174" s="22"/>
      <c r="K174" s="12"/>
      <c r="L174" s="12"/>
      <c r="M174" s="12"/>
      <c r="T174" s="17"/>
      <c r="Y174" s="12"/>
      <c r="Z174" s="12"/>
      <c r="AA174" s="12"/>
      <c r="AB174" s="12"/>
    </row>
    <row r="175" spans="2:28" s="2" customFormat="1" ht="15.75" customHeight="1">
      <c r="B175" s="260">
        <f>'AMZN Auto Part MASTER'!$ED$4</f>
        <v>0</v>
      </c>
      <c r="C175" s="17" t="s">
        <v>424</v>
      </c>
      <c r="D175" s="264" t="str">
        <f>'AMZN Auto Part MASTER'!$ED$46</f>
        <v>-</v>
      </c>
      <c r="E175" s="236" t="s">
        <v>199</v>
      </c>
      <c r="F175" s="77"/>
      <c r="G175" s="26"/>
      <c r="H175" s="21"/>
      <c r="I175" s="12"/>
      <c r="J175" s="22"/>
      <c r="K175" s="12"/>
      <c r="L175" s="12"/>
      <c r="M175" s="12"/>
      <c r="T175" s="17"/>
      <c r="Y175" s="12"/>
      <c r="Z175" s="12"/>
      <c r="AA175" s="12"/>
      <c r="AB175" s="12"/>
    </row>
    <row r="176" spans="2:28" s="2" customFormat="1" ht="15.75" customHeight="1">
      <c r="B176" s="260">
        <f>'AMZN Auto Part MASTER'!$EE$4</f>
        <v>0</v>
      </c>
      <c r="C176" s="17" t="s">
        <v>425</v>
      </c>
      <c r="D176" s="264" t="str">
        <f>'AMZN Auto Part MASTER'!$EE$46</f>
        <v>-</v>
      </c>
      <c r="E176" s="236" t="s">
        <v>199</v>
      </c>
      <c r="F176" s="77"/>
      <c r="G176" s="26"/>
      <c r="H176" s="21"/>
      <c r="I176" s="12"/>
      <c r="J176" s="22"/>
      <c r="K176" s="12"/>
      <c r="L176" s="12"/>
      <c r="M176" s="12"/>
      <c r="T176" s="17"/>
      <c r="Y176" s="12"/>
      <c r="Z176" s="12"/>
      <c r="AA176" s="12"/>
      <c r="AB176" s="12"/>
    </row>
    <row r="177" spans="2:28" s="2" customFormat="1" ht="15.75" customHeight="1">
      <c r="B177" s="260">
        <f>'AMZN Auto Part MASTER'!$EF$4</f>
        <v>0</v>
      </c>
      <c r="C177" s="17" t="s">
        <v>426</v>
      </c>
      <c r="D177" s="264" t="str">
        <f>'AMZN Auto Part MASTER'!$EF$46</f>
        <v>-</v>
      </c>
      <c r="E177" s="236" t="s">
        <v>199</v>
      </c>
      <c r="F177" s="77"/>
      <c r="G177" s="26"/>
      <c r="H177" s="21"/>
      <c r="I177" s="12"/>
      <c r="J177" s="22"/>
      <c r="K177" s="12"/>
      <c r="L177" s="12"/>
      <c r="M177" s="12"/>
      <c r="T177" s="17"/>
      <c r="Y177" s="12"/>
      <c r="Z177" s="12"/>
      <c r="AA177" s="12"/>
      <c r="AB177" s="12"/>
    </row>
    <row r="178" spans="2:28" s="2" customFormat="1" ht="15.75" customHeight="1">
      <c r="B178" s="260">
        <f>'AMZN Auto Part MASTER'!$EG$4</f>
        <v>0</v>
      </c>
      <c r="C178" s="17" t="s">
        <v>427</v>
      </c>
      <c r="D178" s="264" t="str">
        <f>'AMZN Auto Part MASTER'!$EG$46</f>
        <v>-</v>
      </c>
      <c r="E178" s="236" t="s">
        <v>199</v>
      </c>
      <c r="F178" s="77"/>
      <c r="G178" s="26"/>
      <c r="H178" s="21"/>
      <c r="I178" s="12"/>
      <c r="J178" s="22"/>
      <c r="K178" s="12"/>
      <c r="L178" s="12"/>
      <c r="M178" s="12"/>
      <c r="T178" s="17"/>
      <c r="Y178" s="12"/>
      <c r="Z178" s="12"/>
      <c r="AA178" s="12"/>
      <c r="AB178" s="12"/>
    </row>
    <row r="179" spans="2:28" s="2" customFormat="1" ht="15.75" customHeight="1">
      <c r="B179" s="260">
        <f>'AMZN Auto Part MASTER'!$EH$4</f>
        <v>0</v>
      </c>
      <c r="C179" s="17" t="s">
        <v>428</v>
      </c>
      <c r="D179" s="264" t="str">
        <f>'AMZN Auto Part MASTER'!$EH$46</f>
        <v>-</v>
      </c>
      <c r="E179" s="236" t="s">
        <v>199</v>
      </c>
      <c r="F179" s="77"/>
      <c r="G179" s="26"/>
      <c r="H179" s="21"/>
      <c r="I179" s="12"/>
      <c r="J179" s="22"/>
      <c r="K179" s="12"/>
      <c r="L179" s="12"/>
      <c r="M179" s="12"/>
      <c r="T179" s="17"/>
      <c r="Y179" s="12"/>
      <c r="Z179" s="12"/>
      <c r="AA179" s="12"/>
      <c r="AB179" s="12"/>
    </row>
    <row r="180" spans="2:28" s="2" customFormat="1" ht="15.75" customHeight="1">
      <c r="B180" s="260">
        <f>'AMZN Auto Part MASTER'!$EI$4</f>
        <v>0</v>
      </c>
      <c r="C180" s="17" t="s">
        <v>429</v>
      </c>
      <c r="D180" s="264" t="str">
        <f>'AMZN Auto Part MASTER'!$EI$46</f>
        <v>-</v>
      </c>
      <c r="E180" s="236" t="s">
        <v>199</v>
      </c>
      <c r="F180" s="77"/>
      <c r="G180" s="26"/>
      <c r="H180" s="21"/>
      <c r="I180" s="12"/>
      <c r="J180" s="22"/>
      <c r="K180" s="12"/>
      <c r="L180" s="12"/>
      <c r="M180" s="12"/>
      <c r="T180" s="17"/>
      <c r="Y180" s="12"/>
      <c r="Z180" s="12"/>
      <c r="AA180" s="12"/>
      <c r="AB180" s="12"/>
    </row>
    <row r="181" spans="2:28" s="2" customFormat="1" ht="15.75" customHeight="1">
      <c r="B181" s="260">
        <f>'AMZN Auto Part MASTER'!$EJ$4</f>
        <v>0</v>
      </c>
      <c r="C181" s="17" t="s">
        <v>430</v>
      </c>
      <c r="D181" s="264" t="str">
        <f>'AMZN Auto Part MASTER'!$EJ$46</f>
        <v>-</v>
      </c>
      <c r="E181" s="236" t="s">
        <v>199</v>
      </c>
      <c r="F181" s="77"/>
      <c r="G181" s="26"/>
      <c r="H181" s="21"/>
      <c r="I181" s="12"/>
      <c r="J181" s="22"/>
      <c r="K181" s="12"/>
      <c r="L181" s="12"/>
      <c r="M181" s="12"/>
      <c r="T181" s="17"/>
      <c r="Y181" s="12"/>
      <c r="Z181" s="12"/>
      <c r="AA181" s="12"/>
      <c r="AB181" s="12"/>
    </row>
    <row r="182" spans="2:28" s="2" customFormat="1" ht="15.75" customHeight="1">
      <c r="B182" s="260">
        <f>'AMZN Auto Part MASTER'!$EK$4</f>
        <v>0</v>
      </c>
      <c r="C182" s="17" t="s">
        <v>431</v>
      </c>
      <c r="D182" s="264" t="str">
        <f>'AMZN Auto Part MASTER'!$EK$46</f>
        <v>-</v>
      </c>
      <c r="E182" s="236" t="s">
        <v>199</v>
      </c>
      <c r="F182" s="77"/>
      <c r="G182" s="26"/>
      <c r="H182" s="21"/>
      <c r="I182" s="12"/>
      <c r="J182" s="22"/>
      <c r="K182" s="12"/>
      <c r="L182" s="12"/>
      <c r="M182" s="12"/>
      <c r="T182" s="17"/>
      <c r="Y182" s="12"/>
      <c r="Z182" s="12"/>
      <c r="AA182" s="12"/>
      <c r="AB182" s="12"/>
    </row>
    <row r="183" spans="2:28" s="2" customFormat="1" ht="15.75" customHeight="1">
      <c r="B183" s="260">
        <f>'AMZN Auto Part MASTER'!$EL$4</f>
        <v>0</v>
      </c>
      <c r="C183" s="17" t="s">
        <v>432</v>
      </c>
      <c r="D183" s="264" t="str">
        <f>'AMZN Auto Part MASTER'!$EL$46</f>
        <v>-</v>
      </c>
      <c r="E183" s="236" t="s">
        <v>199</v>
      </c>
      <c r="F183" s="77"/>
      <c r="G183" s="26"/>
      <c r="H183" s="21"/>
      <c r="I183" s="12"/>
      <c r="J183" s="22"/>
      <c r="K183" s="12"/>
      <c r="L183" s="12"/>
      <c r="M183" s="12"/>
      <c r="T183" s="17"/>
      <c r="Y183" s="12"/>
      <c r="Z183" s="12"/>
      <c r="AA183" s="12"/>
      <c r="AB183" s="12"/>
    </row>
    <row r="184" spans="2:28" s="2" customFormat="1" ht="15.75" customHeight="1">
      <c r="B184" s="260">
        <f>'AMZN Auto Part MASTER'!$EM$4</f>
        <v>0</v>
      </c>
      <c r="C184" s="17" t="s">
        <v>433</v>
      </c>
      <c r="D184" s="264" t="str">
        <f>'AMZN Auto Part MASTER'!$EM$46</f>
        <v>-</v>
      </c>
      <c r="E184" s="236" t="s">
        <v>199</v>
      </c>
      <c r="F184" s="77"/>
      <c r="G184" s="26"/>
      <c r="H184" s="21"/>
      <c r="I184" s="12"/>
      <c r="J184" s="22"/>
      <c r="K184" s="12"/>
      <c r="L184" s="12"/>
      <c r="M184" s="12"/>
      <c r="T184" s="17"/>
      <c r="Y184" s="12"/>
      <c r="Z184" s="12"/>
      <c r="AA184" s="12"/>
      <c r="AB184" s="12"/>
    </row>
    <row r="185" spans="2:28" s="2" customFormat="1" ht="15.75" customHeight="1">
      <c r="B185" s="260">
        <f>'AMZN Auto Part MASTER'!$EN$4</f>
        <v>0</v>
      </c>
      <c r="C185" s="17" t="s">
        <v>434</v>
      </c>
      <c r="D185" s="264" t="str">
        <f>'AMZN Auto Part MASTER'!$EN$46</f>
        <v>-</v>
      </c>
      <c r="E185" s="236" t="s">
        <v>199</v>
      </c>
      <c r="F185" s="77"/>
      <c r="G185" s="26"/>
      <c r="H185" s="21"/>
      <c r="I185" s="12"/>
      <c r="J185" s="22"/>
      <c r="K185" s="12"/>
      <c r="L185" s="12"/>
      <c r="M185" s="12"/>
      <c r="T185" s="17"/>
      <c r="Y185" s="12"/>
      <c r="Z185" s="12"/>
      <c r="AA185" s="12"/>
      <c r="AB185" s="12"/>
    </row>
    <row r="186" spans="2:28" s="2" customFormat="1" ht="15.75" customHeight="1">
      <c r="B186" s="260">
        <f>'AMZN Auto Part MASTER'!$EO$4</f>
        <v>0</v>
      </c>
      <c r="C186" s="17" t="s">
        <v>435</v>
      </c>
      <c r="D186" s="264" t="str">
        <f>'AMZN Auto Part MASTER'!$EO$46</f>
        <v>-</v>
      </c>
      <c r="E186" s="236" t="s">
        <v>199</v>
      </c>
      <c r="F186" s="77"/>
      <c r="G186" s="26"/>
      <c r="H186" s="21"/>
      <c r="I186" s="12"/>
      <c r="J186" s="22"/>
      <c r="K186" s="12"/>
      <c r="L186" s="12"/>
      <c r="M186" s="12"/>
      <c r="T186" s="17"/>
      <c r="Y186" s="12"/>
      <c r="Z186" s="12"/>
      <c r="AA186" s="12"/>
      <c r="AB186" s="12"/>
    </row>
    <row r="187" spans="2:28" s="2" customFormat="1" ht="15.75" customHeight="1">
      <c r="B187" s="260">
        <f>'AMZN Auto Part MASTER'!$EP$4</f>
        <v>0</v>
      </c>
      <c r="C187" s="17" t="s">
        <v>436</v>
      </c>
      <c r="D187" s="264" t="str">
        <f>'AMZN Auto Part MASTER'!$EP$46</f>
        <v>-</v>
      </c>
      <c r="E187" s="236" t="s">
        <v>199</v>
      </c>
      <c r="F187" s="77"/>
      <c r="G187" s="26"/>
      <c r="H187" s="21"/>
      <c r="I187" s="12"/>
      <c r="J187" s="22"/>
      <c r="K187" s="12"/>
      <c r="L187" s="12"/>
      <c r="M187" s="12"/>
      <c r="T187" s="17"/>
      <c r="Y187" s="12"/>
      <c r="Z187" s="12"/>
      <c r="AA187" s="12"/>
      <c r="AB187" s="12"/>
    </row>
    <row r="188" spans="2:28" s="2" customFormat="1" ht="15.75" customHeight="1">
      <c r="B188" s="260">
        <f>'AMZN Auto Part MASTER'!$EQ$4</f>
        <v>0</v>
      </c>
      <c r="C188" s="17" t="s">
        <v>437</v>
      </c>
      <c r="D188" s="264" t="str">
        <f>'AMZN Auto Part MASTER'!$EQ$46</f>
        <v>-</v>
      </c>
      <c r="E188" s="236" t="s">
        <v>199</v>
      </c>
      <c r="F188" s="77"/>
      <c r="G188" s="26"/>
      <c r="H188" s="21"/>
      <c r="I188" s="12"/>
      <c r="J188" s="22"/>
      <c r="K188" s="12"/>
      <c r="L188" s="12"/>
      <c r="M188" s="12"/>
      <c r="T188" s="17"/>
      <c r="Y188" s="12"/>
      <c r="Z188" s="12"/>
      <c r="AA188" s="12"/>
      <c r="AB188" s="12"/>
    </row>
    <row r="189" spans="2:28" s="2" customFormat="1" ht="15.75" customHeight="1">
      <c r="B189" s="260">
        <f>'AMZN Auto Part MASTER'!$ER$4</f>
        <v>0</v>
      </c>
      <c r="C189" s="17" t="s">
        <v>438</v>
      </c>
      <c r="D189" s="264" t="str">
        <f>'AMZN Auto Part MASTER'!$ER$46</f>
        <v>-</v>
      </c>
      <c r="E189" s="236" t="s">
        <v>199</v>
      </c>
      <c r="F189" s="77"/>
      <c r="G189" s="26"/>
      <c r="H189" s="21"/>
      <c r="I189" s="12"/>
      <c r="J189" s="22"/>
      <c r="K189" s="12"/>
      <c r="L189" s="12"/>
      <c r="M189" s="12"/>
      <c r="T189" s="17"/>
      <c r="Y189" s="12"/>
      <c r="Z189" s="12"/>
      <c r="AA189" s="12"/>
      <c r="AB189" s="12"/>
    </row>
    <row r="190" spans="2:28" s="2" customFormat="1" ht="15.75" customHeight="1">
      <c r="B190" s="260">
        <f>'AMZN Auto Part MASTER'!$ES$4</f>
        <v>0</v>
      </c>
      <c r="C190" s="17" t="s">
        <v>439</v>
      </c>
      <c r="D190" s="264" t="str">
        <f>'AMZN Auto Part MASTER'!$ES$46</f>
        <v>-</v>
      </c>
      <c r="E190" s="236" t="s">
        <v>199</v>
      </c>
      <c r="F190" s="77"/>
      <c r="G190" s="26"/>
      <c r="H190" s="21"/>
      <c r="I190" s="12"/>
      <c r="J190" s="22"/>
      <c r="K190" s="12"/>
      <c r="L190" s="12"/>
      <c r="M190" s="12"/>
      <c r="T190" s="17"/>
      <c r="Y190" s="12"/>
      <c r="Z190" s="12"/>
      <c r="AA190" s="12"/>
      <c r="AB190" s="12"/>
    </row>
    <row r="191" spans="2:28" s="2" customFormat="1" ht="15.75" customHeight="1">
      <c r="B191" s="260">
        <f>'AMZN Auto Part MASTER'!$ET$4</f>
        <v>0</v>
      </c>
      <c r="C191" s="17" t="s">
        <v>440</v>
      </c>
      <c r="D191" s="264" t="str">
        <f>'AMZN Auto Part MASTER'!$ET$46</f>
        <v>-</v>
      </c>
      <c r="E191" s="236" t="s">
        <v>199</v>
      </c>
      <c r="F191" s="77"/>
      <c r="G191" s="26"/>
      <c r="H191" s="21"/>
      <c r="I191" s="12"/>
      <c r="J191" s="22"/>
      <c r="K191" s="12"/>
      <c r="L191" s="12"/>
      <c r="M191" s="12"/>
      <c r="T191" s="17"/>
      <c r="Y191" s="12"/>
      <c r="Z191" s="12"/>
      <c r="AA191" s="12"/>
      <c r="AB191" s="12"/>
    </row>
    <row r="192" spans="2:28" s="2" customFormat="1" ht="15.75" customHeight="1">
      <c r="B192" s="260">
        <f>'AMZN Auto Part MASTER'!$EU$4</f>
        <v>0</v>
      </c>
      <c r="C192" s="17" t="s">
        <v>441</v>
      </c>
      <c r="D192" s="264" t="str">
        <f>'AMZN Auto Part MASTER'!$EU$46</f>
        <v>-</v>
      </c>
      <c r="E192" s="236" t="s">
        <v>199</v>
      </c>
      <c r="F192" s="77"/>
      <c r="G192" s="26"/>
      <c r="H192" s="21"/>
      <c r="I192" s="12"/>
      <c r="J192" s="22"/>
      <c r="K192" s="12"/>
      <c r="L192" s="12"/>
      <c r="M192" s="12"/>
      <c r="T192" s="17"/>
      <c r="Y192" s="12"/>
      <c r="Z192" s="12"/>
      <c r="AA192" s="12"/>
      <c r="AB192" s="12"/>
    </row>
    <row r="193" spans="2:28" s="2" customFormat="1" ht="15.75" customHeight="1">
      <c r="B193" s="260">
        <f>'AMZN Auto Part MASTER'!$EV$4</f>
        <v>0</v>
      </c>
      <c r="C193" s="17" t="s">
        <v>442</v>
      </c>
      <c r="D193" s="264" t="str">
        <f>'AMZN Auto Part MASTER'!$EV$46</f>
        <v>-</v>
      </c>
      <c r="E193" s="236" t="s">
        <v>199</v>
      </c>
      <c r="F193" s="77"/>
      <c r="G193" s="26"/>
      <c r="H193" s="21"/>
      <c r="I193" s="12"/>
      <c r="J193" s="22"/>
      <c r="K193" s="12"/>
      <c r="L193" s="12"/>
      <c r="M193" s="12"/>
      <c r="T193" s="17"/>
      <c r="Y193" s="12"/>
      <c r="Z193" s="12"/>
      <c r="AA193" s="12"/>
      <c r="AB193" s="12"/>
    </row>
    <row r="194" spans="2:28" s="2" customFormat="1" ht="15.75" customHeight="1">
      <c r="B194" s="260">
        <f>'AMZN Auto Part MASTER'!$EW$4</f>
        <v>0</v>
      </c>
      <c r="C194" s="17" t="s">
        <v>443</v>
      </c>
      <c r="D194" s="264" t="str">
        <f>'AMZN Auto Part MASTER'!$EW$46</f>
        <v>-</v>
      </c>
      <c r="E194" s="236" t="s">
        <v>199</v>
      </c>
      <c r="F194" s="77"/>
      <c r="G194" s="26"/>
      <c r="H194" s="21"/>
      <c r="I194" s="12"/>
      <c r="J194" s="22"/>
      <c r="K194" s="12"/>
      <c r="L194" s="12"/>
      <c r="M194" s="12"/>
      <c r="T194" s="17"/>
      <c r="Y194" s="12"/>
      <c r="Z194" s="12"/>
      <c r="AA194" s="12"/>
      <c r="AB194" s="12"/>
    </row>
    <row r="195" spans="2:28" s="2" customFormat="1" ht="15.75" customHeight="1">
      <c r="B195" s="260">
        <f>'AMZN Auto Part MASTER'!$EX$4</f>
        <v>0</v>
      </c>
      <c r="C195" s="17" t="s">
        <v>444</v>
      </c>
      <c r="D195" s="264" t="str">
        <f>'AMZN Auto Part MASTER'!$EX$46</f>
        <v>-</v>
      </c>
      <c r="E195" s="236" t="s">
        <v>199</v>
      </c>
      <c r="F195" s="77"/>
      <c r="G195" s="26"/>
      <c r="H195" s="21"/>
      <c r="I195" s="12"/>
      <c r="J195" s="22"/>
      <c r="K195" s="12"/>
      <c r="L195" s="12"/>
      <c r="M195" s="12"/>
      <c r="T195" s="17"/>
      <c r="Y195" s="12"/>
      <c r="Z195" s="12"/>
      <c r="AA195" s="12"/>
      <c r="AB195" s="12"/>
    </row>
    <row r="196" spans="2:28" s="2" customFormat="1" ht="15.75" customHeight="1">
      <c r="B196" s="260">
        <f>'AMZN Auto Part MASTER'!$EY$4</f>
        <v>0</v>
      </c>
      <c r="C196" s="17" t="s">
        <v>445</v>
      </c>
      <c r="D196" s="264" t="str">
        <f>'AMZN Auto Part MASTER'!$EY$46</f>
        <v>-</v>
      </c>
      <c r="E196" s="236" t="s">
        <v>199</v>
      </c>
      <c r="F196" s="77"/>
      <c r="G196" s="26"/>
      <c r="H196" s="21"/>
      <c r="I196" s="12"/>
      <c r="J196" s="22"/>
      <c r="K196" s="12"/>
      <c r="L196" s="12"/>
      <c r="M196" s="12"/>
      <c r="T196" s="17"/>
      <c r="Y196" s="12"/>
      <c r="Z196" s="12"/>
      <c r="AA196" s="12"/>
      <c r="AB196" s="12"/>
    </row>
    <row r="197" spans="2:28" s="2" customFormat="1" ht="15.75" customHeight="1">
      <c r="B197" s="260">
        <f>'AMZN Auto Part MASTER'!$EZ$4</f>
        <v>0</v>
      </c>
      <c r="C197" s="17" t="s">
        <v>446</v>
      </c>
      <c r="D197" s="264" t="str">
        <f>'AMZN Auto Part MASTER'!$EZ$46</f>
        <v>-</v>
      </c>
      <c r="E197" s="236" t="s">
        <v>199</v>
      </c>
      <c r="F197" s="77"/>
      <c r="G197" s="26"/>
      <c r="H197" s="21"/>
      <c r="I197" s="12"/>
      <c r="J197" s="22"/>
      <c r="K197" s="12"/>
      <c r="L197" s="12"/>
      <c r="M197" s="12"/>
      <c r="T197" s="17"/>
      <c r="Y197" s="12"/>
      <c r="Z197" s="12"/>
      <c r="AA197" s="12"/>
      <c r="AB197" s="12"/>
    </row>
    <row r="198" spans="2:28" s="2" customFormat="1" ht="15.75" customHeight="1">
      <c r="B198" s="260">
        <f>'AMZN Auto Part MASTER'!$FA$4</f>
        <v>0</v>
      </c>
      <c r="C198" s="17" t="s">
        <v>447</v>
      </c>
      <c r="D198" s="264" t="str">
        <f>'AMZN Auto Part MASTER'!$FA$46</f>
        <v>-</v>
      </c>
      <c r="E198" s="236" t="s">
        <v>199</v>
      </c>
      <c r="F198" s="77"/>
      <c r="G198" s="26"/>
      <c r="H198" s="21"/>
      <c r="I198" s="12"/>
      <c r="J198" s="22"/>
      <c r="K198" s="12"/>
      <c r="L198" s="12"/>
      <c r="M198" s="12"/>
      <c r="T198" s="17"/>
      <c r="Y198" s="12"/>
      <c r="Z198" s="12"/>
      <c r="AA198" s="12"/>
      <c r="AB198" s="12"/>
    </row>
    <row r="199" spans="2:28" s="2" customFormat="1" ht="15.75" customHeight="1">
      <c r="B199" s="260">
        <f>'AMZN Auto Part MASTER'!$FB$4</f>
        <v>0</v>
      </c>
      <c r="C199" s="17" t="s">
        <v>448</v>
      </c>
      <c r="D199" s="264" t="str">
        <f>'AMZN Auto Part MASTER'!$FB$46</f>
        <v>-</v>
      </c>
      <c r="E199" s="236" t="s">
        <v>199</v>
      </c>
      <c r="F199" s="77"/>
      <c r="G199" s="26"/>
      <c r="H199" s="21"/>
      <c r="I199" s="12"/>
      <c r="J199" s="22"/>
      <c r="K199" s="12"/>
      <c r="L199" s="12"/>
      <c r="M199" s="12"/>
      <c r="T199" s="17"/>
      <c r="Y199" s="12"/>
      <c r="Z199" s="12"/>
      <c r="AA199" s="12"/>
      <c r="AB199" s="12"/>
    </row>
    <row r="200" spans="2:28" s="2" customFormat="1" ht="15.75" customHeight="1">
      <c r="B200" s="260">
        <f>'AMZN Auto Part MASTER'!$FC$4</f>
        <v>0</v>
      </c>
      <c r="C200" s="17" t="s">
        <v>449</v>
      </c>
      <c r="D200" s="264" t="str">
        <f>'AMZN Auto Part MASTER'!$FC$46</f>
        <v>-</v>
      </c>
      <c r="E200" s="236" t="s">
        <v>199</v>
      </c>
      <c r="F200" s="77"/>
      <c r="G200" s="26"/>
      <c r="H200" s="21"/>
      <c r="I200" s="12"/>
      <c r="J200" s="22"/>
      <c r="K200" s="12"/>
      <c r="L200" s="12"/>
      <c r="M200" s="12"/>
      <c r="T200" s="17"/>
      <c r="Y200" s="12"/>
      <c r="Z200" s="12"/>
      <c r="AA200" s="12"/>
      <c r="AB200" s="12"/>
    </row>
    <row r="201" spans="2:28" s="2" customFormat="1" ht="15.75" customHeight="1">
      <c r="B201" s="260">
        <f>'AMZN Auto Part MASTER'!$FD$4</f>
        <v>0</v>
      </c>
      <c r="C201" s="17" t="s">
        <v>450</v>
      </c>
      <c r="D201" s="264" t="str">
        <f>'AMZN Auto Part MASTER'!$FD$46</f>
        <v>-</v>
      </c>
      <c r="E201" s="236" t="s">
        <v>199</v>
      </c>
      <c r="F201" s="77"/>
      <c r="G201" s="26"/>
      <c r="H201" s="21"/>
      <c r="I201" s="12"/>
      <c r="J201" s="22"/>
      <c r="K201" s="12"/>
      <c r="L201" s="12"/>
      <c r="M201" s="12"/>
      <c r="T201" s="17"/>
      <c r="Y201" s="12"/>
      <c r="Z201" s="12"/>
      <c r="AA201" s="12"/>
      <c r="AB201" s="12"/>
    </row>
    <row r="202" spans="2:28" s="2" customFormat="1" ht="15.75" customHeight="1">
      <c r="B202" s="260">
        <f>'AMZN Auto Part MASTER'!$FE$4</f>
        <v>0</v>
      </c>
      <c r="C202" s="17" t="s">
        <v>451</v>
      </c>
      <c r="D202" s="264" t="str">
        <f>'AMZN Auto Part MASTER'!$FE$46</f>
        <v>-</v>
      </c>
      <c r="E202" s="236" t="s">
        <v>199</v>
      </c>
      <c r="F202" s="77"/>
      <c r="G202" s="26"/>
      <c r="H202" s="21"/>
      <c r="I202" s="12"/>
      <c r="J202" s="22"/>
      <c r="K202" s="12"/>
      <c r="L202" s="12"/>
      <c r="M202" s="12"/>
      <c r="T202" s="17"/>
      <c r="Y202" s="12"/>
      <c r="Z202" s="12"/>
      <c r="AA202" s="12"/>
      <c r="AB202" s="12"/>
    </row>
    <row r="203" spans="2:28" s="2" customFormat="1" ht="15.75" customHeight="1">
      <c r="B203" s="260">
        <f>'AMZN Auto Part MASTER'!$FF$4</f>
        <v>0</v>
      </c>
      <c r="C203" s="17" t="s">
        <v>452</v>
      </c>
      <c r="D203" s="264" t="str">
        <f>'AMZN Auto Part MASTER'!$FF$46</f>
        <v>-</v>
      </c>
      <c r="E203" s="236" t="s">
        <v>199</v>
      </c>
      <c r="F203" s="77"/>
      <c r="G203" s="26"/>
      <c r="H203" s="21"/>
      <c r="I203" s="12"/>
      <c r="J203" s="22"/>
      <c r="K203" s="12"/>
      <c r="L203" s="12"/>
      <c r="M203" s="12"/>
      <c r="T203" s="17"/>
      <c r="Y203" s="12"/>
      <c r="Z203" s="12"/>
      <c r="AA203" s="12"/>
      <c r="AB203" s="12"/>
    </row>
    <row r="204" spans="2:28" s="2" customFormat="1" ht="15.75" customHeight="1">
      <c r="B204" s="260">
        <f>'AMZN Auto Part MASTER'!$FG$4</f>
        <v>0</v>
      </c>
      <c r="C204" s="17" t="s">
        <v>453</v>
      </c>
      <c r="D204" s="264" t="str">
        <f>'AMZN Auto Part MASTER'!$FG$46</f>
        <v>-</v>
      </c>
      <c r="E204" s="236" t="s">
        <v>199</v>
      </c>
      <c r="F204" s="77"/>
      <c r="G204" s="26"/>
      <c r="H204" s="21"/>
      <c r="I204" s="12"/>
      <c r="J204" s="22"/>
      <c r="K204" s="12"/>
      <c r="L204" s="12"/>
      <c r="M204" s="12"/>
      <c r="T204" s="17"/>
      <c r="Y204" s="12"/>
      <c r="Z204" s="12"/>
      <c r="AA204" s="12"/>
      <c r="AB204" s="12"/>
    </row>
    <row r="205" spans="2:28" s="2" customFormat="1" ht="15.75" customHeight="1">
      <c r="B205" s="260">
        <f>'AMZN Auto Part MASTER'!$FH$4</f>
        <v>0</v>
      </c>
      <c r="C205" s="17" t="s">
        <v>454</v>
      </c>
      <c r="D205" s="264" t="str">
        <f>'AMZN Auto Part MASTER'!$FH$46</f>
        <v>-</v>
      </c>
      <c r="E205" s="236" t="s">
        <v>199</v>
      </c>
      <c r="F205" s="77"/>
      <c r="G205" s="26"/>
      <c r="H205" s="21"/>
      <c r="I205" s="12"/>
      <c r="J205" s="22"/>
      <c r="K205" s="12"/>
      <c r="L205" s="12"/>
      <c r="M205" s="12"/>
      <c r="T205" s="17"/>
      <c r="Y205" s="12"/>
      <c r="Z205" s="12"/>
      <c r="AA205" s="12"/>
      <c r="AB205" s="12"/>
    </row>
    <row r="206" spans="2:28" s="2" customFormat="1" ht="15.75" customHeight="1">
      <c r="B206" s="260">
        <f>'AMZN Auto Part MASTER'!$FI$4</f>
        <v>0</v>
      </c>
      <c r="C206" s="17" t="s">
        <v>455</v>
      </c>
      <c r="D206" s="264" t="str">
        <f>'AMZN Auto Part MASTER'!$FI$46</f>
        <v>-</v>
      </c>
      <c r="E206" s="236" t="s">
        <v>199</v>
      </c>
      <c r="F206" s="77"/>
      <c r="G206" s="26"/>
      <c r="H206" s="21"/>
      <c r="I206" s="12"/>
      <c r="J206" s="22"/>
      <c r="K206" s="12"/>
      <c r="L206" s="12"/>
      <c r="M206" s="12"/>
      <c r="T206" s="17"/>
      <c r="Y206" s="12"/>
      <c r="Z206" s="12"/>
      <c r="AA206" s="12"/>
      <c r="AB206" s="12"/>
    </row>
    <row r="207" spans="2:28" s="2" customFormat="1" ht="15.75" customHeight="1">
      <c r="B207" s="260">
        <f>'AMZN Auto Part MASTER'!$FJ$4</f>
        <v>0</v>
      </c>
      <c r="C207" s="17" t="s">
        <v>456</v>
      </c>
      <c r="D207" s="264" t="str">
        <f>'AMZN Auto Part MASTER'!$FJ$46</f>
        <v>-</v>
      </c>
      <c r="E207" s="236" t="s">
        <v>199</v>
      </c>
      <c r="F207" s="77"/>
      <c r="G207" s="26"/>
      <c r="H207" s="21"/>
      <c r="I207" s="12"/>
      <c r="J207" s="22"/>
      <c r="K207" s="12"/>
      <c r="L207" s="12"/>
      <c r="M207" s="12"/>
      <c r="T207" s="17"/>
      <c r="Y207" s="12"/>
      <c r="Z207" s="12"/>
      <c r="AA207" s="12"/>
      <c r="AB207" s="12"/>
    </row>
    <row r="208" spans="2:28" s="2" customFormat="1" ht="15.75" customHeight="1">
      <c r="B208" s="260">
        <f>'AMZN Auto Part MASTER'!$FK$4</f>
        <v>0</v>
      </c>
      <c r="C208" s="17" t="s">
        <v>457</v>
      </c>
      <c r="D208" s="264" t="str">
        <f>'AMZN Auto Part MASTER'!$FK$46</f>
        <v>-</v>
      </c>
      <c r="E208" s="236" t="s">
        <v>199</v>
      </c>
      <c r="F208" s="77"/>
      <c r="G208" s="26"/>
      <c r="H208" s="21"/>
      <c r="I208" s="12"/>
      <c r="J208" s="22"/>
      <c r="K208" s="12"/>
      <c r="L208" s="12"/>
      <c r="M208" s="12"/>
      <c r="T208" s="17"/>
      <c r="Y208" s="12"/>
      <c r="Z208" s="12"/>
      <c r="AA208" s="12"/>
      <c r="AB208" s="12"/>
    </row>
    <row r="209" spans="2:28" s="2" customFormat="1" ht="15.75" customHeight="1">
      <c r="B209" s="260">
        <f>'AMZN Auto Part MASTER'!$FL$4</f>
        <v>0</v>
      </c>
      <c r="C209" s="17" t="s">
        <v>458</v>
      </c>
      <c r="D209" s="264" t="str">
        <f>'AMZN Auto Part MASTER'!$FL$46</f>
        <v>-</v>
      </c>
      <c r="E209" s="236" t="s">
        <v>199</v>
      </c>
      <c r="F209" s="77"/>
      <c r="G209" s="26"/>
      <c r="H209" s="21"/>
      <c r="I209" s="12"/>
      <c r="J209" s="22"/>
      <c r="K209" s="12"/>
      <c r="L209" s="12"/>
      <c r="M209" s="12"/>
      <c r="T209" s="17"/>
      <c r="Y209" s="12"/>
      <c r="Z209" s="12"/>
      <c r="AA209" s="12"/>
      <c r="AB209" s="12"/>
    </row>
    <row r="210" spans="2:28" s="2" customFormat="1" ht="15.75" customHeight="1">
      <c r="B210" s="260">
        <f>'AMZN Auto Part MASTER'!$FM$4</f>
        <v>0</v>
      </c>
      <c r="C210" s="17" t="s">
        <v>459</v>
      </c>
      <c r="D210" s="264" t="str">
        <f>'AMZN Auto Part MASTER'!$FM$46</f>
        <v>-</v>
      </c>
      <c r="E210" s="236" t="s">
        <v>199</v>
      </c>
      <c r="F210" s="77"/>
      <c r="G210" s="26"/>
      <c r="H210" s="21"/>
      <c r="I210" s="12"/>
      <c r="J210" s="22"/>
      <c r="K210" s="12"/>
      <c r="L210" s="12"/>
      <c r="M210" s="12"/>
      <c r="T210" s="17"/>
      <c r="Y210" s="12"/>
      <c r="Z210" s="12"/>
      <c r="AA210" s="12"/>
      <c r="AB210" s="12"/>
    </row>
    <row r="211" spans="2:28" s="2" customFormat="1" ht="15.75" customHeight="1">
      <c r="B211" s="260">
        <f>'AMZN Auto Part MASTER'!$FN$4</f>
        <v>0</v>
      </c>
      <c r="C211" s="17" t="s">
        <v>460</v>
      </c>
      <c r="D211" s="264" t="str">
        <f>'AMZN Auto Part MASTER'!$FN$46</f>
        <v>-</v>
      </c>
      <c r="E211" s="236" t="s">
        <v>199</v>
      </c>
      <c r="F211" s="77"/>
      <c r="G211" s="26"/>
      <c r="H211" s="21"/>
      <c r="I211" s="12"/>
      <c r="J211" s="22"/>
      <c r="K211" s="12"/>
      <c r="L211" s="12"/>
      <c r="M211" s="12"/>
      <c r="T211" s="17"/>
      <c r="Y211" s="12"/>
      <c r="Z211" s="12"/>
      <c r="AA211" s="12"/>
      <c r="AB211" s="12"/>
    </row>
    <row r="212" spans="2:28" s="2" customFormat="1" ht="15.75" customHeight="1">
      <c r="B212" s="260">
        <f>'AMZN Auto Part MASTER'!$FO$4</f>
        <v>0</v>
      </c>
      <c r="C212" s="17" t="s">
        <v>461</v>
      </c>
      <c r="D212" s="264" t="str">
        <f>'AMZN Auto Part MASTER'!$FO$46</f>
        <v>-</v>
      </c>
      <c r="E212" s="236" t="s">
        <v>199</v>
      </c>
      <c r="F212" s="77"/>
      <c r="G212" s="26"/>
      <c r="H212" s="21"/>
      <c r="I212" s="12"/>
      <c r="J212" s="22"/>
      <c r="K212" s="12"/>
      <c r="L212" s="12"/>
      <c r="M212" s="12"/>
      <c r="T212" s="17"/>
      <c r="Y212" s="12"/>
      <c r="Z212" s="12"/>
      <c r="AA212" s="12"/>
      <c r="AB212" s="12"/>
    </row>
    <row r="213" spans="2:28" s="2" customFormat="1" ht="15.75" customHeight="1">
      <c r="B213" s="260">
        <f>'AMZN Auto Part MASTER'!$FP$4</f>
        <v>0</v>
      </c>
      <c r="C213" s="17" t="s">
        <v>462</v>
      </c>
      <c r="D213" s="264" t="str">
        <f>'AMZN Auto Part MASTER'!$FP$46</f>
        <v>-</v>
      </c>
      <c r="E213" s="236" t="s">
        <v>199</v>
      </c>
      <c r="F213" s="77"/>
      <c r="G213" s="26"/>
      <c r="H213" s="21"/>
      <c r="I213" s="12"/>
      <c r="J213" s="22"/>
      <c r="K213" s="12"/>
      <c r="L213" s="12"/>
      <c r="M213" s="12"/>
      <c r="T213" s="17"/>
      <c r="Y213" s="12"/>
      <c r="Z213" s="12"/>
      <c r="AA213" s="12"/>
      <c r="AB213" s="12"/>
    </row>
    <row r="214" spans="2:28" s="2" customFormat="1" ht="15.75" customHeight="1">
      <c r="B214" s="260">
        <f>'AMZN Auto Part MASTER'!$FQ$4</f>
        <v>0</v>
      </c>
      <c r="C214" s="17" t="s">
        <v>463</v>
      </c>
      <c r="D214" s="264" t="str">
        <f>'AMZN Auto Part MASTER'!$FQ$46</f>
        <v>-</v>
      </c>
      <c r="E214" s="236" t="s">
        <v>199</v>
      </c>
      <c r="F214" s="77"/>
      <c r="G214" s="26"/>
      <c r="H214" s="21"/>
      <c r="I214" s="12"/>
      <c r="J214" s="22"/>
      <c r="K214" s="12"/>
      <c r="L214" s="12"/>
      <c r="M214" s="12"/>
      <c r="T214" s="17"/>
      <c r="Y214" s="12"/>
      <c r="Z214" s="12"/>
      <c r="AA214" s="12"/>
      <c r="AB214" s="12"/>
    </row>
    <row r="215" spans="2:28" s="2" customFormat="1" ht="15.75" customHeight="1">
      <c r="B215" s="260">
        <f>'AMZN Auto Part MASTER'!$FR$4</f>
        <v>0</v>
      </c>
      <c r="C215" s="17" t="s">
        <v>464</v>
      </c>
      <c r="D215" s="264" t="str">
        <f>'AMZN Auto Part MASTER'!$FR$46</f>
        <v>-</v>
      </c>
      <c r="E215" s="236" t="s">
        <v>199</v>
      </c>
      <c r="F215" s="77"/>
      <c r="G215" s="26"/>
      <c r="H215" s="21"/>
      <c r="I215" s="12"/>
      <c r="J215" s="22"/>
      <c r="K215" s="12"/>
      <c r="L215" s="12"/>
      <c r="M215" s="12"/>
      <c r="T215" s="17"/>
      <c r="Y215" s="12"/>
      <c r="Z215" s="12"/>
      <c r="AA215" s="12"/>
      <c r="AB215" s="12"/>
    </row>
    <row r="216" spans="2:28" s="2" customFormat="1" ht="15.75" customHeight="1">
      <c r="B216" s="260">
        <f>'AMZN Auto Part MASTER'!$FS$4</f>
        <v>0</v>
      </c>
      <c r="C216" s="17" t="s">
        <v>465</v>
      </c>
      <c r="D216" s="264" t="str">
        <f>'AMZN Auto Part MASTER'!$FS$46</f>
        <v>-</v>
      </c>
      <c r="E216" s="236" t="s">
        <v>199</v>
      </c>
      <c r="F216" s="77"/>
      <c r="G216" s="26"/>
      <c r="H216" s="21"/>
      <c r="I216" s="12"/>
      <c r="J216" s="22"/>
      <c r="K216" s="12"/>
      <c r="L216" s="12"/>
      <c r="M216" s="12"/>
      <c r="T216" s="17"/>
      <c r="Y216" s="12"/>
      <c r="Z216" s="12"/>
      <c r="AA216" s="12"/>
      <c r="AB216" s="12"/>
    </row>
    <row r="217" spans="2:28" s="2" customFormat="1" ht="15.75" customHeight="1">
      <c r="B217" s="260">
        <f>'AMZN Auto Part MASTER'!$FT$4</f>
        <v>0</v>
      </c>
      <c r="C217" s="17" t="s">
        <v>466</v>
      </c>
      <c r="D217" s="264" t="str">
        <f>'AMZN Auto Part MASTER'!$FT$46</f>
        <v>-</v>
      </c>
      <c r="E217" s="236" t="s">
        <v>199</v>
      </c>
      <c r="F217" s="77"/>
      <c r="G217" s="26"/>
      <c r="H217" s="21"/>
      <c r="I217" s="12"/>
      <c r="J217" s="22"/>
      <c r="K217" s="12"/>
      <c r="L217" s="12"/>
      <c r="M217" s="12"/>
      <c r="T217" s="17"/>
      <c r="Y217" s="12"/>
      <c r="Z217" s="12"/>
      <c r="AA217" s="12"/>
      <c r="AB217" s="12"/>
    </row>
    <row r="218" spans="2:28" s="2" customFormat="1" ht="15.75" customHeight="1">
      <c r="B218" s="260">
        <f>'AMZN Auto Part MASTER'!$FU$4</f>
        <v>0</v>
      </c>
      <c r="C218" s="17" t="s">
        <v>467</v>
      </c>
      <c r="D218" s="264" t="str">
        <f>'AMZN Auto Part MASTER'!$FU$46</f>
        <v>-</v>
      </c>
      <c r="E218" s="236" t="s">
        <v>199</v>
      </c>
      <c r="F218" s="77"/>
      <c r="G218" s="26"/>
      <c r="H218" s="21"/>
      <c r="I218" s="12"/>
      <c r="J218" s="22"/>
      <c r="K218" s="12"/>
      <c r="L218" s="12"/>
      <c r="M218" s="12"/>
      <c r="T218" s="17"/>
      <c r="Y218" s="12"/>
      <c r="Z218" s="12"/>
      <c r="AA218" s="12"/>
      <c r="AB218" s="12"/>
    </row>
    <row r="219" spans="2:28" s="2" customFormat="1" ht="15.75" customHeight="1">
      <c r="B219" s="260">
        <f>'AMZN Auto Part MASTER'!$FV$4</f>
        <v>0</v>
      </c>
      <c r="C219" s="17" t="s">
        <v>468</v>
      </c>
      <c r="D219" s="264" t="str">
        <f>'AMZN Auto Part MASTER'!$FV$46</f>
        <v>-</v>
      </c>
      <c r="E219" s="236" t="s">
        <v>199</v>
      </c>
      <c r="F219" s="77"/>
      <c r="G219" s="26"/>
      <c r="H219" s="21"/>
      <c r="I219" s="12"/>
      <c r="J219" s="22"/>
      <c r="K219" s="12"/>
      <c r="L219" s="12"/>
      <c r="M219" s="12"/>
      <c r="T219" s="17"/>
      <c r="Y219" s="12"/>
      <c r="Z219" s="12"/>
      <c r="AA219" s="12"/>
      <c r="AB219" s="12"/>
    </row>
    <row r="220" spans="2:28" s="2" customFormat="1" ht="15.75" customHeight="1">
      <c r="B220" s="260">
        <f>'AMZN Auto Part MASTER'!$FW$4</f>
        <v>0</v>
      </c>
      <c r="C220" s="17" t="s">
        <v>469</v>
      </c>
      <c r="D220" s="264" t="str">
        <f>'AMZN Auto Part MASTER'!$FW$46</f>
        <v>-</v>
      </c>
      <c r="E220" s="236" t="s">
        <v>199</v>
      </c>
      <c r="F220" s="77"/>
      <c r="G220" s="26"/>
      <c r="H220" s="21"/>
      <c r="I220" s="12"/>
      <c r="J220" s="22"/>
      <c r="K220" s="12"/>
      <c r="L220" s="12"/>
      <c r="M220" s="12"/>
      <c r="T220" s="17"/>
      <c r="Y220" s="12"/>
      <c r="Z220" s="12"/>
      <c r="AA220" s="12"/>
      <c r="AB220" s="12"/>
    </row>
    <row r="221" spans="2:28" s="2" customFormat="1" ht="15.75" customHeight="1">
      <c r="B221" s="260">
        <f>'AMZN Auto Part MASTER'!$FX$4</f>
        <v>0</v>
      </c>
      <c r="C221" s="17" t="s">
        <v>470</v>
      </c>
      <c r="D221" s="264" t="str">
        <f>'AMZN Auto Part MASTER'!$FX$46</f>
        <v>-</v>
      </c>
      <c r="E221" s="236" t="s">
        <v>199</v>
      </c>
      <c r="F221" s="77"/>
      <c r="G221" s="26"/>
      <c r="H221" s="21"/>
      <c r="I221" s="12"/>
      <c r="J221" s="22"/>
      <c r="K221" s="12"/>
      <c r="L221" s="12"/>
      <c r="M221" s="12"/>
      <c r="T221" s="17"/>
      <c r="Y221" s="12"/>
      <c r="Z221" s="12"/>
      <c r="AA221" s="12"/>
      <c r="AB221" s="12"/>
    </row>
    <row r="222" spans="2:28" s="2" customFormat="1" ht="15.75" customHeight="1">
      <c r="B222" s="260">
        <f>'AMZN Auto Part MASTER'!$FY$4</f>
        <v>0</v>
      </c>
      <c r="C222" s="17" t="s">
        <v>471</v>
      </c>
      <c r="D222" s="264" t="str">
        <f>'AMZN Auto Part MASTER'!$FY$46</f>
        <v>-</v>
      </c>
      <c r="E222" s="236" t="s">
        <v>199</v>
      </c>
      <c r="F222" s="77"/>
      <c r="G222" s="26"/>
      <c r="H222" s="21"/>
      <c r="I222" s="12"/>
      <c r="J222" s="22"/>
      <c r="K222" s="12"/>
      <c r="L222" s="12"/>
      <c r="M222" s="12"/>
      <c r="T222" s="17"/>
      <c r="Y222" s="12"/>
      <c r="Z222" s="12"/>
      <c r="AA222" s="12"/>
      <c r="AB222" s="12"/>
    </row>
    <row r="223" spans="2:28" s="2" customFormat="1" ht="15.75" customHeight="1">
      <c r="B223" s="260">
        <f>'AMZN Auto Part MASTER'!$FZ$4</f>
        <v>0</v>
      </c>
      <c r="C223" s="17" t="s">
        <v>472</v>
      </c>
      <c r="D223" s="264" t="str">
        <f>'AMZN Auto Part MASTER'!$FZ$46</f>
        <v>-</v>
      </c>
      <c r="E223" s="236" t="s">
        <v>199</v>
      </c>
      <c r="F223" s="77"/>
      <c r="G223" s="26"/>
      <c r="H223" s="21"/>
      <c r="I223" s="12"/>
      <c r="J223" s="22"/>
      <c r="K223" s="12"/>
      <c r="L223" s="12"/>
      <c r="M223" s="12"/>
      <c r="T223" s="17"/>
      <c r="Y223" s="12"/>
      <c r="Z223" s="12"/>
      <c r="AA223" s="12"/>
      <c r="AB223" s="12"/>
    </row>
    <row r="224" spans="2:28" s="2" customFormat="1" ht="15.75" customHeight="1">
      <c r="B224" s="260">
        <f>'AMZN Auto Part MASTER'!$GA$4</f>
        <v>0</v>
      </c>
      <c r="C224" s="17" t="s">
        <v>473</v>
      </c>
      <c r="D224" s="264" t="str">
        <f>'AMZN Auto Part MASTER'!$GA$46</f>
        <v>-</v>
      </c>
      <c r="E224" s="236" t="s">
        <v>199</v>
      </c>
      <c r="F224" s="77"/>
      <c r="G224" s="26"/>
      <c r="H224" s="21"/>
      <c r="I224" s="12"/>
      <c r="J224" s="22"/>
      <c r="K224" s="12"/>
      <c r="L224" s="12"/>
      <c r="M224" s="12"/>
      <c r="T224" s="17"/>
      <c r="Y224" s="12"/>
      <c r="Z224" s="12"/>
      <c r="AA224" s="12"/>
      <c r="AB224" s="12"/>
    </row>
    <row r="225" spans="2:28" s="2" customFormat="1" ht="15.75" customHeight="1">
      <c r="B225" s="260">
        <f>'AMZN Auto Part MASTER'!$GB$4</f>
        <v>0</v>
      </c>
      <c r="C225" s="17" t="s">
        <v>474</v>
      </c>
      <c r="D225" s="264" t="str">
        <f>'AMZN Auto Part MASTER'!$GB$46</f>
        <v>-</v>
      </c>
      <c r="E225" s="236" t="s">
        <v>199</v>
      </c>
      <c r="F225" s="77"/>
      <c r="G225" s="26"/>
      <c r="H225" s="21"/>
      <c r="I225" s="12"/>
      <c r="J225" s="22"/>
      <c r="K225" s="12"/>
      <c r="L225" s="12"/>
      <c r="M225" s="12"/>
      <c r="T225" s="17"/>
      <c r="Y225" s="12"/>
      <c r="Z225" s="12"/>
      <c r="AA225" s="12"/>
      <c r="AB225" s="12"/>
    </row>
    <row r="226" spans="2:28" s="2" customFormat="1" ht="15.75" customHeight="1">
      <c r="B226" s="260">
        <f>'AMZN Auto Part MASTER'!$GC$4</f>
        <v>0</v>
      </c>
      <c r="C226" s="17" t="s">
        <v>475</v>
      </c>
      <c r="D226" s="264" t="str">
        <f>'AMZN Auto Part MASTER'!$GC$46</f>
        <v>-</v>
      </c>
      <c r="E226" s="236" t="s">
        <v>199</v>
      </c>
      <c r="F226" s="77"/>
      <c r="G226" s="26"/>
      <c r="H226" s="21"/>
      <c r="I226" s="12"/>
      <c r="J226" s="22"/>
      <c r="K226" s="12"/>
      <c r="L226" s="12"/>
      <c r="M226" s="12"/>
      <c r="T226" s="17"/>
      <c r="Y226" s="12"/>
      <c r="Z226" s="12"/>
      <c r="AA226" s="12"/>
      <c r="AB226" s="12"/>
    </row>
    <row r="227" spans="2:28" s="2" customFormat="1" ht="15.75" customHeight="1">
      <c r="B227" s="260">
        <f>'AMZN Auto Part MASTER'!$GD$4</f>
        <v>0</v>
      </c>
      <c r="C227" s="17" t="s">
        <v>476</v>
      </c>
      <c r="D227" s="264" t="str">
        <f>'AMZN Auto Part MASTER'!$GD$46</f>
        <v>-</v>
      </c>
      <c r="E227" s="236" t="s">
        <v>199</v>
      </c>
      <c r="F227" s="77"/>
      <c r="G227" s="26"/>
      <c r="H227" s="21"/>
      <c r="I227" s="12"/>
      <c r="J227" s="22"/>
      <c r="K227" s="12"/>
      <c r="L227" s="12"/>
      <c r="M227" s="12"/>
      <c r="T227" s="17"/>
      <c r="Y227" s="12"/>
      <c r="Z227" s="12"/>
      <c r="AA227" s="12"/>
      <c r="AB227" s="12"/>
    </row>
    <row r="228" spans="2:28" s="2" customFormat="1" ht="15.75" customHeight="1">
      <c r="B228" s="260">
        <f>'AMZN Auto Part MASTER'!$GE$4</f>
        <v>0</v>
      </c>
      <c r="C228" s="17" t="s">
        <v>477</v>
      </c>
      <c r="D228" s="264" t="str">
        <f>'AMZN Auto Part MASTER'!$GE$46</f>
        <v>-</v>
      </c>
      <c r="E228" s="236" t="s">
        <v>199</v>
      </c>
      <c r="F228" s="77"/>
      <c r="G228" s="26"/>
      <c r="H228" s="21"/>
      <c r="I228" s="12"/>
      <c r="J228" s="22"/>
      <c r="K228" s="12"/>
      <c r="L228" s="12"/>
      <c r="M228" s="12"/>
      <c r="T228" s="17"/>
      <c r="Y228" s="12"/>
      <c r="Z228" s="12"/>
      <c r="AA228" s="12"/>
      <c r="AB228" s="12"/>
    </row>
    <row r="229" spans="2:28" s="2" customFormat="1" ht="15.75" customHeight="1">
      <c r="B229" s="260">
        <f>'AMZN Auto Part MASTER'!$GF$4</f>
        <v>0</v>
      </c>
      <c r="C229" s="17" t="s">
        <v>478</v>
      </c>
      <c r="D229" s="264" t="str">
        <f>'AMZN Auto Part MASTER'!$GF$46</f>
        <v>-</v>
      </c>
      <c r="E229" s="236" t="s">
        <v>199</v>
      </c>
      <c r="F229" s="77"/>
      <c r="G229" s="26"/>
      <c r="H229" s="21"/>
      <c r="I229" s="12"/>
      <c r="J229" s="22"/>
      <c r="K229" s="12"/>
      <c r="L229" s="12"/>
      <c r="M229" s="12"/>
      <c r="T229" s="17"/>
      <c r="Y229" s="12"/>
      <c r="Z229" s="12"/>
      <c r="AA229" s="12"/>
      <c r="AB229" s="12"/>
    </row>
    <row r="230" spans="2:28" s="2" customFormat="1" ht="15.75" customHeight="1">
      <c r="B230" s="260">
        <f>'AMZN Auto Part MASTER'!$GG$4</f>
        <v>0</v>
      </c>
      <c r="C230" s="17" t="s">
        <v>479</v>
      </c>
      <c r="D230" s="264" t="str">
        <f>'AMZN Auto Part MASTER'!$GG$46</f>
        <v>-</v>
      </c>
      <c r="E230" s="236" t="s">
        <v>199</v>
      </c>
      <c r="F230" s="77"/>
      <c r="G230" s="26"/>
      <c r="H230" s="21"/>
      <c r="I230" s="12"/>
      <c r="J230" s="22"/>
      <c r="K230" s="12"/>
      <c r="L230" s="12"/>
      <c r="M230" s="12"/>
      <c r="T230" s="17"/>
      <c r="Y230" s="12"/>
      <c r="Z230" s="12"/>
      <c r="AA230" s="12"/>
      <c r="AB230" s="12"/>
    </row>
    <row r="231" spans="2:28" s="2" customFormat="1" ht="15.75" customHeight="1">
      <c r="B231" s="260">
        <f>'AMZN Auto Part MASTER'!$GH$4</f>
        <v>0</v>
      </c>
      <c r="C231" s="17" t="s">
        <v>480</v>
      </c>
      <c r="D231" s="264" t="str">
        <f>'AMZN Auto Part MASTER'!$GH$46</f>
        <v>-</v>
      </c>
      <c r="E231" s="236" t="s">
        <v>199</v>
      </c>
      <c r="F231" s="77"/>
      <c r="G231" s="26"/>
      <c r="H231" s="21"/>
      <c r="I231" s="12"/>
      <c r="J231" s="22"/>
      <c r="K231" s="12"/>
      <c r="L231" s="12"/>
      <c r="M231" s="12"/>
      <c r="T231" s="17"/>
      <c r="Y231" s="12"/>
      <c r="Z231" s="12"/>
      <c r="AA231" s="12"/>
      <c r="AB231" s="12"/>
    </row>
    <row r="232" spans="2:28" s="2" customFormat="1" ht="15.75" customHeight="1">
      <c r="B232" s="260">
        <f>'AMZN Auto Part MASTER'!$GI$4</f>
        <v>0</v>
      </c>
      <c r="C232" s="17" t="s">
        <v>481</v>
      </c>
      <c r="D232" s="264" t="str">
        <f>'AMZN Auto Part MASTER'!$GI$46</f>
        <v>-</v>
      </c>
      <c r="E232" s="236" t="s">
        <v>199</v>
      </c>
      <c r="F232" s="77"/>
      <c r="G232" s="26"/>
      <c r="H232" s="21"/>
      <c r="I232" s="12"/>
      <c r="J232" s="22"/>
      <c r="K232" s="12"/>
      <c r="L232" s="12"/>
      <c r="M232" s="12"/>
      <c r="T232" s="17"/>
      <c r="Y232" s="12"/>
      <c r="Z232" s="12"/>
      <c r="AA232" s="12"/>
      <c r="AB232" s="12"/>
    </row>
    <row r="233" spans="2:28" s="2" customFormat="1" ht="15.75" customHeight="1">
      <c r="B233" s="260">
        <f>'AMZN Auto Part MASTER'!$GJ$4</f>
        <v>0</v>
      </c>
      <c r="C233" s="17" t="s">
        <v>482</v>
      </c>
      <c r="D233" s="264" t="str">
        <f>'AMZN Auto Part MASTER'!$GJ$46</f>
        <v>-</v>
      </c>
      <c r="E233" s="236" t="s">
        <v>199</v>
      </c>
      <c r="F233" s="77"/>
      <c r="G233" s="26"/>
      <c r="H233" s="21"/>
      <c r="I233" s="12"/>
      <c r="J233" s="22"/>
      <c r="K233" s="12"/>
      <c r="L233" s="12"/>
      <c r="M233" s="12"/>
      <c r="T233" s="17"/>
      <c r="Y233" s="12"/>
      <c r="Z233" s="12"/>
      <c r="AA233" s="12"/>
      <c r="AB233" s="12"/>
    </row>
    <row r="234" spans="2:28" s="2" customFormat="1" ht="15.75" customHeight="1">
      <c r="B234" s="260">
        <f>'AMZN Auto Part MASTER'!$GK$4</f>
        <v>0</v>
      </c>
      <c r="C234" s="17" t="s">
        <v>483</v>
      </c>
      <c r="D234" s="264" t="str">
        <f>'AMZN Auto Part MASTER'!$GK$46</f>
        <v>-</v>
      </c>
      <c r="E234" s="236" t="s">
        <v>199</v>
      </c>
      <c r="F234" s="77"/>
      <c r="G234" s="26"/>
      <c r="H234" s="21"/>
      <c r="I234" s="12"/>
      <c r="J234" s="22"/>
      <c r="K234" s="12"/>
      <c r="L234" s="12"/>
      <c r="M234" s="12"/>
      <c r="T234" s="17"/>
      <c r="Y234" s="12"/>
      <c r="Z234" s="12"/>
      <c r="AA234" s="12"/>
      <c r="AB234" s="12"/>
    </row>
    <row r="235" spans="2:28" s="2" customFormat="1" ht="15.75" customHeight="1">
      <c r="B235" s="260">
        <f>'AMZN Auto Part MASTER'!$GL$4</f>
        <v>0</v>
      </c>
      <c r="C235" s="17" t="s">
        <v>484</v>
      </c>
      <c r="D235" s="264" t="str">
        <f>'AMZN Auto Part MASTER'!$GL$46</f>
        <v>-</v>
      </c>
      <c r="E235" s="236" t="s">
        <v>199</v>
      </c>
      <c r="F235" s="77"/>
      <c r="G235" s="26"/>
      <c r="H235" s="21"/>
      <c r="I235" s="12"/>
      <c r="J235" s="22"/>
      <c r="K235" s="12"/>
      <c r="L235" s="12"/>
      <c r="M235" s="12"/>
      <c r="T235" s="17"/>
      <c r="Y235" s="12"/>
      <c r="Z235" s="12"/>
      <c r="AA235" s="12"/>
      <c r="AB235" s="12"/>
    </row>
    <row r="236" spans="2:28" s="2" customFormat="1" ht="15.75" customHeight="1">
      <c r="B236" s="260">
        <f>'AMZN Auto Part MASTER'!$GM$4</f>
        <v>0</v>
      </c>
      <c r="C236" s="17" t="s">
        <v>485</v>
      </c>
      <c r="D236" s="264" t="str">
        <f>'AMZN Auto Part MASTER'!$GM$46</f>
        <v>-</v>
      </c>
      <c r="E236" s="236" t="s">
        <v>199</v>
      </c>
      <c r="F236" s="77"/>
      <c r="G236" s="26"/>
      <c r="H236" s="21"/>
      <c r="I236" s="12"/>
      <c r="J236" s="22"/>
      <c r="K236" s="12"/>
      <c r="L236" s="12"/>
      <c r="M236" s="12"/>
      <c r="T236" s="17"/>
      <c r="Y236" s="12"/>
      <c r="Z236" s="12"/>
      <c r="AA236" s="12"/>
      <c r="AB236" s="12"/>
    </row>
    <row r="237" spans="2:28" s="2" customFormat="1" ht="15.75" customHeight="1">
      <c r="B237" s="260">
        <f>'AMZN Auto Part MASTER'!$GN$4</f>
        <v>0</v>
      </c>
      <c r="C237" s="17" t="s">
        <v>486</v>
      </c>
      <c r="D237" s="264" t="str">
        <f>'AMZN Auto Part MASTER'!$GN$46</f>
        <v>-</v>
      </c>
      <c r="E237" s="236" t="s">
        <v>199</v>
      </c>
      <c r="F237" s="77"/>
      <c r="G237" s="26"/>
      <c r="H237" s="21"/>
      <c r="I237" s="12"/>
      <c r="J237" s="22"/>
      <c r="K237" s="12"/>
      <c r="L237" s="12"/>
      <c r="M237" s="12"/>
      <c r="T237" s="17"/>
      <c r="Y237" s="12"/>
      <c r="Z237" s="12"/>
      <c r="AA237" s="12"/>
      <c r="AB237" s="12"/>
    </row>
    <row r="238" spans="2:28" s="2" customFormat="1" ht="15.75" customHeight="1">
      <c r="B238" s="260">
        <f>'AMZN Auto Part MASTER'!$GO$4</f>
        <v>0</v>
      </c>
      <c r="C238" s="17" t="s">
        <v>487</v>
      </c>
      <c r="D238" s="264" t="str">
        <f>'AMZN Auto Part MASTER'!$GO$46</f>
        <v>-</v>
      </c>
      <c r="E238" s="236" t="s">
        <v>199</v>
      </c>
      <c r="F238" s="77"/>
      <c r="G238" s="26"/>
      <c r="H238" s="21"/>
      <c r="I238" s="12"/>
      <c r="J238" s="22"/>
      <c r="K238" s="12"/>
      <c r="L238" s="12"/>
      <c r="M238" s="12"/>
      <c r="T238" s="17"/>
      <c r="Y238" s="12"/>
      <c r="Z238" s="12"/>
      <c r="AA238" s="12"/>
      <c r="AB238" s="12"/>
    </row>
    <row r="239" spans="2:28" s="2" customFormat="1" ht="15.75" customHeight="1">
      <c r="B239" s="260">
        <f>'AMZN Auto Part MASTER'!$GP$4</f>
        <v>0</v>
      </c>
      <c r="C239" s="17" t="s">
        <v>488</v>
      </c>
      <c r="D239" s="264" t="str">
        <f>'AMZN Auto Part MASTER'!$GP$46</f>
        <v>-</v>
      </c>
      <c r="E239" s="236" t="s">
        <v>199</v>
      </c>
      <c r="F239" s="77"/>
      <c r="G239" s="26"/>
      <c r="H239" s="21"/>
      <c r="I239" s="12"/>
      <c r="J239" s="22"/>
      <c r="K239" s="12"/>
      <c r="L239" s="12"/>
      <c r="M239" s="12"/>
      <c r="T239" s="17"/>
      <c r="Y239" s="12"/>
      <c r="Z239" s="12"/>
      <c r="AA239" s="12"/>
      <c r="AB239" s="12"/>
    </row>
    <row r="240" spans="2:28" s="2" customFormat="1" ht="15.75" customHeight="1">
      <c r="B240" s="260">
        <f>'AMZN Auto Part MASTER'!$GQ$4</f>
        <v>0</v>
      </c>
      <c r="C240" s="17" t="s">
        <v>489</v>
      </c>
      <c r="D240" s="264" t="str">
        <f>'AMZN Auto Part MASTER'!$GQ$46</f>
        <v>-</v>
      </c>
      <c r="E240" s="236" t="s">
        <v>199</v>
      </c>
      <c r="F240" s="77"/>
      <c r="G240" s="26"/>
      <c r="H240" s="21"/>
      <c r="I240" s="12"/>
      <c r="J240" s="22"/>
      <c r="K240" s="12"/>
      <c r="L240" s="12"/>
      <c r="M240" s="12"/>
      <c r="T240" s="17"/>
      <c r="Y240" s="12"/>
      <c r="Z240" s="12"/>
      <c r="AA240" s="12"/>
      <c r="AB240" s="12"/>
    </row>
    <row r="241" spans="2:28" s="2" customFormat="1" ht="15.75" customHeight="1">
      <c r="B241" s="260">
        <f>'AMZN Auto Part MASTER'!$GR$4</f>
        <v>0</v>
      </c>
      <c r="C241" s="17" t="s">
        <v>490</v>
      </c>
      <c r="D241" s="264" t="str">
        <f>'AMZN Auto Part MASTER'!$GR$46</f>
        <v>-</v>
      </c>
      <c r="E241" s="236" t="s">
        <v>199</v>
      </c>
      <c r="F241" s="77"/>
      <c r="G241" s="26"/>
      <c r="H241" s="21"/>
      <c r="I241" s="12"/>
      <c r="J241" s="22"/>
      <c r="K241" s="12"/>
      <c r="L241" s="12"/>
      <c r="M241" s="12"/>
      <c r="T241" s="17"/>
      <c r="Y241" s="12"/>
      <c r="Z241" s="12"/>
      <c r="AA241" s="12"/>
      <c r="AB241" s="12"/>
    </row>
    <row r="242" spans="2:28" s="2" customFormat="1" ht="15.75" customHeight="1">
      <c r="B242" s="260">
        <f>'AMZN Auto Part MASTER'!$GS$4</f>
        <v>0</v>
      </c>
      <c r="C242" s="17" t="s">
        <v>491</v>
      </c>
      <c r="D242" s="264" t="str">
        <f>'AMZN Auto Part MASTER'!$GS$46</f>
        <v>-</v>
      </c>
      <c r="E242" s="236" t="s">
        <v>199</v>
      </c>
      <c r="F242" s="77"/>
      <c r="G242" s="26"/>
      <c r="H242" s="21"/>
      <c r="I242" s="12"/>
      <c r="J242" s="22"/>
      <c r="K242" s="12"/>
      <c r="L242" s="12"/>
      <c r="M242" s="12"/>
      <c r="T242" s="17"/>
      <c r="Y242" s="12"/>
      <c r="Z242" s="12"/>
      <c r="AA242" s="12"/>
      <c r="AB242" s="12"/>
    </row>
    <row r="243" spans="2:28" s="2" customFormat="1" ht="15.75" customHeight="1">
      <c r="B243" s="260">
        <f>'AMZN Auto Part MASTER'!$GT$4</f>
        <v>0</v>
      </c>
      <c r="C243" s="17" t="s">
        <v>492</v>
      </c>
      <c r="D243" s="264" t="str">
        <f>'AMZN Auto Part MASTER'!$GT$46</f>
        <v>-</v>
      </c>
      <c r="E243" s="236" t="s">
        <v>199</v>
      </c>
      <c r="F243" s="77"/>
      <c r="G243" s="26"/>
      <c r="H243" s="21"/>
      <c r="I243" s="12"/>
      <c r="J243" s="22"/>
      <c r="K243" s="12"/>
      <c r="L243" s="12"/>
      <c r="M243" s="12"/>
      <c r="T243" s="17"/>
      <c r="Y243" s="12"/>
      <c r="Z243" s="12"/>
      <c r="AA243" s="12"/>
      <c r="AB243" s="12"/>
    </row>
    <row r="244" spans="2:28" s="2" customFormat="1" ht="15.75" customHeight="1">
      <c r="B244" s="260">
        <f>'AMZN Auto Part MASTER'!$GU$4</f>
        <v>0</v>
      </c>
      <c r="C244" s="17" t="s">
        <v>493</v>
      </c>
      <c r="D244" s="264" t="str">
        <f>'AMZN Auto Part MASTER'!$GU$46</f>
        <v>-</v>
      </c>
      <c r="E244" s="236" t="s">
        <v>199</v>
      </c>
      <c r="F244" s="77"/>
      <c r="G244" s="26"/>
      <c r="H244" s="21"/>
      <c r="I244" s="12"/>
      <c r="J244" s="22"/>
      <c r="K244" s="12"/>
      <c r="L244" s="12"/>
      <c r="M244" s="12"/>
      <c r="T244" s="17"/>
      <c r="Y244" s="12"/>
      <c r="Z244" s="12"/>
      <c r="AA244" s="12"/>
      <c r="AB244" s="12"/>
    </row>
    <row r="245" spans="2:28" s="2" customFormat="1" ht="15.75" customHeight="1">
      <c r="E245" s="77"/>
      <c r="F245" s="22"/>
      <c r="G245" s="12"/>
      <c r="H245" s="21"/>
      <c r="I245" s="12"/>
      <c r="J245" s="22"/>
      <c r="K245" s="12"/>
      <c r="L245" s="12"/>
      <c r="M245" s="12"/>
      <c r="T245" s="17"/>
      <c r="Y245" s="12"/>
      <c r="Z245" s="12"/>
      <c r="AA245" s="12"/>
      <c r="AB245" s="12"/>
    </row>
    <row r="246" spans="2:28" s="2" customFormat="1" ht="15.75" customHeight="1">
      <c r="E246" s="77"/>
      <c r="F246" s="22"/>
      <c r="G246" s="12"/>
      <c r="H246" s="21"/>
      <c r="I246" s="12"/>
      <c r="J246" s="22"/>
      <c r="K246" s="12"/>
      <c r="L246" s="12"/>
      <c r="M246" s="12"/>
      <c r="T246" s="17"/>
      <c r="Y246" s="12"/>
      <c r="Z246" s="12"/>
      <c r="AA246" s="12"/>
      <c r="AB246" s="12"/>
    </row>
    <row r="247" spans="2:28" s="2" customFormat="1" ht="15.75" customHeight="1">
      <c r="E247" s="77"/>
      <c r="F247" s="22"/>
      <c r="G247" s="12"/>
      <c r="H247" s="21"/>
      <c r="I247" s="12"/>
      <c r="J247" s="22"/>
      <c r="K247" s="12"/>
      <c r="L247" s="12"/>
      <c r="M247" s="12"/>
      <c r="T247" s="17"/>
      <c r="Y247" s="12"/>
      <c r="Z247" s="12"/>
      <c r="AA247" s="12"/>
      <c r="AB247" s="12"/>
    </row>
    <row r="248" spans="2:28" s="2" customFormat="1" ht="15.75" customHeight="1">
      <c r="E248" s="77"/>
      <c r="F248" s="22"/>
      <c r="G248" s="12"/>
      <c r="H248" s="21"/>
      <c r="I248" s="12"/>
      <c r="J248" s="22"/>
      <c r="K248" s="12"/>
      <c r="L248" s="12"/>
      <c r="M248" s="12"/>
      <c r="T248" s="17"/>
      <c r="Y248" s="12"/>
      <c r="Z248" s="12"/>
      <c r="AA248" s="12"/>
      <c r="AB248" s="12"/>
    </row>
    <row r="249" spans="2:28" s="2" customFormat="1" ht="15.75" customHeight="1">
      <c r="E249" s="77"/>
      <c r="F249" s="22"/>
      <c r="G249" s="12"/>
      <c r="H249" s="21"/>
      <c r="I249" s="12"/>
      <c r="J249" s="22"/>
      <c r="K249" s="12"/>
      <c r="L249" s="12"/>
      <c r="M249" s="12"/>
      <c r="T249" s="17"/>
      <c r="Y249" s="12"/>
      <c r="Z249" s="12"/>
      <c r="AA249" s="12"/>
      <c r="AB249" s="12"/>
    </row>
    <row r="250" spans="2:28" s="2" customFormat="1" ht="15.75" customHeight="1">
      <c r="E250" s="77"/>
      <c r="F250" s="22"/>
      <c r="G250" s="12"/>
      <c r="H250" s="21"/>
      <c r="I250" s="12"/>
      <c r="J250" s="22"/>
      <c r="K250" s="12"/>
      <c r="L250" s="12"/>
      <c r="M250" s="12"/>
      <c r="T250" s="17"/>
      <c r="Y250" s="12"/>
      <c r="Z250" s="12"/>
      <c r="AA250" s="12"/>
      <c r="AB250" s="12"/>
    </row>
    <row r="251" spans="2:28" s="2" customFormat="1" ht="15.75" customHeight="1">
      <c r="C251" s="17"/>
      <c r="D251" s="76"/>
      <c r="E251" s="77"/>
      <c r="F251" s="22"/>
      <c r="G251" s="12"/>
      <c r="H251" s="21"/>
      <c r="I251" s="12"/>
      <c r="J251" s="22"/>
      <c r="K251" s="12"/>
      <c r="L251" s="12"/>
      <c r="M251" s="12"/>
      <c r="T251" s="17"/>
      <c r="Y251" s="12"/>
      <c r="Z251" s="12"/>
      <c r="AA251" s="12"/>
      <c r="AB251" s="12"/>
    </row>
    <row r="252" spans="2:28" s="2" customFormat="1" ht="15.75" customHeight="1">
      <c r="C252" s="17"/>
      <c r="D252" s="76"/>
      <c r="E252" s="77"/>
      <c r="F252" s="22"/>
      <c r="G252" s="12"/>
      <c r="H252" s="21"/>
      <c r="I252" s="12"/>
      <c r="J252" s="22"/>
      <c r="K252" s="12"/>
      <c r="L252" s="12"/>
      <c r="M252" s="12"/>
      <c r="T252" s="17"/>
      <c r="Y252" s="12"/>
      <c r="Z252" s="12"/>
      <c r="AA252" s="12"/>
      <c r="AB252" s="12"/>
    </row>
    <row r="253" spans="2:28" s="2" customFormat="1" ht="15.75" customHeight="1">
      <c r="C253" s="17"/>
      <c r="D253" s="76"/>
      <c r="E253" s="77"/>
      <c r="F253" s="22"/>
      <c r="G253" s="12"/>
      <c r="H253" s="21"/>
      <c r="I253" s="12"/>
      <c r="J253" s="22"/>
      <c r="K253" s="12"/>
      <c r="L253" s="12"/>
      <c r="M253" s="12"/>
      <c r="T253" s="17"/>
      <c r="Y253" s="12"/>
      <c r="Z253" s="12"/>
      <c r="AA253" s="12"/>
      <c r="AB253" s="12"/>
    </row>
    <row r="254" spans="2:28" s="2" customFormat="1" ht="15.75" customHeight="1">
      <c r="C254" s="17"/>
      <c r="D254" s="76"/>
      <c r="E254" s="77"/>
      <c r="F254" s="22"/>
      <c r="G254" s="12"/>
      <c r="H254" s="21"/>
      <c r="I254" s="12"/>
      <c r="J254" s="22"/>
      <c r="K254" s="12"/>
      <c r="L254" s="12"/>
      <c r="M254" s="12"/>
      <c r="T254" s="17"/>
      <c r="Y254" s="12"/>
      <c r="Z254" s="12"/>
      <c r="AA254" s="12"/>
      <c r="AB254" s="12"/>
    </row>
    <row r="255" spans="2:28" s="2" customFormat="1" ht="15.75" customHeight="1">
      <c r="C255" s="17"/>
      <c r="D255" s="76"/>
      <c r="E255" s="77"/>
      <c r="F255" s="22"/>
      <c r="G255" s="12"/>
      <c r="H255" s="21"/>
      <c r="I255" s="12"/>
      <c r="J255" s="22"/>
      <c r="K255" s="12"/>
      <c r="L255" s="12"/>
      <c r="M255" s="12"/>
      <c r="T255" s="17"/>
      <c r="Y255" s="12"/>
      <c r="Z255" s="12"/>
      <c r="AA255" s="12"/>
      <c r="AB255" s="12"/>
    </row>
    <row r="256" spans="2:28" s="2" customFormat="1" ht="15.75" customHeight="1">
      <c r="C256" s="17"/>
      <c r="D256" s="76"/>
      <c r="E256" s="77"/>
      <c r="F256" s="22"/>
      <c r="G256" s="12"/>
      <c r="H256" s="21"/>
      <c r="I256" s="12"/>
      <c r="J256" s="22"/>
      <c r="K256" s="12"/>
      <c r="L256" s="12"/>
      <c r="M256" s="12"/>
      <c r="T256" s="17"/>
      <c r="Y256" s="12"/>
      <c r="Z256" s="12"/>
      <c r="AA256" s="12"/>
      <c r="AB256" s="12"/>
    </row>
    <row r="257" spans="3:28" s="2" customFormat="1" ht="15.75" customHeight="1">
      <c r="C257" s="17"/>
      <c r="D257" s="76"/>
      <c r="E257" s="77"/>
      <c r="F257" s="22"/>
      <c r="G257" s="12"/>
      <c r="H257" s="21"/>
      <c r="I257" s="12"/>
      <c r="J257" s="22"/>
      <c r="K257" s="12"/>
      <c r="L257" s="12"/>
      <c r="M257" s="12"/>
      <c r="T257" s="17"/>
      <c r="Y257" s="12"/>
      <c r="Z257" s="12"/>
      <c r="AA257" s="12"/>
      <c r="AB257" s="12"/>
    </row>
    <row r="258" spans="3:28" s="2" customFormat="1" ht="15.75" customHeight="1">
      <c r="C258" s="17"/>
      <c r="D258" s="76"/>
      <c r="E258" s="77"/>
      <c r="F258" s="22"/>
      <c r="G258" s="12"/>
      <c r="H258" s="21"/>
      <c r="I258" s="12"/>
      <c r="J258" s="22"/>
      <c r="K258" s="12"/>
      <c r="L258" s="12"/>
      <c r="M258" s="12"/>
      <c r="T258" s="17"/>
      <c r="Y258" s="12"/>
      <c r="Z258" s="12"/>
      <c r="AA258" s="12"/>
      <c r="AB258" s="12"/>
    </row>
    <row r="259" spans="3:28" s="2" customFormat="1" ht="15.75" customHeight="1">
      <c r="C259" s="17"/>
      <c r="D259" s="76"/>
      <c r="E259" s="77"/>
      <c r="F259" s="22"/>
      <c r="G259" s="12"/>
      <c r="H259" s="21"/>
      <c r="I259" s="12"/>
      <c r="J259" s="22"/>
      <c r="K259" s="12"/>
      <c r="L259" s="12"/>
      <c r="M259" s="12"/>
      <c r="T259" s="17"/>
      <c r="Y259" s="12"/>
      <c r="Z259" s="12"/>
      <c r="AA259" s="12"/>
      <c r="AB259" s="12"/>
    </row>
    <row r="260" spans="3:28" s="2" customFormat="1" ht="15.75" customHeight="1">
      <c r="C260" s="17"/>
      <c r="D260" s="76"/>
      <c r="E260" s="77"/>
      <c r="F260" s="22"/>
      <c r="G260" s="12"/>
      <c r="H260" s="21"/>
      <c r="I260" s="12"/>
      <c r="J260" s="22"/>
      <c r="K260" s="12"/>
      <c r="L260" s="12"/>
      <c r="M260" s="12"/>
      <c r="T260" s="17"/>
      <c r="Y260" s="12"/>
      <c r="Z260" s="12"/>
      <c r="AA260" s="12"/>
      <c r="AB260" s="12"/>
    </row>
    <row r="261" spans="3:28" s="2" customFormat="1" ht="15.75" customHeight="1">
      <c r="C261" s="17"/>
      <c r="D261" s="76"/>
      <c r="E261" s="77"/>
      <c r="F261" s="22"/>
      <c r="G261" s="12"/>
      <c r="H261" s="21"/>
      <c r="I261" s="12"/>
      <c r="J261" s="22"/>
      <c r="K261" s="12"/>
      <c r="L261" s="12"/>
      <c r="M261" s="12"/>
      <c r="T261" s="17"/>
      <c r="Y261" s="12"/>
      <c r="Z261" s="12"/>
      <c r="AA261" s="12"/>
      <c r="AB261" s="12"/>
    </row>
    <row r="262" spans="3:28" s="2" customFormat="1" ht="15.75" customHeight="1">
      <c r="C262" s="17"/>
      <c r="D262" s="76"/>
      <c r="E262" s="77"/>
      <c r="F262" s="22"/>
      <c r="G262" s="12"/>
      <c r="H262" s="21"/>
      <c r="I262" s="12"/>
      <c r="J262" s="22"/>
      <c r="K262" s="12"/>
      <c r="L262" s="12"/>
      <c r="M262" s="12"/>
      <c r="T262" s="17"/>
      <c r="Y262" s="12"/>
      <c r="Z262" s="12"/>
      <c r="AA262" s="12"/>
      <c r="AB262" s="12"/>
    </row>
    <row r="263" spans="3:28" s="2" customFormat="1" ht="15.75" customHeight="1">
      <c r="C263" s="17"/>
      <c r="D263" s="76"/>
      <c r="E263" s="77"/>
      <c r="F263" s="22"/>
      <c r="G263" s="12"/>
      <c r="H263" s="21"/>
      <c r="I263" s="12"/>
      <c r="J263" s="22"/>
      <c r="K263" s="12"/>
      <c r="L263" s="12"/>
      <c r="M263" s="12"/>
      <c r="T263" s="17"/>
      <c r="Y263" s="12"/>
      <c r="Z263" s="12"/>
      <c r="AA263" s="12"/>
      <c r="AB263" s="12"/>
    </row>
    <row r="264" spans="3:28" s="2" customFormat="1" ht="15.75" customHeight="1">
      <c r="C264" s="17"/>
      <c r="D264" s="76"/>
      <c r="E264" s="77"/>
      <c r="F264" s="22"/>
      <c r="G264" s="12"/>
      <c r="H264" s="21"/>
      <c r="I264" s="12"/>
      <c r="J264" s="22"/>
      <c r="K264" s="12"/>
      <c r="L264" s="12"/>
      <c r="M264" s="12"/>
      <c r="T264" s="17"/>
      <c r="Y264" s="12"/>
      <c r="Z264" s="12"/>
      <c r="AA264" s="12"/>
      <c r="AB264" s="12"/>
    </row>
    <row r="265" spans="3:28" s="2" customFormat="1" ht="15.75" customHeight="1">
      <c r="C265" s="17"/>
      <c r="D265" s="76"/>
      <c r="E265" s="77"/>
      <c r="F265" s="22"/>
      <c r="G265" s="12"/>
      <c r="H265" s="21"/>
      <c r="I265" s="12"/>
      <c r="J265" s="22"/>
      <c r="K265" s="12"/>
      <c r="L265" s="12"/>
      <c r="M265" s="12"/>
      <c r="T265" s="17"/>
      <c r="Y265" s="12"/>
      <c r="Z265" s="12"/>
      <c r="AA265" s="12"/>
      <c r="AB265" s="12"/>
    </row>
    <row r="266" spans="3:28" s="2" customFormat="1" ht="15.75" customHeight="1">
      <c r="C266" s="17"/>
      <c r="D266" s="76"/>
      <c r="E266" s="77"/>
      <c r="F266" s="22"/>
      <c r="G266" s="12"/>
      <c r="H266" s="21"/>
      <c r="I266" s="12"/>
      <c r="J266" s="22"/>
      <c r="K266" s="12"/>
      <c r="L266" s="12"/>
      <c r="M266" s="12"/>
      <c r="T266" s="17"/>
      <c r="Y266" s="12"/>
      <c r="Z266" s="12"/>
      <c r="AA266" s="12"/>
      <c r="AB266" s="12"/>
    </row>
    <row r="267" spans="3:28" s="2" customFormat="1" ht="15.75" customHeight="1">
      <c r="C267" s="17"/>
      <c r="D267" s="76"/>
      <c r="E267" s="77"/>
      <c r="F267" s="22"/>
      <c r="G267" s="12"/>
      <c r="H267" s="21"/>
      <c r="I267" s="12"/>
      <c r="J267" s="22"/>
      <c r="K267" s="12"/>
      <c r="L267" s="12"/>
      <c r="M267" s="12"/>
      <c r="T267" s="17"/>
      <c r="Y267" s="12"/>
      <c r="Z267" s="12"/>
      <c r="AA267" s="12"/>
      <c r="AB267" s="12"/>
    </row>
    <row r="268" spans="3:28" s="2" customFormat="1" ht="15.75" customHeight="1">
      <c r="C268" s="17"/>
      <c r="D268" s="76"/>
      <c r="E268" s="77"/>
      <c r="F268" s="22"/>
      <c r="G268" s="12"/>
      <c r="H268" s="21"/>
      <c r="I268" s="12"/>
      <c r="J268" s="22"/>
      <c r="K268" s="12"/>
      <c r="L268" s="12"/>
      <c r="M268" s="12"/>
      <c r="T268" s="17"/>
      <c r="Y268" s="12"/>
      <c r="Z268" s="12"/>
      <c r="AA268" s="12"/>
      <c r="AB268" s="12"/>
    </row>
    <row r="269" spans="3:28" s="2" customFormat="1" ht="15.75" customHeight="1">
      <c r="C269" s="17"/>
      <c r="D269" s="76"/>
      <c r="E269" s="77"/>
      <c r="F269" s="22"/>
      <c r="G269" s="12"/>
      <c r="H269" s="21"/>
      <c r="I269" s="12"/>
      <c r="J269" s="22"/>
      <c r="K269" s="12"/>
      <c r="L269" s="12"/>
      <c r="M269" s="12"/>
      <c r="T269" s="17"/>
      <c r="Y269" s="12"/>
      <c r="Z269" s="12"/>
      <c r="AA269" s="12"/>
      <c r="AB269" s="12"/>
    </row>
    <row r="270" spans="3:28" s="2" customFormat="1" ht="15.75" customHeight="1">
      <c r="C270" s="17"/>
      <c r="D270" s="76"/>
      <c r="E270" s="77"/>
      <c r="F270" s="22"/>
      <c r="G270" s="12"/>
      <c r="H270" s="21"/>
      <c r="I270" s="12"/>
      <c r="J270" s="22"/>
      <c r="K270" s="12"/>
      <c r="L270" s="12"/>
      <c r="M270" s="12"/>
      <c r="T270" s="17"/>
      <c r="Y270" s="12"/>
      <c r="Z270" s="12"/>
      <c r="AA270" s="12"/>
      <c r="AB270" s="12"/>
    </row>
    <row r="271" spans="3:28" s="2" customFormat="1" ht="15.75" customHeight="1">
      <c r="C271" s="17"/>
      <c r="D271" s="76"/>
      <c r="E271" s="77"/>
      <c r="F271" s="22"/>
      <c r="G271" s="12"/>
      <c r="H271" s="21"/>
      <c r="I271" s="12"/>
      <c r="J271" s="22"/>
      <c r="K271" s="12"/>
      <c r="L271" s="12"/>
      <c r="M271" s="12"/>
      <c r="T271" s="17"/>
      <c r="Y271" s="12"/>
      <c r="Z271" s="12"/>
      <c r="AA271" s="12"/>
      <c r="AB271" s="12"/>
    </row>
    <row r="272" spans="3:28" s="2" customFormat="1" ht="15.75" customHeight="1">
      <c r="C272" s="17"/>
      <c r="D272" s="76"/>
      <c r="E272" s="77"/>
      <c r="F272" s="22"/>
      <c r="G272" s="12"/>
      <c r="H272" s="21"/>
      <c r="I272" s="12"/>
      <c r="J272" s="22"/>
      <c r="K272" s="12"/>
      <c r="L272" s="12"/>
      <c r="M272" s="12"/>
      <c r="T272" s="17"/>
      <c r="Y272" s="12"/>
      <c r="Z272" s="12"/>
      <c r="AA272" s="12"/>
      <c r="AB272" s="12"/>
    </row>
    <row r="273" spans="3:28" s="2" customFormat="1" ht="15.75" customHeight="1">
      <c r="C273" s="17"/>
      <c r="D273" s="76"/>
      <c r="E273" s="77"/>
      <c r="F273" s="22"/>
      <c r="G273" s="12"/>
      <c r="H273" s="21"/>
      <c r="I273" s="12"/>
      <c r="J273" s="22"/>
      <c r="K273" s="12"/>
      <c r="L273" s="12"/>
      <c r="M273" s="12"/>
      <c r="T273" s="17"/>
      <c r="Y273" s="12"/>
      <c r="Z273" s="12"/>
      <c r="AA273" s="12"/>
      <c r="AB273" s="12"/>
    </row>
    <row r="274" spans="3:28" s="2" customFormat="1" ht="15.75" customHeight="1">
      <c r="C274" s="17"/>
      <c r="D274" s="76"/>
      <c r="E274" s="77"/>
      <c r="F274" s="22"/>
      <c r="G274" s="12"/>
      <c r="H274" s="21"/>
      <c r="I274" s="12"/>
      <c r="J274" s="22"/>
      <c r="K274" s="12"/>
      <c r="L274" s="12"/>
      <c r="M274" s="12"/>
      <c r="T274" s="17"/>
      <c r="Y274" s="12"/>
      <c r="Z274" s="12"/>
      <c r="AA274" s="12"/>
      <c r="AB274" s="12"/>
    </row>
    <row r="275" spans="3:28" s="2" customFormat="1" ht="15.75" customHeight="1">
      <c r="C275" s="17"/>
      <c r="D275" s="76"/>
      <c r="E275" s="77"/>
      <c r="F275" s="22"/>
      <c r="G275" s="12"/>
      <c r="H275" s="21"/>
      <c r="I275" s="12"/>
      <c r="J275" s="22"/>
      <c r="K275" s="12"/>
      <c r="L275" s="12"/>
      <c r="M275" s="12"/>
      <c r="T275" s="17"/>
      <c r="Y275" s="12"/>
      <c r="Z275" s="12"/>
      <c r="AA275" s="12"/>
      <c r="AB275" s="12"/>
    </row>
    <row r="276" spans="3:28" s="2" customFormat="1" ht="15.75" customHeight="1">
      <c r="C276" s="17"/>
      <c r="D276" s="76"/>
      <c r="E276" s="77"/>
      <c r="F276" s="22"/>
      <c r="G276" s="12"/>
      <c r="H276" s="21"/>
      <c r="I276" s="12"/>
      <c r="J276" s="22"/>
      <c r="K276" s="12"/>
      <c r="L276" s="12"/>
      <c r="M276" s="12"/>
      <c r="T276" s="17"/>
      <c r="Y276" s="12"/>
      <c r="Z276" s="12"/>
      <c r="AA276" s="12"/>
      <c r="AB276" s="12"/>
    </row>
    <row r="277" spans="3:28" s="2" customFormat="1" ht="15.75" customHeight="1">
      <c r="C277" s="17"/>
      <c r="D277" s="76"/>
      <c r="E277" s="77"/>
      <c r="F277" s="22"/>
      <c r="G277" s="12"/>
      <c r="H277" s="21"/>
      <c r="I277" s="12"/>
      <c r="J277" s="22"/>
      <c r="K277" s="12"/>
      <c r="L277" s="12"/>
      <c r="M277" s="12"/>
      <c r="T277" s="17"/>
      <c r="Y277" s="12"/>
      <c r="Z277" s="12"/>
      <c r="AA277" s="12"/>
      <c r="AB277" s="12"/>
    </row>
    <row r="278" spans="3:28" s="2" customFormat="1" ht="15.75" customHeight="1">
      <c r="C278" s="17"/>
      <c r="D278" s="76"/>
      <c r="E278" s="77"/>
      <c r="F278" s="22"/>
      <c r="G278" s="12"/>
      <c r="H278" s="21"/>
      <c r="I278" s="12"/>
      <c r="J278" s="22"/>
      <c r="K278" s="12"/>
      <c r="L278" s="12"/>
      <c r="M278" s="12"/>
      <c r="T278" s="17"/>
      <c r="Y278" s="12"/>
      <c r="Z278" s="12"/>
      <c r="AA278" s="12"/>
      <c r="AB278" s="12"/>
    </row>
    <row r="279" spans="3:28" s="2" customFormat="1" ht="15.75" customHeight="1">
      <c r="C279" s="17"/>
      <c r="D279" s="76"/>
      <c r="E279" s="77"/>
      <c r="F279" s="22"/>
      <c r="G279" s="12"/>
      <c r="H279" s="21"/>
      <c r="I279" s="12"/>
      <c r="J279" s="22"/>
      <c r="K279" s="12"/>
      <c r="L279" s="12"/>
      <c r="M279" s="12"/>
      <c r="T279" s="17"/>
      <c r="Y279" s="12"/>
      <c r="Z279" s="12"/>
      <c r="AA279" s="12"/>
      <c r="AB279" s="12"/>
    </row>
    <row r="280" spans="3:28" s="2" customFormat="1" ht="15.75" customHeight="1">
      <c r="C280" s="17"/>
      <c r="D280" s="76"/>
      <c r="E280" s="77"/>
      <c r="F280" s="22"/>
      <c r="G280" s="12"/>
      <c r="H280" s="21"/>
      <c r="I280" s="12"/>
      <c r="J280" s="22"/>
      <c r="K280" s="12"/>
      <c r="L280" s="12"/>
      <c r="M280" s="12"/>
      <c r="T280" s="17"/>
      <c r="Y280" s="12"/>
      <c r="Z280" s="12"/>
      <c r="AA280" s="12"/>
      <c r="AB280" s="12"/>
    </row>
    <row r="281" spans="3:28" s="2" customFormat="1" ht="15.75" customHeight="1">
      <c r="C281" s="17"/>
      <c r="D281" s="76"/>
      <c r="E281" s="77"/>
      <c r="F281" s="22"/>
      <c r="G281" s="12"/>
      <c r="H281" s="21"/>
      <c r="I281" s="12"/>
      <c r="J281" s="22"/>
      <c r="K281" s="12"/>
      <c r="L281" s="12"/>
      <c r="M281" s="12"/>
      <c r="T281" s="17"/>
      <c r="Y281" s="12"/>
      <c r="Z281" s="12"/>
      <c r="AA281" s="12"/>
      <c r="AB281" s="12"/>
    </row>
    <row r="282" spans="3:28" s="2" customFormat="1" ht="15.75" customHeight="1">
      <c r="C282" s="17"/>
      <c r="D282" s="76"/>
      <c r="E282" s="77"/>
      <c r="F282" s="22"/>
      <c r="G282" s="12"/>
      <c r="H282" s="21"/>
      <c r="I282" s="12"/>
      <c r="J282" s="22"/>
      <c r="K282" s="12"/>
      <c r="L282" s="12"/>
      <c r="M282" s="12"/>
      <c r="T282" s="17"/>
      <c r="Y282" s="12"/>
      <c r="Z282" s="12"/>
      <c r="AA282" s="12"/>
      <c r="AB282" s="12"/>
    </row>
    <row r="283" spans="3:28" s="2" customFormat="1" ht="15.75" customHeight="1">
      <c r="C283" s="17"/>
      <c r="D283" s="76"/>
      <c r="E283" s="77"/>
      <c r="F283" s="22"/>
      <c r="G283" s="12"/>
      <c r="H283" s="21"/>
      <c r="I283" s="12"/>
      <c r="J283" s="22"/>
      <c r="K283" s="12"/>
      <c r="L283" s="12"/>
      <c r="M283" s="12"/>
      <c r="T283" s="17"/>
      <c r="Y283" s="12"/>
      <c r="Z283" s="12"/>
      <c r="AA283" s="12"/>
      <c r="AB283" s="12"/>
    </row>
    <row r="284" spans="3:28" s="2" customFormat="1" ht="15.75" customHeight="1">
      <c r="C284" s="17"/>
      <c r="D284" s="76"/>
      <c r="E284" s="77"/>
      <c r="F284" s="22"/>
      <c r="G284" s="12"/>
      <c r="H284" s="21"/>
      <c r="I284" s="12"/>
      <c r="J284" s="22"/>
      <c r="K284" s="12"/>
      <c r="L284" s="12"/>
      <c r="M284" s="12"/>
      <c r="T284" s="17"/>
      <c r="Y284" s="12"/>
      <c r="Z284" s="12"/>
      <c r="AA284" s="12"/>
      <c r="AB284" s="12"/>
    </row>
    <row r="285" spans="3:28" s="2" customFormat="1" ht="15.75" customHeight="1">
      <c r="C285" s="17"/>
      <c r="D285" s="76"/>
      <c r="E285" s="77"/>
      <c r="F285" s="22"/>
      <c r="G285" s="12"/>
      <c r="H285" s="21"/>
      <c r="I285" s="12"/>
      <c r="J285" s="22"/>
      <c r="K285" s="12"/>
      <c r="L285" s="12"/>
      <c r="M285" s="12"/>
      <c r="T285" s="17"/>
      <c r="Y285" s="12"/>
      <c r="Z285" s="12"/>
      <c r="AA285" s="12"/>
      <c r="AB285" s="12"/>
    </row>
    <row r="286" spans="3:28" s="2" customFormat="1" ht="15.75" customHeight="1">
      <c r="C286" s="17"/>
      <c r="D286" s="76"/>
      <c r="E286" s="77"/>
      <c r="F286" s="22"/>
      <c r="G286" s="12"/>
      <c r="H286" s="21"/>
      <c r="I286" s="12"/>
      <c r="J286" s="22"/>
      <c r="K286" s="12"/>
      <c r="L286" s="12"/>
      <c r="M286" s="12"/>
      <c r="T286" s="17"/>
      <c r="Y286" s="12"/>
      <c r="Z286" s="12"/>
      <c r="AA286" s="12"/>
      <c r="AB286" s="12"/>
    </row>
    <row r="287" spans="3:28" s="2" customFormat="1" ht="15.75" customHeight="1">
      <c r="C287" s="17"/>
      <c r="D287" s="76"/>
      <c r="E287" s="77"/>
      <c r="F287" s="22"/>
      <c r="G287" s="12"/>
      <c r="H287" s="21"/>
      <c r="I287" s="12"/>
      <c r="J287" s="22"/>
      <c r="K287" s="12"/>
      <c r="L287" s="12"/>
      <c r="M287" s="12"/>
      <c r="T287" s="17"/>
      <c r="Y287" s="12"/>
      <c r="Z287" s="12"/>
      <c r="AA287" s="12"/>
      <c r="AB287" s="12"/>
    </row>
    <row r="288" spans="3:28" s="2" customFormat="1" ht="15.75" customHeight="1">
      <c r="C288" s="17"/>
      <c r="D288" s="76"/>
      <c r="E288" s="77"/>
      <c r="F288" s="22"/>
      <c r="G288" s="12"/>
      <c r="H288" s="21"/>
      <c r="I288" s="12"/>
      <c r="J288" s="22"/>
      <c r="K288" s="12"/>
      <c r="L288" s="12"/>
      <c r="M288" s="12"/>
      <c r="T288" s="17"/>
      <c r="Y288" s="12"/>
      <c r="Z288" s="12"/>
      <c r="AA288" s="12"/>
      <c r="AB288" s="12"/>
    </row>
    <row r="289" spans="3:28" s="2" customFormat="1" ht="15.75" customHeight="1">
      <c r="C289" s="17"/>
      <c r="D289" s="76"/>
      <c r="E289" s="77"/>
      <c r="F289" s="22"/>
      <c r="G289" s="12"/>
      <c r="H289" s="21"/>
      <c r="I289" s="12"/>
      <c r="J289" s="22"/>
      <c r="K289" s="12"/>
      <c r="L289" s="12"/>
      <c r="M289" s="12"/>
      <c r="T289" s="17"/>
      <c r="Y289" s="12"/>
      <c r="Z289" s="12"/>
      <c r="AA289" s="12"/>
      <c r="AB289" s="12"/>
    </row>
    <row r="290" spans="3:28" s="2" customFormat="1" ht="15.75" customHeight="1">
      <c r="C290" s="17"/>
      <c r="D290" s="76"/>
      <c r="E290" s="77"/>
      <c r="F290" s="22"/>
      <c r="G290" s="12"/>
      <c r="H290" s="21"/>
      <c r="I290" s="12"/>
      <c r="J290" s="22"/>
      <c r="K290" s="12"/>
      <c r="L290" s="12"/>
      <c r="M290" s="12"/>
      <c r="T290" s="17"/>
      <c r="Y290" s="12"/>
      <c r="Z290" s="12"/>
      <c r="AA290" s="12"/>
      <c r="AB290" s="12"/>
    </row>
    <row r="291" spans="3:28" s="2" customFormat="1" ht="15.75" customHeight="1">
      <c r="C291" s="17"/>
      <c r="D291" s="76"/>
      <c r="E291" s="77"/>
      <c r="F291" s="22"/>
      <c r="G291" s="12"/>
      <c r="H291" s="21"/>
      <c r="I291" s="12"/>
      <c r="J291" s="22"/>
      <c r="K291" s="12"/>
      <c r="L291" s="12"/>
      <c r="M291" s="12"/>
      <c r="T291" s="17"/>
      <c r="Y291" s="12"/>
      <c r="Z291" s="12"/>
      <c r="AA291" s="12"/>
      <c r="AB291" s="12"/>
    </row>
    <row r="292" spans="3:28" s="2" customFormat="1" ht="15.75" customHeight="1">
      <c r="C292" s="17"/>
      <c r="D292" s="76"/>
      <c r="E292" s="77"/>
      <c r="F292" s="22"/>
      <c r="G292" s="12"/>
      <c r="H292" s="21"/>
      <c r="I292" s="12"/>
      <c r="J292" s="22"/>
      <c r="K292" s="12"/>
      <c r="L292" s="12"/>
      <c r="M292" s="12"/>
      <c r="T292" s="17"/>
      <c r="Y292" s="12"/>
      <c r="Z292" s="12"/>
      <c r="AA292" s="12"/>
      <c r="AB292" s="12"/>
    </row>
    <row r="293" spans="3:28" s="2" customFormat="1" ht="15.75" customHeight="1">
      <c r="C293" s="17"/>
      <c r="D293" s="76"/>
      <c r="E293" s="77"/>
      <c r="F293" s="22"/>
      <c r="G293" s="12"/>
      <c r="H293" s="21"/>
      <c r="I293" s="12"/>
      <c r="J293" s="22"/>
      <c r="K293" s="12"/>
      <c r="L293" s="12"/>
      <c r="M293" s="12"/>
      <c r="T293" s="17"/>
      <c r="Y293" s="12"/>
      <c r="Z293" s="12"/>
      <c r="AA293" s="12"/>
      <c r="AB293" s="12"/>
    </row>
    <row r="294" spans="3:28" s="2" customFormat="1" ht="15.75" customHeight="1">
      <c r="C294" s="17"/>
      <c r="D294" s="76"/>
      <c r="E294" s="77"/>
      <c r="F294" s="22"/>
      <c r="G294" s="12"/>
      <c r="H294" s="21"/>
      <c r="I294" s="12"/>
      <c r="J294" s="22"/>
      <c r="K294" s="12"/>
      <c r="L294" s="12"/>
      <c r="M294" s="12"/>
      <c r="T294" s="17"/>
      <c r="Y294" s="12"/>
      <c r="Z294" s="12"/>
      <c r="AA294" s="12"/>
      <c r="AB294" s="12"/>
    </row>
    <row r="295" spans="3:28" s="2" customFormat="1" ht="15.75" customHeight="1">
      <c r="C295" s="17"/>
      <c r="D295" s="76"/>
      <c r="E295" s="77"/>
      <c r="F295" s="22"/>
      <c r="G295" s="12"/>
      <c r="H295" s="21"/>
      <c r="I295" s="12"/>
      <c r="J295" s="22"/>
      <c r="K295" s="12"/>
      <c r="L295" s="12"/>
      <c r="M295" s="12"/>
      <c r="T295" s="17"/>
      <c r="Y295" s="12"/>
      <c r="Z295" s="12"/>
      <c r="AA295" s="12"/>
      <c r="AB295" s="12"/>
    </row>
    <row r="296" spans="3:28" s="2" customFormat="1" ht="15.75" customHeight="1">
      <c r="C296" s="17"/>
      <c r="D296" s="76"/>
      <c r="E296" s="77"/>
      <c r="F296" s="22"/>
      <c r="G296" s="12"/>
      <c r="H296" s="21"/>
      <c r="I296" s="12"/>
      <c r="J296" s="22"/>
      <c r="K296" s="12"/>
      <c r="L296" s="12"/>
      <c r="M296" s="12"/>
      <c r="T296" s="17"/>
      <c r="Y296" s="12"/>
      <c r="Z296" s="12"/>
      <c r="AA296" s="12"/>
      <c r="AB296" s="12"/>
    </row>
    <row r="297" spans="3:28" s="2" customFormat="1" ht="15.75" customHeight="1">
      <c r="C297" s="17"/>
      <c r="D297" s="76"/>
      <c r="E297" s="77"/>
      <c r="F297" s="22"/>
      <c r="G297" s="12"/>
      <c r="H297" s="21"/>
      <c r="I297" s="12"/>
      <c r="J297" s="22"/>
      <c r="K297" s="12"/>
      <c r="L297" s="12"/>
      <c r="M297" s="12"/>
      <c r="T297" s="17"/>
      <c r="Y297" s="12"/>
      <c r="Z297" s="12"/>
      <c r="AA297" s="12"/>
      <c r="AB297" s="12"/>
    </row>
    <row r="298" spans="3:28" s="2" customFormat="1" ht="15.75" customHeight="1">
      <c r="C298" s="17"/>
      <c r="D298" s="76"/>
      <c r="E298" s="77"/>
      <c r="F298" s="22"/>
      <c r="G298" s="12"/>
      <c r="H298" s="21"/>
      <c r="I298" s="12"/>
      <c r="J298" s="22"/>
      <c r="K298" s="12"/>
      <c r="L298" s="12"/>
      <c r="M298" s="12"/>
      <c r="T298" s="17"/>
      <c r="Y298" s="12"/>
      <c r="Z298" s="12"/>
      <c r="AA298" s="12"/>
      <c r="AB298" s="12"/>
    </row>
    <row r="299" spans="3:28" s="2" customFormat="1" ht="15.75" customHeight="1">
      <c r="C299" s="17"/>
      <c r="D299" s="76"/>
      <c r="E299" s="77"/>
      <c r="F299" s="22"/>
      <c r="G299" s="12"/>
      <c r="H299" s="21"/>
      <c r="I299" s="12"/>
      <c r="J299" s="22"/>
      <c r="K299" s="12"/>
      <c r="L299" s="12"/>
      <c r="M299" s="12"/>
      <c r="T299" s="17"/>
      <c r="Y299" s="12"/>
      <c r="Z299" s="12"/>
      <c r="AA299" s="12"/>
      <c r="AB299" s="12"/>
    </row>
    <row r="300" spans="3:28" s="2" customFormat="1" ht="15.75" customHeight="1">
      <c r="C300" s="17"/>
      <c r="D300" s="76"/>
      <c r="E300" s="77"/>
      <c r="F300" s="22"/>
      <c r="G300" s="12"/>
      <c r="H300" s="21"/>
      <c r="I300" s="12"/>
      <c r="J300" s="22"/>
      <c r="K300" s="12"/>
      <c r="L300" s="12"/>
      <c r="M300" s="12"/>
      <c r="T300" s="17"/>
      <c r="Y300" s="12"/>
      <c r="Z300" s="12"/>
      <c r="AA300" s="12"/>
      <c r="AB300" s="12"/>
    </row>
    <row r="301" spans="3:28" s="2" customFormat="1" ht="15.75" customHeight="1">
      <c r="C301" s="17"/>
      <c r="D301" s="76"/>
      <c r="E301" s="77"/>
      <c r="F301" s="22"/>
      <c r="G301" s="12"/>
      <c r="H301" s="21"/>
      <c r="I301" s="12"/>
      <c r="J301" s="22"/>
      <c r="K301" s="12"/>
      <c r="L301" s="12"/>
      <c r="M301" s="12"/>
      <c r="T301" s="17"/>
      <c r="Y301" s="12"/>
      <c r="Z301" s="12"/>
      <c r="AA301" s="12"/>
      <c r="AB301" s="12"/>
    </row>
    <row r="302" spans="3:28" s="2" customFormat="1" ht="15.75" customHeight="1">
      <c r="C302" s="17"/>
      <c r="D302" s="76"/>
      <c r="E302" s="77"/>
      <c r="F302" s="22"/>
      <c r="G302" s="12"/>
      <c r="H302" s="21"/>
      <c r="I302" s="12"/>
      <c r="J302" s="22"/>
      <c r="K302" s="12"/>
      <c r="L302" s="12"/>
      <c r="M302" s="12"/>
      <c r="T302" s="17"/>
      <c r="Y302" s="12"/>
      <c r="Z302" s="12"/>
      <c r="AA302" s="12"/>
      <c r="AB302" s="12"/>
    </row>
    <row r="303" spans="3:28" s="2" customFormat="1" ht="15.75" customHeight="1">
      <c r="C303" s="17"/>
      <c r="D303" s="76"/>
      <c r="E303" s="77"/>
      <c r="F303" s="22"/>
      <c r="G303" s="12"/>
      <c r="H303" s="21"/>
      <c r="I303" s="12"/>
      <c r="J303" s="22"/>
      <c r="K303" s="12"/>
      <c r="L303" s="12"/>
      <c r="M303" s="12"/>
      <c r="T303" s="17"/>
      <c r="Y303" s="12"/>
      <c r="Z303" s="12"/>
      <c r="AA303" s="12"/>
      <c r="AB303" s="12"/>
    </row>
    <row r="304" spans="3:28" s="2" customFormat="1" ht="15.75" customHeight="1">
      <c r="C304" s="17"/>
      <c r="D304" s="76"/>
      <c r="E304" s="77"/>
      <c r="F304" s="22"/>
      <c r="G304" s="12"/>
      <c r="H304" s="21"/>
      <c r="I304" s="12"/>
      <c r="J304" s="22"/>
      <c r="K304" s="12"/>
      <c r="L304" s="12"/>
      <c r="M304" s="12"/>
      <c r="T304" s="17"/>
      <c r="Y304" s="12"/>
      <c r="Z304" s="12"/>
      <c r="AA304" s="12"/>
      <c r="AB304" s="12"/>
    </row>
    <row r="305" spans="3:28" s="2" customFormat="1" ht="15.75" customHeight="1">
      <c r="C305" s="17"/>
      <c r="D305" s="76"/>
      <c r="E305" s="77"/>
      <c r="F305" s="22"/>
      <c r="G305" s="12"/>
      <c r="H305" s="21"/>
      <c r="I305" s="12"/>
      <c r="J305" s="22"/>
      <c r="K305" s="12"/>
      <c r="L305" s="12"/>
      <c r="M305" s="12"/>
      <c r="T305" s="17"/>
      <c r="Y305" s="12"/>
      <c r="Z305" s="12"/>
      <c r="AA305" s="12"/>
      <c r="AB305" s="12"/>
    </row>
    <row r="306" spans="3:28" s="2" customFormat="1" ht="15.75" customHeight="1">
      <c r="C306" s="17"/>
      <c r="D306" s="76"/>
      <c r="E306" s="77"/>
      <c r="F306" s="22"/>
      <c r="G306" s="12"/>
      <c r="H306" s="21"/>
      <c r="I306" s="12"/>
      <c r="J306" s="22"/>
      <c r="K306" s="12"/>
      <c r="L306" s="12"/>
      <c r="M306" s="12"/>
      <c r="T306" s="17"/>
      <c r="Y306" s="12"/>
      <c r="Z306" s="12"/>
      <c r="AA306" s="12"/>
      <c r="AB306" s="12"/>
    </row>
    <row r="307" spans="3:28" s="2" customFormat="1" ht="15.75" customHeight="1">
      <c r="C307" s="17"/>
      <c r="D307" s="76"/>
      <c r="E307" s="77"/>
      <c r="F307" s="22"/>
      <c r="G307" s="12"/>
      <c r="H307" s="21"/>
      <c r="I307" s="12"/>
      <c r="J307" s="22"/>
      <c r="K307" s="12"/>
      <c r="L307" s="12"/>
      <c r="M307" s="12"/>
      <c r="T307" s="17"/>
      <c r="Y307" s="12"/>
      <c r="Z307" s="12"/>
      <c r="AA307" s="12"/>
      <c r="AB307" s="12"/>
    </row>
    <row r="308" spans="3:28" s="2" customFormat="1" ht="15.75" customHeight="1">
      <c r="C308" s="17"/>
      <c r="D308" s="76"/>
      <c r="E308" s="77"/>
      <c r="F308" s="22"/>
      <c r="G308" s="12"/>
      <c r="H308" s="21"/>
      <c r="I308" s="12"/>
      <c r="J308" s="22"/>
      <c r="K308" s="12"/>
      <c r="L308" s="12"/>
      <c r="M308" s="12"/>
      <c r="T308" s="17"/>
      <c r="Y308" s="12"/>
      <c r="Z308" s="12"/>
      <c r="AA308" s="12"/>
      <c r="AB308" s="12"/>
    </row>
    <row r="309" spans="3:28" s="2" customFormat="1" ht="15.75" customHeight="1">
      <c r="C309" s="17"/>
      <c r="D309" s="76"/>
      <c r="E309" s="77"/>
      <c r="F309" s="22"/>
      <c r="G309" s="12"/>
      <c r="H309" s="21"/>
      <c r="I309" s="12"/>
      <c r="J309" s="22"/>
      <c r="K309" s="12"/>
      <c r="L309" s="12"/>
      <c r="M309" s="12"/>
      <c r="T309" s="17"/>
      <c r="Y309" s="12"/>
      <c r="Z309" s="12"/>
      <c r="AA309" s="12"/>
      <c r="AB309" s="12"/>
    </row>
    <row r="310" spans="3:28" s="2" customFormat="1" ht="15.75" customHeight="1">
      <c r="C310" s="17"/>
      <c r="D310" s="76"/>
      <c r="E310" s="77"/>
      <c r="F310" s="22"/>
      <c r="G310" s="12"/>
      <c r="H310" s="21"/>
      <c r="I310" s="12"/>
      <c r="J310" s="22"/>
      <c r="K310" s="12"/>
      <c r="L310" s="12"/>
      <c r="M310" s="12"/>
      <c r="T310" s="17"/>
      <c r="Y310" s="12"/>
      <c r="Z310" s="12"/>
      <c r="AA310" s="12"/>
      <c r="AB310" s="12"/>
    </row>
    <row r="311" spans="3:28" s="2" customFormat="1" ht="15.75" customHeight="1">
      <c r="C311" s="17"/>
      <c r="D311" s="76"/>
      <c r="E311" s="77"/>
      <c r="F311" s="22"/>
      <c r="G311" s="12"/>
      <c r="H311" s="21"/>
      <c r="I311" s="12"/>
      <c r="J311" s="22"/>
      <c r="K311" s="12"/>
      <c r="L311" s="12"/>
      <c r="M311" s="12"/>
      <c r="T311" s="17"/>
      <c r="Y311" s="12"/>
      <c r="Z311" s="12"/>
      <c r="AA311" s="12"/>
      <c r="AB311" s="12"/>
    </row>
    <row r="312" spans="3:28" s="2" customFormat="1" ht="15.75" customHeight="1">
      <c r="C312" s="17"/>
      <c r="D312" s="76"/>
      <c r="E312" s="77"/>
      <c r="F312" s="22"/>
      <c r="G312" s="12"/>
      <c r="H312" s="21"/>
      <c r="I312" s="12"/>
      <c r="J312" s="22"/>
      <c r="K312" s="12"/>
      <c r="L312" s="12"/>
      <c r="M312" s="12"/>
      <c r="T312" s="17"/>
      <c r="Y312" s="12"/>
      <c r="Z312" s="12"/>
      <c r="AA312" s="12"/>
      <c r="AB312" s="12"/>
    </row>
    <row r="313" spans="3:28" s="2" customFormat="1" ht="15.75" customHeight="1">
      <c r="C313" s="17"/>
      <c r="D313" s="76"/>
      <c r="E313" s="77"/>
      <c r="F313" s="22"/>
      <c r="G313" s="12"/>
      <c r="H313" s="21"/>
      <c r="I313" s="12"/>
      <c r="J313" s="22"/>
      <c r="K313" s="12"/>
      <c r="L313" s="12"/>
      <c r="M313" s="12"/>
      <c r="T313" s="17"/>
      <c r="Y313" s="12"/>
      <c r="Z313" s="12"/>
      <c r="AA313" s="12"/>
      <c r="AB313" s="12"/>
    </row>
    <row r="314" spans="3:28" s="2" customFormat="1" ht="15.75" customHeight="1">
      <c r="C314" s="17"/>
      <c r="D314" s="76"/>
      <c r="E314" s="77"/>
      <c r="F314" s="22"/>
      <c r="G314" s="12"/>
      <c r="H314" s="21"/>
      <c r="I314" s="12"/>
      <c r="J314" s="22"/>
      <c r="K314" s="12"/>
      <c r="L314" s="12"/>
      <c r="M314" s="12"/>
      <c r="T314" s="17"/>
      <c r="Y314" s="12"/>
      <c r="Z314" s="12"/>
      <c r="AA314" s="12"/>
      <c r="AB314" s="12"/>
    </row>
    <row r="315" spans="3:28" s="2" customFormat="1" ht="15.75" customHeight="1">
      <c r="C315" s="17"/>
      <c r="D315" s="76"/>
      <c r="E315" s="77"/>
      <c r="F315" s="22"/>
      <c r="G315" s="12"/>
      <c r="H315" s="21"/>
      <c r="I315" s="12"/>
      <c r="J315" s="22"/>
      <c r="K315" s="12"/>
      <c r="L315" s="12"/>
      <c r="M315" s="12"/>
      <c r="T315" s="17"/>
      <c r="Y315" s="12"/>
      <c r="Z315" s="12"/>
      <c r="AA315" s="12"/>
      <c r="AB315" s="12"/>
    </row>
    <row r="316" spans="3:28" s="2" customFormat="1" ht="15.75" customHeight="1">
      <c r="C316" s="17"/>
      <c r="D316" s="76"/>
      <c r="E316" s="77"/>
      <c r="F316" s="22"/>
      <c r="G316" s="12"/>
      <c r="H316" s="21"/>
      <c r="I316" s="12"/>
      <c r="J316" s="22"/>
      <c r="K316" s="12"/>
      <c r="L316" s="12"/>
      <c r="M316" s="12"/>
      <c r="T316" s="17"/>
      <c r="Y316" s="12"/>
      <c r="Z316" s="12"/>
      <c r="AA316" s="12"/>
      <c r="AB316" s="12"/>
    </row>
    <row r="317" spans="3:28" s="2" customFormat="1" ht="15.75" customHeight="1">
      <c r="C317" s="17"/>
      <c r="D317" s="76"/>
      <c r="E317" s="77"/>
      <c r="F317" s="22"/>
      <c r="G317" s="12"/>
      <c r="H317" s="21"/>
      <c r="I317" s="12"/>
      <c r="J317" s="22"/>
      <c r="K317" s="12"/>
      <c r="L317" s="12"/>
      <c r="M317" s="12"/>
      <c r="T317" s="17"/>
      <c r="Y317" s="12"/>
      <c r="Z317" s="12"/>
      <c r="AA317" s="12"/>
      <c r="AB317" s="12"/>
    </row>
    <row r="318" spans="3:28" s="2" customFormat="1" ht="15.75" customHeight="1">
      <c r="C318" s="17"/>
      <c r="D318" s="76"/>
      <c r="E318" s="77"/>
      <c r="F318" s="22"/>
      <c r="G318" s="12"/>
      <c r="H318" s="21"/>
      <c r="I318" s="12"/>
      <c r="J318" s="22"/>
      <c r="K318" s="12"/>
      <c r="L318" s="12"/>
      <c r="M318" s="12"/>
      <c r="T318" s="17"/>
      <c r="Y318" s="12"/>
      <c r="Z318" s="12"/>
      <c r="AA318" s="12"/>
      <c r="AB318" s="12"/>
    </row>
    <row r="319" spans="3:28" s="2" customFormat="1" ht="15.75" customHeight="1">
      <c r="C319" s="17"/>
      <c r="D319" s="76"/>
      <c r="E319" s="77"/>
      <c r="F319" s="22"/>
      <c r="G319" s="12"/>
      <c r="H319" s="21"/>
      <c r="I319" s="12"/>
      <c r="J319" s="22"/>
      <c r="K319" s="12"/>
      <c r="L319" s="12"/>
      <c r="M319" s="12"/>
      <c r="T319" s="17"/>
      <c r="Y319" s="12"/>
      <c r="Z319" s="12"/>
      <c r="AA319" s="12"/>
      <c r="AB319" s="12"/>
    </row>
    <row r="320" spans="3:28" s="2" customFormat="1" ht="15.75" customHeight="1">
      <c r="C320" s="17"/>
      <c r="D320" s="76"/>
      <c r="E320" s="77"/>
      <c r="F320" s="22"/>
      <c r="G320" s="12"/>
      <c r="H320" s="21"/>
      <c r="I320" s="12"/>
      <c r="J320" s="22"/>
      <c r="K320" s="12"/>
      <c r="L320" s="12"/>
      <c r="M320" s="12"/>
      <c r="T320" s="17"/>
      <c r="Y320" s="12"/>
      <c r="Z320" s="12"/>
      <c r="AA320" s="12"/>
      <c r="AB320" s="12"/>
    </row>
    <row r="321" spans="3:28" s="2" customFormat="1" ht="15.75" customHeight="1">
      <c r="C321" s="17"/>
      <c r="D321" s="76"/>
      <c r="E321" s="77"/>
      <c r="F321" s="22"/>
      <c r="G321" s="12"/>
      <c r="H321" s="21"/>
      <c r="I321" s="12"/>
      <c r="J321" s="22"/>
      <c r="K321" s="12"/>
      <c r="L321" s="12"/>
      <c r="M321" s="12"/>
      <c r="T321" s="17"/>
      <c r="Y321" s="12"/>
      <c r="Z321" s="12"/>
      <c r="AA321" s="12"/>
      <c r="AB321" s="12"/>
    </row>
    <row r="322" spans="3:28" s="2" customFormat="1" ht="15.75" customHeight="1">
      <c r="C322" s="17"/>
      <c r="D322" s="76"/>
      <c r="E322" s="77"/>
      <c r="F322" s="22"/>
      <c r="G322" s="12"/>
      <c r="H322" s="21"/>
      <c r="I322" s="12"/>
      <c r="J322" s="22"/>
      <c r="K322" s="12"/>
      <c r="L322" s="12"/>
      <c r="M322" s="12"/>
      <c r="T322" s="17"/>
      <c r="Y322" s="12"/>
      <c r="Z322" s="12"/>
      <c r="AA322" s="12"/>
      <c r="AB322" s="12"/>
    </row>
    <row r="323" spans="3:28" s="2" customFormat="1" ht="15.75" customHeight="1">
      <c r="C323" s="17"/>
      <c r="D323" s="76"/>
      <c r="E323" s="77"/>
      <c r="F323" s="22"/>
      <c r="G323" s="12"/>
      <c r="H323" s="21"/>
      <c r="I323" s="12"/>
      <c r="J323" s="22"/>
      <c r="K323" s="12"/>
      <c r="L323" s="12"/>
      <c r="M323" s="12"/>
      <c r="T323" s="17"/>
      <c r="Y323" s="12"/>
      <c r="Z323" s="12"/>
      <c r="AA323" s="12"/>
      <c r="AB323" s="12"/>
    </row>
    <row r="324" spans="3:28" s="2" customFormat="1" ht="15.75" customHeight="1">
      <c r="C324" s="17"/>
      <c r="D324" s="76"/>
      <c r="E324" s="77"/>
      <c r="F324" s="22"/>
      <c r="G324" s="12"/>
      <c r="H324" s="21"/>
      <c r="I324" s="12"/>
      <c r="J324" s="22"/>
      <c r="K324" s="12"/>
      <c r="L324" s="12"/>
      <c r="M324" s="12"/>
      <c r="T324" s="17"/>
      <c r="Y324" s="12"/>
      <c r="Z324" s="12"/>
      <c r="AA324" s="12"/>
      <c r="AB324" s="12"/>
    </row>
    <row r="325" spans="3:28" s="2" customFormat="1" ht="15.75" customHeight="1">
      <c r="C325" s="17"/>
      <c r="D325" s="76"/>
      <c r="E325" s="77"/>
      <c r="F325" s="22"/>
      <c r="G325" s="12"/>
      <c r="H325" s="21"/>
      <c r="I325" s="12"/>
      <c r="J325" s="22"/>
      <c r="K325" s="12"/>
      <c r="L325" s="12"/>
      <c r="M325" s="12"/>
      <c r="T325" s="17"/>
      <c r="Y325" s="12"/>
      <c r="Z325" s="12"/>
      <c r="AA325" s="12"/>
      <c r="AB325" s="12"/>
    </row>
    <row r="326" spans="3:28" s="2" customFormat="1" ht="15.75" customHeight="1">
      <c r="C326" s="17"/>
      <c r="D326" s="76"/>
      <c r="E326" s="77"/>
      <c r="F326" s="22"/>
      <c r="G326" s="12"/>
      <c r="H326" s="21"/>
      <c r="I326" s="12"/>
      <c r="J326" s="22"/>
      <c r="K326" s="12"/>
      <c r="L326" s="12"/>
      <c r="M326" s="12"/>
      <c r="T326" s="17"/>
      <c r="Y326" s="12"/>
      <c r="Z326" s="12"/>
      <c r="AA326" s="12"/>
      <c r="AB326" s="12"/>
    </row>
    <row r="327" spans="3:28" s="2" customFormat="1" ht="15.75" customHeight="1">
      <c r="C327" s="17"/>
      <c r="D327" s="76"/>
      <c r="E327" s="77"/>
      <c r="F327" s="22"/>
      <c r="G327" s="12"/>
      <c r="H327" s="21"/>
      <c r="I327" s="12"/>
      <c r="J327" s="22"/>
      <c r="K327" s="12"/>
      <c r="L327" s="12"/>
      <c r="M327" s="12"/>
      <c r="T327" s="17"/>
      <c r="Y327" s="12"/>
      <c r="Z327" s="12"/>
      <c r="AA327" s="12"/>
      <c r="AB327" s="12"/>
    </row>
    <row r="328" spans="3:28" s="2" customFormat="1" ht="15.75" customHeight="1">
      <c r="C328" s="17"/>
      <c r="D328" s="76"/>
      <c r="E328" s="77"/>
      <c r="F328" s="22"/>
      <c r="G328" s="12"/>
      <c r="H328" s="21"/>
      <c r="I328" s="12"/>
      <c r="J328" s="22"/>
      <c r="K328" s="12"/>
      <c r="L328" s="12"/>
      <c r="M328" s="12"/>
      <c r="T328" s="17"/>
      <c r="Y328" s="12"/>
      <c r="Z328" s="12"/>
      <c r="AA328" s="12"/>
      <c r="AB328" s="12"/>
    </row>
    <row r="329" spans="3:28" s="2" customFormat="1" ht="15.75" customHeight="1">
      <c r="C329" s="17"/>
      <c r="D329" s="76"/>
      <c r="E329" s="77"/>
      <c r="F329" s="22"/>
      <c r="G329" s="12"/>
      <c r="H329" s="21"/>
      <c r="I329" s="12"/>
      <c r="J329" s="22"/>
      <c r="K329" s="12"/>
      <c r="L329" s="12"/>
      <c r="M329" s="12"/>
      <c r="T329" s="17"/>
      <c r="Y329" s="12"/>
      <c r="Z329" s="12"/>
      <c r="AA329" s="12"/>
      <c r="AB329" s="12"/>
    </row>
    <row r="330" spans="3:28" s="2" customFormat="1" ht="15.75" customHeight="1">
      <c r="C330" s="17"/>
      <c r="D330" s="76"/>
      <c r="E330" s="77"/>
      <c r="F330" s="22"/>
      <c r="G330" s="12"/>
      <c r="H330" s="21"/>
      <c r="I330" s="12"/>
      <c r="J330" s="22"/>
      <c r="K330" s="12"/>
      <c r="L330" s="12"/>
      <c r="M330" s="12"/>
      <c r="T330" s="17"/>
      <c r="Y330" s="12"/>
      <c r="Z330" s="12"/>
      <c r="AA330" s="12"/>
      <c r="AB330" s="12"/>
    </row>
    <row r="331" spans="3:28" s="2" customFormat="1" ht="15.75" customHeight="1">
      <c r="C331" s="17"/>
      <c r="D331" s="76"/>
      <c r="E331" s="77"/>
      <c r="F331" s="22"/>
      <c r="G331" s="12"/>
      <c r="H331" s="21"/>
      <c r="I331" s="12"/>
      <c r="J331" s="22"/>
      <c r="K331" s="12"/>
      <c r="L331" s="12"/>
      <c r="M331" s="12"/>
      <c r="T331" s="17"/>
      <c r="Y331" s="12"/>
      <c r="Z331" s="12"/>
      <c r="AA331" s="12"/>
      <c r="AB331" s="12"/>
    </row>
    <row r="332" spans="3:28" s="2" customFormat="1" ht="15.75" customHeight="1">
      <c r="C332" s="17"/>
      <c r="D332" s="76"/>
      <c r="E332" s="77"/>
      <c r="F332" s="22"/>
      <c r="G332" s="12"/>
      <c r="H332" s="21"/>
      <c r="I332" s="12"/>
      <c r="J332" s="22"/>
      <c r="K332" s="12"/>
      <c r="L332" s="12"/>
      <c r="M332" s="12"/>
      <c r="T332" s="17"/>
      <c r="Y332" s="12"/>
      <c r="Z332" s="12"/>
      <c r="AA332" s="12"/>
      <c r="AB332" s="12"/>
    </row>
    <row r="333" spans="3:28" s="2" customFormat="1" ht="15.75" customHeight="1">
      <c r="C333" s="17"/>
      <c r="D333" s="76"/>
      <c r="E333" s="77"/>
      <c r="F333" s="22"/>
      <c r="G333" s="12"/>
      <c r="H333" s="21"/>
      <c r="I333" s="12"/>
      <c r="J333" s="22"/>
      <c r="K333" s="12"/>
      <c r="L333" s="12"/>
      <c r="M333" s="12"/>
      <c r="T333" s="17"/>
      <c r="Y333" s="12"/>
      <c r="Z333" s="12"/>
      <c r="AA333" s="12"/>
      <c r="AB333" s="12"/>
    </row>
    <row r="334" spans="3:28" s="2" customFormat="1" ht="15.75" customHeight="1">
      <c r="C334" s="17"/>
      <c r="D334" s="76"/>
      <c r="E334" s="77"/>
      <c r="F334" s="22"/>
      <c r="G334" s="12"/>
      <c r="H334" s="21"/>
      <c r="I334" s="12"/>
      <c r="J334" s="22"/>
      <c r="K334" s="12"/>
      <c r="L334" s="12"/>
      <c r="M334" s="12"/>
      <c r="T334" s="17"/>
      <c r="Y334" s="12"/>
      <c r="Z334" s="12"/>
      <c r="AA334" s="12"/>
      <c r="AB334" s="12"/>
    </row>
    <row r="335" spans="3:28" s="2" customFormat="1" ht="15.75" customHeight="1">
      <c r="C335" s="17"/>
      <c r="D335" s="76"/>
      <c r="E335" s="77"/>
      <c r="F335" s="22"/>
      <c r="G335" s="12"/>
      <c r="H335" s="21"/>
      <c r="I335" s="12"/>
      <c r="J335" s="22"/>
      <c r="K335" s="12"/>
      <c r="L335" s="12"/>
      <c r="M335" s="12"/>
      <c r="T335" s="17"/>
      <c r="Y335" s="12"/>
      <c r="Z335" s="12"/>
      <c r="AA335" s="12"/>
      <c r="AB335" s="12"/>
    </row>
    <row r="336" spans="3:28" s="2" customFormat="1" ht="15.75" customHeight="1">
      <c r="C336" s="17"/>
      <c r="D336" s="76"/>
      <c r="E336" s="77"/>
      <c r="F336" s="22"/>
      <c r="G336" s="12"/>
      <c r="H336" s="21"/>
      <c r="I336" s="12"/>
      <c r="J336" s="22"/>
      <c r="K336" s="12"/>
      <c r="L336" s="12"/>
      <c r="M336" s="12"/>
      <c r="T336" s="17"/>
      <c r="Y336" s="12"/>
      <c r="Z336" s="12"/>
      <c r="AA336" s="12"/>
      <c r="AB336" s="12"/>
    </row>
    <row r="337" spans="3:28" s="2" customFormat="1" ht="15.75" customHeight="1">
      <c r="C337" s="17"/>
      <c r="D337" s="76"/>
      <c r="E337" s="77"/>
      <c r="F337" s="22"/>
      <c r="G337" s="12"/>
      <c r="H337" s="21"/>
      <c r="I337" s="12"/>
      <c r="J337" s="22"/>
      <c r="K337" s="12"/>
      <c r="L337" s="12"/>
      <c r="M337" s="12"/>
      <c r="T337" s="17"/>
      <c r="Y337" s="12"/>
      <c r="Z337" s="12"/>
      <c r="AA337" s="12"/>
      <c r="AB337" s="12"/>
    </row>
    <row r="338" spans="3:28" s="2" customFormat="1" ht="15.75" customHeight="1">
      <c r="C338" s="17"/>
      <c r="D338" s="76"/>
      <c r="E338" s="77"/>
      <c r="F338" s="22"/>
      <c r="G338" s="12"/>
      <c r="H338" s="21"/>
      <c r="I338" s="12"/>
      <c r="J338" s="22"/>
      <c r="K338" s="12"/>
      <c r="L338" s="12"/>
      <c r="M338" s="12"/>
      <c r="T338" s="17"/>
      <c r="Y338" s="12"/>
      <c r="Z338" s="12"/>
      <c r="AA338" s="12"/>
      <c r="AB338" s="12"/>
    </row>
    <row r="339" spans="3:28" s="2" customFormat="1" ht="15.75" customHeight="1">
      <c r="C339" s="17"/>
      <c r="D339" s="76"/>
      <c r="E339" s="77"/>
      <c r="F339" s="22"/>
      <c r="G339" s="12"/>
      <c r="H339" s="21"/>
      <c r="I339" s="12"/>
      <c r="J339" s="22"/>
      <c r="K339" s="12"/>
      <c r="L339" s="12"/>
      <c r="M339" s="12"/>
      <c r="T339" s="17"/>
      <c r="Y339" s="12"/>
      <c r="Z339" s="12"/>
      <c r="AA339" s="12"/>
      <c r="AB339" s="12"/>
    </row>
    <row r="340" spans="3:28" s="2" customFormat="1" ht="15.75" customHeight="1">
      <c r="C340" s="17"/>
      <c r="D340" s="76"/>
      <c r="E340" s="77"/>
      <c r="F340" s="22"/>
      <c r="G340" s="12"/>
      <c r="H340" s="21"/>
      <c r="I340" s="12"/>
      <c r="J340" s="22"/>
      <c r="K340" s="12"/>
      <c r="L340" s="12"/>
      <c r="M340" s="12"/>
      <c r="T340" s="17"/>
      <c r="Y340" s="12"/>
      <c r="Z340" s="12"/>
      <c r="AA340" s="12"/>
      <c r="AB340" s="12"/>
    </row>
    <row r="341" spans="3:28" s="2" customFormat="1" ht="15.75" customHeight="1">
      <c r="C341" s="17"/>
      <c r="D341" s="76"/>
      <c r="E341" s="77"/>
      <c r="F341" s="22"/>
      <c r="G341" s="12"/>
      <c r="H341" s="21"/>
      <c r="I341" s="12"/>
      <c r="J341" s="22"/>
      <c r="K341" s="12"/>
      <c r="L341" s="12"/>
      <c r="M341" s="12"/>
      <c r="T341" s="17"/>
      <c r="Y341" s="12"/>
      <c r="Z341" s="12"/>
      <c r="AA341" s="12"/>
      <c r="AB341" s="12"/>
    </row>
    <row r="342" spans="3:28" s="2" customFormat="1" ht="15.75" customHeight="1">
      <c r="C342" s="17"/>
      <c r="D342" s="76"/>
      <c r="E342" s="77"/>
      <c r="F342" s="22"/>
      <c r="G342" s="12"/>
      <c r="H342" s="21"/>
      <c r="I342" s="12"/>
      <c r="J342" s="22"/>
      <c r="K342" s="12"/>
      <c r="L342" s="12"/>
      <c r="M342" s="12"/>
      <c r="T342" s="17"/>
      <c r="Y342" s="12"/>
      <c r="Z342" s="12"/>
      <c r="AA342" s="12"/>
      <c r="AB342" s="12"/>
    </row>
    <row r="343" spans="3:28" s="2" customFormat="1" ht="15.75" customHeight="1">
      <c r="C343" s="17"/>
      <c r="D343" s="76"/>
      <c r="E343" s="77"/>
      <c r="F343" s="22"/>
      <c r="G343" s="12"/>
      <c r="H343" s="21"/>
      <c r="I343" s="12"/>
      <c r="J343" s="22"/>
      <c r="K343" s="12"/>
      <c r="L343" s="12"/>
      <c r="M343" s="12"/>
      <c r="T343" s="17"/>
      <c r="Y343" s="12"/>
      <c r="Z343" s="12"/>
      <c r="AA343" s="12"/>
      <c r="AB343" s="12"/>
    </row>
    <row r="344" spans="3:28" s="2" customFormat="1" ht="15.75" customHeight="1">
      <c r="C344" s="17"/>
      <c r="D344" s="76"/>
      <c r="E344" s="77"/>
      <c r="F344" s="22"/>
      <c r="G344" s="12"/>
      <c r="H344" s="21"/>
      <c r="I344" s="12"/>
      <c r="J344" s="22"/>
      <c r="K344" s="12"/>
      <c r="L344" s="12"/>
      <c r="M344" s="12"/>
      <c r="T344" s="17"/>
      <c r="Y344" s="12"/>
      <c r="Z344" s="12"/>
      <c r="AA344" s="12"/>
      <c r="AB344" s="12"/>
    </row>
    <row r="345" spans="3:28" s="2" customFormat="1" ht="15.75" customHeight="1">
      <c r="C345" s="17"/>
      <c r="D345" s="76"/>
      <c r="E345" s="77"/>
      <c r="F345" s="22"/>
      <c r="G345" s="12"/>
      <c r="H345" s="21"/>
      <c r="I345" s="12"/>
      <c r="J345" s="22"/>
      <c r="K345" s="12"/>
      <c r="L345" s="12"/>
      <c r="M345" s="12"/>
      <c r="T345" s="17"/>
      <c r="Y345" s="12"/>
      <c r="Z345" s="12"/>
      <c r="AA345" s="12"/>
      <c r="AB345" s="12"/>
    </row>
    <row r="346" spans="3:28" s="2" customFormat="1" ht="15.75" customHeight="1">
      <c r="C346" s="17"/>
      <c r="D346" s="76"/>
      <c r="E346" s="77"/>
      <c r="F346" s="22"/>
      <c r="G346" s="12"/>
      <c r="H346" s="21"/>
      <c r="I346" s="12"/>
      <c r="J346" s="22"/>
      <c r="K346" s="12"/>
      <c r="L346" s="12"/>
      <c r="M346" s="12"/>
      <c r="T346" s="17"/>
      <c r="Y346" s="12"/>
      <c r="Z346" s="12"/>
      <c r="AA346" s="12"/>
      <c r="AB346" s="12"/>
    </row>
    <row r="347" spans="3:28" s="2" customFormat="1" ht="15.75" customHeight="1">
      <c r="C347" s="17"/>
      <c r="D347" s="76"/>
      <c r="E347" s="77"/>
      <c r="F347" s="22"/>
      <c r="G347" s="12"/>
      <c r="H347" s="21"/>
      <c r="I347" s="12"/>
      <c r="J347" s="22"/>
      <c r="K347" s="12"/>
      <c r="L347" s="12"/>
      <c r="M347" s="12"/>
      <c r="T347" s="17"/>
      <c r="Y347" s="12"/>
      <c r="Z347" s="12"/>
      <c r="AA347" s="12"/>
      <c r="AB347" s="12"/>
    </row>
    <row r="348" spans="3:28" s="2" customFormat="1" ht="15.75" customHeight="1">
      <c r="C348" s="17"/>
      <c r="D348" s="76"/>
      <c r="E348" s="77"/>
      <c r="F348" s="22"/>
      <c r="G348" s="12"/>
      <c r="H348" s="21"/>
      <c r="I348" s="12"/>
      <c r="J348" s="22"/>
      <c r="K348" s="12"/>
      <c r="L348" s="12"/>
      <c r="M348" s="12"/>
      <c r="T348" s="17"/>
      <c r="Y348" s="12"/>
      <c r="Z348" s="12"/>
      <c r="AA348" s="12"/>
      <c r="AB348" s="12"/>
    </row>
    <row r="349" spans="3:28" s="2" customFormat="1" ht="15.75" customHeight="1">
      <c r="C349" s="17"/>
      <c r="D349" s="76"/>
      <c r="E349" s="77"/>
      <c r="F349" s="22"/>
      <c r="G349" s="12"/>
      <c r="H349" s="21"/>
      <c r="I349" s="12"/>
      <c r="J349" s="22"/>
      <c r="K349" s="12"/>
      <c r="L349" s="12"/>
      <c r="M349" s="12"/>
      <c r="T349" s="17"/>
      <c r="Y349" s="12"/>
      <c r="Z349" s="12"/>
      <c r="AA349" s="12"/>
      <c r="AB349" s="12"/>
    </row>
    <row r="350" spans="3:28" s="2" customFormat="1" ht="15.75" customHeight="1">
      <c r="C350" s="17"/>
      <c r="D350" s="76"/>
      <c r="E350" s="77"/>
      <c r="F350" s="22"/>
      <c r="G350" s="12"/>
      <c r="H350" s="21"/>
      <c r="I350" s="12"/>
      <c r="J350" s="22"/>
      <c r="K350" s="12"/>
      <c r="L350" s="12"/>
      <c r="M350" s="12"/>
      <c r="T350" s="17"/>
      <c r="Y350" s="12"/>
      <c r="Z350" s="12"/>
      <c r="AA350" s="12"/>
      <c r="AB350" s="12"/>
    </row>
    <row r="351" spans="3:28" s="2" customFormat="1" ht="15.75" customHeight="1">
      <c r="C351" s="17"/>
      <c r="D351" s="76"/>
      <c r="E351" s="77"/>
      <c r="F351" s="22"/>
      <c r="G351" s="12"/>
      <c r="H351" s="21"/>
      <c r="I351" s="12"/>
      <c r="J351" s="22"/>
      <c r="K351" s="12"/>
      <c r="L351" s="12"/>
      <c r="M351" s="12"/>
      <c r="T351" s="17"/>
      <c r="Y351" s="12"/>
      <c r="Z351" s="12"/>
      <c r="AA351" s="12"/>
      <c r="AB351" s="12"/>
    </row>
    <row r="352" spans="3:28" s="2" customFormat="1" ht="15.75" customHeight="1">
      <c r="C352" s="17"/>
      <c r="D352" s="76"/>
      <c r="E352" s="77"/>
      <c r="F352" s="22"/>
      <c r="G352" s="12"/>
      <c r="H352" s="21"/>
      <c r="I352" s="12"/>
      <c r="J352" s="22"/>
      <c r="K352" s="12"/>
      <c r="L352" s="12"/>
      <c r="M352" s="12"/>
      <c r="T352" s="17"/>
      <c r="Y352" s="12"/>
      <c r="Z352" s="12"/>
      <c r="AA352" s="12"/>
      <c r="AB352" s="12"/>
    </row>
    <row r="353" spans="3:28" s="2" customFormat="1" ht="15.75" customHeight="1">
      <c r="C353" s="17"/>
      <c r="D353" s="76"/>
      <c r="E353" s="77"/>
      <c r="F353" s="22"/>
      <c r="G353" s="12"/>
      <c r="H353" s="21"/>
      <c r="I353" s="12"/>
      <c r="J353" s="22"/>
      <c r="K353" s="12"/>
      <c r="L353" s="12"/>
      <c r="M353" s="12"/>
      <c r="T353" s="17"/>
      <c r="Y353" s="12"/>
      <c r="Z353" s="12"/>
      <c r="AA353" s="12"/>
      <c r="AB353" s="12"/>
    </row>
    <row r="354" spans="3:28" s="2" customFormat="1" ht="15.75" customHeight="1">
      <c r="C354" s="17"/>
      <c r="D354" s="76"/>
      <c r="E354" s="77"/>
      <c r="F354" s="22"/>
      <c r="G354" s="12"/>
      <c r="H354" s="21"/>
      <c r="I354" s="12"/>
      <c r="J354" s="22"/>
      <c r="K354" s="12"/>
      <c r="L354" s="12"/>
      <c r="M354" s="12"/>
      <c r="T354" s="17"/>
      <c r="Y354" s="12"/>
      <c r="Z354" s="12"/>
      <c r="AA354" s="12"/>
      <c r="AB354" s="12"/>
    </row>
    <row r="355" spans="3:28" s="2" customFormat="1" ht="15.75" customHeight="1">
      <c r="C355" s="17"/>
      <c r="D355" s="76"/>
      <c r="E355" s="77"/>
      <c r="F355" s="22"/>
      <c r="G355" s="12"/>
      <c r="H355" s="21"/>
      <c r="I355" s="12"/>
      <c r="J355" s="22"/>
      <c r="K355" s="12"/>
      <c r="L355" s="12"/>
      <c r="M355" s="12"/>
      <c r="T355" s="17"/>
      <c r="Y355" s="12"/>
      <c r="Z355" s="12"/>
      <c r="AA355" s="12"/>
      <c r="AB355" s="12"/>
    </row>
    <row r="356" spans="3:28" s="2" customFormat="1" ht="15.75" customHeight="1">
      <c r="C356" s="17"/>
      <c r="D356" s="76"/>
      <c r="E356" s="77"/>
      <c r="F356" s="22"/>
      <c r="G356" s="12"/>
      <c r="H356" s="21"/>
      <c r="I356" s="12"/>
      <c r="J356" s="22"/>
      <c r="K356" s="12"/>
      <c r="L356" s="12"/>
      <c r="M356" s="12"/>
      <c r="T356" s="17"/>
      <c r="Y356" s="12"/>
      <c r="Z356" s="12"/>
      <c r="AA356" s="12"/>
      <c r="AB356" s="12"/>
    </row>
    <row r="357" spans="3:28" s="2" customFormat="1" ht="15.75" customHeight="1">
      <c r="C357" s="17"/>
      <c r="D357" s="76"/>
      <c r="E357" s="77"/>
      <c r="F357" s="22"/>
      <c r="G357" s="12"/>
      <c r="H357" s="21"/>
      <c r="I357" s="12"/>
      <c r="J357" s="22"/>
      <c r="K357" s="12"/>
      <c r="L357" s="12"/>
      <c r="M357" s="12"/>
      <c r="T357" s="17"/>
      <c r="Y357" s="12"/>
      <c r="Z357" s="12"/>
      <c r="AA357" s="12"/>
      <c r="AB357" s="12"/>
    </row>
    <row r="358" spans="3:28" s="2" customFormat="1" ht="15.75" customHeight="1">
      <c r="C358" s="17"/>
      <c r="D358" s="76"/>
      <c r="E358" s="77"/>
      <c r="F358" s="22"/>
      <c r="G358" s="12"/>
      <c r="H358" s="21"/>
      <c r="I358" s="12"/>
      <c r="J358" s="22"/>
      <c r="K358" s="12"/>
      <c r="L358" s="12"/>
      <c r="M358" s="12"/>
      <c r="T358" s="17"/>
      <c r="Y358" s="12"/>
      <c r="Z358" s="12"/>
      <c r="AA358" s="12"/>
      <c r="AB358" s="12"/>
    </row>
    <row r="359" spans="3:28" s="2" customFormat="1" ht="15.75" customHeight="1">
      <c r="C359" s="17"/>
      <c r="D359" s="76"/>
      <c r="E359" s="77"/>
      <c r="F359" s="22"/>
      <c r="G359" s="12"/>
      <c r="H359" s="21"/>
      <c r="I359" s="12"/>
      <c r="J359" s="22"/>
      <c r="K359" s="12"/>
      <c r="L359" s="12"/>
      <c r="M359" s="12"/>
      <c r="T359" s="17"/>
      <c r="Y359" s="12"/>
      <c r="Z359" s="12"/>
      <c r="AA359" s="12"/>
      <c r="AB359" s="12"/>
    </row>
    <row r="360" spans="3:28" s="2" customFormat="1" ht="15.75" customHeight="1">
      <c r="C360" s="17"/>
      <c r="D360" s="76"/>
      <c r="E360" s="77"/>
      <c r="F360" s="22"/>
      <c r="G360" s="12"/>
      <c r="H360" s="21"/>
      <c r="I360" s="12"/>
      <c r="J360" s="22"/>
      <c r="K360" s="12"/>
      <c r="L360" s="12"/>
      <c r="M360" s="12"/>
      <c r="T360" s="17"/>
      <c r="Y360" s="12"/>
      <c r="Z360" s="12"/>
      <c r="AA360" s="12"/>
      <c r="AB360" s="12"/>
    </row>
    <row r="361" spans="3:28" s="2" customFormat="1" ht="15.75" customHeight="1">
      <c r="C361" s="17"/>
      <c r="D361" s="76"/>
      <c r="E361" s="77"/>
      <c r="F361" s="22"/>
      <c r="G361" s="12"/>
      <c r="H361" s="21"/>
      <c r="I361" s="12"/>
      <c r="J361" s="22"/>
      <c r="K361" s="12"/>
      <c r="L361" s="12"/>
      <c r="M361" s="12"/>
      <c r="T361" s="17"/>
      <c r="Y361" s="12"/>
      <c r="Z361" s="12"/>
      <c r="AA361" s="12"/>
      <c r="AB361" s="12"/>
    </row>
    <row r="362" spans="3:28" s="2" customFormat="1" ht="15.75" customHeight="1">
      <c r="C362" s="17"/>
      <c r="D362" s="76"/>
      <c r="E362" s="77"/>
      <c r="F362" s="22"/>
      <c r="G362" s="12"/>
      <c r="H362" s="21"/>
      <c r="I362" s="12"/>
      <c r="J362" s="22"/>
      <c r="K362" s="12"/>
      <c r="L362" s="12"/>
      <c r="M362" s="12"/>
      <c r="T362" s="17"/>
      <c r="Y362" s="12"/>
      <c r="Z362" s="12"/>
      <c r="AA362" s="12"/>
      <c r="AB362" s="12"/>
    </row>
    <row r="363" spans="3:28" s="2" customFormat="1" ht="15.75" customHeight="1">
      <c r="C363" s="17"/>
      <c r="D363" s="76"/>
      <c r="E363" s="77"/>
      <c r="F363" s="22"/>
      <c r="G363" s="12"/>
      <c r="H363" s="21"/>
      <c r="I363" s="12"/>
      <c r="J363" s="22"/>
      <c r="K363" s="12"/>
      <c r="L363" s="12"/>
      <c r="M363" s="12"/>
      <c r="T363" s="17"/>
      <c r="Y363" s="12"/>
      <c r="Z363" s="12"/>
      <c r="AA363" s="12"/>
      <c r="AB363" s="12"/>
    </row>
    <row r="364" spans="3:28" s="2" customFormat="1" ht="15.75" customHeight="1">
      <c r="C364" s="17"/>
      <c r="D364" s="76"/>
      <c r="E364" s="77"/>
      <c r="F364" s="22"/>
      <c r="G364" s="12"/>
      <c r="H364" s="21"/>
      <c r="I364" s="12"/>
      <c r="J364" s="22"/>
      <c r="K364" s="12"/>
      <c r="L364" s="12"/>
      <c r="M364" s="12"/>
      <c r="T364" s="17"/>
      <c r="Y364" s="12"/>
      <c r="Z364" s="12"/>
      <c r="AA364" s="12"/>
      <c r="AB364" s="12"/>
    </row>
    <row r="365" spans="3:28" s="2" customFormat="1" ht="15.75" customHeight="1">
      <c r="C365" s="17"/>
      <c r="D365" s="76"/>
      <c r="E365" s="77"/>
      <c r="F365" s="22"/>
      <c r="G365" s="12"/>
      <c r="H365" s="21"/>
      <c r="I365" s="12"/>
      <c r="J365" s="22"/>
      <c r="K365" s="12"/>
      <c r="L365" s="12"/>
      <c r="M365" s="12"/>
      <c r="T365" s="17"/>
      <c r="Y365" s="12"/>
      <c r="Z365" s="12"/>
      <c r="AA365" s="12"/>
      <c r="AB365" s="12"/>
    </row>
    <row r="366" spans="3:28" s="2" customFormat="1" ht="15.75" customHeight="1">
      <c r="C366" s="17"/>
      <c r="D366" s="76"/>
      <c r="E366" s="77"/>
      <c r="F366" s="22"/>
      <c r="G366" s="12"/>
      <c r="H366" s="21"/>
      <c r="I366" s="12"/>
      <c r="J366" s="22"/>
      <c r="K366" s="12"/>
      <c r="L366" s="12"/>
      <c r="M366" s="12"/>
      <c r="T366" s="17"/>
      <c r="Y366" s="12"/>
      <c r="Z366" s="12"/>
      <c r="AA366" s="12"/>
      <c r="AB366" s="12"/>
    </row>
    <row r="367" spans="3:28" s="2" customFormat="1" ht="15.75" customHeight="1">
      <c r="C367" s="17"/>
      <c r="D367" s="76"/>
      <c r="E367" s="77"/>
      <c r="F367" s="22"/>
      <c r="G367" s="12"/>
      <c r="H367" s="21"/>
      <c r="I367" s="12"/>
      <c r="J367" s="22"/>
      <c r="K367" s="12"/>
      <c r="L367" s="12"/>
      <c r="M367" s="12"/>
      <c r="T367" s="17"/>
      <c r="Y367" s="12"/>
      <c r="Z367" s="12"/>
      <c r="AA367" s="12"/>
      <c r="AB367" s="12"/>
    </row>
    <row r="368" spans="3:28" s="2" customFormat="1" ht="15.75" customHeight="1">
      <c r="C368" s="17"/>
      <c r="D368" s="76"/>
      <c r="E368" s="77"/>
      <c r="F368" s="22"/>
      <c r="G368" s="12"/>
      <c r="H368" s="21"/>
      <c r="I368" s="12"/>
      <c r="J368" s="22"/>
      <c r="K368" s="12"/>
      <c r="L368" s="12"/>
      <c r="M368" s="12"/>
      <c r="T368" s="17"/>
      <c r="Y368" s="12"/>
      <c r="Z368" s="12"/>
      <c r="AA368" s="12"/>
      <c r="AB368" s="12"/>
    </row>
    <row r="369" spans="3:28" s="2" customFormat="1" ht="15.75" customHeight="1">
      <c r="C369" s="17"/>
      <c r="D369" s="76"/>
      <c r="E369" s="77"/>
      <c r="F369" s="22"/>
      <c r="G369" s="12"/>
      <c r="H369" s="21"/>
      <c r="I369" s="12"/>
      <c r="J369" s="22"/>
      <c r="K369" s="12"/>
      <c r="L369" s="12"/>
      <c r="M369" s="12"/>
      <c r="T369" s="17"/>
      <c r="Y369" s="12"/>
      <c r="Z369" s="12"/>
      <c r="AA369" s="12"/>
      <c r="AB369" s="12"/>
    </row>
    <row r="370" spans="3:28" s="2" customFormat="1" ht="15.75" customHeight="1">
      <c r="C370" s="17"/>
      <c r="D370" s="76"/>
      <c r="E370" s="77"/>
      <c r="F370" s="22"/>
      <c r="G370" s="12"/>
      <c r="H370" s="21"/>
      <c r="I370" s="12"/>
      <c r="J370" s="22"/>
      <c r="K370" s="12"/>
      <c r="L370" s="12"/>
      <c r="M370" s="12"/>
      <c r="T370" s="17"/>
      <c r="Y370" s="12"/>
      <c r="Z370" s="12"/>
      <c r="AA370" s="12"/>
      <c r="AB370" s="12"/>
    </row>
    <row r="371" spans="3:28" s="2" customFormat="1" ht="15.75" customHeight="1">
      <c r="C371" s="17"/>
      <c r="D371" s="76"/>
      <c r="E371" s="77"/>
      <c r="F371" s="22"/>
      <c r="G371" s="12"/>
      <c r="H371" s="21"/>
      <c r="I371" s="12"/>
      <c r="J371" s="22"/>
      <c r="K371" s="12"/>
      <c r="L371" s="12"/>
      <c r="M371" s="12"/>
      <c r="T371" s="17"/>
      <c r="Y371" s="12"/>
      <c r="Z371" s="12"/>
      <c r="AA371" s="12"/>
      <c r="AB371" s="12"/>
    </row>
    <row r="372" spans="3:28" s="2" customFormat="1" ht="15.75" customHeight="1">
      <c r="C372" s="17"/>
      <c r="D372" s="76"/>
      <c r="E372" s="77"/>
      <c r="F372" s="22"/>
      <c r="G372" s="12"/>
      <c r="H372" s="21"/>
      <c r="I372" s="12"/>
      <c r="J372" s="22"/>
      <c r="K372" s="12"/>
      <c r="L372" s="12"/>
      <c r="M372" s="12"/>
      <c r="T372" s="17"/>
      <c r="Y372" s="12"/>
      <c r="Z372" s="12"/>
      <c r="AA372" s="12"/>
      <c r="AB372" s="12"/>
    </row>
    <row r="373" spans="3:28" s="2" customFormat="1" ht="15.75" customHeight="1">
      <c r="C373" s="17"/>
      <c r="D373" s="76"/>
      <c r="E373" s="77"/>
      <c r="F373" s="22"/>
      <c r="G373" s="12"/>
      <c r="H373" s="21"/>
      <c r="I373" s="12"/>
      <c r="J373" s="22"/>
      <c r="K373" s="12"/>
      <c r="L373" s="12"/>
      <c r="M373" s="12"/>
      <c r="T373" s="17"/>
      <c r="Y373" s="12"/>
      <c r="Z373" s="12"/>
      <c r="AA373" s="12"/>
      <c r="AB373" s="12"/>
    </row>
    <row r="374" spans="3:28" s="2" customFormat="1" ht="15.75" customHeight="1">
      <c r="C374" s="17"/>
      <c r="D374" s="76"/>
      <c r="E374" s="77"/>
      <c r="F374" s="22"/>
      <c r="G374" s="12"/>
      <c r="H374" s="21"/>
      <c r="I374" s="12"/>
      <c r="J374" s="22"/>
      <c r="K374" s="12"/>
      <c r="L374" s="12"/>
      <c r="M374" s="12"/>
      <c r="T374" s="17"/>
      <c r="Y374" s="12"/>
      <c r="Z374" s="12"/>
      <c r="AA374" s="12"/>
      <c r="AB374" s="12"/>
    </row>
    <row r="375" spans="3:28" s="2" customFormat="1" ht="15.75" customHeight="1">
      <c r="C375" s="17"/>
      <c r="D375" s="76"/>
      <c r="E375" s="77"/>
      <c r="F375" s="22"/>
      <c r="G375" s="12"/>
      <c r="H375" s="21"/>
      <c r="I375" s="12"/>
      <c r="J375" s="22"/>
      <c r="K375" s="12"/>
      <c r="L375" s="12"/>
      <c r="M375" s="12"/>
      <c r="T375" s="17"/>
      <c r="Y375" s="12"/>
      <c r="Z375" s="12"/>
      <c r="AA375" s="12"/>
      <c r="AB375" s="12"/>
    </row>
    <row r="376" spans="3:28" s="2" customFormat="1" ht="15.75" customHeight="1">
      <c r="C376" s="17"/>
      <c r="D376" s="76"/>
      <c r="E376" s="77"/>
      <c r="F376" s="22"/>
      <c r="G376" s="12"/>
      <c r="H376" s="21"/>
      <c r="I376" s="12"/>
      <c r="J376" s="22"/>
      <c r="K376" s="12"/>
      <c r="L376" s="12"/>
      <c r="M376" s="12"/>
      <c r="T376" s="17"/>
      <c r="Y376" s="12"/>
      <c r="Z376" s="12"/>
      <c r="AA376" s="12"/>
      <c r="AB376" s="12"/>
    </row>
    <row r="377" spans="3:28" s="2" customFormat="1" ht="15.75" customHeight="1">
      <c r="C377" s="17"/>
      <c r="D377" s="76"/>
      <c r="E377" s="77"/>
      <c r="F377" s="22"/>
      <c r="G377" s="12"/>
      <c r="H377" s="21"/>
      <c r="I377" s="12"/>
      <c r="J377" s="22"/>
      <c r="K377" s="12"/>
      <c r="L377" s="12"/>
      <c r="M377" s="12"/>
      <c r="T377" s="17"/>
      <c r="Y377" s="12"/>
      <c r="Z377" s="12"/>
      <c r="AA377" s="12"/>
      <c r="AB377" s="12"/>
    </row>
    <row r="378" spans="3:28" s="2" customFormat="1" ht="15.75" customHeight="1">
      <c r="C378" s="17"/>
      <c r="D378" s="76"/>
      <c r="E378" s="77"/>
      <c r="F378" s="22"/>
      <c r="G378" s="12"/>
      <c r="H378" s="21"/>
      <c r="I378" s="12"/>
      <c r="J378" s="22"/>
      <c r="K378" s="12"/>
      <c r="L378" s="12"/>
      <c r="M378" s="12"/>
      <c r="T378" s="17"/>
      <c r="Y378" s="12"/>
      <c r="Z378" s="12"/>
      <c r="AA378" s="12"/>
      <c r="AB378" s="12"/>
    </row>
    <row r="379" spans="3:28" s="2" customFormat="1" ht="15.75" customHeight="1">
      <c r="C379" s="17"/>
      <c r="D379" s="76"/>
      <c r="E379" s="77"/>
      <c r="F379" s="22"/>
      <c r="G379" s="12"/>
      <c r="H379" s="21"/>
      <c r="I379" s="12"/>
      <c r="J379" s="22"/>
      <c r="K379" s="12"/>
      <c r="L379" s="12"/>
      <c r="M379" s="12"/>
      <c r="T379" s="17"/>
      <c r="Y379" s="12"/>
      <c r="Z379" s="12"/>
      <c r="AA379" s="12"/>
      <c r="AB379" s="12"/>
    </row>
    <row r="380" spans="3:28" s="2" customFormat="1" ht="15.75" customHeight="1">
      <c r="C380" s="17"/>
      <c r="D380" s="76"/>
      <c r="E380" s="77"/>
      <c r="F380" s="22"/>
      <c r="G380" s="12"/>
      <c r="H380" s="21"/>
      <c r="I380" s="12"/>
      <c r="J380" s="22"/>
      <c r="K380" s="12"/>
      <c r="L380" s="12"/>
      <c r="M380" s="12"/>
      <c r="T380" s="17"/>
      <c r="Y380" s="12"/>
      <c r="Z380" s="12"/>
      <c r="AA380" s="12"/>
      <c r="AB380" s="12"/>
    </row>
    <row r="381" spans="3:28" s="2" customFormat="1" ht="15.75" customHeight="1">
      <c r="C381" s="17"/>
      <c r="D381" s="76"/>
      <c r="E381" s="77"/>
      <c r="F381" s="22"/>
      <c r="G381" s="12"/>
      <c r="H381" s="21"/>
      <c r="I381" s="12"/>
      <c r="J381" s="22"/>
      <c r="K381" s="12"/>
      <c r="L381" s="12"/>
      <c r="M381" s="12"/>
      <c r="T381" s="17"/>
      <c r="Y381" s="12"/>
      <c r="Z381" s="12"/>
      <c r="AA381" s="12"/>
      <c r="AB381" s="12"/>
    </row>
    <row r="382" spans="3:28" s="2" customFormat="1" ht="15.75" customHeight="1">
      <c r="C382" s="17"/>
      <c r="D382" s="76"/>
      <c r="E382" s="77"/>
      <c r="F382" s="22"/>
      <c r="G382" s="12"/>
      <c r="H382" s="21"/>
      <c r="I382" s="12"/>
      <c r="J382" s="22"/>
      <c r="K382" s="12"/>
      <c r="L382" s="12"/>
      <c r="M382" s="12"/>
      <c r="T382" s="17"/>
      <c r="Y382" s="12"/>
      <c r="Z382" s="12"/>
      <c r="AA382" s="12"/>
      <c r="AB382" s="12"/>
    </row>
    <row r="383" spans="3:28" s="2" customFormat="1" ht="15.75" customHeight="1">
      <c r="C383" s="17"/>
      <c r="D383" s="76"/>
      <c r="E383" s="77"/>
      <c r="F383" s="22"/>
      <c r="G383" s="12"/>
      <c r="H383" s="21"/>
      <c r="I383" s="12"/>
      <c r="J383" s="22"/>
      <c r="K383" s="12"/>
      <c r="L383" s="12"/>
      <c r="M383" s="12"/>
      <c r="T383" s="17"/>
      <c r="Y383" s="12"/>
      <c r="Z383" s="12"/>
      <c r="AA383" s="12"/>
      <c r="AB383" s="12"/>
    </row>
    <row r="384" spans="3:28" s="2" customFormat="1" ht="15.75" customHeight="1">
      <c r="C384" s="17"/>
      <c r="D384" s="76"/>
      <c r="E384" s="77"/>
      <c r="F384" s="22"/>
      <c r="G384" s="12"/>
      <c r="H384" s="21"/>
      <c r="I384" s="12"/>
      <c r="J384" s="22"/>
      <c r="K384" s="12"/>
      <c r="L384" s="12"/>
      <c r="M384" s="12"/>
      <c r="T384" s="17"/>
      <c r="Y384" s="12"/>
      <c r="Z384" s="12"/>
      <c r="AA384" s="12"/>
      <c r="AB384" s="12"/>
    </row>
    <row r="385" spans="3:28" s="2" customFormat="1" ht="15.75" customHeight="1">
      <c r="C385" s="17"/>
      <c r="D385" s="76"/>
      <c r="E385" s="77"/>
      <c r="F385" s="22"/>
      <c r="G385" s="12"/>
      <c r="H385" s="21"/>
      <c r="I385" s="12"/>
      <c r="J385" s="22"/>
      <c r="K385" s="12"/>
      <c r="L385" s="12"/>
      <c r="M385" s="12"/>
      <c r="T385" s="17"/>
      <c r="Y385" s="12"/>
      <c r="Z385" s="12"/>
      <c r="AA385" s="12"/>
      <c r="AB385" s="12"/>
    </row>
    <row r="386" spans="3:28" s="2" customFormat="1" ht="15.75" customHeight="1">
      <c r="C386" s="17"/>
      <c r="D386" s="76"/>
      <c r="E386" s="77"/>
      <c r="F386" s="22"/>
      <c r="G386" s="12"/>
      <c r="H386" s="21"/>
      <c r="I386" s="12"/>
      <c r="J386" s="22"/>
      <c r="K386" s="12"/>
      <c r="L386" s="12"/>
      <c r="M386" s="12"/>
      <c r="T386" s="17"/>
      <c r="Y386" s="12"/>
      <c r="Z386" s="12"/>
      <c r="AA386" s="12"/>
      <c r="AB386" s="12"/>
    </row>
    <row r="387" spans="3:28" s="2" customFormat="1" ht="15.75" customHeight="1">
      <c r="C387" s="17"/>
      <c r="D387" s="76"/>
      <c r="E387" s="77"/>
      <c r="F387" s="22"/>
      <c r="G387" s="12"/>
      <c r="H387" s="21"/>
      <c r="I387" s="12"/>
      <c r="J387" s="22"/>
      <c r="K387" s="12"/>
      <c r="L387" s="12"/>
      <c r="M387" s="12"/>
      <c r="T387" s="17"/>
      <c r="Y387" s="12"/>
      <c r="Z387" s="12"/>
      <c r="AA387" s="12"/>
      <c r="AB387" s="12"/>
    </row>
    <row r="388" spans="3:28" s="2" customFormat="1" ht="15.75" customHeight="1">
      <c r="C388" s="17"/>
      <c r="D388" s="76"/>
      <c r="E388" s="77"/>
      <c r="F388" s="22"/>
      <c r="G388" s="12"/>
      <c r="H388" s="21"/>
      <c r="I388" s="12"/>
      <c r="J388" s="22"/>
      <c r="K388" s="12"/>
      <c r="L388" s="12"/>
      <c r="M388" s="12"/>
      <c r="T388" s="17"/>
      <c r="Y388" s="12"/>
      <c r="Z388" s="12"/>
      <c r="AA388" s="12"/>
      <c r="AB388" s="12"/>
    </row>
    <row r="389" spans="3:28" s="2" customFormat="1" ht="15.75" customHeight="1">
      <c r="C389" s="17"/>
      <c r="D389" s="76"/>
      <c r="E389" s="77"/>
      <c r="F389" s="22"/>
      <c r="G389" s="12"/>
      <c r="H389" s="21"/>
      <c r="I389" s="12"/>
      <c r="J389" s="22"/>
      <c r="K389" s="12"/>
      <c r="L389" s="12"/>
      <c r="M389" s="12"/>
      <c r="T389" s="17"/>
      <c r="Y389" s="12"/>
      <c r="Z389" s="12"/>
      <c r="AA389" s="12"/>
      <c r="AB389" s="12"/>
    </row>
    <row r="390" spans="3:28" s="2" customFormat="1" ht="15.75" customHeight="1">
      <c r="C390" s="17"/>
      <c r="D390" s="76"/>
      <c r="E390" s="77"/>
      <c r="F390" s="22"/>
      <c r="G390" s="12"/>
      <c r="H390" s="21"/>
      <c r="I390" s="12"/>
      <c r="J390" s="22"/>
      <c r="K390" s="12"/>
      <c r="L390" s="12"/>
      <c r="M390" s="12"/>
      <c r="T390" s="17"/>
      <c r="Y390" s="12"/>
      <c r="Z390" s="12"/>
      <c r="AA390" s="12"/>
      <c r="AB390" s="12"/>
    </row>
    <row r="391" spans="3:28" s="2" customFormat="1" ht="15.75" customHeight="1">
      <c r="C391" s="17"/>
      <c r="D391" s="76"/>
      <c r="E391" s="77"/>
      <c r="F391" s="22"/>
      <c r="G391" s="12"/>
      <c r="H391" s="21"/>
      <c r="I391" s="12"/>
      <c r="J391" s="22"/>
      <c r="K391" s="12"/>
      <c r="L391" s="12"/>
      <c r="M391" s="12"/>
      <c r="T391" s="17"/>
      <c r="Y391" s="12"/>
      <c r="Z391" s="12"/>
      <c r="AA391" s="12"/>
      <c r="AB391" s="12"/>
    </row>
    <row r="392" spans="3:28" s="2" customFormat="1" ht="15.75" customHeight="1">
      <c r="C392" s="17"/>
      <c r="D392" s="76"/>
      <c r="E392" s="77"/>
      <c r="F392" s="22"/>
      <c r="G392" s="12"/>
      <c r="H392" s="21"/>
      <c r="I392" s="12"/>
      <c r="J392" s="22"/>
      <c r="K392" s="12"/>
      <c r="L392" s="12"/>
      <c r="M392" s="12"/>
      <c r="T392" s="17"/>
      <c r="Y392" s="12"/>
      <c r="Z392" s="12"/>
      <c r="AA392" s="12"/>
      <c r="AB392" s="12"/>
    </row>
    <row r="393" spans="3:28" s="2" customFormat="1" ht="15.75" customHeight="1">
      <c r="C393" s="17"/>
      <c r="D393" s="76"/>
      <c r="E393" s="77"/>
      <c r="F393" s="22"/>
      <c r="G393" s="12"/>
      <c r="H393" s="21"/>
      <c r="I393" s="12"/>
      <c r="J393" s="22"/>
      <c r="K393" s="12"/>
      <c r="L393" s="12"/>
      <c r="M393" s="12"/>
      <c r="T393" s="17"/>
      <c r="Y393" s="12"/>
      <c r="Z393" s="12"/>
      <c r="AA393" s="12"/>
      <c r="AB393" s="12"/>
    </row>
    <row r="394" spans="3:28" s="2" customFormat="1" ht="15.75" customHeight="1">
      <c r="C394" s="17"/>
      <c r="D394" s="76"/>
      <c r="E394" s="77"/>
      <c r="F394" s="22"/>
      <c r="G394" s="12"/>
      <c r="H394" s="21"/>
      <c r="I394" s="12"/>
      <c r="J394" s="22"/>
      <c r="K394" s="12"/>
      <c r="L394" s="12"/>
      <c r="M394" s="12"/>
      <c r="T394" s="17"/>
      <c r="Y394" s="12"/>
      <c r="Z394" s="12"/>
      <c r="AA394" s="12"/>
      <c r="AB394" s="12"/>
    </row>
    <row r="395" spans="3:28" s="2" customFormat="1" ht="15.75" customHeight="1">
      <c r="C395" s="17"/>
      <c r="D395" s="76"/>
      <c r="E395" s="77"/>
      <c r="F395" s="22"/>
      <c r="G395" s="12"/>
      <c r="H395" s="21"/>
      <c r="I395" s="12"/>
      <c r="J395" s="22"/>
      <c r="K395" s="12"/>
      <c r="L395" s="12"/>
      <c r="M395" s="12"/>
      <c r="T395" s="17"/>
      <c r="Y395" s="12"/>
      <c r="Z395" s="12"/>
      <c r="AA395" s="12"/>
      <c r="AB395" s="12"/>
    </row>
    <row r="396" spans="3:28" s="2" customFormat="1" ht="15.75" customHeight="1">
      <c r="C396" s="17"/>
      <c r="D396" s="76"/>
      <c r="E396" s="77"/>
      <c r="F396" s="22"/>
      <c r="G396" s="12"/>
      <c r="H396" s="21"/>
      <c r="I396" s="12"/>
      <c r="J396" s="22"/>
      <c r="K396" s="12"/>
      <c r="L396" s="12"/>
      <c r="M396" s="12"/>
      <c r="T396" s="17"/>
      <c r="Y396" s="12"/>
      <c r="Z396" s="12"/>
      <c r="AA396" s="12"/>
      <c r="AB396" s="12"/>
    </row>
    <row r="397" spans="3:28" s="2" customFormat="1" ht="15.75" customHeight="1">
      <c r="C397" s="17"/>
      <c r="D397" s="76"/>
      <c r="E397" s="77"/>
      <c r="F397" s="22"/>
      <c r="G397" s="12"/>
      <c r="H397" s="21"/>
      <c r="I397" s="12"/>
      <c r="J397" s="22"/>
      <c r="K397" s="12"/>
      <c r="L397" s="12"/>
      <c r="M397" s="12"/>
      <c r="T397" s="17"/>
      <c r="Y397" s="12"/>
      <c r="Z397" s="12"/>
      <c r="AA397" s="12"/>
      <c r="AB397" s="12"/>
    </row>
    <row r="398" spans="3:28" s="2" customFormat="1" ht="15.75" customHeight="1">
      <c r="C398" s="17"/>
      <c r="D398" s="76"/>
      <c r="E398" s="77"/>
      <c r="F398" s="22"/>
      <c r="G398" s="12"/>
      <c r="H398" s="21"/>
      <c r="I398" s="12"/>
      <c r="J398" s="22"/>
      <c r="K398" s="12"/>
      <c r="L398" s="12"/>
      <c r="M398" s="12"/>
      <c r="T398" s="17"/>
      <c r="Y398" s="12"/>
      <c r="Z398" s="12"/>
      <c r="AA398" s="12"/>
      <c r="AB398" s="12"/>
    </row>
    <row r="399" spans="3:28" s="2" customFormat="1" ht="15.75" customHeight="1">
      <c r="C399" s="17"/>
      <c r="D399" s="76"/>
      <c r="E399" s="77"/>
      <c r="F399" s="22"/>
      <c r="G399" s="12"/>
      <c r="H399" s="21"/>
      <c r="I399" s="12"/>
      <c r="J399" s="22"/>
      <c r="K399" s="12"/>
      <c r="L399" s="12"/>
      <c r="M399" s="12"/>
      <c r="T399" s="17"/>
      <c r="Y399" s="12"/>
      <c r="Z399" s="12"/>
      <c r="AA399" s="12"/>
      <c r="AB399" s="12"/>
    </row>
    <row r="400" spans="3:28" s="2" customFormat="1" ht="15.75" customHeight="1">
      <c r="C400" s="17"/>
      <c r="D400" s="76"/>
      <c r="E400" s="77"/>
      <c r="F400" s="22"/>
      <c r="G400" s="12"/>
      <c r="H400" s="21"/>
      <c r="I400" s="12"/>
      <c r="J400" s="22"/>
      <c r="K400" s="12"/>
      <c r="L400" s="12"/>
      <c r="M400" s="12"/>
      <c r="T400" s="17"/>
      <c r="Y400" s="12"/>
      <c r="Z400" s="12"/>
      <c r="AA400" s="12"/>
      <c r="AB400" s="12"/>
    </row>
    <row r="401" spans="3:28" s="2" customFormat="1" ht="15.75" customHeight="1">
      <c r="C401" s="17"/>
      <c r="D401" s="76"/>
      <c r="E401" s="77"/>
      <c r="F401" s="22"/>
      <c r="G401" s="12"/>
      <c r="H401" s="21"/>
      <c r="I401" s="12"/>
      <c r="J401" s="22"/>
      <c r="K401" s="12"/>
      <c r="L401" s="12"/>
      <c r="M401" s="12"/>
      <c r="T401" s="17"/>
      <c r="Y401" s="12"/>
      <c r="Z401" s="12"/>
      <c r="AA401" s="12"/>
      <c r="AB401" s="12"/>
    </row>
    <row r="402" spans="3:28" s="2" customFormat="1" ht="15.75" customHeight="1">
      <c r="C402" s="17"/>
      <c r="D402" s="76"/>
      <c r="E402" s="77"/>
      <c r="F402" s="22"/>
      <c r="G402" s="12"/>
      <c r="H402" s="21"/>
      <c r="I402" s="12"/>
      <c r="J402" s="22"/>
      <c r="K402" s="12"/>
      <c r="L402" s="12"/>
      <c r="M402" s="12"/>
      <c r="T402" s="17"/>
      <c r="Y402" s="12"/>
      <c r="Z402" s="12"/>
      <c r="AA402" s="12"/>
      <c r="AB402" s="12"/>
    </row>
    <row r="403" spans="3:28" s="2" customFormat="1" ht="15.75" customHeight="1">
      <c r="C403" s="17"/>
      <c r="D403" s="76"/>
      <c r="E403" s="77"/>
      <c r="F403" s="22"/>
      <c r="G403" s="12"/>
      <c r="H403" s="21"/>
      <c r="I403" s="12"/>
      <c r="J403" s="22"/>
      <c r="K403" s="12"/>
      <c r="L403" s="12"/>
      <c r="M403" s="12"/>
      <c r="T403" s="17"/>
      <c r="Y403" s="12"/>
      <c r="Z403" s="12"/>
      <c r="AA403" s="12"/>
      <c r="AB403" s="12"/>
    </row>
    <row r="404" spans="3:28" s="2" customFormat="1" ht="15.75" customHeight="1">
      <c r="C404" s="17"/>
      <c r="D404" s="76"/>
      <c r="E404" s="77"/>
      <c r="F404" s="22"/>
      <c r="G404" s="12"/>
      <c r="H404" s="21"/>
      <c r="I404" s="12"/>
      <c r="J404" s="22"/>
      <c r="K404" s="12"/>
      <c r="L404" s="12"/>
      <c r="M404" s="12"/>
      <c r="T404" s="17"/>
      <c r="Y404" s="12"/>
      <c r="Z404" s="12"/>
      <c r="AA404" s="12"/>
      <c r="AB404" s="12"/>
    </row>
    <row r="405" spans="3:28" s="2" customFormat="1" ht="15.75" customHeight="1">
      <c r="C405" s="17"/>
      <c r="D405" s="76"/>
      <c r="E405" s="77"/>
      <c r="F405" s="22"/>
      <c r="G405" s="12"/>
      <c r="H405" s="21"/>
      <c r="I405" s="12"/>
      <c r="J405" s="22"/>
      <c r="K405" s="12"/>
      <c r="L405" s="12"/>
      <c r="M405" s="12"/>
      <c r="T405" s="17"/>
      <c r="Y405" s="12"/>
      <c r="Z405" s="12"/>
      <c r="AA405" s="12"/>
      <c r="AB405" s="12"/>
    </row>
    <row r="406" spans="3:28" s="2" customFormat="1" ht="15.75" customHeight="1">
      <c r="C406" s="17"/>
      <c r="D406" s="76"/>
      <c r="E406" s="77"/>
      <c r="F406" s="22"/>
      <c r="G406" s="12"/>
      <c r="H406" s="21"/>
      <c r="I406" s="12"/>
      <c r="J406" s="22"/>
      <c r="K406" s="12"/>
      <c r="L406" s="12"/>
      <c r="M406" s="12"/>
      <c r="T406" s="17"/>
      <c r="Y406" s="12"/>
      <c r="Z406" s="12"/>
      <c r="AA406" s="12"/>
      <c r="AB406" s="12"/>
    </row>
    <row r="407" spans="3:28" s="2" customFormat="1" ht="15.75" customHeight="1">
      <c r="C407" s="17"/>
      <c r="D407" s="76"/>
      <c r="E407" s="77"/>
      <c r="F407" s="22"/>
      <c r="G407" s="12"/>
      <c r="H407" s="21"/>
      <c r="I407" s="12"/>
      <c r="J407" s="22"/>
      <c r="K407" s="12"/>
      <c r="L407" s="12"/>
      <c r="M407" s="12"/>
      <c r="T407" s="17"/>
      <c r="Y407" s="12"/>
      <c r="Z407" s="12"/>
      <c r="AA407" s="12"/>
      <c r="AB407" s="12"/>
    </row>
    <row r="408" spans="3:28" s="2" customFormat="1" ht="15.75" customHeight="1">
      <c r="C408" s="17"/>
      <c r="D408" s="76"/>
      <c r="E408" s="77"/>
      <c r="F408" s="22"/>
      <c r="G408" s="12"/>
      <c r="H408" s="21"/>
      <c r="I408" s="12"/>
      <c r="J408" s="22"/>
      <c r="K408" s="12"/>
      <c r="L408" s="12"/>
      <c r="M408" s="12"/>
      <c r="T408" s="17"/>
      <c r="Y408" s="12"/>
      <c r="Z408" s="12"/>
      <c r="AA408" s="12"/>
      <c r="AB408" s="12"/>
    </row>
    <row r="409" spans="3:28" s="2" customFormat="1" ht="15.75" customHeight="1">
      <c r="C409" s="17"/>
      <c r="D409" s="76"/>
      <c r="E409" s="77"/>
      <c r="F409" s="22"/>
      <c r="G409" s="12"/>
      <c r="H409" s="21"/>
      <c r="I409" s="12"/>
      <c r="J409" s="22"/>
      <c r="K409" s="12"/>
      <c r="L409" s="12"/>
      <c r="M409" s="12"/>
      <c r="T409" s="17"/>
      <c r="Y409" s="12"/>
      <c r="Z409" s="12"/>
      <c r="AA409" s="12"/>
      <c r="AB409" s="12"/>
    </row>
    <row r="410" spans="3:28" s="2" customFormat="1" ht="15.75" customHeight="1">
      <c r="C410" s="17"/>
      <c r="D410" s="76"/>
      <c r="E410" s="77"/>
      <c r="F410" s="22"/>
      <c r="G410" s="12"/>
      <c r="H410" s="21"/>
      <c r="I410" s="12"/>
      <c r="J410" s="22"/>
      <c r="K410" s="12"/>
      <c r="L410" s="12"/>
      <c r="M410" s="12"/>
      <c r="T410" s="17"/>
      <c r="Y410" s="12"/>
      <c r="Z410" s="12"/>
      <c r="AA410" s="12"/>
      <c r="AB410" s="12"/>
    </row>
    <row r="411" spans="3:28" s="2" customFormat="1" ht="15.75" customHeight="1">
      <c r="C411" s="17"/>
      <c r="D411" s="76"/>
      <c r="E411" s="77"/>
      <c r="F411" s="22"/>
      <c r="G411" s="12"/>
      <c r="H411" s="21"/>
      <c r="I411" s="12"/>
      <c r="J411" s="22"/>
      <c r="K411" s="12"/>
      <c r="L411" s="12"/>
      <c r="M411" s="12"/>
      <c r="T411" s="17"/>
      <c r="Y411" s="12"/>
      <c r="Z411" s="12"/>
      <c r="AA411" s="12"/>
      <c r="AB411" s="12"/>
    </row>
    <row r="412" spans="3:28" s="2" customFormat="1" ht="15.75" customHeight="1">
      <c r="C412" s="17"/>
      <c r="D412" s="76"/>
      <c r="E412" s="77"/>
      <c r="F412" s="22"/>
      <c r="G412" s="12"/>
      <c r="H412" s="21"/>
      <c r="I412" s="12"/>
      <c r="J412" s="22"/>
      <c r="K412" s="12"/>
      <c r="L412" s="12"/>
      <c r="M412" s="12"/>
      <c r="T412" s="17"/>
      <c r="Y412" s="12"/>
      <c r="Z412" s="12"/>
      <c r="AA412" s="12"/>
      <c r="AB412" s="12"/>
    </row>
    <row r="413" spans="3:28" s="2" customFormat="1" ht="15.75" customHeight="1">
      <c r="C413" s="17"/>
      <c r="D413" s="76"/>
      <c r="E413" s="77"/>
      <c r="F413" s="22"/>
      <c r="G413" s="12"/>
      <c r="H413" s="21"/>
      <c r="I413" s="12"/>
      <c r="J413" s="22"/>
      <c r="K413" s="12"/>
      <c r="L413" s="12"/>
      <c r="M413" s="12"/>
      <c r="T413" s="17"/>
      <c r="Y413" s="12"/>
      <c r="Z413" s="12"/>
      <c r="AA413" s="12"/>
      <c r="AB413" s="12"/>
    </row>
    <row r="414" spans="3:28" s="2" customFormat="1" ht="15.75" customHeight="1">
      <c r="C414" s="17"/>
      <c r="D414" s="76"/>
      <c r="E414" s="77"/>
      <c r="F414" s="22"/>
      <c r="G414" s="12"/>
      <c r="H414" s="21"/>
      <c r="I414" s="12"/>
      <c r="J414" s="22"/>
      <c r="K414" s="12"/>
      <c r="L414" s="12"/>
      <c r="M414" s="12"/>
      <c r="T414" s="17"/>
      <c r="Y414" s="12"/>
      <c r="Z414" s="12"/>
      <c r="AA414" s="12"/>
      <c r="AB414" s="12"/>
    </row>
    <row r="415" spans="3:28" s="2" customFormat="1" ht="15.75" customHeight="1">
      <c r="C415" s="17"/>
      <c r="D415" s="76"/>
      <c r="E415" s="77"/>
      <c r="F415" s="22"/>
      <c r="G415" s="12"/>
      <c r="H415" s="21"/>
      <c r="I415" s="12"/>
      <c r="J415" s="22"/>
      <c r="K415" s="12"/>
      <c r="L415" s="12"/>
      <c r="M415" s="12"/>
      <c r="T415" s="17"/>
      <c r="Y415" s="12"/>
      <c r="Z415" s="12"/>
      <c r="AA415" s="12"/>
      <c r="AB415" s="12"/>
    </row>
    <row r="416" spans="3:28" s="2" customFormat="1" ht="15.75" customHeight="1">
      <c r="C416" s="17"/>
      <c r="D416" s="76"/>
      <c r="E416" s="77"/>
      <c r="F416" s="22"/>
      <c r="G416" s="12"/>
      <c r="H416" s="21"/>
      <c r="I416" s="12"/>
      <c r="J416" s="22"/>
      <c r="K416" s="12"/>
      <c r="L416" s="12"/>
      <c r="M416" s="12"/>
      <c r="T416" s="17"/>
      <c r="Y416" s="12"/>
      <c r="Z416" s="12"/>
      <c r="AA416" s="12"/>
      <c r="AB416" s="12"/>
    </row>
    <row r="417" spans="3:28" s="2" customFormat="1" ht="15.75" customHeight="1">
      <c r="C417" s="17"/>
      <c r="D417" s="76"/>
      <c r="E417" s="77"/>
      <c r="F417" s="22"/>
      <c r="G417" s="12"/>
      <c r="H417" s="21"/>
      <c r="I417" s="12"/>
      <c r="J417" s="22"/>
      <c r="K417" s="12"/>
      <c r="L417" s="12"/>
      <c r="M417" s="12"/>
      <c r="T417" s="17"/>
      <c r="Y417" s="12"/>
      <c r="Z417" s="12"/>
      <c r="AA417" s="12"/>
      <c r="AB417" s="12"/>
    </row>
    <row r="418" spans="3:28" s="2" customFormat="1" ht="15.75" customHeight="1">
      <c r="C418" s="17"/>
      <c r="D418" s="76"/>
      <c r="E418" s="77"/>
      <c r="F418" s="22"/>
      <c r="G418" s="12"/>
      <c r="H418" s="21"/>
      <c r="I418" s="12"/>
      <c r="J418" s="22"/>
      <c r="K418" s="12"/>
      <c r="L418" s="12"/>
      <c r="M418" s="12"/>
      <c r="T418" s="17"/>
      <c r="Y418" s="12"/>
      <c r="Z418" s="12"/>
      <c r="AA418" s="12"/>
      <c r="AB418" s="12"/>
    </row>
    <row r="419" spans="3:28" s="2" customFormat="1" ht="15.75" customHeight="1">
      <c r="C419" s="17"/>
      <c r="D419" s="76"/>
      <c r="E419" s="77"/>
      <c r="F419" s="22"/>
      <c r="G419" s="12"/>
      <c r="H419" s="21"/>
      <c r="I419" s="12"/>
      <c r="J419" s="22"/>
      <c r="K419" s="12"/>
      <c r="L419" s="12"/>
      <c r="M419" s="12"/>
      <c r="T419" s="17"/>
      <c r="Y419" s="12"/>
      <c r="Z419" s="12"/>
      <c r="AA419" s="12"/>
      <c r="AB419" s="12"/>
    </row>
    <row r="420" spans="3:28" s="2" customFormat="1" ht="15.75" customHeight="1">
      <c r="C420" s="17"/>
      <c r="D420" s="76"/>
      <c r="E420" s="77"/>
      <c r="F420" s="22"/>
      <c r="G420" s="12"/>
      <c r="H420" s="21"/>
      <c r="I420" s="12"/>
      <c r="J420" s="22"/>
      <c r="K420" s="12"/>
      <c r="L420" s="12"/>
      <c r="M420" s="12"/>
      <c r="T420" s="17"/>
      <c r="Y420" s="12"/>
      <c r="Z420" s="12"/>
      <c r="AA420" s="12"/>
      <c r="AB420" s="12"/>
    </row>
    <row r="421" spans="3:28" s="2" customFormat="1" ht="15.75" customHeight="1">
      <c r="C421" s="17"/>
      <c r="D421" s="76"/>
      <c r="E421" s="77"/>
      <c r="F421" s="22"/>
      <c r="G421" s="12"/>
      <c r="H421" s="21"/>
      <c r="I421" s="12"/>
      <c r="J421" s="22"/>
      <c r="K421" s="12"/>
      <c r="L421" s="12"/>
      <c r="M421" s="12"/>
      <c r="T421" s="17"/>
      <c r="Y421" s="12"/>
      <c r="Z421" s="12"/>
      <c r="AA421" s="12"/>
      <c r="AB421" s="12"/>
    </row>
    <row r="422" spans="3:28" s="2" customFormat="1" ht="15.75" customHeight="1">
      <c r="C422" s="17"/>
      <c r="D422" s="76"/>
      <c r="E422" s="77"/>
      <c r="F422" s="22"/>
      <c r="G422" s="12"/>
      <c r="H422" s="21"/>
      <c r="I422" s="12"/>
      <c r="J422" s="22"/>
      <c r="K422" s="12"/>
      <c r="L422" s="12"/>
      <c r="M422" s="12"/>
      <c r="T422" s="17"/>
      <c r="Y422" s="12"/>
      <c r="Z422" s="12"/>
      <c r="AA422" s="12"/>
      <c r="AB422" s="12"/>
    </row>
    <row r="423" spans="3:28" s="2" customFormat="1" ht="15.75" customHeight="1">
      <c r="C423" s="17"/>
      <c r="D423" s="76"/>
      <c r="E423" s="77"/>
      <c r="F423" s="22"/>
      <c r="G423" s="12"/>
      <c r="H423" s="21"/>
      <c r="I423" s="12"/>
      <c r="J423" s="22"/>
      <c r="K423" s="12"/>
      <c r="L423" s="12"/>
      <c r="M423" s="12"/>
      <c r="T423" s="17"/>
      <c r="Y423" s="12"/>
      <c r="Z423" s="12"/>
      <c r="AA423" s="12"/>
      <c r="AB423" s="12"/>
    </row>
    <row r="424" spans="3:28" s="2" customFormat="1" ht="15.75" customHeight="1">
      <c r="C424" s="17"/>
      <c r="D424" s="76"/>
      <c r="E424" s="77"/>
      <c r="F424" s="22"/>
      <c r="G424" s="12"/>
      <c r="H424" s="21"/>
      <c r="I424" s="12"/>
      <c r="J424" s="22"/>
      <c r="K424" s="12"/>
      <c r="L424" s="12"/>
      <c r="M424" s="12"/>
      <c r="T424" s="17"/>
      <c r="Y424" s="12"/>
      <c r="Z424" s="12"/>
      <c r="AA424" s="12"/>
      <c r="AB424" s="12"/>
    </row>
    <row r="425" spans="3:28" s="2" customFormat="1" ht="15.75" customHeight="1">
      <c r="C425" s="17"/>
      <c r="D425" s="76"/>
      <c r="E425" s="77"/>
      <c r="F425" s="22"/>
      <c r="G425" s="12"/>
      <c r="H425" s="21"/>
      <c r="I425" s="12"/>
      <c r="J425" s="22"/>
      <c r="K425" s="12"/>
      <c r="L425" s="12"/>
      <c r="M425" s="12"/>
      <c r="T425" s="17"/>
      <c r="Y425" s="12"/>
      <c r="Z425" s="12"/>
      <c r="AA425" s="12"/>
      <c r="AB425" s="12"/>
    </row>
    <row r="426" spans="3:28" s="2" customFormat="1" ht="15.75" customHeight="1">
      <c r="C426" s="17"/>
      <c r="D426" s="76"/>
      <c r="E426" s="77"/>
      <c r="F426" s="22"/>
      <c r="G426" s="12"/>
      <c r="H426" s="21"/>
      <c r="I426" s="12"/>
      <c r="J426" s="22"/>
      <c r="K426" s="12"/>
      <c r="L426" s="12"/>
      <c r="M426" s="12"/>
      <c r="T426" s="17"/>
      <c r="Y426" s="12"/>
      <c r="Z426" s="12"/>
      <c r="AA426" s="12"/>
      <c r="AB426" s="12"/>
    </row>
    <row r="427" spans="3:28" s="2" customFormat="1" ht="15.75" customHeight="1">
      <c r="C427" s="17"/>
      <c r="D427" s="76"/>
      <c r="E427" s="77"/>
      <c r="F427" s="22"/>
      <c r="G427" s="12"/>
      <c r="H427" s="21"/>
      <c r="I427" s="12"/>
      <c r="J427" s="22"/>
      <c r="K427" s="12"/>
      <c r="L427" s="12"/>
      <c r="M427" s="12"/>
      <c r="T427" s="17"/>
      <c r="Y427" s="12"/>
      <c r="Z427" s="12"/>
      <c r="AA427" s="12"/>
      <c r="AB427" s="12"/>
    </row>
    <row r="428" spans="3:28" s="2" customFormat="1" ht="15.75" customHeight="1">
      <c r="C428" s="17"/>
      <c r="D428" s="76"/>
      <c r="E428" s="77"/>
      <c r="F428" s="22"/>
      <c r="G428" s="12"/>
      <c r="H428" s="21"/>
      <c r="I428" s="12"/>
      <c r="J428" s="22"/>
      <c r="K428" s="12"/>
      <c r="L428" s="12"/>
      <c r="M428" s="12"/>
      <c r="T428" s="17"/>
      <c r="Y428" s="12"/>
      <c r="Z428" s="12"/>
      <c r="AA428" s="12"/>
      <c r="AB428" s="12"/>
    </row>
    <row r="429" spans="3:28" s="2" customFormat="1" ht="15.75" customHeight="1">
      <c r="C429" s="17"/>
      <c r="D429" s="76"/>
      <c r="E429" s="77"/>
      <c r="F429" s="22"/>
      <c r="G429" s="12"/>
      <c r="H429" s="21"/>
      <c r="I429" s="12"/>
      <c r="J429" s="22"/>
      <c r="K429" s="12"/>
      <c r="L429" s="12"/>
      <c r="M429" s="12"/>
      <c r="T429" s="17"/>
      <c r="Y429" s="12"/>
      <c r="Z429" s="12"/>
      <c r="AA429" s="12"/>
      <c r="AB429" s="12"/>
    </row>
    <row r="430" spans="3:28" s="2" customFormat="1" ht="15.75" customHeight="1">
      <c r="C430" s="17"/>
      <c r="D430" s="76"/>
      <c r="E430" s="77"/>
      <c r="F430" s="22"/>
      <c r="G430" s="12"/>
      <c r="H430" s="21"/>
      <c r="I430" s="12"/>
      <c r="J430" s="22"/>
      <c r="K430" s="12"/>
      <c r="L430" s="12"/>
      <c r="M430" s="12"/>
      <c r="T430" s="17"/>
      <c r="Y430" s="12"/>
      <c r="Z430" s="12"/>
      <c r="AA430" s="12"/>
      <c r="AB430" s="12"/>
    </row>
    <row r="431" spans="3:28" s="2" customFormat="1" ht="15.75" customHeight="1">
      <c r="C431" s="17"/>
      <c r="D431" s="76"/>
      <c r="E431" s="77"/>
      <c r="F431" s="22"/>
      <c r="G431" s="12"/>
      <c r="H431" s="21"/>
      <c r="I431" s="12"/>
      <c r="J431" s="22"/>
      <c r="K431" s="12"/>
      <c r="L431" s="12"/>
      <c r="M431" s="12"/>
      <c r="T431" s="17"/>
      <c r="Y431" s="12"/>
      <c r="Z431" s="12"/>
      <c r="AA431" s="12"/>
      <c r="AB431" s="12"/>
    </row>
    <row r="432" spans="3:28" s="2" customFormat="1" ht="15.75" customHeight="1">
      <c r="C432" s="17"/>
      <c r="D432" s="76"/>
      <c r="E432" s="77"/>
      <c r="F432" s="22"/>
      <c r="G432" s="12"/>
      <c r="H432" s="21"/>
      <c r="I432" s="12"/>
      <c r="J432" s="22"/>
      <c r="K432" s="12"/>
      <c r="L432" s="12"/>
      <c r="M432" s="12"/>
      <c r="T432" s="17"/>
      <c r="Y432" s="12"/>
      <c r="Z432" s="12"/>
      <c r="AA432" s="12"/>
      <c r="AB432" s="12"/>
    </row>
    <row r="433" spans="3:28" s="2" customFormat="1" ht="15.75" customHeight="1">
      <c r="C433" s="17"/>
      <c r="D433" s="76"/>
      <c r="E433" s="77"/>
      <c r="F433" s="22"/>
      <c r="G433" s="12"/>
      <c r="H433" s="21"/>
      <c r="I433" s="12"/>
      <c r="J433" s="22"/>
      <c r="K433" s="12"/>
      <c r="L433" s="12"/>
      <c r="M433" s="12"/>
      <c r="T433" s="17"/>
      <c r="Y433" s="12"/>
      <c r="Z433" s="12"/>
      <c r="AA433" s="12"/>
      <c r="AB433" s="12"/>
    </row>
    <row r="434" spans="3:28" s="2" customFormat="1" ht="15.75" customHeight="1">
      <c r="C434" s="17"/>
      <c r="D434" s="76"/>
      <c r="E434" s="77"/>
      <c r="F434" s="22"/>
      <c r="G434" s="12"/>
      <c r="H434" s="21"/>
      <c r="I434" s="12"/>
      <c r="J434" s="22"/>
      <c r="K434" s="12"/>
      <c r="L434" s="12"/>
      <c r="M434" s="12"/>
      <c r="T434" s="17"/>
      <c r="Y434" s="12"/>
      <c r="Z434" s="12"/>
      <c r="AA434" s="12"/>
      <c r="AB434" s="12"/>
    </row>
    <row r="435" spans="3:28" s="2" customFormat="1" ht="15.75" customHeight="1">
      <c r="C435" s="17"/>
      <c r="D435" s="76"/>
      <c r="E435" s="77"/>
      <c r="F435" s="22"/>
      <c r="G435" s="12"/>
      <c r="H435" s="21"/>
      <c r="I435" s="12"/>
      <c r="J435" s="22"/>
      <c r="K435" s="12"/>
      <c r="L435" s="12"/>
      <c r="M435" s="12"/>
      <c r="T435" s="17"/>
      <c r="Y435" s="12"/>
      <c r="Z435" s="12"/>
      <c r="AA435" s="12"/>
      <c r="AB435" s="12"/>
    </row>
    <row r="436" spans="3:28" s="2" customFormat="1" ht="15.75" customHeight="1">
      <c r="C436" s="17"/>
      <c r="D436" s="76"/>
      <c r="E436" s="77"/>
      <c r="F436" s="22"/>
      <c r="G436" s="12"/>
      <c r="H436" s="21"/>
      <c r="I436" s="12"/>
      <c r="J436" s="22"/>
      <c r="K436" s="12"/>
      <c r="L436" s="12"/>
      <c r="M436" s="12"/>
      <c r="T436" s="17"/>
      <c r="Y436" s="12"/>
      <c r="Z436" s="12"/>
      <c r="AA436" s="12"/>
      <c r="AB436" s="12"/>
    </row>
    <row r="437" spans="3:28" s="2" customFormat="1" ht="15.75" customHeight="1">
      <c r="C437" s="17"/>
      <c r="D437" s="76"/>
      <c r="E437" s="77"/>
      <c r="F437" s="22"/>
      <c r="G437" s="12"/>
      <c r="H437" s="21"/>
      <c r="I437" s="12"/>
      <c r="J437" s="22"/>
      <c r="K437" s="12"/>
      <c r="L437" s="12"/>
      <c r="M437" s="12"/>
      <c r="T437" s="17"/>
      <c r="Y437" s="12"/>
      <c r="Z437" s="12"/>
      <c r="AA437" s="12"/>
      <c r="AB437" s="12"/>
    </row>
    <row r="438" spans="3:28" s="2" customFormat="1" ht="15.75" customHeight="1">
      <c r="C438" s="17"/>
      <c r="D438" s="76"/>
      <c r="E438" s="77"/>
      <c r="F438" s="22"/>
      <c r="G438" s="12"/>
      <c r="H438" s="21"/>
      <c r="I438" s="12"/>
      <c r="J438" s="22"/>
      <c r="K438" s="12"/>
      <c r="L438" s="12"/>
      <c r="M438" s="12"/>
      <c r="T438" s="17"/>
      <c r="Y438" s="12"/>
      <c r="Z438" s="12"/>
      <c r="AA438" s="12"/>
      <c r="AB438" s="12"/>
    </row>
    <row r="439" spans="3:28" s="2" customFormat="1" ht="15.75" customHeight="1">
      <c r="C439" s="17"/>
      <c r="D439" s="76"/>
      <c r="E439" s="77"/>
      <c r="F439" s="22"/>
      <c r="G439" s="12"/>
      <c r="H439" s="21"/>
      <c r="I439" s="12"/>
      <c r="J439" s="22"/>
      <c r="K439" s="12"/>
      <c r="L439" s="12"/>
      <c r="M439" s="12"/>
      <c r="T439" s="17"/>
      <c r="Y439" s="12"/>
      <c r="Z439" s="12"/>
      <c r="AA439" s="12"/>
      <c r="AB439" s="12"/>
    </row>
    <row r="440" spans="3:28" s="2" customFormat="1" ht="15.75" customHeight="1">
      <c r="C440" s="17"/>
      <c r="D440" s="76"/>
      <c r="E440" s="77"/>
      <c r="F440" s="22"/>
      <c r="G440" s="12"/>
      <c r="H440" s="21"/>
      <c r="I440" s="12"/>
      <c r="J440" s="22"/>
      <c r="K440" s="12"/>
      <c r="L440" s="12"/>
      <c r="M440" s="12"/>
      <c r="T440" s="17"/>
      <c r="Y440" s="12"/>
      <c r="Z440" s="12"/>
      <c r="AA440" s="12"/>
      <c r="AB440" s="12"/>
    </row>
    <row r="441" spans="3:28" s="2" customFormat="1" ht="15.75" customHeight="1">
      <c r="C441" s="17"/>
      <c r="D441" s="76"/>
      <c r="E441" s="77"/>
      <c r="F441" s="22"/>
      <c r="G441" s="12"/>
      <c r="H441" s="21"/>
      <c r="I441" s="12"/>
      <c r="J441" s="22"/>
      <c r="K441" s="12"/>
      <c r="L441" s="12"/>
      <c r="M441" s="12"/>
      <c r="T441" s="17"/>
      <c r="Y441" s="12"/>
      <c r="Z441" s="12"/>
      <c r="AA441" s="12"/>
      <c r="AB441" s="12"/>
    </row>
    <row r="442" spans="3:28" s="2" customFormat="1" ht="15.75" customHeight="1">
      <c r="C442" s="17"/>
      <c r="D442" s="76"/>
      <c r="E442" s="77"/>
      <c r="F442" s="22"/>
      <c r="G442" s="12"/>
      <c r="H442" s="21"/>
      <c r="I442" s="12"/>
      <c r="J442" s="22"/>
      <c r="K442" s="12"/>
      <c r="L442" s="12"/>
      <c r="M442" s="12"/>
      <c r="T442" s="17"/>
      <c r="Y442" s="12"/>
      <c r="Z442" s="12"/>
      <c r="AA442" s="12"/>
      <c r="AB442" s="12"/>
    </row>
    <row r="443" spans="3:28" s="2" customFormat="1" ht="15.75" customHeight="1">
      <c r="C443" s="17"/>
      <c r="D443" s="76"/>
      <c r="E443" s="77"/>
      <c r="F443" s="22"/>
      <c r="G443" s="12"/>
      <c r="H443" s="21"/>
      <c r="I443" s="12"/>
      <c r="J443" s="22"/>
      <c r="K443" s="12"/>
      <c r="L443" s="12"/>
      <c r="M443" s="12"/>
      <c r="T443" s="17"/>
      <c r="Y443" s="12"/>
      <c r="Z443" s="12"/>
      <c r="AA443" s="12"/>
      <c r="AB443" s="12"/>
    </row>
    <row r="444" spans="3:28" s="2" customFormat="1" ht="15.75" customHeight="1">
      <c r="C444" s="17"/>
      <c r="D444" s="76"/>
      <c r="E444" s="77"/>
      <c r="F444" s="22"/>
      <c r="G444" s="12"/>
      <c r="H444" s="21"/>
      <c r="I444" s="12"/>
      <c r="J444" s="22"/>
      <c r="K444" s="12"/>
      <c r="L444" s="12"/>
      <c r="M444" s="12"/>
      <c r="T444" s="17"/>
      <c r="Y444" s="12"/>
      <c r="Z444" s="12"/>
      <c r="AA444" s="12"/>
      <c r="AB444" s="12"/>
    </row>
    <row r="445" spans="3:28" s="2" customFormat="1" ht="15.75" customHeight="1">
      <c r="C445" s="17"/>
      <c r="D445" s="76"/>
      <c r="E445" s="77"/>
      <c r="F445" s="22"/>
      <c r="G445" s="12"/>
      <c r="H445" s="21"/>
      <c r="I445" s="12"/>
      <c r="J445" s="22"/>
      <c r="K445" s="12"/>
      <c r="L445" s="12"/>
      <c r="M445" s="12"/>
      <c r="T445" s="17"/>
      <c r="Y445" s="12"/>
      <c r="Z445" s="12"/>
      <c r="AA445" s="12"/>
      <c r="AB445" s="12"/>
    </row>
    <row r="446" spans="3:28" s="2" customFormat="1" ht="15.75" customHeight="1">
      <c r="C446" s="17"/>
      <c r="D446" s="76"/>
      <c r="E446" s="77"/>
      <c r="F446" s="22"/>
      <c r="G446" s="12"/>
      <c r="H446" s="21"/>
      <c r="I446" s="12"/>
      <c r="J446" s="22"/>
      <c r="K446" s="12"/>
      <c r="L446" s="12"/>
      <c r="M446" s="12"/>
      <c r="T446" s="17"/>
      <c r="Y446" s="12"/>
      <c r="Z446" s="12"/>
      <c r="AA446" s="12"/>
      <c r="AB446" s="12"/>
    </row>
    <row r="447" spans="3:28" s="2" customFormat="1" ht="15.75" customHeight="1">
      <c r="C447" s="17"/>
      <c r="D447" s="76"/>
      <c r="E447" s="77"/>
      <c r="F447" s="22"/>
      <c r="G447" s="12"/>
      <c r="H447" s="21"/>
      <c r="I447" s="12"/>
      <c r="J447" s="22"/>
      <c r="K447" s="12"/>
      <c r="L447" s="12"/>
      <c r="M447" s="12"/>
      <c r="T447" s="17"/>
      <c r="Y447" s="12"/>
      <c r="Z447" s="12"/>
      <c r="AA447" s="12"/>
      <c r="AB447" s="12"/>
    </row>
    <row r="448" spans="3:28" s="2" customFormat="1" ht="15.75" customHeight="1">
      <c r="C448" s="17"/>
      <c r="D448" s="76"/>
      <c r="E448" s="77"/>
      <c r="F448" s="22"/>
      <c r="G448" s="12"/>
      <c r="H448" s="21"/>
      <c r="I448" s="12"/>
      <c r="J448" s="22"/>
      <c r="K448" s="12"/>
      <c r="L448" s="12"/>
      <c r="M448" s="12"/>
      <c r="T448" s="17"/>
      <c r="Y448" s="12"/>
      <c r="Z448" s="12"/>
      <c r="AA448" s="12"/>
      <c r="AB448" s="12"/>
    </row>
    <row r="449" spans="3:28" s="2" customFormat="1" ht="15.75" customHeight="1">
      <c r="C449" s="17"/>
      <c r="D449" s="76"/>
      <c r="E449" s="77"/>
      <c r="F449" s="22"/>
      <c r="G449" s="12"/>
      <c r="H449" s="21"/>
      <c r="I449" s="12"/>
      <c r="J449" s="22"/>
      <c r="K449" s="12"/>
      <c r="L449" s="12"/>
      <c r="M449" s="12"/>
      <c r="T449" s="17"/>
      <c r="Y449" s="12"/>
      <c r="Z449" s="12"/>
      <c r="AA449" s="12"/>
      <c r="AB449" s="12"/>
    </row>
    <row r="450" spans="3:28" s="2" customFormat="1" ht="15.75" customHeight="1">
      <c r="C450" s="17"/>
      <c r="D450" s="76"/>
      <c r="E450" s="77"/>
      <c r="F450" s="22"/>
      <c r="G450" s="12"/>
      <c r="H450" s="21"/>
      <c r="I450" s="12"/>
      <c r="J450" s="22"/>
      <c r="K450" s="12"/>
      <c r="L450" s="12"/>
      <c r="M450" s="12"/>
      <c r="T450" s="17"/>
      <c r="Y450" s="12"/>
      <c r="Z450" s="12"/>
      <c r="AA450" s="12"/>
      <c r="AB450" s="12"/>
    </row>
    <row r="451" spans="3:28" s="2" customFormat="1" ht="15.75" customHeight="1">
      <c r="C451" s="17"/>
      <c r="D451" s="76"/>
      <c r="E451" s="77"/>
      <c r="F451" s="22"/>
      <c r="G451" s="12"/>
      <c r="H451" s="21"/>
      <c r="I451" s="12"/>
      <c r="J451" s="22"/>
      <c r="K451" s="12"/>
      <c r="L451" s="12"/>
      <c r="M451" s="12"/>
      <c r="T451" s="17"/>
      <c r="Y451" s="12"/>
      <c r="Z451" s="12"/>
      <c r="AA451" s="12"/>
      <c r="AB451" s="12"/>
    </row>
    <row r="452" spans="3:28" s="2" customFormat="1" ht="15.75" customHeight="1">
      <c r="C452" s="17"/>
      <c r="D452" s="76"/>
      <c r="E452" s="77"/>
      <c r="F452" s="22"/>
      <c r="G452" s="12"/>
      <c r="H452" s="21"/>
      <c r="I452" s="12"/>
      <c r="J452" s="22"/>
      <c r="K452" s="12"/>
      <c r="L452" s="12"/>
      <c r="M452" s="12"/>
      <c r="T452" s="17"/>
      <c r="Y452" s="12"/>
      <c r="Z452" s="12"/>
      <c r="AA452" s="12"/>
      <c r="AB452" s="12"/>
    </row>
    <row r="453" spans="3:28" s="2" customFormat="1" ht="15.75" customHeight="1">
      <c r="C453" s="17"/>
      <c r="D453" s="76"/>
      <c r="E453" s="77"/>
      <c r="F453" s="22"/>
      <c r="G453" s="12"/>
      <c r="H453" s="21"/>
      <c r="I453" s="12"/>
      <c r="J453" s="22"/>
      <c r="K453" s="12"/>
      <c r="L453" s="12"/>
      <c r="M453" s="12"/>
      <c r="T453" s="17"/>
      <c r="Y453" s="12"/>
      <c r="Z453" s="12"/>
      <c r="AA453" s="12"/>
      <c r="AB453" s="12"/>
    </row>
    <row r="454" spans="3:28" s="2" customFormat="1" ht="15.75" customHeight="1">
      <c r="C454" s="17"/>
      <c r="D454" s="76"/>
      <c r="E454" s="77"/>
      <c r="F454" s="22"/>
      <c r="G454" s="12"/>
      <c r="H454" s="21"/>
      <c r="I454" s="12"/>
      <c r="J454" s="22"/>
      <c r="K454" s="12"/>
      <c r="L454" s="12"/>
      <c r="M454" s="12"/>
      <c r="T454" s="17"/>
      <c r="Y454" s="12"/>
      <c r="Z454" s="12"/>
      <c r="AA454" s="12"/>
      <c r="AB454" s="12"/>
    </row>
    <row r="455" spans="3:28" s="2" customFormat="1" ht="15.75" customHeight="1">
      <c r="C455" s="17"/>
      <c r="D455" s="76"/>
      <c r="E455" s="77"/>
      <c r="F455" s="22"/>
      <c r="G455" s="12"/>
      <c r="H455" s="21"/>
      <c r="I455" s="12"/>
      <c r="J455" s="22"/>
      <c r="K455" s="12"/>
      <c r="L455" s="12"/>
      <c r="M455" s="12"/>
      <c r="T455" s="17"/>
      <c r="Y455" s="12"/>
      <c r="Z455" s="12"/>
      <c r="AA455" s="12"/>
      <c r="AB455" s="12"/>
    </row>
    <row r="456" spans="3:28" s="2" customFormat="1" ht="15.75" customHeight="1">
      <c r="C456" s="17"/>
      <c r="D456" s="76"/>
      <c r="E456" s="77"/>
      <c r="F456" s="22"/>
      <c r="G456" s="12"/>
      <c r="H456" s="21"/>
      <c r="I456" s="12"/>
      <c r="J456" s="22"/>
      <c r="K456" s="12"/>
      <c r="L456" s="12"/>
      <c r="M456" s="12"/>
      <c r="T456" s="17"/>
      <c r="Y456" s="12"/>
      <c r="Z456" s="12"/>
      <c r="AA456" s="12"/>
      <c r="AB456" s="12"/>
    </row>
    <row r="457" spans="3:28" s="2" customFormat="1" ht="15.75" customHeight="1">
      <c r="C457" s="17"/>
      <c r="D457" s="76"/>
      <c r="E457" s="77"/>
      <c r="F457" s="22"/>
      <c r="G457" s="12"/>
      <c r="H457" s="21"/>
      <c r="I457" s="12"/>
      <c r="J457" s="22"/>
      <c r="K457" s="12"/>
      <c r="L457" s="12"/>
      <c r="M457" s="12"/>
      <c r="T457" s="17"/>
      <c r="Y457" s="12"/>
      <c r="Z457" s="12"/>
      <c r="AA457" s="12"/>
      <c r="AB457" s="12"/>
    </row>
    <row r="458" spans="3:28" s="2" customFormat="1" ht="15.75" customHeight="1">
      <c r="C458" s="17"/>
      <c r="D458" s="76"/>
      <c r="E458" s="77"/>
      <c r="F458" s="22"/>
      <c r="G458" s="12"/>
      <c r="H458" s="21"/>
      <c r="I458" s="12"/>
      <c r="J458" s="22"/>
      <c r="K458" s="12"/>
      <c r="L458" s="12"/>
      <c r="M458" s="12"/>
      <c r="T458" s="17"/>
      <c r="Y458" s="12"/>
      <c r="Z458" s="12"/>
      <c r="AA458" s="12"/>
      <c r="AB458" s="12"/>
    </row>
    <row r="459" spans="3:28" s="2" customFormat="1" ht="15.75" customHeight="1">
      <c r="C459" s="17"/>
      <c r="D459" s="76"/>
      <c r="E459" s="77"/>
      <c r="F459" s="22"/>
      <c r="G459" s="12"/>
      <c r="H459" s="21"/>
      <c r="I459" s="12"/>
      <c r="J459" s="22"/>
      <c r="K459" s="12"/>
      <c r="L459" s="12"/>
      <c r="M459" s="12"/>
      <c r="T459" s="17"/>
      <c r="Y459" s="12"/>
      <c r="Z459" s="12"/>
      <c r="AA459" s="12"/>
      <c r="AB459" s="12"/>
    </row>
    <row r="460" spans="3:28" s="2" customFormat="1" ht="15.75" customHeight="1">
      <c r="C460" s="17"/>
      <c r="D460" s="76"/>
      <c r="E460" s="77"/>
      <c r="F460" s="22"/>
      <c r="G460" s="12"/>
      <c r="H460" s="21"/>
      <c r="I460" s="12"/>
      <c r="J460" s="22"/>
      <c r="K460" s="12"/>
      <c r="L460" s="12"/>
      <c r="M460" s="12"/>
      <c r="T460" s="17"/>
      <c r="Y460" s="12"/>
      <c r="Z460" s="12"/>
      <c r="AA460" s="12"/>
      <c r="AB460" s="12"/>
    </row>
    <row r="461" spans="3:28" s="2" customFormat="1" ht="15.75" customHeight="1">
      <c r="C461" s="17"/>
      <c r="D461" s="76"/>
      <c r="E461" s="77"/>
      <c r="F461" s="22"/>
      <c r="G461" s="12"/>
      <c r="H461" s="21"/>
      <c r="I461" s="12"/>
      <c r="J461" s="22"/>
      <c r="K461" s="12"/>
      <c r="L461" s="12"/>
      <c r="M461" s="12"/>
      <c r="T461" s="17"/>
      <c r="Y461" s="12"/>
      <c r="Z461" s="12"/>
      <c r="AA461" s="12"/>
      <c r="AB461" s="12"/>
    </row>
    <row r="462" spans="3:28" s="2" customFormat="1" ht="15.75" customHeight="1">
      <c r="C462" s="17"/>
      <c r="D462" s="76"/>
      <c r="E462" s="77"/>
      <c r="F462" s="22"/>
      <c r="G462" s="12"/>
      <c r="H462" s="21"/>
      <c r="I462" s="12"/>
      <c r="J462" s="22"/>
      <c r="K462" s="12"/>
      <c r="L462" s="12"/>
      <c r="M462" s="12"/>
      <c r="T462" s="17"/>
      <c r="Y462" s="12"/>
      <c r="Z462" s="12"/>
      <c r="AA462" s="12"/>
      <c r="AB462" s="12"/>
    </row>
    <row r="463" spans="3:28" s="2" customFormat="1" ht="15.75" customHeight="1">
      <c r="C463" s="17"/>
      <c r="D463" s="76"/>
      <c r="E463" s="77"/>
      <c r="F463" s="22"/>
      <c r="G463" s="12"/>
      <c r="H463" s="21"/>
      <c r="I463" s="12"/>
      <c r="J463" s="22"/>
      <c r="K463" s="12"/>
      <c r="L463" s="12"/>
      <c r="M463" s="12"/>
      <c r="T463" s="17"/>
      <c r="Y463" s="12"/>
      <c r="Z463" s="12"/>
      <c r="AA463" s="12"/>
      <c r="AB463" s="12"/>
    </row>
    <row r="464" spans="3:28" s="2" customFormat="1" ht="15.75" customHeight="1">
      <c r="C464" s="17"/>
      <c r="D464" s="76"/>
      <c r="E464" s="77"/>
      <c r="F464" s="22"/>
      <c r="G464" s="12"/>
      <c r="H464" s="21"/>
      <c r="I464" s="12"/>
      <c r="J464" s="22"/>
      <c r="K464" s="12"/>
      <c r="L464" s="12"/>
      <c r="M464" s="12"/>
      <c r="T464" s="17"/>
      <c r="Y464" s="12"/>
      <c r="Z464" s="12"/>
      <c r="AA464" s="12"/>
      <c r="AB464" s="12"/>
    </row>
    <row r="465" spans="3:28" s="2" customFormat="1" ht="15.75" customHeight="1">
      <c r="C465" s="17"/>
      <c r="D465" s="76"/>
      <c r="E465" s="77"/>
      <c r="F465" s="22"/>
      <c r="G465" s="12"/>
      <c r="H465" s="21"/>
      <c r="I465" s="12"/>
      <c r="J465" s="22"/>
      <c r="K465" s="12"/>
      <c r="L465" s="12"/>
      <c r="M465" s="12"/>
      <c r="T465" s="17"/>
      <c r="Y465" s="12"/>
      <c r="Z465" s="12"/>
      <c r="AA465" s="12"/>
      <c r="AB465" s="12"/>
    </row>
    <row r="466" spans="3:28" s="2" customFormat="1" ht="15.75" customHeight="1">
      <c r="C466" s="17"/>
      <c r="D466" s="76"/>
      <c r="E466" s="77"/>
      <c r="F466" s="22"/>
      <c r="G466" s="12"/>
      <c r="H466" s="21"/>
      <c r="I466" s="12"/>
      <c r="J466" s="22"/>
      <c r="K466" s="12"/>
      <c r="L466" s="12"/>
      <c r="M466" s="12"/>
      <c r="T466" s="17"/>
      <c r="Y466" s="12"/>
      <c r="Z466" s="12"/>
      <c r="AA466" s="12"/>
      <c r="AB466" s="12"/>
    </row>
    <row r="467" spans="3:28" s="2" customFormat="1" ht="15.75" customHeight="1">
      <c r="C467" s="17"/>
      <c r="D467" s="76"/>
      <c r="E467" s="77"/>
      <c r="F467" s="22"/>
      <c r="G467" s="12"/>
      <c r="H467" s="21"/>
      <c r="I467" s="12"/>
      <c r="J467" s="22"/>
      <c r="K467" s="12"/>
      <c r="L467" s="12"/>
      <c r="M467" s="12"/>
      <c r="T467" s="17"/>
      <c r="Y467" s="12"/>
      <c r="Z467" s="12"/>
      <c r="AA467" s="12"/>
      <c r="AB467" s="12"/>
    </row>
    <row r="468" spans="3:28" s="2" customFormat="1" ht="15.75" customHeight="1">
      <c r="C468" s="17"/>
      <c r="D468" s="76"/>
      <c r="E468" s="77"/>
      <c r="F468" s="22"/>
      <c r="G468" s="12"/>
      <c r="H468" s="21"/>
      <c r="I468" s="12"/>
      <c r="J468" s="22"/>
      <c r="K468" s="12"/>
      <c r="L468" s="12"/>
      <c r="M468" s="12"/>
      <c r="T468" s="17"/>
      <c r="Y468" s="12"/>
      <c r="Z468" s="12"/>
      <c r="AA468" s="12"/>
      <c r="AB468" s="12"/>
    </row>
    <row r="469" spans="3:28" s="2" customFormat="1" ht="15.75" customHeight="1">
      <c r="C469" s="17"/>
      <c r="D469" s="76"/>
      <c r="E469" s="77"/>
      <c r="F469" s="22"/>
      <c r="G469" s="12"/>
      <c r="H469" s="21"/>
      <c r="I469" s="12"/>
      <c r="J469" s="22"/>
      <c r="K469" s="12"/>
      <c r="L469" s="12"/>
      <c r="M469" s="12"/>
      <c r="T469" s="17"/>
      <c r="Y469" s="12"/>
      <c r="Z469" s="12"/>
      <c r="AA469" s="12"/>
      <c r="AB469" s="12"/>
    </row>
    <row r="470" spans="3:28" s="2" customFormat="1" ht="15.75" customHeight="1">
      <c r="C470" s="17"/>
      <c r="D470" s="76"/>
      <c r="E470" s="77"/>
      <c r="F470" s="22"/>
      <c r="G470" s="12"/>
      <c r="H470" s="21"/>
      <c r="I470" s="12"/>
      <c r="J470" s="22"/>
      <c r="K470" s="12"/>
      <c r="L470" s="12"/>
      <c r="M470" s="12"/>
      <c r="T470" s="17"/>
      <c r="Y470" s="12"/>
      <c r="Z470" s="12"/>
      <c r="AA470" s="12"/>
      <c r="AB470" s="12"/>
    </row>
    <row r="471" spans="3:28" s="2" customFormat="1" ht="15.75" customHeight="1">
      <c r="C471" s="17"/>
      <c r="D471" s="76"/>
      <c r="E471" s="77"/>
      <c r="F471" s="22"/>
      <c r="G471" s="12"/>
      <c r="H471" s="21"/>
      <c r="I471" s="12"/>
      <c r="J471" s="22"/>
      <c r="K471" s="12"/>
      <c r="L471" s="12"/>
      <c r="M471" s="12"/>
      <c r="T471" s="17"/>
      <c r="Y471" s="12"/>
      <c r="Z471" s="12"/>
      <c r="AA471" s="12"/>
      <c r="AB471" s="12"/>
    </row>
    <row r="472" spans="3:28" s="2" customFormat="1" ht="15.75" customHeight="1">
      <c r="C472" s="17"/>
      <c r="D472" s="76"/>
      <c r="E472" s="77"/>
      <c r="F472" s="22"/>
      <c r="G472" s="12"/>
      <c r="H472" s="21"/>
      <c r="I472" s="12"/>
      <c r="J472" s="22"/>
      <c r="K472" s="12"/>
      <c r="L472" s="12"/>
      <c r="M472" s="12"/>
      <c r="T472" s="17"/>
      <c r="Y472" s="12"/>
      <c r="Z472" s="12"/>
      <c r="AA472" s="12"/>
      <c r="AB472" s="12"/>
    </row>
    <row r="473" spans="3:28" s="2" customFormat="1" ht="15.75" customHeight="1">
      <c r="C473" s="17"/>
      <c r="D473" s="76"/>
      <c r="E473" s="77"/>
      <c r="F473" s="22"/>
      <c r="G473" s="12"/>
      <c r="H473" s="21"/>
      <c r="I473" s="12"/>
      <c r="J473" s="22"/>
      <c r="K473" s="12"/>
      <c r="L473" s="12"/>
      <c r="M473" s="12"/>
      <c r="T473" s="17"/>
      <c r="Y473" s="12"/>
      <c r="Z473" s="12"/>
      <c r="AA473" s="12"/>
      <c r="AB473" s="12"/>
    </row>
    <row r="474" spans="3:28" s="2" customFormat="1" ht="15.75" customHeight="1">
      <c r="C474" s="17"/>
      <c r="D474" s="76"/>
      <c r="E474" s="77"/>
      <c r="F474" s="22"/>
      <c r="G474" s="12"/>
      <c r="H474" s="21"/>
      <c r="I474" s="12"/>
      <c r="J474" s="22"/>
      <c r="K474" s="12"/>
      <c r="L474" s="12"/>
      <c r="M474" s="12"/>
      <c r="T474" s="17"/>
      <c r="Y474" s="12"/>
      <c r="Z474" s="12"/>
      <c r="AA474" s="12"/>
      <c r="AB474" s="12"/>
    </row>
    <row r="475" spans="3:28" s="2" customFormat="1" ht="15.75" customHeight="1">
      <c r="C475" s="17"/>
      <c r="D475" s="76"/>
      <c r="E475" s="77"/>
      <c r="F475" s="22"/>
      <c r="G475" s="12"/>
      <c r="H475" s="21"/>
      <c r="I475" s="12"/>
      <c r="J475" s="22"/>
      <c r="K475" s="12"/>
      <c r="L475" s="12"/>
      <c r="M475" s="12"/>
      <c r="T475" s="17"/>
      <c r="Y475" s="12"/>
      <c r="Z475" s="12"/>
      <c r="AA475" s="12"/>
      <c r="AB475" s="12"/>
    </row>
    <row r="476" spans="3:28" s="2" customFormat="1" ht="15.75" customHeight="1">
      <c r="C476" s="17"/>
      <c r="D476" s="76"/>
      <c r="E476" s="77"/>
      <c r="F476" s="22"/>
      <c r="G476" s="12"/>
      <c r="H476" s="21"/>
      <c r="I476" s="12"/>
      <c r="J476" s="22"/>
      <c r="K476" s="12"/>
      <c r="L476" s="12"/>
      <c r="M476" s="12"/>
      <c r="T476" s="17"/>
      <c r="Y476" s="12"/>
      <c r="Z476" s="12"/>
      <c r="AA476" s="12"/>
      <c r="AB476" s="12"/>
    </row>
    <row r="477" spans="3:28" s="2" customFormat="1" ht="15.75" customHeight="1">
      <c r="C477" s="17"/>
      <c r="D477" s="76"/>
      <c r="E477" s="77"/>
      <c r="F477" s="22"/>
      <c r="G477" s="12"/>
      <c r="H477" s="21"/>
      <c r="I477" s="12"/>
      <c r="J477" s="22"/>
      <c r="K477" s="12"/>
      <c r="L477" s="12"/>
      <c r="M477" s="12"/>
      <c r="T477" s="17"/>
      <c r="Y477" s="12"/>
      <c r="Z477" s="12"/>
      <c r="AA477" s="12"/>
      <c r="AB477" s="12"/>
    </row>
    <row r="478" spans="3:28" s="2" customFormat="1" ht="15.75" customHeight="1">
      <c r="C478" s="17"/>
      <c r="D478" s="76"/>
      <c r="E478" s="77"/>
      <c r="F478" s="22"/>
      <c r="G478" s="12"/>
      <c r="H478" s="21"/>
      <c r="I478" s="12"/>
      <c r="J478" s="22"/>
      <c r="K478" s="12"/>
      <c r="L478" s="12"/>
      <c r="M478" s="12"/>
      <c r="T478" s="17"/>
      <c r="Y478" s="12"/>
      <c r="Z478" s="12"/>
      <c r="AA478" s="12"/>
      <c r="AB478" s="12"/>
    </row>
    <row r="479" spans="3:28" s="2" customFormat="1" ht="15.75" customHeight="1">
      <c r="C479" s="17"/>
      <c r="D479" s="76"/>
      <c r="E479" s="77"/>
      <c r="F479" s="22"/>
      <c r="G479" s="12"/>
      <c r="H479" s="21"/>
      <c r="I479" s="12"/>
      <c r="J479" s="22"/>
      <c r="K479" s="12"/>
      <c r="L479" s="12"/>
      <c r="M479" s="12"/>
      <c r="T479" s="17"/>
      <c r="Y479" s="12"/>
      <c r="Z479" s="12"/>
      <c r="AA479" s="12"/>
      <c r="AB479" s="12"/>
    </row>
    <row r="480" spans="3:28" s="2" customFormat="1" ht="15.75" customHeight="1">
      <c r="C480" s="17"/>
      <c r="D480" s="76"/>
      <c r="E480" s="77"/>
      <c r="F480" s="22"/>
      <c r="G480" s="12"/>
      <c r="H480" s="21"/>
      <c r="I480" s="12"/>
      <c r="J480" s="22"/>
      <c r="K480" s="12"/>
      <c r="L480" s="12"/>
      <c r="M480" s="12"/>
      <c r="T480" s="17"/>
      <c r="Y480" s="12"/>
      <c r="Z480" s="12"/>
      <c r="AA480" s="12"/>
      <c r="AB480" s="12"/>
    </row>
    <row r="481" spans="3:28" s="2" customFormat="1" ht="15.75" customHeight="1">
      <c r="C481" s="17"/>
      <c r="D481" s="76"/>
      <c r="E481" s="77"/>
      <c r="F481" s="22"/>
      <c r="G481" s="12"/>
      <c r="H481" s="21"/>
      <c r="I481" s="12"/>
      <c r="J481" s="22"/>
      <c r="K481" s="12"/>
      <c r="L481" s="12"/>
      <c r="M481" s="12"/>
      <c r="T481" s="17"/>
      <c r="Y481" s="12"/>
      <c r="Z481" s="12"/>
      <c r="AA481" s="12"/>
      <c r="AB481" s="12"/>
    </row>
    <row r="482" spans="3:28" s="2" customFormat="1" ht="15.75" customHeight="1">
      <c r="C482" s="17"/>
      <c r="D482" s="76"/>
      <c r="E482" s="77"/>
      <c r="F482" s="22"/>
      <c r="G482" s="12"/>
      <c r="H482" s="21"/>
      <c r="I482" s="12"/>
      <c r="J482" s="22"/>
      <c r="K482" s="12"/>
      <c r="L482" s="12"/>
      <c r="M482" s="12"/>
      <c r="T482" s="17"/>
      <c r="Y482" s="12"/>
      <c r="Z482" s="12"/>
      <c r="AA482" s="12"/>
      <c r="AB482" s="12"/>
    </row>
    <row r="483" spans="3:28" s="2" customFormat="1" ht="15.75" customHeight="1">
      <c r="C483" s="17"/>
      <c r="D483" s="76"/>
      <c r="E483" s="77"/>
      <c r="F483" s="22"/>
      <c r="G483" s="12"/>
      <c r="H483" s="21"/>
      <c r="I483" s="12"/>
      <c r="J483" s="22"/>
      <c r="K483" s="12"/>
      <c r="L483" s="12"/>
      <c r="M483" s="12"/>
      <c r="T483" s="17"/>
      <c r="Y483" s="12"/>
      <c r="Z483" s="12"/>
      <c r="AA483" s="12"/>
      <c r="AB483" s="12"/>
    </row>
    <row r="484" spans="3:28" s="2" customFormat="1" ht="15.75" customHeight="1">
      <c r="C484" s="17"/>
      <c r="D484" s="76"/>
      <c r="E484" s="77"/>
      <c r="F484" s="22"/>
      <c r="G484" s="12"/>
      <c r="H484" s="21"/>
      <c r="I484" s="12"/>
      <c r="J484" s="22"/>
      <c r="K484" s="12"/>
      <c r="L484" s="12"/>
      <c r="M484" s="12"/>
      <c r="T484" s="17"/>
      <c r="Y484" s="12"/>
      <c r="Z484" s="12"/>
      <c r="AA484" s="12"/>
      <c r="AB484" s="12"/>
    </row>
    <row r="485" spans="3:28" s="2" customFormat="1" ht="15.75" customHeight="1">
      <c r="C485" s="17"/>
      <c r="D485" s="76"/>
      <c r="E485" s="77"/>
      <c r="F485" s="22"/>
      <c r="G485" s="12"/>
      <c r="H485" s="21"/>
      <c r="I485" s="12"/>
      <c r="J485" s="22"/>
      <c r="K485" s="12"/>
      <c r="L485" s="12"/>
      <c r="M485" s="12"/>
      <c r="T485" s="17"/>
      <c r="Y485" s="12"/>
      <c r="Z485" s="12"/>
      <c r="AA485" s="12"/>
      <c r="AB485" s="12"/>
    </row>
    <row r="486" spans="3:28" s="2" customFormat="1" ht="15.75" customHeight="1">
      <c r="C486" s="17"/>
      <c r="D486" s="76"/>
      <c r="E486" s="77"/>
      <c r="F486" s="22"/>
      <c r="G486" s="12"/>
      <c r="H486" s="21"/>
      <c r="I486" s="12"/>
      <c r="J486" s="22"/>
      <c r="K486" s="12"/>
      <c r="L486" s="12"/>
      <c r="M486" s="12"/>
      <c r="T486" s="17"/>
      <c r="Y486" s="12"/>
      <c r="Z486" s="12"/>
      <c r="AA486" s="12"/>
      <c r="AB486" s="12"/>
    </row>
    <row r="487" spans="3:28" s="2" customFormat="1" ht="15.75" customHeight="1">
      <c r="C487" s="17"/>
      <c r="D487" s="76"/>
      <c r="E487" s="77"/>
      <c r="F487" s="22"/>
      <c r="G487" s="12"/>
      <c r="H487" s="21"/>
      <c r="I487" s="12"/>
      <c r="J487" s="22"/>
      <c r="K487" s="12"/>
      <c r="L487" s="12"/>
      <c r="M487" s="12"/>
      <c r="T487" s="17"/>
      <c r="Y487" s="12"/>
      <c r="Z487" s="12"/>
      <c r="AA487" s="12"/>
      <c r="AB487" s="12"/>
    </row>
    <row r="488" spans="3:28" s="2" customFormat="1" ht="15.75" customHeight="1">
      <c r="C488" s="17"/>
      <c r="D488" s="76"/>
      <c r="E488" s="77"/>
      <c r="F488" s="22"/>
      <c r="G488" s="12"/>
      <c r="H488" s="21"/>
      <c r="I488" s="12"/>
      <c r="J488" s="22"/>
      <c r="K488" s="12"/>
      <c r="L488" s="12"/>
      <c r="M488" s="12"/>
      <c r="T488" s="17"/>
      <c r="Y488" s="12"/>
      <c r="Z488" s="12"/>
      <c r="AA488" s="12"/>
      <c r="AB488" s="12"/>
    </row>
    <row r="489" spans="3:28" s="2" customFormat="1" ht="15.75" customHeight="1">
      <c r="C489" s="17"/>
      <c r="D489" s="76"/>
      <c r="E489" s="77"/>
      <c r="F489" s="22"/>
      <c r="G489" s="12"/>
      <c r="H489" s="21"/>
      <c r="I489" s="12"/>
      <c r="J489" s="22"/>
      <c r="K489" s="12"/>
      <c r="L489" s="12"/>
      <c r="M489" s="12"/>
      <c r="T489" s="17"/>
      <c r="Y489" s="12"/>
      <c r="Z489" s="12"/>
      <c r="AA489" s="12"/>
      <c r="AB489" s="12"/>
    </row>
    <row r="490" spans="3:28" s="2" customFormat="1" ht="15.75" customHeight="1">
      <c r="C490" s="17"/>
      <c r="D490" s="76"/>
      <c r="E490" s="77"/>
      <c r="F490" s="22"/>
      <c r="G490" s="12"/>
      <c r="H490" s="21"/>
      <c r="I490" s="12"/>
      <c r="J490" s="22"/>
      <c r="K490" s="12"/>
      <c r="L490" s="12"/>
      <c r="M490" s="12"/>
      <c r="T490" s="17"/>
      <c r="Y490" s="12"/>
      <c r="Z490" s="12"/>
      <c r="AA490" s="12"/>
      <c r="AB490" s="12"/>
    </row>
    <row r="491" spans="3:28" s="2" customFormat="1" ht="15.75" customHeight="1">
      <c r="C491" s="17"/>
      <c r="D491" s="76"/>
      <c r="E491" s="77"/>
      <c r="F491" s="22"/>
      <c r="G491" s="12"/>
      <c r="H491" s="21"/>
      <c r="I491" s="12"/>
      <c r="J491" s="22"/>
      <c r="K491" s="12"/>
      <c r="L491" s="12"/>
      <c r="M491" s="12"/>
      <c r="T491" s="17"/>
      <c r="Y491" s="12"/>
      <c r="Z491" s="12"/>
      <c r="AA491" s="12"/>
      <c r="AB491" s="12"/>
    </row>
    <row r="492" spans="3:28" s="2" customFormat="1" ht="15.75" customHeight="1">
      <c r="C492" s="17"/>
      <c r="D492" s="76"/>
      <c r="E492" s="77"/>
      <c r="F492" s="22"/>
      <c r="G492" s="12"/>
      <c r="H492" s="21"/>
      <c r="I492" s="12"/>
      <c r="J492" s="22"/>
      <c r="K492" s="12"/>
      <c r="L492" s="12"/>
      <c r="M492" s="12"/>
      <c r="T492" s="17"/>
      <c r="Y492" s="12"/>
      <c r="Z492" s="12"/>
      <c r="AA492" s="12"/>
      <c r="AB492" s="12"/>
    </row>
    <row r="493" spans="3:28" s="2" customFormat="1" ht="15.75" customHeight="1">
      <c r="C493" s="17"/>
      <c r="D493" s="76"/>
      <c r="E493" s="77"/>
      <c r="F493" s="22"/>
      <c r="G493" s="12"/>
      <c r="H493" s="21"/>
      <c r="I493" s="12"/>
      <c r="J493" s="22"/>
      <c r="K493" s="12"/>
      <c r="L493" s="12"/>
      <c r="M493" s="12"/>
      <c r="T493" s="17"/>
      <c r="Y493" s="12"/>
      <c r="Z493" s="12"/>
      <c r="AA493" s="12"/>
      <c r="AB493" s="12"/>
    </row>
    <row r="494" spans="3:28" s="2" customFormat="1" ht="15.75" customHeight="1">
      <c r="C494" s="17"/>
      <c r="D494" s="76"/>
      <c r="E494" s="77"/>
      <c r="F494" s="22"/>
      <c r="G494" s="12"/>
      <c r="H494" s="21"/>
      <c r="I494" s="12"/>
      <c r="J494" s="22"/>
      <c r="K494" s="12"/>
      <c r="L494" s="12"/>
      <c r="M494" s="12"/>
      <c r="T494" s="17"/>
      <c r="Y494" s="12"/>
      <c r="Z494" s="12"/>
      <c r="AA494" s="12"/>
      <c r="AB494" s="12"/>
    </row>
    <row r="495" spans="3:28" s="2" customFormat="1" ht="15.75" customHeight="1">
      <c r="C495" s="17"/>
      <c r="D495" s="76"/>
      <c r="E495" s="77"/>
      <c r="F495" s="22"/>
      <c r="G495" s="12"/>
      <c r="H495" s="21"/>
      <c r="I495" s="12"/>
      <c r="J495" s="22"/>
      <c r="K495" s="12"/>
      <c r="L495" s="12"/>
      <c r="M495" s="12"/>
      <c r="T495" s="17"/>
      <c r="Y495" s="12"/>
      <c r="Z495" s="12"/>
      <c r="AA495" s="12"/>
      <c r="AB495" s="12"/>
    </row>
    <row r="496" spans="3:28" s="2" customFormat="1" ht="15.75" customHeight="1">
      <c r="C496" s="17"/>
      <c r="D496" s="76"/>
      <c r="E496" s="77"/>
      <c r="F496" s="22"/>
      <c r="G496" s="12"/>
      <c r="H496" s="21"/>
      <c r="I496" s="12"/>
      <c r="J496" s="22"/>
      <c r="K496" s="12"/>
      <c r="L496" s="12"/>
      <c r="M496" s="12"/>
      <c r="T496" s="17"/>
      <c r="Y496" s="12"/>
      <c r="Z496" s="12"/>
      <c r="AA496" s="12"/>
      <c r="AB496" s="12"/>
    </row>
    <row r="497" spans="3:28" s="2" customFormat="1" ht="15.75" customHeight="1">
      <c r="C497" s="17"/>
      <c r="D497" s="76"/>
      <c r="E497" s="77"/>
      <c r="F497" s="22"/>
      <c r="G497" s="12"/>
      <c r="H497" s="21"/>
      <c r="I497" s="12"/>
      <c r="J497" s="22"/>
      <c r="K497" s="12"/>
      <c r="L497" s="12"/>
      <c r="M497" s="12"/>
      <c r="T497" s="17"/>
      <c r="Y497" s="12"/>
      <c r="Z497" s="12"/>
      <c r="AA497" s="12"/>
      <c r="AB497" s="12"/>
    </row>
    <row r="498" spans="3:28" s="2" customFormat="1" ht="15.75" customHeight="1">
      <c r="C498" s="17"/>
      <c r="D498" s="76"/>
      <c r="E498" s="77"/>
      <c r="F498" s="22"/>
      <c r="G498" s="12"/>
      <c r="H498" s="21"/>
      <c r="I498" s="12"/>
      <c r="J498" s="22"/>
      <c r="K498" s="12"/>
      <c r="L498" s="12"/>
      <c r="M498" s="12"/>
      <c r="T498" s="17"/>
      <c r="Y498" s="12"/>
      <c r="Z498" s="12"/>
      <c r="AA498" s="12"/>
      <c r="AB498" s="12"/>
    </row>
    <row r="499" spans="3:28" s="2" customFormat="1" ht="15.75" customHeight="1">
      <c r="C499" s="17"/>
      <c r="D499" s="76"/>
      <c r="E499" s="77"/>
      <c r="F499" s="22"/>
      <c r="G499" s="12"/>
      <c r="H499" s="21"/>
      <c r="I499" s="12"/>
      <c r="J499" s="22"/>
      <c r="K499" s="12"/>
      <c r="L499" s="12"/>
      <c r="M499" s="12"/>
      <c r="T499" s="17"/>
      <c r="Y499" s="12"/>
      <c r="Z499" s="12"/>
      <c r="AA499" s="12"/>
      <c r="AB499" s="12"/>
    </row>
    <row r="500" spans="3:28" s="2" customFormat="1" ht="15.75" customHeight="1">
      <c r="C500" s="17"/>
      <c r="D500" s="76"/>
      <c r="E500" s="77"/>
      <c r="F500" s="22"/>
      <c r="G500" s="12"/>
      <c r="H500" s="21"/>
      <c r="I500" s="12"/>
      <c r="J500" s="22"/>
      <c r="K500" s="12"/>
      <c r="L500" s="12"/>
      <c r="M500" s="12"/>
      <c r="T500" s="17"/>
      <c r="Y500" s="12"/>
      <c r="Z500" s="12"/>
      <c r="AA500" s="12"/>
      <c r="AB500" s="12"/>
    </row>
    <row r="501" spans="3:28" s="2" customFormat="1" ht="15.75" customHeight="1">
      <c r="C501" s="17"/>
      <c r="D501" s="76"/>
      <c r="E501" s="77"/>
      <c r="F501" s="22"/>
      <c r="G501" s="12"/>
      <c r="H501" s="21"/>
      <c r="I501" s="12"/>
      <c r="J501" s="22"/>
      <c r="K501" s="12"/>
      <c r="L501" s="12"/>
      <c r="M501" s="12"/>
      <c r="T501" s="17"/>
      <c r="Y501" s="12"/>
      <c r="Z501" s="12"/>
      <c r="AA501" s="12"/>
      <c r="AB501" s="12"/>
    </row>
    <row r="502" spans="3:28" s="2" customFormat="1" ht="15.75" customHeight="1">
      <c r="C502" s="17"/>
      <c r="D502" s="76"/>
      <c r="E502" s="77"/>
      <c r="F502" s="22"/>
      <c r="G502" s="12"/>
      <c r="H502" s="21"/>
      <c r="I502" s="12"/>
      <c r="J502" s="22"/>
      <c r="K502" s="12"/>
      <c r="L502" s="12"/>
      <c r="M502" s="12"/>
      <c r="T502" s="17"/>
      <c r="Y502" s="12"/>
      <c r="Z502" s="12"/>
      <c r="AA502" s="12"/>
      <c r="AB502" s="12"/>
    </row>
    <row r="503" spans="3:28" s="2" customFormat="1" ht="15.75" customHeight="1">
      <c r="C503" s="17"/>
      <c r="D503" s="76"/>
      <c r="E503" s="77"/>
      <c r="F503" s="22"/>
      <c r="G503" s="12"/>
      <c r="H503" s="21"/>
      <c r="I503" s="12"/>
      <c r="J503" s="22"/>
      <c r="K503" s="12"/>
      <c r="L503" s="12"/>
      <c r="M503" s="12"/>
      <c r="T503" s="17"/>
      <c r="Y503" s="12"/>
      <c r="Z503" s="12"/>
      <c r="AA503" s="12"/>
      <c r="AB503" s="12"/>
    </row>
    <row r="504" spans="3:28" s="2" customFormat="1" ht="15.75" customHeight="1">
      <c r="C504" s="17"/>
      <c r="D504" s="76"/>
      <c r="E504" s="77"/>
      <c r="F504" s="22"/>
      <c r="G504" s="12"/>
      <c r="H504" s="21"/>
      <c r="I504" s="12"/>
      <c r="J504" s="22"/>
      <c r="K504" s="12"/>
      <c r="L504" s="12"/>
      <c r="M504" s="12"/>
      <c r="T504" s="17"/>
      <c r="Y504" s="12"/>
      <c r="Z504" s="12"/>
      <c r="AA504" s="12"/>
      <c r="AB504" s="12"/>
    </row>
    <row r="505" spans="3:28" s="2" customFormat="1" ht="15.75" customHeight="1">
      <c r="C505" s="17"/>
      <c r="D505" s="76"/>
      <c r="E505" s="77"/>
      <c r="F505" s="22"/>
      <c r="G505" s="12"/>
      <c r="H505" s="21"/>
      <c r="I505" s="12"/>
      <c r="J505" s="22"/>
      <c r="K505" s="12"/>
      <c r="L505" s="12"/>
      <c r="M505" s="12"/>
      <c r="T505" s="17"/>
      <c r="Y505" s="12"/>
      <c r="Z505" s="12"/>
      <c r="AA505" s="12"/>
      <c r="AB505" s="12"/>
    </row>
    <row r="506" spans="3:28" s="2" customFormat="1" ht="15.75" customHeight="1">
      <c r="C506" s="17"/>
      <c r="D506" s="76"/>
      <c r="E506" s="77"/>
      <c r="F506" s="22"/>
      <c r="G506" s="12"/>
      <c r="H506" s="21"/>
      <c r="I506" s="12"/>
      <c r="J506" s="22"/>
      <c r="K506" s="12"/>
      <c r="L506" s="12"/>
      <c r="M506" s="12"/>
      <c r="T506" s="17"/>
      <c r="Y506" s="12"/>
      <c r="Z506" s="12"/>
      <c r="AA506" s="12"/>
      <c r="AB506" s="12"/>
    </row>
    <row r="507" spans="3:28" s="2" customFormat="1" ht="15.75" customHeight="1">
      <c r="C507" s="17"/>
      <c r="D507" s="76"/>
      <c r="E507" s="77"/>
      <c r="F507" s="22"/>
      <c r="G507" s="12"/>
      <c r="H507" s="21"/>
      <c r="I507" s="12"/>
      <c r="J507" s="22"/>
      <c r="K507" s="12"/>
      <c r="L507" s="12"/>
      <c r="M507" s="12"/>
      <c r="T507" s="17"/>
      <c r="Y507" s="12"/>
      <c r="Z507" s="12"/>
      <c r="AA507" s="12"/>
      <c r="AB507" s="12"/>
    </row>
    <row r="508" spans="3:28" s="2" customFormat="1" ht="15.75" customHeight="1">
      <c r="C508" s="17"/>
      <c r="D508" s="76"/>
      <c r="E508" s="77"/>
      <c r="F508" s="22"/>
      <c r="G508" s="12"/>
      <c r="H508" s="21"/>
      <c r="I508" s="12"/>
      <c r="J508" s="22"/>
      <c r="K508" s="12"/>
      <c r="L508" s="12"/>
      <c r="M508" s="12"/>
      <c r="T508" s="17"/>
      <c r="Y508" s="12"/>
      <c r="Z508" s="12"/>
      <c r="AA508" s="12"/>
      <c r="AB508" s="12"/>
    </row>
    <row r="509" spans="3:28" s="2" customFormat="1" ht="15.75" customHeight="1">
      <c r="C509" s="17"/>
      <c r="D509" s="76"/>
      <c r="E509" s="77"/>
      <c r="F509" s="22"/>
      <c r="G509" s="12"/>
      <c r="H509" s="21"/>
      <c r="I509" s="12"/>
      <c r="J509" s="22"/>
      <c r="K509" s="12"/>
      <c r="L509" s="12"/>
      <c r="M509" s="12"/>
      <c r="T509" s="17"/>
      <c r="Y509" s="12"/>
      <c r="Z509" s="12"/>
      <c r="AA509" s="12"/>
      <c r="AB509" s="12"/>
    </row>
    <row r="510" spans="3:28" s="2" customFormat="1" ht="15.75" customHeight="1">
      <c r="C510" s="17"/>
      <c r="D510" s="76"/>
      <c r="E510" s="77"/>
      <c r="F510" s="22"/>
      <c r="G510" s="12"/>
      <c r="H510" s="21"/>
      <c r="I510" s="12"/>
      <c r="J510" s="22"/>
      <c r="K510" s="12"/>
      <c r="L510" s="12"/>
      <c r="M510" s="12"/>
      <c r="T510" s="17"/>
      <c r="Y510" s="12"/>
      <c r="Z510" s="12"/>
      <c r="AA510" s="12"/>
      <c r="AB510" s="12"/>
    </row>
    <row r="511" spans="3:28" s="2" customFormat="1" ht="15.75" customHeight="1">
      <c r="C511" s="17"/>
      <c r="D511" s="76"/>
      <c r="E511" s="77"/>
      <c r="F511" s="22"/>
      <c r="G511" s="12"/>
      <c r="H511" s="21"/>
      <c r="I511" s="12"/>
      <c r="J511" s="22"/>
      <c r="K511" s="12"/>
      <c r="L511" s="12"/>
      <c r="M511" s="12"/>
      <c r="T511" s="17"/>
      <c r="Y511" s="12"/>
      <c r="Z511" s="12"/>
      <c r="AA511" s="12"/>
      <c r="AB511" s="12"/>
    </row>
    <row r="512" spans="3:28" s="2" customFormat="1" ht="15.75" customHeight="1">
      <c r="C512" s="17"/>
      <c r="D512" s="76"/>
      <c r="E512" s="77"/>
      <c r="F512" s="22"/>
      <c r="G512" s="12"/>
      <c r="H512" s="21"/>
      <c r="I512" s="12"/>
      <c r="J512" s="22"/>
      <c r="K512" s="12"/>
      <c r="L512" s="12"/>
      <c r="M512" s="12"/>
      <c r="T512" s="17"/>
      <c r="Y512" s="12"/>
      <c r="Z512" s="12"/>
      <c r="AA512" s="12"/>
      <c r="AB512" s="12"/>
    </row>
    <row r="513" spans="3:28" s="2" customFormat="1" ht="15.75" customHeight="1">
      <c r="C513" s="17"/>
      <c r="D513" s="76"/>
      <c r="E513" s="77"/>
      <c r="F513" s="22"/>
      <c r="G513" s="12"/>
      <c r="H513" s="21"/>
      <c r="I513" s="12"/>
      <c r="J513" s="22"/>
      <c r="K513" s="12"/>
      <c r="L513" s="12"/>
      <c r="M513" s="12"/>
      <c r="T513" s="17"/>
      <c r="Y513" s="12"/>
      <c r="Z513" s="12"/>
      <c r="AA513" s="12"/>
      <c r="AB513" s="12"/>
    </row>
    <row r="514" spans="3:28" s="2" customFormat="1" ht="15.75" customHeight="1">
      <c r="C514" s="17"/>
      <c r="D514" s="76"/>
      <c r="E514" s="77"/>
      <c r="F514" s="22"/>
      <c r="G514" s="12"/>
      <c r="H514" s="21"/>
      <c r="I514" s="12"/>
      <c r="J514" s="22"/>
      <c r="K514" s="12"/>
      <c r="L514" s="12"/>
      <c r="M514" s="12"/>
      <c r="T514" s="17"/>
      <c r="Y514" s="12"/>
      <c r="Z514" s="12"/>
      <c r="AA514" s="12"/>
      <c r="AB514" s="12"/>
    </row>
    <row r="515" spans="3:28" s="2" customFormat="1" ht="15.75" customHeight="1">
      <c r="C515" s="17"/>
      <c r="D515" s="76"/>
      <c r="E515" s="77"/>
      <c r="F515" s="22"/>
      <c r="G515" s="12"/>
      <c r="H515" s="21"/>
      <c r="I515" s="12"/>
      <c r="J515" s="22"/>
      <c r="K515" s="12"/>
      <c r="L515" s="12"/>
      <c r="M515" s="12"/>
      <c r="T515" s="17"/>
      <c r="Y515" s="12"/>
      <c r="Z515" s="12"/>
      <c r="AA515" s="12"/>
      <c r="AB515" s="12"/>
    </row>
    <row r="516" spans="3:28" s="2" customFormat="1" ht="15.75" customHeight="1">
      <c r="C516" s="17"/>
      <c r="D516" s="76"/>
      <c r="E516" s="77"/>
      <c r="F516" s="22"/>
      <c r="G516" s="12"/>
      <c r="H516" s="21"/>
      <c r="I516" s="12"/>
      <c r="J516" s="22"/>
      <c r="K516" s="12"/>
      <c r="L516" s="12"/>
      <c r="M516" s="12"/>
      <c r="T516" s="17"/>
      <c r="Y516" s="12"/>
      <c r="Z516" s="12"/>
      <c r="AA516" s="12"/>
      <c r="AB516" s="12"/>
    </row>
    <row r="517" spans="3:28" s="2" customFormat="1" ht="15.75" customHeight="1">
      <c r="C517" s="17"/>
      <c r="D517" s="76"/>
      <c r="E517" s="77"/>
      <c r="F517" s="22"/>
      <c r="G517" s="12"/>
      <c r="H517" s="21"/>
      <c r="I517" s="12"/>
      <c r="J517" s="22"/>
      <c r="K517" s="12"/>
      <c r="L517" s="12"/>
      <c r="M517" s="12"/>
      <c r="T517" s="17"/>
      <c r="Y517" s="12"/>
      <c r="Z517" s="12"/>
      <c r="AA517" s="12"/>
      <c r="AB517" s="12"/>
    </row>
    <row r="518" spans="3:28" s="2" customFormat="1" ht="15.75" customHeight="1">
      <c r="C518" s="17"/>
      <c r="D518" s="76"/>
      <c r="E518" s="77"/>
      <c r="F518" s="22"/>
      <c r="G518" s="12"/>
      <c r="H518" s="21"/>
      <c r="I518" s="12"/>
      <c r="J518" s="22"/>
      <c r="K518" s="12"/>
      <c r="L518" s="12"/>
      <c r="M518" s="12"/>
      <c r="T518" s="17"/>
      <c r="Y518" s="12"/>
      <c r="Z518" s="12"/>
      <c r="AA518" s="12"/>
      <c r="AB518" s="12"/>
    </row>
    <row r="519" spans="3:28" s="2" customFormat="1" ht="15.75" customHeight="1">
      <c r="C519" s="17"/>
      <c r="D519" s="76"/>
      <c r="E519" s="77"/>
      <c r="F519" s="22"/>
      <c r="G519" s="12"/>
      <c r="H519" s="21"/>
      <c r="I519" s="12"/>
      <c r="J519" s="22"/>
      <c r="K519" s="12"/>
      <c r="L519" s="12"/>
      <c r="M519" s="12"/>
      <c r="T519" s="17"/>
      <c r="Y519" s="12"/>
      <c r="Z519" s="12"/>
      <c r="AA519" s="12"/>
      <c r="AB519" s="12"/>
    </row>
    <row r="520" spans="3:28" s="2" customFormat="1" ht="15.75" customHeight="1">
      <c r="C520" s="17"/>
      <c r="D520" s="76"/>
      <c r="E520" s="77"/>
      <c r="F520" s="22"/>
      <c r="G520" s="12"/>
      <c r="H520" s="21"/>
      <c r="I520" s="12"/>
      <c r="J520" s="22"/>
      <c r="K520" s="12"/>
      <c r="L520" s="12"/>
      <c r="M520" s="12"/>
      <c r="T520" s="17"/>
      <c r="Y520" s="12"/>
      <c r="Z520" s="12"/>
      <c r="AA520" s="12"/>
      <c r="AB520" s="12"/>
    </row>
    <row r="521" spans="3:28" s="2" customFormat="1" ht="15.75" customHeight="1">
      <c r="C521" s="17"/>
      <c r="D521" s="76"/>
      <c r="E521" s="77"/>
      <c r="F521" s="22"/>
      <c r="G521" s="12"/>
      <c r="H521" s="21"/>
      <c r="I521" s="12"/>
      <c r="J521" s="22"/>
      <c r="K521" s="12"/>
      <c r="L521" s="12"/>
      <c r="M521" s="12"/>
      <c r="T521" s="17"/>
      <c r="Y521" s="12"/>
      <c r="Z521" s="12"/>
      <c r="AA521" s="12"/>
      <c r="AB521" s="12"/>
    </row>
    <row r="522" spans="3:28" s="2" customFormat="1" ht="15.75" customHeight="1">
      <c r="C522" s="17"/>
      <c r="D522" s="76"/>
      <c r="E522" s="77"/>
      <c r="F522" s="22"/>
      <c r="G522" s="12"/>
      <c r="H522" s="21"/>
      <c r="I522" s="12"/>
      <c r="J522" s="22"/>
      <c r="K522" s="12"/>
      <c r="L522" s="12"/>
      <c r="M522" s="12"/>
      <c r="T522" s="17"/>
      <c r="Y522" s="12"/>
      <c r="Z522" s="12"/>
      <c r="AA522" s="12"/>
      <c r="AB522" s="12"/>
    </row>
    <row r="523" spans="3:28" s="2" customFormat="1" ht="15.75" customHeight="1">
      <c r="C523" s="17"/>
      <c r="D523" s="76"/>
      <c r="E523" s="77"/>
      <c r="F523" s="22"/>
      <c r="G523" s="12"/>
      <c r="H523" s="21"/>
      <c r="I523" s="12"/>
      <c r="J523" s="22"/>
      <c r="K523" s="12"/>
      <c r="L523" s="12"/>
      <c r="M523" s="12"/>
      <c r="T523" s="17"/>
      <c r="Y523" s="12"/>
      <c r="Z523" s="12"/>
      <c r="AA523" s="12"/>
      <c r="AB523" s="12"/>
    </row>
    <row r="524" spans="3:28" s="2" customFormat="1" ht="15.75" customHeight="1">
      <c r="C524" s="17"/>
      <c r="D524" s="76"/>
      <c r="E524" s="77"/>
      <c r="F524" s="22"/>
      <c r="G524" s="12"/>
      <c r="H524" s="21"/>
      <c r="I524" s="12"/>
      <c r="J524" s="22"/>
      <c r="K524" s="12"/>
      <c r="L524" s="12"/>
      <c r="M524" s="12"/>
      <c r="T524" s="17"/>
      <c r="Y524" s="12"/>
      <c r="Z524" s="12"/>
      <c r="AA524" s="12"/>
      <c r="AB524" s="12"/>
    </row>
    <row r="525" spans="3:28" s="2" customFormat="1" ht="15.75" customHeight="1">
      <c r="C525" s="17"/>
      <c r="D525" s="76"/>
      <c r="E525" s="77"/>
      <c r="F525" s="22"/>
      <c r="G525" s="12"/>
      <c r="H525" s="21"/>
      <c r="I525" s="12"/>
      <c r="J525" s="22"/>
      <c r="K525" s="12"/>
      <c r="L525" s="12"/>
      <c r="M525" s="12"/>
      <c r="T525" s="17"/>
      <c r="Y525" s="12"/>
      <c r="Z525" s="12"/>
      <c r="AA525" s="12"/>
      <c r="AB525" s="12"/>
    </row>
    <row r="526" spans="3:28" s="2" customFormat="1" ht="15.75" customHeight="1">
      <c r="C526" s="17"/>
      <c r="D526" s="76"/>
      <c r="E526" s="77"/>
      <c r="F526" s="22"/>
      <c r="G526" s="12"/>
      <c r="H526" s="21"/>
      <c r="I526" s="12"/>
      <c r="J526" s="22"/>
      <c r="K526" s="12"/>
      <c r="L526" s="12"/>
      <c r="M526" s="12"/>
      <c r="T526" s="17"/>
      <c r="Y526" s="12"/>
      <c r="Z526" s="12"/>
      <c r="AA526" s="12"/>
      <c r="AB526" s="12"/>
    </row>
    <row r="527" spans="3:28" s="2" customFormat="1" ht="15.75" customHeight="1">
      <c r="C527" s="17"/>
      <c r="D527" s="76"/>
      <c r="E527" s="77"/>
      <c r="F527" s="22"/>
      <c r="G527" s="12"/>
      <c r="H527" s="21"/>
      <c r="I527" s="12"/>
      <c r="J527" s="22"/>
      <c r="K527" s="12"/>
      <c r="L527" s="12"/>
      <c r="M527" s="12"/>
      <c r="T527" s="17"/>
      <c r="Y527" s="12"/>
      <c r="Z527" s="12"/>
      <c r="AA527" s="12"/>
      <c r="AB527" s="12"/>
    </row>
    <row r="528" spans="3:28" s="2" customFormat="1" ht="15.75" customHeight="1">
      <c r="C528" s="17"/>
      <c r="D528" s="76"/>
      <c r="E528" s="77"/>
      <c r="F528" s="22"/>
      <c r="G528" s="12"/>
      <c r="H528" s="21"/>
      <c r="I528" s="12"/>
      <c r="J528" s="22"/>
      <c r="K528" s="12"/>
      <c r="L528" s="12"/>
      <c r="M528" s="12"/>
      <c r="T528" s="17"/>
      <c r="Y528" s="12"/>
      <c r="Z528" s="12"/>
      <c r="AA528" s="12"/>
      <c r="AB528" s="12"/>
    </row>
    <row r="529" spans="3:28" s="2" customFormat="1" ht="15.75" customHeight="1">
      <c r="C529" s="17"/>
      <c r="D529" s="76"/>
      <c r="E529" s="77"/>
      <c r="F529" s="22"/>
      <c r="G529" s="12"/>
      <c r="H529" s="21"/>
      <c r="I529" s="12"/>
      <c r="J529" s="22"/>
      <c r="K529" s="12"/>
      <c r="L529" s="12"/>
      <c r="M529" s="12"/>
      <c r="T529" s="17"/>
      <c r="Y529" s="12"/>
      <c r="Z529" s="12"/>
      <c r="AA529" s="12"/>
      <c r="AB529" s="12"/>
    </row>
    <row r="530" spans="3:28" s="2" customFormat="1" ht="15.75" customHeight="1">
      <c r="C530" s="17"/>
      <c r="D530" s="76"/>
      <c r="E530" s="77"/>
      <c r="F530" s="22"/>
      <c r="G530" s="12"/>
      <c r="H530" s="21"/>
      <c r="I530" s="12"/>
      <c r="J530" s="22"/>
      <c r="K530" s="12"/>
      <c r="L530" s="12"/>
      <c r="M530" s="12"/>
      <c r="T530" s="17"/>
      <c r="Y530" s="12"/>
      <c r="Z530" s="12"/>
      <c r="AA530" s="12"/>
      <c r="AB530" s="12"/>
    </row>
    <row r="531" spans="3:28" s="2" customFormat="1" ht="15.75" customHeight="1">
      <c r="C531" s="17"/>
      <c r="D531" s="76"/>
      <c r="E531" s="77"/>
      <c r="F531" s="22"/>
      <c r="G531" s="12"/>
      <c r="H531" s="21"/>
      <c r="I531" s="12"/>
      <c r="J531" s="22"/>
      <c r="K531" s="12"/>
      <c r="L531" s="12"/>
      <c r="M531" s="12"/>
      <c r="T531" s="17"/>
      <c r="Y531" s="12"/>
      <c r="Z531" s="12"/>
      <c r="AA531" s="12"/>
      <c r="AB531" s="12"/>
    </row>
    <row r="532" spans="3:28" s="2" customFormat="1" ht="15.75" customHeight="1">
      <c r="C532" s="17"/>
      <c r="D532" s="76"/>
      <c r="E532" s="77"/>
      <c r="F532" s="22"/>
      <c r="G532" s="12"/>
      <c r="H532" s="21"/>
      <c r="I532" s="12"/>
      <c r="J532" s="22"/>
      <c r="K532" s="12"/>
      <c r="L532" s="12"/>
      <c r="M532" s="12"/>
      <c r="T532" s="17"/>
      <c r="Y532" s="12"/>
      <c r="Z532" s="12"/>
      <c r="AA532" s="12"/>
      <c r="AB532" s="12"/>
    </row>
    <row r="533" spans="3:28" s="2" customFormat="1" ht="15.75" customHeight="1">
      <c r="C533" s="17"/>
      <c r="D533" s="76"/>
      <c r="E533" s="77"/>
      <c r="F533" s="22"/>
      <c r="G533" s="12"/>
      <c r="H533" s="21"/>
      <c r="I533" s="12"/>
      <c r="J533" s="22"/>
      <c r="K533" s="12"/>
      <c r="L533" s="12"/>
      <c r="M533" s="12"/>
      <c r="T533" s="17"/>
      <c r="Y533" s="12"/>
      <c r="Z533" s="12"/>
      <c r="AA533" s="12"/>
      <c r="AB533" s="12"/>
    </row>
    <row r="534" spans="3:28" s="2" customFormat="1" ht="15.75" customHeight="1">
      <c r="C534" s="17"/>
      <c r="D534" s="76"/>
      <c r="E534" s="77"/>
      <c r="F534" s="22"/>
      <c r="G534" s="12"/>
      <c r="H534" s="21"/>
      <c r="I534" s="12"/>
      <c r="J534" s="22"/>
      <c r="K534" s="12"/>
      <c r="L534" s="12"/>
      <c r="M534" s="12"/>
      <c r="T534" s="17"/>
      <c r="Y534" s="12"/>
      <c r="Z534" s="12"/>
      <c r="AA534" s="12"/>
      <c r="AB534" s="12"/>
    </row>
    <row r="535" spans="3:28" s="2" customFormat="1" ht="15.75" customHeight="1">
      <c r="C535" s="17"/>
      <c r="D535" s="76"/>
      <c r="E535" s="77"/>
      <c r="F535" s="22"/>
      <c r="G535" s="12"/>
      <c r="H535" s="21"/>
      <c r="I535" s="12"/>
      <c r="J535" s="22"/>
      <c r="K535" s="12"/>
      <c r="L535" s="12"/>
      <c r="M535" s="12"/>
      <c r="T535" s="17"/>
      <c r="Y535" s="12"/>
      <c r="Z535" s="12"/>
      <c r="AA535" s="12"/>
      <c r="AB535" s="12"/>
    </row>
    <row r="536" spans="3:28" s="2" customFormat="1" ht="15.75" customHeight="1">
      <c r="C536" s="17"/>
      <c r="D536" s="76"/>
      <c r="E536" s="77"/>
      <c r="F536" s="22"/>
      <c r="G536" s="12"/>
      <c r="H536" s="21"/>
      <c r="I536" s="12"/>
      <c r="J536" s="22"/>
      <c r="K536" s="12"/>
      <c r="L536" s="12"/>
      <c r="M536" s="12"/>
      <c r="T536" s="17"/>
      <c r="Y536" s="12"/>
      <c r="Z536" s="12"/>
      <c r="AA536" s="12"/>
      <c r="AB536" s="12"/>
    </row>
    <row r="537" spans="3:28" s="2" customFormat="1" ht="15.75" customHeight="1">
      <c r="C537" s="17"/>
      <c r="D537" s="76"/>
      <c r="E537" s="77"/>
      <c r="F537" s="22"/>
      <c r="G537" s="12"/>
      <c r="H537" s="21"/>
      <c r="I537" s="12"/>
      <c r="J537" s="22"/>
      <c r="K537" s="12"/>
      <c r="L537" s="12"/>
      <c r="M537" s="12"/>
      <c r="T537" s="17"/>
      <c r="Y537" s="12"/>
      <c r="Z537" s="12"/>
      <c r="AA537" s="12"/>
      <c r="AB537" s="12"/>
    </row>
    <row r="538" spans="3:28" s="2" customFormat="1" ht="15.75" customHeight="1">
      <c r="C538" s="17"/>
      <c r="D538" s="76"/>
      <c r="E538" s="77"/>
      <c r="F538" s="22"/>
      <c r="G538" s="12"/>
      <c r="H538" s="21"/>
      <c r="I538" s="12"/>
      <c r="J538" s="22"/>
      <c r="K538" s="12"/>
      <c r="L538" s="12"/>
      <c r="M538" s="12"/>
      <c r="T538" s="17"/>
      <c r="Y538" s="12"/>
      <c r="Z538" s="12"/>
      <c r="AA538" s="12"/>
      <c r="AB538" s="12"/>
    </row>
    <row r="539" spans="3:28" s="2" customFormat="1" ht="15.75" customHeight="1">
      <c r="C539" s="17"/>
      <c r="D539" s="76"/>
      <c r="E539" s="77"/>
      <c r="F539" s="22"/>
      <c r="G539" s="12"/>
      <c r="H539" s="21"/>
      <c r="I539" s="12"/>
      <c r="J539" s="22"/>
      <c r="K539" s="12"/>
      <c r="L539" s="12"/>
      <c r="M539" s="12"/>
      <c r="T539" s="17"/>
      <c r="Y539" s="12"/>
      <c r="Z539" s="12"/>
      <c r="AA539" s="12"/>
      <c r="AB539" s="12"/>
    </row>
    <row r="540" spans="3:28" s="2" customFormat="1" ht="15.75" customHeight="1">
      <c r="C540" s="17"/>
      <c r="D540" s="76"/>
      <c r="E540" s="77"/>
      <c r="F540" s="22"/>
      <c r="G540" s="12"/>
      <c r="H540" s="21"/>
      <c r="I540" s="12"/>
      <c r="J540" s="22"/>
      <c r="K540" s="12"/>
      <c r="L540" s="12"/>
      <c r="M540" s="12"/>
      <c r="T540" s="17"/>
      <c r="Y540" s="12"/>
      <c r="Z540" s="12"/>
      <c r="AA540" s="12"/>
      <c r="AB540" s="12"/>
    </row>
    <row r="541" spans="3:28" s="2" customFormat="1" ht="15.75" customHeight="1">
      <c r="C541" s="17"/>
      <c r="D541" s="76"/>
      <c r="E541" s="77"/>
      <c r="F541" s="22"/>
      <c r="G541" s="12"/>
      <c r="H541" s="21"/>
      <c r="I541" s="12"/>
      <c r="J541" s="22"/>
      <c r="K541" s="12"/>
      <c r="L541" s="12"/>
      <c r="M541" s="12"/>
      <c r="T541" s="17"/>
      <c r="Y541" s="12"/>
      <c r="Z541" s="12"/>
      <c r="AA541" s="12"/>
      <c r="AB541" s="12"/>
    </row>
    <row r="542" spans="3:28" s="2" customFormat="1" ht="15.75" customHeight="1">
      <c r="C542" s="17"/>
      <c r="D542" s="76"/>
      <c r="E542" s="77"/>
      <c r="F542" s="22"/>
      <c r="G542" s="12"/>
      <c r="H542" s="21"/>
      <c r="I542" s="12"/>
      <c r="J542" s="22"/>
      <c r="K542" s="12"/>
      <c r="L542" s="12"/>
      <c r="M542" s="12"/>
      <c r="T542" s="17"/>
      <c r="Y542" s="12"/>
      <c r="Z542" s="12"/>
      <c r="AA542" s="12"/>
      <c r="AB542" s="12"/>
    </row>
    <row r="543" spans="3:28" s="2" customFormat="1" ht="15.75" customHeight="1">
      <c r="C543" s="17"/>
      <c r="D543" s="76"/>
      <c r="E543" s="77"/>
      <c r="F543" s="22"/>
      <c r="G543" s="12"/>
      <c r="H543" s="21"/>
      <c r="I543" s="12"/>
      <c r="J543" s="22"/>
      <c r="K543" s="12"/>
      <c r="L543" s="12"/>
      <c r="M543" s="12"/>
      <c r="T543" s="17"/>
      <c r="Y543" s="12"/>
      <c r="Z543" s="12"/>
      <c r="AA543" s="12"/>
      <c r="AB543" s="12"/>
    </row>
    <row r="544" spans="3:28" s="2" customFormat="1" ht="15.75" customHeight="1">
      <c r="C544" s="17"/>
      <c r="D544" s="76"/>
      <c r="E544" s="77"/>
      <c r="F544" s="22"/>
      <c r="G544" s="12"/>
      <c r="H544" s="21"/>
      <c r="I544" s="12"/>
      <c r="J544" s="22"/>
      <c r="K544" s="12"/>
      <c r="L544" s="12"/>
      <c r="M544" s="12"/>
      <c r="T544" s="17"/>
      <c r="Y544" s="12"/>
      <c r="Z544" s="12"/>
      <c r="AA544" s="12"/>
      <c r="AB544" s="12"/>
    </row>
    <row r="545" spans="3:28" s="2" customFormat="1" ht="15.75" customHeight="1">
      <c r="C545" s="17"/>
      <c r="D545" s="76"/>
      <c r="E545" s="77"/>
      <c r="F545" s="22"/>
      <c r="G545" s="12"/>
      <c r="H545" s="21"/>
      <c r="I545" s="12"/>
      <c r="J545" s="22"/>
      <c r="K545" s="12"/>
      <c r="L545" s="12"/>
      <c r="M545" s="12"/>
      <c r="T545" s="17"/>
      <c r="Y545" s="12"/>
      <c r="Z545" s="12"/>
      <c r="AA545" s="12"/>
      <c r="AB545" s="12"/>
    </row>
    <row r="546" spans="3:28" s="2" customFormat="1" ht="15.75" customHeight="1">
      <c r="C546" s="17"/>
      <c r="D546" s="76"/>
      <c r="E546" s="77"/>
      <c r="F546" s="22"/>
      <c r="G546" s="12"/>
      <c r="H546" s="21"/>
      <c r="I546" s="12"/>
      <c r="J546" s="22"/>
      <c r="K546" s="12"/>
      <c r="L546" s="12"/>
      <c r="M546" s="12"/>
      <c r="T546" s="17"/>
      <c r="Y546" s="12"/>
      <c r="Z546" s="12"/>
      <c r="AA546" s="12"/>
      <c r="AB546" s="12"/>
    </row>
    <row r="547" spans="3:28" s="2" customFormat="1" ht="15.75" customHeight="1">
      <c r="C547" s="17"/>
      <c r="D547" s="76"/>
      <c r="E547" s="77"/>
      <c r="F547" s="22"/>
      <c r="G547" s="12"/>
      <c r="H547" s="21"/>
      <c r="I547" s="12"/>
      <c r="J547" s="22"/>
      <c r="K547" s="12"/>
      <c r="L547" s="12"/>
      <c r="M547" s="12"/>
      <c r="T547" s="17"/>
      <c r="Y547" s="12"/>
      <c r="Z547" s="12"/>
      <c r="AA547" s="12"/>
      <c r="AB547" s="12"/>
    </row>
    <row r="548" spans="3:28" s="2" customFormat="1" ht="15.75" customHeight="1">
      <c r="C548" s="17"/>
      <c r="D548" s="76"/>
      <c r="E548" s="77"/>
      <c r="F548" s="22"/>
      <c r="G548" s="12"/>
      <c r="H548" s="21"/>
      <c r="I548" s="12"/>
      <c r="J548" s="22"/>
      <c r="K548" s="12"/>
      <c r="L548" s="12"/>
      <c r="M548" s="12"/>
      <c r="T548" s="17"/>
      <c r="Y548" s="12"/>
      <c r="Z548" s="12"/>
      <c r="AA548" s="12"/>
      <c r="AB548" s="12"/>
    </row>
  </sheetData>
  <sortState ref="T5:V10">
    <sortCondition descending="1" ref="U5:U10"/>
  </sortState>
  <pageMargins left="0.7" right="0.7" top="0.75" bottom="0.75" header="0.3" footer="0.3"/>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AB553"/>
  <sheetViews>
    <sheetView showGridLines="0" zoomScale="90" zoomScaleNormal="90" zoomScalePageLayoutView="90" workbookViewId="0"/>
  </sheetViews>
  <sheetFormatPr defaultColWidth="8.875" defaultRowHeight="15.75" customHeight="1"/>
  <cols>
    <col min="1" max="2" width="3.5" style="47" customWidth="1"/>
    <col min="3" max="3" width="28.625" style="47" customWidth="1"/>
    <col min="4" max="4" width="31.125" style="47" customWidth="1"/>
    <col min="5" max="5" width="15.625" style="47" customWidth="1"/>
    <col min="6" max="6" width="15.125" style="13" customWidth="1"/>
    <col min="7" max="7" width="23.5" style="47" bestFit="1" customWidth="1"/>
    <col min="8" max="12" width="17.125" style="47" customWidth="1"/>
    <col min="13" max="13" width="26.375" style="47" customWidth="1"/>
    <col min="14" max="14" width="17.125" style="47" customWidth="1"/>
    <col min="15" max="15" width="18" style="47" customWidth="1"/>
    <col min="16" max="16" width="15.625" style="47" customWidth="1"/>
    <col min="17" max="17" width="10" style="47" customWidth="1"/>
    <col min="18" max="18" width="15.5" style="47" customWidth="1"/>
    <col min="19" max="19" width="15.125" style="47" customWidth="1"/>
    <col min="20" max="20" width="40.875" style="47" customWidth="1"/>
    <col min="21" max="21" width="15.875" style="47" customWidth="1"/>
    <col min="22" max="22" width="10.5" style="47" customWidth="1"/>
    <col min="23" max="16384" width="8.875" style="47"/>
  </cols>
  <sheetData>
    <row r="1" spans="3:22" ht="16.5" customHeight="1">
      <c r="F1" s="47"/>
    </row>
    <row r="2" spans="3:22" ht="31.5">
      <c r="C2" s="46" t="s">
        <v>200</v>
      </c>
      <c r="F2" s="47"/>
      <c r="S2" s="113" t="s">
        <v>510</v>
      </c>
    </row>
    <row r="3" spans="3:22" ht="16.5" customHeight="1">
      <c r="F3" s="47"/>
    </row>
    <row r="4" spans="3:22" ht="16.5" customHeight="1">
      <c r="C4" s="98" t="s">
        <v>303</v>
      </c>
      <c r="D4" s="98" t="s">
        <v>302</v>
      </c>
      <c r="E4" s="98" t="s">
        <v>239</v>
      </c>
      <c r="F4" s="98" t="s">
        <v>245</v>
      </c>
      <c r="S4" s="107" t="s">
        <v>303</v>
      </c>
      <c r="T4" s="98" t="s">
        <v>91</v>
      </c>
      <c r="U4" s="98" t="s">
        <v>92</v>
      </c>
      <c r="V4" s="237"/>
    </row>
    <row r="5" spans="3:22" ht="16.5" customHeight="1">
      <c r="C5" s="116" t="s">
        <v>115</v>
      </c>
      <c r="D5" s="42">
        <f>IFERROR(AVERAGEIF($D$45:$D$553,"&gt;0",$D$45:$D$553),0)</f>
        <v>0.53103448275862075</v>
      </c>
      <c r="E5" s="48">
        <f>COUNTIF($D$45:$D$553,"&gt;0")</f>
        <v>29</v>
      </c>
      <c r="F5" s="49">
        <f t="shared" ref="F5:F14" si="0">E5/$D$18</f>
        <v>0.70731707317073167</v>
      </c>
      <c r="R5" s="167"/>
      <c r="S5" s="116" t="s">
        <v>272</v>
      </c>
      <c r="T5" s="49">
        <f t="shared" ref="T5:T19" si="1">U5/$U$21</f>
        <v>0.22222222222222221</v>
      </c>
      <c r="U5" s="48">
        <f t="shared" ref="U5:U19" si="2">COUNTIF($P$45:$R$553,S5)</f>
        <v>4</v>
      </c>
      <c r="V5" s="238"/>
    </row>
    <row r="6" spans="3:22" ht="16.5" customHeight="1">
      <c r="C6" s="115" t="s">
        <v>119</v>
      </c>
      <c r="D6" s="42">
        <f>AVERAGEIF($H$45:$H$553,"&gt;0",$H$45:$H$553)</f>
        <v>0.49</v>
      </c>
      <c r="E6" s="48">
        <f>COUNTIF($H$45:$H$553,"&gt;0")</f>
        <v>9</v>
      </c>
      <c r="F6" s="49">
        <f t="shared" si="0"/>
        <v>0.21951219512195122</v>
      </c>
      <c r="R6" s="167"/>
      <c r="S6" s="116" t="s">
        <v>872</v>
      </c>
      <c r="T6" s="49">
        <f t="shared" si="1"/>
        <v>5.5555555555555552E-2</v>
      </c>
      <c r="U6" s="48">
        <f t="shared" si="2"/>
        <v>1</v>
      </c>
      <c r="V6" s="238"/>
    </row>
    <row r="7" spans="3:22" ht="16.5" customHeight="1">
      <c r="C7" s="109" t="s">
        <v>122</v>
      </c>
      <c r="D7" s="42">
        <f>AVERAGEIF($K$45:$K$553,"&gt;0",$K$45:$K$553)</f>
        <v>0.56181818181818188</v>
      </c>
      <c r="E7" s="48">
        <f>COUNTIF($K$45:$K$553,"&gt;0")</f>
        <v>22</v>
      </c>
      <c r="F7" s="49">
        <f t="shared" si="0"/>
        <v>0.53658536585365857</v>
      </c>
      <c r="R7" s="194"/>
      <c r="S7" s="116" t="s">
        <v>873</v>
      </c>
      <c r="T7" s="49">
        <f t="shared" si="1"/>
        <v>5.5555555555555552E-2</v>
      </c>
      <c r="U7" s="48">
        <f t="shared" si="2"/>
        <v>1</v>
      </c>
      <c r="V7" s="238"/>
    </row>
    <row r="8" spans="3:22">
      <c r="C8" s="109" t="s">
        <v>121</v>
      </c>
      <c r="D8" s="42">
        <f>AVERAGEIF($J$45:$J$553,"&gt;0",$J$45:$J$553)</f>
        <v>0.51666666666666672</v>
      </c>
      <c r="E8" s="48">
        <f>COUNTIF($J$45:$J$553,"&gt;0")</f>
        <v>3</v>
      </c>
      <c r="F8" s="49">
        <f t="shared" si="0"/>
        <v>7.3170731707317069E-2</v>
      </c>
      <c r="R8" s="194"/>
      <c r="S8" s="116" t="s">
        <v>388</v>
      </c>
      <c r="T8" s="49">
        <f t="shared" si="1"/>
        <v>5.5555555555555552E-2</v>
      </c>
      <c r="U8" s="48">
        <f t="shared" si="2"/>
        <v>1</v>
      </c>
      <c r="V8" s="238"/>
    </row>
    <row r="9" spans="3:22">
      <c r="C9" s="109" t="s">
        <v>118</v>
      </c>
      <c r="D9" s="42">
        <f>IFERROR(AVERAGEIF($G$45:$G$553,"&gt;0",$G$45:$G$553),0)</f>
        <v>0</v>
      </c>
      <c r="E9" s="48">
        <f>COUNTIF($G$45:$G$553,"&gt;0%")</f>
        <v>0</v>
      </c>
      <c r="F9" s="49">
        <f t="shared" si="0"/>
        <v>0</v>
      </c>
      <c r="R9" s="194"/>
      <c r="S9" s="116" t="s">
        <v>797</v>
      </c>
      <c r="T9" s="49">
        <f t="shared" si="1"/>
        <v>5.5555555555555552E-2</v>
      </c>
      <c r="U9" s="48">
        <f t="shared" si="2"/>
        <v>1</v>
      </c>
      <c r="V9" s="238"/>
    </row>
    <row r="10" spans="3:22">
      <c r="C10" s="109" t="s">
        <v>208</v>
      </c>
      <c r="D10" s="42">
        <f>IFERROR(AVERAGEIF($I$45:$I$553,"&gt;0",$I$45:$I$553),0)</f>
        <v>0</v>
      </c>
      <c r="E10" s="48">
        <f>COUNTIF($I$45:$I$553,"&gt;0")</f>
        <v>0</v>
      </c>
      <c r="F10" s="49">
        <f t="shared" si="0"/>
        <v>0</v>
      </c>
      <c r="R10" s="194"/>
      <c r="S10" s="116" t="s">
        <v>879</v>
      </c>
      <c r="T10" s="49">
        <f t="shared" si="1"/>
        <v>5.5555555555555552E-2</v>
      </c>
      <c r="U10" s="48">
        <f t="shared" si="2"/>
        <v>1</v>
      </c>
      <c r="V10" s="238"/>
    </row>
    <row r="11" spans="3:22">
      <c r="C11" s="109" t="s">
        <v>117</v>
      </c>
      <c r="D11" s="42">
        <f>IFERROR(AVERAGEIF($F$45:$F$553,"&gt;0",$F$45:$F$553),0)</f>
        <v>0</v>
      </c>
      <c r="E11" s="48">
        <f>COUNTIF($F$45:$F$553,"&gt;0")</f>
        <v>0</v>
      </c>
      <c r="F11" s="49">
        <f t="shared" si="0"/>
        <v>0</v>
      </c>
      <c r="R11" s="194"/>
      <c r="S11" s="116" t="s">
        <v>878</v>
      </c>
      <c r="T11" s="49">
        <f t="shared" si="1"/>
        <v>5.5555555555555552E-2</v>
      </c>
      <c r="U11" s="48">
        <f t="shared" si="2"/>
        <v>1</v>
      </c>
      <c r="V11" s="238"/>
    </row>
    <row r="12" spans="3:22" ht="15.75" customHeight="1">
      <c r="C12" s="116" t="s">
        <v>513</v>
      </c>
      <c r="D12" s="42">
        <f>IFERROR(AVERAGEIF($E$45:$E$553,"&gt;0",$E$45:$E$553),0)</f>
        <v>0</v>
      </c>
      <c r="E12" s="48">
        <f>COUNTIF($E$45:$E$553,"&gt;0")</f>
        <v>0</v>
      </c>
      <c r="F12" s="49">
        <f t="shared" si="0"/>
        <v>0</v>
      </c>
      <c r="R12" s="194"/>
      <c r="S12" s="116" t="s">
        <v>802</v>
      </c>
      <c r="T12" s="49">
        <f t="shared" si="1"/>
        <v>5.5555555555555552E-2</v>
      </c>
      <c r="U12" s="48">
        <f t="shared" si="2"/>
        <v>1</v>
      </c>
      <c r="V12" s="238"/>
    </row>
    <row r="13" spans="3:22" ht="16.5" customHeight="1">
      <c r="C13" s="114" t="s">
        <v>123</v>
      </c>
      <c r="D13" s="42">
        <f>IFERROR(AVERAGEIF($L$45:$L$553,"&gt;0",$L$45:$L$553),0)</f>
        <v>0</v>
      </c>
      <c r="E13" s="48">
        <f>COUNTIF($L$45:$L$553,"&gt;0")</f>
        <v>0</v>
      </c>
      <c r="F13" s="49">
        <f t="shared" si="0"/>
        <v>0</v>
      </c>
      <c r="R13" s="194"/>
      <c r="S13" s="116" t="s">
        <v>119</v>
      </c>
      <c r="T13" s="49">
        <f t="shared" si="1"/>
        <v>5.5555555555555552E-2</v>
      </c>
      <c r="U13" s="48">
        <f t="shared" si="2"/>
        <v>1</v>
      </c>
      <c r="V13" s="13"/>
    </row>
    <row r="14" spans="3:22" ht="16.5" customHeight="1">
      <c r="C14" s="109" t="s">
        <v>304</v>
      </c>
      <c r="D14" s="42">
        <f>AVERAGEIF($N$45:$N$553,"&gt;0",$N$45:$N$553)</f>
        <v>0.51642857142857135</v>
      </c>
      <c r="E14" s="48">
        <f>COUNTIF($N$45:MI557,"&gt;0")</f>
        <v>14</v>
      </c>
      <c r="F14" s="49">
        <f t="shared" si="0"/>
        <v>0.34146341463414637</v>
      </c>
      <c r="R14" s="194"/>
      <c r="S14" s="116" t="s">
        <v>775</v>
      </c>
      <c r="T14" s="49">
        <f t="shared" si="1"/>
        <v>5.5555555555555552E-2</v>
      </c>
      <c r="U14" s="48">
        <f t="shared" si="2"/>
        <v>1</v>
      </c>
    </row>
    <row r="15" spans="3:22" ht="16.5" customHeight="1">
      <c r="R15" s="167"/>
      <c r="S15" s="116" t="s">
        <v>876</v>
      </c>
      <c r="T15" s="49">
        <f t="shared" si="1"/>
        <v>5.5555555555555552E-2</v>
      </c>
      <c r="U15" s="48">
        <f t="shared" si="2"/>
        <v>1</v>
      </c>
    </row>
    <row r="16" spans="3:22" ht="16.5" customHeight="1">
      <c r="C16" s="98" t="s">
        <v>93</v>
      </c>
      <c r="D16" s="98"/>
      <c r="E16" s="98">
        <f>SUM(E5:E14)</f>
        <v>77</v>
      </c>
      <c r="F16" s="98"/>
      <c r="R16" s="194"/>
      <c r="S16" s="116" t="s">
        <v>875</v>
      </c>
      <c r="T16" s="49">
        <f t="shared" si="1"/>
        <v>5.5555555555555552E-2</v>
      </c>
      <c r="U16" s="48">
        <f t="shared" si="2"/>
        <v>1</v>
      </c>
    </row>
    <row r="17" spans="3:22" ht="16.5" customHeight="1">
      <c r="C17" s="109"/>
      <c r="R17" s="194"/>
      <c r="S17" s="116" t="s">
        <v>877</v>
      </c>
      <c r="T17" s="49">
        <f t="shared" si="1"/>
        <v>5.5555555555555552E-2</v>
      </c>
      <c r="U17" s="48">
        <f t="shared" si="2"/>
        <v>1</v>
      </c>
    </row>
    <row r="18" spans="3:22" ht="16.5" customHeight="1">
      <c r="C18" s="98" t="s">
        <v>263</v>
      </c>
      <c r="D18" s="98">
        <f>'7. Online Ordering'!E5</f>
        <v>41</v>
      </c>
      <c r="E18" s="98"/>
      <c r="F18" s="98"/>
      <c r="R18" s="194"/>
      <c r="S18" s="116" t="s">
        <v>801</v>
      </c>
      <c r="T18" s="49">
        <f t="shared" si="1"/>
        <v>5.5555555555555552E-2</v>
      </c>
      <c r="U18" s="48">
        <f t="shared" si="2"/>
        <v>1</v>
      </c>
    </row>
    <row r="19" spans="3:22" ht="16.5" customHeight="1">
      <c r="R19" s="167"/>
      <c r="S19" s="116" t="s">
        <v>874</v>
      </c>
      <c r="T19" s="49">
        <f t="shared" si="1"/>
        <v>5.5555555555555552E-2</v>
      </c>
      <c r="U19" s="48">
        <f t="shared" si="2"/>
        <v>1</v>
      </c>
    </row>
    <row r="20" spans="3:22" ht="16.5" customHeight="1">
      <c r="S20" s="116"/>
      <c r="T20" s="49"/>
      <c r="U20" s="48"/>
    </row>
    <row r="21" spans="3:22" ht="16.5" customHeight="1">
      <c r="S21" s="117" t="s">
        <v>93</v>
      </c>
      <c r="T21" s="98"/>
      <c r="U21" s="98">
        <f>SUM(U5:U20)</f>
        <v>18</v>
      </c>
    </row>
    <row r="22" spans="3:22" ht="16.5" customHeight="1">
      <c r="C22" s="184" t="s">
        <v>1086</v>
      </c>
      <c r="S22" s="308"/>
      <c r="T22" s="238"/>
      <c r="U22" s="309"/>
    </row>
    <row r="23" spans="3:22" ht="16.5" customHeight="1">
      <c r="C23" s="374" t="s">
        <v>1075</v>
      </c>
      <c r="D23" s="375">
        <v>43133</v>
      </c>
      <c r="E23" s="375">
        <v>43214</v>
      </c>
      <c r="F23" s="375">
        <v>43294</v>
      </c>
      <c r="S23" s="308"/>
      <c r="T23" s="238"/>
      <c r="U23" s="309"/>
    </row>
    <row r="24" spans="3:22" ht="16.5" customHeight="1">
      <c r="C24" s="96" t="s">
        <v>90</v>
      </c>
      <c r="D24" s="96" t="s">
        <v>1085</v>
      </c>
      <c r="E24" s="96" t="s">
        <v>1085</v>
      </c>
      <c r="F24" s="96" t="s">
        <v>1085</v>
      </c>
      <c r="S24" s="308"/>
      <c r="T24" s="238"/>
      <c r="U24" s="309"/>
    </row>
    <row r="25" spans="3:22" ht="16.5" customHeight="1">
      <c r="C25" s="116" t="s">
        <v>115</v>
      </c>
      <c r="D25" s="389">
        <v>0.42607142857142855</v>
      </c>
      <c r="E25" s="42">
        <v>0.44257142857142862</v>
      </c>
      <c r="F25" s="42">
        <v>0.47</v>
      </c>
      <c r="S25" s="308"/>
      <c r="T25" s="238"/>
      <c r="U25" s="309"/>
    </row>
    <row r="26" spans="3:22" ht="16.5" customHeight="1">
      <c r="C26" s="109" t="s">
        <v>121</v>
      </c>
      <c r="D26" s="389">
        <v>0.62849999999999995</v>
      </c>
      <c r="E26" s="42">
        <v>0.81312499999999999</v>
      </c>
      <c r="F26" s="42">
        <v>0.56000000000000005</v>
      </c>
      <c r="S26" s="167"/>
      <c r="T26" s="238"/>
      <c r="U26" s="309"/>
    </row>
    <row r="27" spans="3:22" ht="16.5" customHeight="1">
      <c r="C27" s="115" t="s">
        <v>119</v>
      </c>
      <c r="D27" s="389">
        <v>0.44</v>
      </c>
      <c r="E27" s="42">
        <v>0.42473684210526308</v>
      </c>
      <c r="F27" s="42">
        <v>0.55000000000000004</v>
      </c>
      <c r="S27" s="308"/>
      <c r="T27" s="238"/>
      <c r="U27" s="309"/>
    </row>
    <row r="28" spans="3:22" ht="16.5" customHeight="1">
      <c r="C28" s="109" t="s">
        <v>122</v>
      </c>
      <c r="D28" s="389">
        <v>0.18181818181818185</v>
      </c>
      <c r="E28" s="42">
        <v>0.30823529411764694</v>
      </c>
      <c r="F28" s="42">
        <v>0.39</v>
      </c>
      <c r="S28" s="13"/>
      <c r="T28" s="13"/>
      <c r="U28" s="13"/>
      <c r="V28" s="237"/>
    </row>
    <row r="29" spans="3:22" ht="16.5" customHeight="1">
      <c r="C29" s="109" t="s">
        <v>304</v>
      </c>
      <c r="D29" s="389">
        <v>0.32705882352941162</v>
      </c>
      <c r="E29" s="42">
        <v>0.51687499999999986</v>
      </c>
      <c r="F29" s="42">
        <v>0.56000000000000005</v>
      </c>
      <c r="V29" s="13"/>
    </row>
    <row r="30" spans="3:22" ht="16.5" customHeight="1">
      <c r="F30" s="47"/>
      <c r="S30" s="239"/>
      <c r="T30" s="237"/>
      <c r="U30" s="237"/>
      <c r="V30" s="237"/>
    </row>
    <row r="31" spans="3:22" ht="16.5" customHeight="1">
      <c r="F31" s="47"/>
    </row>
    <row r="32" spans="3:22" ht="16.5" customHeight="1">
      <c r="F32" s="47"/>
    </row>
    <row r="33" spans="2:18" ht="16.5" customHeight="1">
      <c r="F33" s="47"/>
    </row>
    <row r="34" spans="2:18" ht="16.5" customHeight="1">
      <c r="F34" s="47"/>
    </row>
    <row r="35" spans="2:18" ht="16.5" customHeight="1">
      <c r="F35" s="47"/>
    </row>
    <row r="36" spans="2:18" ht="16.5" customHeight="1">
      <c r="F36" s="47"/>
    </row>
    <row r="37" spans="2:18" ht="16.5" customHeight="1">
      <c r="F37" s="47"/>
    </row>
    <row r="38" spans="2:18" ht="16.5" customHeight="1">
      <c r="F38" s="47"/>
    </row>
    <row r="39" spans="2:18" ht="16.5" customHeight="1">
      <c r="F39" s="47"/>
    </row>
    <row r="40" spans="2:18" ht="16.5" customHeight="1">
      <c r="F40" s="47"/>
    </row>
    <row r="41" spans="2:18" ht="16.5" customHeight="1">
      <c r="F41" s="47"/>
    </row>
    <row r="42" spans="2:18" ht="16.5" customHeight="1">
      <c r="F42" s="47"/>
    </row>
    <row r="43" spans="2:18" ht="16.5" customHeight="1">
      <c r="F43" s="47"/>
    </row>
    <row r="44" spans="2:18" ht="31.5">
      <c r="B44" s="2" t="s">
        <v>287</v>
      </c>
      <c r="C44" s="2" t="s">
        <v>89</v>
      </c>
      <c r="D44" s="169" t="s">
        <v>115</v>
      </c>
      <c r="E44" s="169" t="s">
        <v>116</v>
      </c>
      <c r="F44" s="169" t="s">
        <v>117</v>
      </c>
      <c r="G44" s="169" t="s">
        <v>264</v>
      </c>
      <c r="H44" s="169" t="s">
        <v>119</v>
      </c>
      <c r="I44" s="169" t="s">
        <v>120</v>
      </c>
      <c r="J44" s="169" t="s">
        <v>121</v>
      </c>
      <c r="K44" s="169" t="s">
        <v>122</v>
      </c>
      <c r="L44" s="169" t="s">
        <v>123</v>
      </c>
      <c r="M44" s="169" t="s">
        <v>94</v>
      </c>
      <c r="N44" s="169" t="s">
        <v>509</v>
      </c>
      <c r="O44" s="169" t="s">
        <v>124</v>
      </c>
      <c r="P44" s="169" t="s">
        <v>505</v>
      </c>
      <c r="Q44" s="169" t="s">
        <v>506</v>
      </c>
      <c r="R44" s="169" t="s">
        <v>507</v>
      </c>
    </row>
    <row r="45" spans="2:18" ht="16.5" customHeight="1">
      <c r="B45" s="260" t="str">
        <f>'AMZN Auto Part MASTER'!$D$4</f>
        <v>Independent</v>
      </c>
      <c r="C45" s="17" t="s">
        <v>5</v>
      </c>
      <c r="D45" s="264">
        <f>'AMZN Auto Part MASTER'!$D$48</f>
        <v>1</v>
      </c>
      <c r="E45" s="264">
        <f>'AMZN Auto Part MASTER'!$D$49</f>
        <v>0</v>
      </c>
      <c r="F45" s="264">
        <f>'AMZN Auto Part MASTER'!$D$50</f>
        <v>0</v>
      </c>
      <c r="G45" s="264">
        <f>'AMZN Auto Part MASTER'!$D$51</f>
        <v>0</v>
      </c>
      <c r="H45" s="264">
        <f>'AMZN Auto Part MASTER'!$D$52</f>
        <v>0</v>
      </c>
      <c r="I45" s="264">
        <f>'AMZN Auto Part MASTER'!$D$53</f>
        <v>0</v>
      </c>
      <c r="J45" s="264">
        <f>'AMZN Auto Part MASTER'!$D$54</f>
        <v>0</v>
      </c>
      <c r="K45" s="264">
        <f>'AMZN Auto Part MASTER'!$D$55</f>
        <v>0</v>
      </c>
      <c r="L45" s="264">
        <f>'AMZN Auto Part MASTER'!$D$56</f>
        <v>0</v>
      </c>
      <c r="M45" s="264">
        <f>'AMZN Auto Part MASTER'!$D$57</f>
        <v>0</v>
      </c>
      <c r="N45" s="236">
        <v>0</v>
      </c>
      <c r="O45" s="264">
        <f>'AMZN Auto Part MASTER'!$D$58</f>
        <v>0</v>
      </c>
      <c r="P45" s="230"/>
      <c r="Q45" s="231"/>
      <c r="R45" s="231"/>
    </row>
    <row r="46" spans="2:18" ht="16.5" customHeight="1">
      <c r="B46" s="260" t="str">
        <f>'AMZN Auto Part MASTER'!$E$4</f>
        <v>Independent</v>
      </c>
      <c r="C46" s="17" t="s">
        <v>6</v>
      </c>
      <c r="D46" s="264">
        <f>'AMZN Auto Part MASTER'!$E$48</f>
        <v>0</v>
      </c>
      <c r="E46" s="264">
        <f>'AMZN Auto Part MASTER'!$E$49</f>
        <v>0</v>
      </c>
      <c r="F46" s="264">
        <f>'AMZN Auto Part MASTER'!$E$50</f>
        <v>0</v>
      </c>
      <c r="G46" s="264">
        <f>'AMZN Auto Part MASTER'!$E$51</f>
        <v>0</v>
      </c>
      <c r="H46" s="264">
        <f>'AMZN Auto Part MASTER'!$E$52</f>
        <v>0.75</v>
      </c>
      <c r="I46" s="264">
        <f>'AMZN Auto Part MASTER'!$E$53</f>
        <v>0</v>
      </c>
      <c r="J46" s="264">
        <f>'AMZN Auto Part MASTER'!$E$54</f>
        <v>0</v>
      </c>
      <c r="K46" s="264">
        <f>'AMZN Auto Part MASTER'!$E$55</f>
        <v>0</v>
      </c>
      <c r="L46" s="264">
        <f>'AMZN Auto Part MASTER'!$E$56</f>
        <v>0</v>
      </c>
      <c r="M46" s="264">
        <f>'AMZN Auto Part MASTER'!$E$57</f>
        <v>0.25</v>
      </c>
      <c r="N46" s="236">
        <v>0.25</v>
      </c>
      <c r="O46" s="264" t="str">
        <f>'AMZN Auto Part MASTER'!$E$58</f>
        <v>carparts.com 25%</v>
      </c>
      <c r="P46" s="230" t="s">
        <v>872</v>
      </c>
      <c r="Q46" s="231"/>
      <c r="R46" s="231"/>
    </row>
    <row r="47" spans="2:18" ht="16.5" customHeight="1">
      <c r="B47" s="260" t="str">
        <f>'AMZN Auto Part MASTER'!$F$4</f>
        <v>Independent</v>
      </c>
      <c r="C47" s="17" t="s">
        <v>7</v>
      </c>
      <c r="D47" s="264">
        <f>'AMZN Auto Part MASTER'!$F$48</f>
        <v>0.25</v>
      </c>
      <c r="E47" s="264">
        <f>'AMZN Auto Part MASTER'!$F$49</f>
        <v>0</v>
      </c>
      <c r="F47" s="264">
        <f>'AMZN Auto Part MASTER'!$F$50</f>
        <v>0</v>
      </c>
      <c r="G47" s="264">
        <f>'AMZN Auto Part MASTER'!$F$51</f>
        <v>0</v>
      </c>
      <c r="H47" s="264">
        <f>'AMZN Auto Part MASTER'!$F$52</f>
        <v>0</v>
      </c>
      <c r="I47" s="264">
        <f>'AMZN Auto Part MASTER'!$F$53</f>
        <v>0</v>
      </c>
      <c r="J47" s="264">
        <f>'AMZN Auto Part MASTER'!$F$54</f>
        <v>0</v>
      </c>
      <c r="K47" s="264">
        <f>'AMZN Auto Part MASTER'!$F$55</f>
        <v>0</v>
      </c>
      <c r="L47" s="264">
        <f>'AMZN Auto Part MASTER'!$F$56</f>
        <v>0</v>
      </c>
      <c r="M47" s="264">
        <f>'AMZN Auto Part MASTER'!$F$57</f>
        <v>0.75</v>
      </c>
      <c r="N47" s="236">
        <v>0.75</v>
      </c>
      <c r="O47" s="264" t="str">
        <f>'AMZN Auto Part MASTER'!$F$58</f>
        <v>Classicautoair.com 25%, yogi.com 25%, Summit Racing 25%</v>
      </c>
      <c r="P47" s="230" t="s">
        <v>873</v>
      </c>
      <c r="Q47" s="231" t="s">
        <v>874</v>
      </c>
      <c r="R47" s="231" t="s">
        <v>272</v>
      </c>
    </row>
    <row r="48" spans="2:18" ht="16.5" customHeight="1">
      <c r="B48" s="260" t="str">
        <f>'AMZN Auto Part MASTER'!$G$4</f>
        <v>Independent</v>
      </c>
      <c r="C48" s="17" t="s">
        <v>8</v>
      </c>
      <c r="D48" s="264">
        <f>'AMZN Auto Part MASTER'!$G$48</f>
        <v>0</v>
      </c>
      <c r="E48" s="264">
        <f>'AMZN Auto Part MASTER'!$G$49</f>
        <v>0</v>
      </c>
      <c r="F48" s="264">
        <f>'AMZN Auto Part MASTER'!$G$50</f>
        <v>0</v>
      </c>
      <c r="G48" s="264">
        <f>'AMZN Auto Part MASTER'!$G$51</f>
        <v>0</v>
      </c>
      <c r="H48" s="264">
        <f>'AMZN Auto Part MASTER'!$G$52</f>
        <v>0</v>
      </c>
      <c r="I48" s="264">
        <f>'AMZN Auto Part MASTER'!$G$53</f>
        <v>0</v>
      </c>
      <c r="J48" s="264">
        <f>'AMZN Auto Part MASTER'!$G$54</f>
        <v>0</v>
      </c>
      <c r="K48" s="264">
        <f>'AMZN Auto Part MASTER'!$G$55</f>
        <v>0</v>
      </c>
      <c r="L48" s="264">
        <f>'AMZN Auto Part MASTER'!$G$56</f>
        <v>0</v>
      </c>
      <c r="M48" s="264">
        <f>'AMZN Auto Part MASTER'!$G$57</f>
        <v>0</v>
      </c>
      <c r="N48" s="236">
        <v>0</v>
      </c>
      <c r="O48" s="264">
        <f>'AMZN Auto Part MASTER'!$G$58</f>
        <v>0</v>
      </c>
      <c r="P48" s="230"/>
      <c r="Q48" s="231"/>
      <c r="R48" s="231"/>
    </row>
    <row r="49" spans="2:20" ht="16.5" customHeight="1">
      <c r="B49" s="260" t="str">
        <f>'AMZN Auto Part MASTER'!$H$4</f>
        <v>Independent</v>
      </c>
      <c r="C49" s="17" t="s">
        <v>9</v>
      </c>
      <c r="D49" s="264">
        <f>'AMZN Auto Part MASTER'!$H$48</f>
        <v>0</v>
      </c>
      <c r="E49" s="264">
        <f>'AMZN Auto Part MASTER'!$H$49</f>
        <v>0</v>
      </c>
      <c r="F49" s="264">
        <f>'AMZN Auto Part MASTER'!$H$50</f>
        <v>0</v>
      </c>
      <c r="G49" s="264">
        <f>'AMZN Auto Part MASTER'!$H$51</f>
        <v>0</v>
      </c>
      <c r="H49" s="264">
        <f>'AMZN Auto Part MASTER'!$H$52</f>
        <v>0</v>
      </c>
      <c r="I49" s="264">
        <f>'AMZN Auto Part MASTER'!$H$53</f>
        <v>0</v>
      </c>
      <c r="J49" s="264">
        <f>'AMZN Auto Part MASTER'!$H$54</f>
        <v>0</v>
      </c>
      <c r="K49" s="264">
        <f>'AMZN Auto Part MASTER'!$H$55</f>
        <v>0</v>
      </c>
      <c r="L49" s="264">
        <f>'AMZN Auto Part MASTER'!$H$56</f>
        <v>0</v>
      </c>
      <c r="M49" s="264">
        <f>'AMZN Auto Part MASTER'!$H$57</f>
        <v>0</v>
      </c>
      <c r="N49" s="236">
        <v>0</v>
      </c>
      <c r="O49" s="264">
        <f>'AMZN Auto Part MASTER'!$H$58</f>
        <v>0</v>
      </c>
      <c r="P49" s="230"/>
      <c r="Q49" s="231"/>
      <c r="R49" s="231"/>
    </row>
    <row r="50" spans="2:20" ht="16.5" customHeight="1">
      <c r="B50" s="260" t="str">
        <f>'AMZN Auto Part MASTER'!$I$4</f>
        <v>Independent</v>
      </c>
      <c r="C50" s="17" t="s">
        <v>0</v>
      </c>
      <c r="D50" s="264">
        <f>'AMZN Auto Part MASTER'!$I$48</f>
        <v>0.4</v>
      </c>
      <c r="E50" s="264">
        <f>'AMZN Auto Part MASTER'!$I$49</f>
        <v>0</v>
      </c>
      <c r="F50" s="264">
        <f>'AMZN Auto Part MASTER'!$I$50</f>
        <v>0</v>
      </c>
      <c r="G50" s="264">
        <f>'AMZN Auto Part MASTER'!$I$51</f>
        <v>0</v>
      </c>
      <c r="H50" s="264">
        <f>'AMZN Auto Part MASTER'!$I$52</f>
        <v>0.1</v>
      </c>
      <c r="I50" s="264">
        <f>'AMZN Auto Part MASTER'!$I$53</f>
        <v>0</v>
      </c>
      <c r="J50" s="264">
        <f>'AMZN Auto Part MASTER'!$I$54</f>
        <v>0</v>
      </c>
      <c r="K50" s="264">
        <f>'AMZN Auto Part MASTER'!$I$55</f>
        <v>0.1</v>
      </c>
      <c r="L50" s="264">
        <f>'AMZN Auto Part MASTER'!$I$56</f>
        <v>0</v>
      </c>
      <c r="M50" s="264">
        <f>'AMZN Auto Part MASTER'!$I$57</f>
        <v>0.4</v>
      </c>
      <c r="N50" s="236">
        <v>0.4</v>
      </c>
      <c r="O50" s="264" t="str">
        <f>'AMZN Auto Part MASTER'!$I$58</f>
        <v>Summit Racing - 40%</v>
      </c>
      <c r="P50" s="230" t="s">
        <v>272</v>
      </c>
      <c r="Q50" s="231"/>
      <c r="R50" s="231"/>
    </row>
    <row r="51" spans="2:20" ht="16.5" customHeight="1">
      <c r="B51" s="260" t="str">
        <f>'AMZN Auto Part MASTER'!$J$4</f>
        <v>Independent</v>
      </c>
      <c r="C51" s="17" t="s">
        <v>1</v>
      </c>
      <c r="D51" s="264">
        <f>'AMZN Auto Part MASTER'!$J$48</f>
        <v>0</v>
      </c>
      <c r="E51" s="264">
        <f>'AMZN Auto Part MASTER'!$J$49</f>
        <v>0</v>
      </c>
      <c r="F51" s="264">
        <f>'AMZN Auto Part MASTER'!$J$50</f>
        <v>0</v>
      </c>
      <c r="G51" s="264">
        <f>'AMZN Auto Part MASTER'!$J$51</f>
        <v>0</v>
      </c>
      <c r="H51" s="264">
        <f>'AMZN Auto Part MASTER'!$J$52</f>
        <v>1</v>
      </c>
      <c r="I51" s="264">
        <f>'AMZN Auto Part MASTER'!$J$53</f>
        <v>0</v>
      </c>
      <c r="J51" s="264">
        <f>'AMZN Auto Part MASTER'!$J$54</f>
        <v>0</v>
      </c>
      <c r="K51" s="264">
        <f>'AMZN Auto Part MASTER'!$J$55</f>
        <v>0</v>
      </c>
      <c r="L51" s="264">
        <f>'AMZN Auto Part MASTER'!$J$56</f>
        <v>0</v>
      </c>
      <c r="M51" s="264">
        <f>'AMZN Auto Part MASTER'!$J$57</f>
        <v>0</v>
      </c>
      <c r="N51" s="236">
        <v>0</v>
      </c>
      <c r="O51" s="264">
        <f>'AMZN Auto Part MASTER'!$J$58</f>
        <v>0</v>
      </c>
      <c r="P51" s="230"/>
      <c r="Q51" s="231"/>
      <c r="R51" s="231"/>
    </row>
    <row r="52" spans="2:20" ht="16.5" customHeight="1">
      <c r="B52" s="260" t="str">
        <f>'AMZN Auto Part MASTER'!$K$4</f>
        <v>Independent</v>
      </c>
      <c r="C52" s="17" t="s">
        <v>2</v>
      </c>
      <c r="D52" s="264">
        <f>'AMZN Auto Part MASTER'!$K$48</f>
        <v>0</v>
      </c>
      <c r="E52" s="264">
        <f>'AMZN Auto Part MASTER'!$K$49</f>
        <v>0</v>
      </c>
      <c r="F52" s="264">
        <f>'AMZN Auto Part MASTER'!$K$50</f>
        <v>0</v>
      </c>
      <c r="G52" s="264">
        <f>'AMZN Auto Part MASTER'!$K$51</f>
        <v>0</v>
      </c>
      <c r="H52" s="264">
        <f>'AMZN Auto Part MASTER'!$K$52</f>
        <v>0</v>
      </c>
      <c r="I52" s="264">
        <f>'AMZN Auto Part MASTER'!$K$53</f>
        <v>0</v>
      </c>
      <c r="J52" s="264">
        <f>'AMZN Auto Part MASTER'!$K$54</f>
        <v>0</v>
      </c>
      <c r="K52" s="264">
        <f>'AMZN Auto Part MASTER'!$K$55</f>
        <v>1</v>
      </c>
      <c r="L52" s="264">
        <f>'AMZN Auto Part MASTER'!$K$56</f>
        <v>0</v>
      </c>
      <c r="M52" s="264">
        <f>'AMZN Auto Part MASTER'!$K$57</f>
        <v>0</v>
      </c>
      <c r="N52" s="236">
        <v>0</v>
      </c>
      <c r="O52" s="264">
        <f>'AMZN Auto Part MASTER'!$K$58</f>
        <v>0</v>
      </c>
      <c r="P52" s="230"/>
      <c r="Q52" s="231"/>
      <c r="R52" s="231"/>
    </row>
    <row r="53" spans="2:20" s="2" customFormat="1">
      <c r="B53" s="260" t="str">
        <f>'AMZN Auto Part MASTER'!$L$4</f>
        <v>Independent</v>
      </c>
      <c r="C53" s="17" t="s">
        <v>3</v>
      </c>
      <c r="D53" s="264">
        <f>'AMZN Auto Part MASTER'!$L$48</f>
        <v>0</v>
      </c>
      <c r="E53" s="264">
        <f>'AMZN Auto Part MASTER'!$L$49</f>
        <v>0</v>
      </c>
      <c r="F53" s="264">
        <f>'AMZN Auto Part MASTER'!$L$50</f>
        <v>0</v>
      </c>
      <c r="G53" s="264">
        <f>'AMZN Auto Part MASTER'!$L$51</f>
        <v>0</v>
      </c>
      <c r="H53" s="264">
        <f>'AMZN Auto Part MASTER'!$L$52</f>
        <v>0</v>
      </c>
      <c r="I53" s="264">
        <f>'AMZN Auto Part MASTER'!$L$53</f>
        <v>0</v>
      </c>
      <c r="J53" s="264">
        <f>'AMZN Auto Part MASTER'!$L$54</f>
        <v>0</v>
      </c>
      <c r="K53" s="264">
        <f>'AMZN Auto Part MASTER'!$L$55</f>
        <v>0</v>
      </c>
      <c r="L53" s="264">
        <f>'AMZN Auto Part MASTER'!$L$56</f>
        <v>0</v>
      </c>
      <c r="M53" s="264">
        <f>'AMZN Auto Part MASTER'!$L$57</f>
        <v>0</v>
      </c>
      <c r="N53" s="236">
        <v>0</v>
      </c>
      <c r="O53" s="264">
        <f>'AMZN Auto Part MASTER'!$L$58</f>
        <v>0</v>
      </c>
      <c r="P53" s="228"/>
      <c r="Q53" s="226"/>
      <c r="R53" s="226"/>
    </row>
    <row r="54" spans="2:20" s="2" customFormat="1" ht="15.75" customHeight="1">
      <c r="B54" s="260" t="str">
        <f>'AMZN Auto Part MASTER'!$M$4</f>
        <v>Independent</v>
      </c>
      <c r="C54" s="17" t="s">
        <v>4</v>
      </c>
      <c r="D54" s="264">
        <f>'AMZN Auto Part MASTER'!$M$48</f>
        <v>0.5</v>
      </c>
      <c r="E54" s="264">
        <f>'AMZN Auto Part MASTER'!$M$49</f>
        <v>0</v>
      </c>
      <c r="F54" s="264">
        <f>'AMZN Auto Part MASTER'!$M$50</f>
        <v>0</v>
      </c>
      <c r="G54" s="264">
        <f>'AMZN Auto Part MASTER'!$M$51</f>
        <v>0</v>
      </c>
      <c r="H54" s="264">
        <f>'AMZN Auto Part MASTER'!$M$52</f>
        <v>0</v>
      </c>
      <c r="I54" s="264">
        <f>'AMZN Auto Part MASTER'!$M$53</f>
        <v>0</v>
      </c>
      <c r="J54" s="264">
        <f>'AMZN Auto Part MASTER'!$M$54</f>
        <v>0</v>
      </c>
      <c r="K54" s="264">
        <f>'AMZN Auto Part MASTER'!$M$55</f>
        <v>0.5</v>
      </c>
      <c r="L54" s="264">
        <f>'AMZN Auto Part MASTER'!$M$56</f>
        <v>0</v>
      </c>
      <c r="M54" s="264">
        <f>'AMZN Auto Part MASTER'!$M$57</f>
        <v>0</v>
      </c>
      <c r="N54" s="236">
        <v>0</v>
      </c>
      <c r="O54" s="264">
        <f>'AMZN Auto Part MASTER'!$M$58</f>
        <v>0</v>
      </c>
      <c r="P54" s="228"/>
      <c r="Q54" s="226"/>
      <c r="R54" s="226"/>
      <c r="T54" s="17"/>
    </row>
    <row r="55" spans="2:20" s="2" customFormat="1" ht="15.75" customHeight="1">
      <c r="B55" s="260" t="str">
        <f>'AMZN Auto Part MASTER'!$N$4</f>
        <v>Independent</v>
      </c>
      <c r="C55" s="17" t="s">
        <v>10</v>
      </c>
      <c r="D55" s="264">
        <f>'AMZN Auto Part MASTER'!$N$48</f>
        <v>0.33</v>
      </c>
      <c r="E55" s="264">
        <f>'AMZN Auto Part MASTER'!$N$49</f>
        <v>0</v>
      </c>
      <c r="F55" s="264">
        <f>'AMZN Auto Part MASTER'!$N$50</f>
        <v>0</v>
      </c>
      <c r="G55" s="264">
        <f>'AMZN Auto Part MASTER'!$N$51</f>
        <v>0</v>
      </c>
      <c r="H55" s="264">
        <f>'AMZN Auto Part MASTER'!$N$52</f>
        <v>0</v>
      </c>
      <c r="I55" s="264">
        <f>'AMZN Auto Part MASTER'!$N$53</f>
        <v>0</v>
      </c>
      <c r="J55" s="264">
        <f>'AMZN Auto Part MASTER'!$N$54</f>
        <v>0</v>
      </c>
      <c r="K55" s="264">
        <f>'AMZN Auto Part MASTER'!$N$55</f>
        <v>0.33</v>
      </c>
      <c r="L55" s="264">
        <f>'AMZN Auto Part MASTER'!$N$56</f>
        <v>0</v>
      </c>
      <c r="M55" s="264">
        <f>'AMZN Auto Part MASTER'!$N$57</f>
        <v>0.33</v>
      </c>
      <c r="N55" s="236">
        <v>0.33</v>
      </c>
      <c r="O55" s="264" t="str">
        <f>'AMZN Auto Part MASTER'!$N$58</f>
        <v xml:space="preserve">tbirdhdq.com 33% </v>
      </c>
      <c r="P55" s="228" t="s">
        <v>875</v>
      </c>
      <c r="Q55" s="226"/>
      <c r="R55" s="226"/>
      <c r="T55" s="17"/>
    </row>
    <row r="56" spans="2:20" s="2" customFormat="1" ht="15.75" customHeight="1">
      <c r="B56" s="260" t="str">
        <f>'AMZN Auto Part MASTER'!$O$4</f>
        <v>Independent</v>
      </c>
      <c r="C56" s="17" t="s">
        <v>11</v>
      </c>
      <c r="D56" s="264">
        <f>'AMZN Auto Part MASTER'!$O$48</f>
        <v>0</v>
      </c>
      <c r="E56" s="264">
        <f>'AMZN Auto Part MASTER'!$O$49</f>
        <v>0</v>
      </c>
      <c r="F56" s="264">
        <f>'AMZN Auto Part MASTER'!$O$50</f>
        <v>0</v>
      </c>
      <c r="G56" s="264">
        <f>'AMZN Auto Part MASTER'!$O$51</f>
        <v>0</v>
      </c>
      <c r="H56" s="264">
        <f>'AMZN Auto Part MASTER'!$O$52</f>
        <v>0</v>
      </c>
      <c r="I56" s="264">
        <f>'AMZN Auto Part MASTER'!$O$53</f>
        <v>0</v>
      </c>
      <c r="J56" s="264">
        <f>'AMZN Auto Part MASTER'!$O$54</f>
        <v>0</v>
      </c>
      <c r="K56" s="264">
        <f>'AMZN Auto Part MASTER'!$O$55</f>
        <v>0</v>
      </c>
      <c r="L56" s="264">
        <f>'AMZN Auto Part MASTER'!$O$56</f>
        <v>0</v>
      </c>
      <c r="M56" s="264">
        <f>'AMZN Auto Part MASTER'!$O$57</f>
        <v>1</v>
      </c>
      <c r="N56" s="236">
        <v>1</v>
      </c>
      <c r="O56" s="264" t="str">
        <f>'AMZN Auto Part MASTER'!$O$58</f>
        <v>IMCparts.net 100%</v>
      </c>
      <c r="P56" s="228" t="s">
        <v>388</v>
      </c>
      <c r="Q56" s="228"/>
      <c r="R56" s="226"/>
      <c r="T56" s="17"/>
    </row>
    <row r="57" spans="2:20" s="2" customFormat="1" ht="15.75" customHeight="1">
      <c r="B57" s="260" t="str">
        <f>'AMZN Auto Part MASTER'!$P$4</f>
        <v>Independent</v>
      </c>
      <c r="C57" s="17" t="s">
        <v>12</v>
      </c>
      <c r="D57" s="264">
        <f>'AMZN Auto Part MASTER'!$P$48</f>
        <v>0</v>
      </c>
      <c r="E57" s="264">
        <f>'AMZN Auto Part MASTER'!$P$49</f>
        <v>0</v>
      </c>
      <c r="F57" s="264">
        <f>'AMZN Auto Part MASTER'!$P$50</f>
        <v>0</v>
      </c>
      <c r="G57" s="264">
        <f>'AMZN Auto Part MASTER'!$P$51</f>
        <v>0</v>
      </c>
      <c r="H57" s="264">
        <f>'AMZN Auto Part MASTER'!$P$52</f>
        <v>0</v>
      </c>
      <c r="I57" s="264">
        <f>'AMZN Auto Part MASTER'!$P$53</f>
        <v>0</v>
      </c>
      <c r="J57" s="264">
        <f>'AMZN Auto Part MASTER'!$P$54</f>
        <v>0.05</v>
      </c>
      <c r="K57" s="264">
        <f>'AMZN Auto Part MASTER'!$P$55</f>
        <v>0</v>
      </c>
      <c r="L57" s="264">
        <f>'AMZN Auto Part MASTER'!$P$56</f>
        <v>0</v>
      </c>
      <c r="M57" s="264">
        <f>'AMZN Auto Part MASTER'!$P$57</f>
        <v>0.95</v>
      </c>
      <c r="N57" s="236">
        <v>0.95</v>
      </c>
      <c r="O57" s="264" t="str">
        <f>'AMZN Auto Part MASTER'!$P$58</f>
        <v>SAAB 80%, SSF 15%</v>
      </c>
      <c r="P57" s="228" t="s">
        <v>775</v>
      </c>
      <c r="Q57" s="226" t="s">
        <v>876</v>
      </c>
      <c r="R57" s="226"/>
      <c r="T57" s="17"/>
    </row>
    <row r="58" spans="2:20" s="2" customFormat="1" ht="15.75" customHeight="1">
      <c r="B58" s="260" t="str">
        <f>'AMZN Auto Part MASTER'!$Q$4</f>
        <v>Independent</v>
      </c>
      <c r="C58" s="17" t="s">
        <v>13</v>
      </c>
      <c r="D58" s="264">
        <f>'AMZN Auto Part MASTER'!$Q$48</f>
        <v>0.15</v>
      </c>
      <c r="E58" s="264">
        <f>'AMZN Auto Part MASTER'!$Q$49</f>
        <v>0</v>
      </c>
      <c r="F58" s="264">
        <f>'AMZN Auto Part MASTER'!$Q$50</f>
        <v>0</v>
      </c>
      <c r="G58" s="264">
        <f>'AMZN Auto Part MASTER'!$Q$51</f>
        <v>0</v>
      </c>
      <c r="H58" s="264">
        <f>'AMZN Auto Part MASTER'!$Q$52</f>
        <v>0.6</v>
      </c>
      <c r="I58" s="264">
        <f>'AMZN Auto Part MASTER'!$Q$53</f>
        <v>0</v>
      </c>
      <c r="J58" s="264">
        <f>'AMZN Auto Part MASTER'!$Q$54</f>
        <v>0</v>
      </c>
      <c r="K58" s="264">
        <f>'AMZN Auto Part MASTER'!$Q$55</f>
        <v>0.25</v>
      </c>
      <c r="L58" s="264">
        <f>'AMZN Auto Part MASTER'!$Q$56</f>
        <v>0</v>
      </c>
      <c r="M58" s="264">
        <f>'AMZN Auto Part MASTER'!$Q$57</f>
        <v>0</v>
      </c>
      <c r="N58" s="236">
        <v>0</v>
      </c>
      <c r="O58" s="264">
        <f>'AMZN Auto Part MASTER'!$Q$58</f>
        <v>0</v>
      </c>
      <c r="P58" s="228"/>
      <c r="Q58" s="226"/>
      <c r="R58" s="226"/>
      <c r="T58" s="17"/>
    </row>
    <row r="59" spans="2:20" s="2" customFormat="1" ht="15.75" customHeight="1">
      <c r="B59" s="260" t="str">
        <f>'AMZN Auto Part MASTER'!$R$4</f>
        <v>Independent</v>
      </c>
      <c r="C59" s="17" t="s">
        <v>14</v>
      </c>
      <c r="D59" s="264">
        <f>'AMZN Auto Part MASTER'!$R$48</f>
        <v>0</v>
      </c>
      <c r="E59" s="264">
        <f>'AMZN Auto Part MASTER'!$R$49</f>
        <v>0</v>
      </c>
      <c r="F59" s="264">
        <f>'AMZN Auto Part MASTER'!$R$50</f>
        <v>0</v>
      </c>
      <c r="G59" s="264">
        <f>'AMZN Auto Part MASTER'!$R$51</f>
        <v>0</v>
      </c>
      <c r="H59" s="264">
        <f>'AMZN Auto Part MASTER'!$R$52</f>
        <v>0</v>
      </c>
      <c r="I59" s="264">
        <f>'AMZN Auto Part MASTER'!$R$53</f>
        <v>0</v>
      </c>
      <c r="J59" s="264">
        <f>'AMZN Auto Part MASTER'!$R$54</f>
        <v>0</v>
      </c>
      <c r="K59" s="264">
        <f>'AMZN Auto Part MASTER'!$R$55</f>
        <v>0</v>
      </c>
      <c r="L59" s="264">
        <f>'AMZN Auto Part MASTER'!$R$56</f>
        <v>0</v>
      </c>
      <c r="M59" s="264">
        <f>'AMZN Auto Part MASTER'!$R$57</f>
        <v>0</v>
      </c>
      <c r="N59" s="236">
        <v>0</v>
      </c>
      <c r="O59" s="264">
        <f>'AMZN Auto Part MASTER'!$R$58</f>
        <v>0</v>
      </c>
      <c r="P59" s="228"/>
      <c r="Q59" s="226"/>
      <c r="R59" s="226"/>
      <c r="T59" s="17"/>
    </row>
    <row r="60" spans="2:20" s="2" customFormat="1" ht="15.75" customHeight="1">
      <c r="B60" s="260" t="str">
        <f>'AMZN Auto Part MASTER'!$S$4</f>
        <v>Independent</v>
      </c>
      <c r="C60" s="17" t="s">
        <v>15</v>
      </c>
      <c r="D60" s="264">
        <f>'AMZN Auto Part MASTER'!$S$48</f>
        <v>0.5</v>
      </c>
      <c r="E60" s="264">
        <f>'AMZN Auto Part MASTER'!$S$49</f>
        <v>0</v>
      </c>
      <c r="F60" s="264">
        <f>'AMZN Auto Part MASTER'!$S$50</f>
        <v>0</v>
      </c>
      <c r="G60" s="264">
        <f>'AMZN Auto Part MASTER'!$S$51</f>
        <v>0</v>
      </c>
      <c r="H60" s="264">
        <f>'AMZN Auto Part MASTER'!$S$52</f>
        <v>0</v>
      </c>
      <c r="I60" s="264">
        <f>'AMZN Auto Part MASTER'!$S$53</f>
        <v>0</v>
      </c>
      <c r="J60" s="264">
        <f>'AMZN Auto Part MASTER'!$S$54</f>
        <v>0</v>
      </c>
      <c r="K60" s="264">
        <f>'AMZN Auto Part MASTER'!$S$55</f>
        <v>0.5</v>
      </c>
      <c r="L60" s="264">
        <f>'AMZN Auto Part MASTER'!$S$56</f>
        <v>0</v>
      </c>
      <c r="M60" s="264">
        <f>'AMZN Auto Part MASTER'!$S$57</f>
        <v>0</v>
      </c>
      <c r="N60" s="236">
        <v>0</v>
      </c>
      <c r="O60" s="264">
        <f>'AMZN Auto Part MASTER'!$S$58</f>
        <v>0</v>
      </c>
      <c r="P60" s="228"/>
      <c r="Q60" s="226"/>
      <c r="R60" s="226"/>
      <c r="T60" s="17"/>
    </row>
    <row r="61" spans="2:20" s="2" customFormat="1" ht="15.75" customHeight="1">
      <c r="B61" s="260" t="str">
        <f>'AMZN Auto Part MASTER'!$T$4</f>
        <v>Independent</v>
      </c>
      <c r="C61" s="17" t="s">
        <v>16</v>
      </c>
      <c r="D61" s="264">
        <f>'AMZN Auto Part MASTER'!$T$48</f>
        <v>0</v>
      </c>
      <c r="E61" s="264">
        <f>'AMZN Auto Part MASTER'!$T$49</f>
        <v>0</v>
      </c>
      <c r="F61" s="264">
        <f>'AMZN Auto Part MASTER'!$T$50</f>
        <v>0</v>
      </c>
      <c r="G61" s="264">
        <f>'AMZN Auto Part MASTER'!$T$51</f>
        <v>0</v>
      </c>
      <c r="H61" s="264">
        <f>'AMZN Auto Part MASTER'!$T$52</f>
        <v>0</v>
      </c>
      <c r="I61" s="264">
        <f>'AMZN Auto Part MASTER'!$T$53</f>
        <v>0</v>
      </c>
      <c r="J61" s="264">
        <f>'AMZN Auto Part MASTER'!$T$54</f>
        <v>0</v>
      </c>
      <c r="K61" s="264">
        <f>'AMZN Auto Part MASTER'!$T$55</f>
        <v>0</v>
      </c>
      <c r="L61" s="264">
        <f>'AMZN Auto Part MASTER'!$T$56</f>
        <v>0</v>
      </c>
      <c r="M61" s="264">
        <f>'AMZN Auto Part MASTER'!$T$57</f>
        <v>0</v>
      </c>
      <c r="N61" s="236">
        <v>0</v>
      </c>
      <c r="O61" s="264">
        <f>'AMZN Auto Part MASTER'!$T$58</f>
        <v>0</v>
      </c>
      <c r="P61" s="228"/>
      <c r="Q61" s="226"/>
      <c r="R61" s="226"/>
      <c r="T61" s="17"/>
    </row>
    <row r="62" spans="2:20" s="2" customFormat="1" ht="15.75" customHeight="1">
      <c r="B62" s="260" t="str">
        <f>'AMZN Auto Part MASTER'!$U$4</f>
        <v>Independent</v>
      </c>
      <c r="C62" s="17" t="s">
        <v>17</v>
      </c>
      <c r="D62" s="264">
        <f>'AMZN Auto Part MASTER'!$U$48</f>
        <v>0.3</v>
      </c>
      <c r="E62" s="264">
        <f>'AMZN Auto Part MASTER'!$U$49</f>
        <v>0</v>
      </c>
      <c r="F62" s="264">
        <f>'AMZN Auto Part MASTER'!$U$50</f>
        <v>0</v>
      </c>
      <c r="G62" s="264">
        <f>'AMZN Auto Part MASTER'!$U$51</f>
        <v>0</v>
      </c>
      <c r="H62" s="264">
        <f>'AMZN Auto Part MASTER'!$U$52</f>
        <v>0</v>
      </c>
      <c r="I62" s="264">
        <f>'AMZN Auto Part MASTER'!$U$53</f>
        <v>0</v>
      </c>
      <c r="J62" s="264">
        <f>'AMZN Auto Part MASTER'!$U$54</f>
        <v>0</v>
      </c>
      <c r="K62" s="264">
        <f>'AMZN Auto Part MASTER'!$U$55</f>
        <v>0.7</v>
      </c>
      <c r="L62" s="264">
        <f>'AMZN Auto Part MASTER'!$U$56</f>
        <v>0</v>
      </c>
      <c r="M62" s="264">
        <f>'AMZN Auto Part MASTER'!$U$57</f>
        <v>0</v>
      </c>
      <c r="N62" s="236">
        <v>0</v>
      </c>
      <c r="O62" s="264">
        <f>'AMZN Auto Part MASTER'!$U$58</f>
        <v>0</v>
      </c>
      <c r="P62" s="228"/>
      <c r="Q62" s="226"/>
      <c r="R62" s="226"/>
      <c r="T62" s="17"/>
    </row>
    <row r="63" spans="2:20" s="2" customFormat="1" ht="15.75" customHeight="1">
      <c r="B63" s="260" t="str">
        <f>'AMZN Auto Part MASTER'!$V$4</f>
        <v>Independent</v>
      </c>
      <c r="C63" s="17" t="s">
        <v>18</v>
      </c>
      <c r="D63" s="264">
        <f>'AMZN Auto Part MASTER'!$V$48</f>
        <v>0.33</v>
      </c>
      <c r="E63" s="264">
        <f>'AMZN Auto Part MASTER'!$V$49</f>
        <v>0</v>
      </c>
      <c r="F63" s="264">
        <f>'AMZN Auto Part MASTER'!$V$50</f>
        <v>0</v>
      </c>
      <c r="G63" s="264">
        <f>'AMZN Auto Part MASTER'!$V$51</f>
        <v>0</v>
      </c>
      <c r="H63" s="264">
        <f>'AMZN Auto Part MASTER'!$V$52</f>
        <v>0</v>
      </c>
      <c r="I63" s="264">
        <f>'AMZN Auto Part MASTER'!$V$53</f>
        <v>0</v>
      </c>
      <c r="J63" s="264">
        <f>'AMZN Auto Part MASTER'!$V$54</f>
        <v>0</v>
      </c>
      <c r="K63" s="264">
        <f>'AMZN Auto Part MASTER'!$V$55</f>
        <v>0.66</v>
      </c>
      <c r="L63" s="264">
        <f>'AMZN Auto Part MASTER'!$V$56</f>
        <v>0</v>
      </c>
      <c r="M63" s="264">
        <f>'AMZN Auto Part MASTER'!$V$57</f>
        <v>0</v>
      </c>
      <c r="N63" s="236">
        <v>0</v>
      </c>
      <c r="O63" s="264">
        <f>'AMZN Auto Part MASTER'!$V$58</f>
        <v>0</v>
      </c>
      <c r="P63" s="228"/>
      <c r="Q63" s="226"/>
      <c r="R63" s="226"/>
      <c r="T63" s="17"/>
    </row>
    <row r="64" spans="2:20" s="2" customFormat="1" ht="15.75" customHeight="1">
      <c r="B64" s="260" t="str">
        <f>'AMZN Auto Part MASTER'!$W$4</f>
        <v>Independent</v>
      </c>
      <c r="C64" s="17" t="s">
        <v>19</v>
      </c>
      <c r="D64" s="264">
        <f>'AMZN Auto Part MASTER'!$W$48</f>
        <v>0</v>
      </c>
      <c r="E64" s="264">
        <f>'AMZN Auto Part MASTER'!$W$49</f>
        <v>0</v>
      </c>
      <c r="F64" s="264">
        <f>'AMZN Auto Part MASTER'!$W$50</f>
        <v>0</v>
      </c>
      <c r="G64" s="264">
        <f>'AMZN Auto Part MASTER'!$W$51</f>
        <v>0</v>
      </c>
      <c r="H64" s="264">
        <f>'AMZN Auto Part MASTER'!$W$52</f>
        <v>0</v>
      </c>
      <c r="I64" s="264">
        <f>'AMZN Auto Part MASTER'!$W$53</f>
        <v>0</v>
      </c>
      <c r="J64" s="264">
        <f>'AMZN Auto Part MASTER'!$W$54</f>
        <v>0</v>
      </c>
      <c r="K64" s="264">
        <f>'AMZN Auto Part MASTER'!$W$55</f>
        <v>0</v>
      </c>
      <c r="L64" s="264">
        <f>'AMZN Auto Part MASTER'!$W$56</f>
        <v>0</v>
      </c>
      <c r="M64" s="264">
        <f>'AMZN Auto Part MASTER'!$W$57</f>
        <v>0</v>
      </c>
      <c r="N64" s="236">
        <v>0</v>
      </c>
      <c r="O64" s="264">
        <f>'AMZN Auto Part MASTER'!$W$58</f>
        <v>0</v>
      </c>
      <c r="P64" s="228"/>
      <c r="Q64" s="226"/>
      <c r="R64" s="226"/>
      <c r="T64" s="17"/>
    </row>
    <row r="65" spans="2:20" s="2" customFormat="1" ht="15.75" customHeight="1">
      <c r="B65" s="260" t="str">
        <f>'AMZN Auto Part MASTER'!$X$4</f>
        <v>Independent</v>
      </c>
      <c r="C65" s="17" t="s">
        <v>20</v>
      </c>
      <c r="D65" s="264">
        <f>'AMZN Auto Part MASTER'!$X$48</f>
        <v>0</v>
      </c>
      <c r="E65" s="264">
        <f>'AMZN Auto Part MASTER'!$X$49</f>
        <v>0</v>
      </c>
      <c r="F65" s="264">
        <f>'AMZN Auto Part MASTER'!$X$50</f>
        <v>0</v>
      </c>
      <c r="G65" s="264">
        <f>'AMZN Auto Part MASTER'!$X$51</f>
        <v>0</v>
      </c>
      <c r="H65" s="264">
        <f>'AMZN Auto Part MASTER'!$X$52</f>
        <v>0</v>
      </c>
      <c r="I65" s="264">
        <f>'AMZN Auto Part MASTER'!$X$53</f>
        <v>0</v>
      </c>
      <c r="J65" s="264">
        <f>'AMZN Auto Part MASTER'!$X$54</f>
        <v>0</v>
      </c>
      <c r="K65" s="264">
        <f>'AMZN Auto Part MASTER'!$X$55</f>
        <v>0</v>
      </c>
      <c r="L65" s="264">
        <f>'AMZN Auto Part MASTER'!$X$56</f>
        <v>0</v>
      </c>
      <c r="M65" s="264">
        <f>'AMZN Auto Part MASTER'!$X$57</f>
        <v>0</v>
      </c>
      <c r="N65" s="236">
        <v>0</v>
      </c>
      <c r="O65" s="264">
        <f>'AMZN Auto Part MASTER'!$X$58</f>
        <v>0</v>
      </c>
      <c r="P65" s="228"/>
      <c r="Q65" s="226"/>
      <c r="R65" s="226"/>
      <c r="T65" s="17"/>
    </row>
    <row r="66" spans="2:20" s="2" customFormat="1" ht="15.75" customHeight="1">
      <c r="B66" s="260" t="str">
        <f>'AMZN Auto Part MASTER'!$Y$4</f>
        <v>Independent</v>
      </c>
      <c r="C66" s="17" t="s">
        <v>21</v>
      </c>
      <c r="D66" s="264">
        <f>'AMZN Auto Part MASTER'!$Y$48</f>
        <v>0</v>
      </c>
      <c r="E66" s="264">
        <f>'AMZN Auto Part MASTER'!$Y$49</f>
        <v>0</v>
      </c>
      <c r="F66" s="264">
        <f>'AMZN Auto Part MASTER'!$Y$50</f>
        <v>0</v>
      </c>
      <c r="G66" s="264">
        <f>'AMZN Auto Part MASTER'!$Y$51</f>
        <v>0</v>
      </c>
      <c r="H66" s="264">
        <f>'AMZN Auto Part MASTER'!$Y$52</f>
        <v>0</v>
      </c>
      <c r="I66" s="264">
        <f>'AMZN Auto Part MASTER'!$Y$53</f>
        <v>0</v>
      </c>
      <c r="J66" s="264">
        <f>'AMZN Auto Part MASTER'!$Y$54</f>
        <v>0.5</v>
      </c>
      <c r="K66" s="264">
        <f>'AMZN Auto Part MASTER'!$Y$55</f>
        <v>0</v>
      </c>
      <c r="L66" s="264">
        <f>'AMZN Auto Part MASTER'!$Y$56</f>
        <v>0</v>
      </c>
      <c r="M66" s="264">
        <f>'AMZN Auto Part MASTER'!$Y$57</f>
        <v>0.5</v>
      </c>
      <c r="N66" s="236">
        <v>0.5</v>
      </c>
      <c r="O66" s="264" t="str">
        <f>'AMZN Auto Part MASTER'!$Y$58</f>
        <v>Rock Auto</v>
      </c>
      <c r="P66" s="228" t="s">
        <v>119</v>
      </c>
      <c r="Q66" s="226"/>
      <c r="R66" s="226"/>
      <c r="T66" s="17"/>
    </row>
    <row r="67" spans="2:20" s="2" customFormat="1" ht="15.75" customHeight="1">
      <c r="B67" s="260" t="str">
        <f>'AMZN Auto Part MASTER'!$Z$4</f>
        <v>Independent</v>
      </c>
      <c r="C67" s="17" t="s">
        <v>22</v>
      </c>
      <c r="D67" s="264">
        <f>'AMZN Auto Part MASTER'!$Z$48</f>
        <v>0.33</v>
      </c>
      <c r="E67" s="264">
        <f>'AMZN Auto Part MASTER'!$Z$49</f>
        <v>0</v>
      </c>
      <c r="F67" s="264">
        <f>'AMZN Auto Part MASTER'!$Z$50</f>
        <v>0</v>
      </c>
      <c r="G67" s="264">
        <f>'AMZN Auto Part MASTER'!$Z$51</f>
        <v>0</v>
      </c>
      <c r="H67" s="264">
        <f>'AMZN Auto Part MASTER'!$Z$52</f>
        <v>0</v>
      </c>
      <c r="I67" s="264">
        <f>'AMZN Auto Part MASTER'!$Z$53</f>
        <v>0</v>
      </c>
      <c r="J67" s="264">
        <f>'AMZN Auto Part MASTER'!$Z$54</f>
        <v>0</v>
      </c>
      <c r="K67" s="264">
        <f>'AMZN Auto Part MASTER'!$Z$55</f>
        <v>0.66</v>
      </c>
      <c r="L67" s="264">
        <f>'AMZN Auto Part MASTER'!$Z$56</f>
        <v>0</v>
      </c>
      <c r="M67" s="264">
        <f>'AMZN Auto Part MASTER'!$Z$57</f>
        <v>0</v>
      </c>
      <c r="N67" s="236">
        <v>0</v>
      </c>
      <c r="O67" s="264">
        <f>'AMZN Auto Part MASTER'!$Z$58</f>
        <v>0</v>
      </c>
      <c r="P67" s="228"/>
      <c r="Q67" s="226"/>
      <c r="R67" s="226"/>
      <c r="T67" s="17"/>
    </row>
    <row r="68" spans="2:20" s="2" customFormat="1" ht="15.75" customHeight="1">
      <c r="B68" s="260" t="str">
        <f>'AMZN Auto Part MASTER'!$AA$4</f>
        <v>Independent</v>
      </c>
      <c r="C68" s="17" t="s">
        <v>23</v>
      </c>
      <c r="D68" s="264">
        <f>'AMZN Auto Part MASTER'!$AA$48</f>
        <v>0</v>
      </c>
      <c r="E68" s="264">
        <f>'AMZN Auto Part MASTER'!$AA$49</f>
        <v>0</v>
      </c>
      <c r="F68" s="264">
        <f>'AMZN Auto Part MASTER'!$AA$50</f>
        <v>0</v>
      </c>
      <c r="G68" s="264">
        <f>'AMZN Auto Part MASTER'!$AA$51</f>
        <v>0</v>
      </c>
      <c r="H68" s="264">
        <f>'AMZN Auto Part MASTER'!$AA$52</f>
        <v>0</v>
      </c>
      <c r="I68" s="264">
        <f>'AMZN Auto Part MASTER'!$AA$53</f>
        <v>0</v>
      </c>
      <c r="J68" s="264">
        <f>'AMZN Auto Part MASTER'!$AA$54</f>
        <v>0</v>
      </c>
      <c r="K68" s="264">
        <f>'AMZN Auto Part MASTER'!$AA$55</f>
        <v>0</v>
      </c>
      <c r="L68" s="264">
        <f>'AMZN Auto Part MASTER'!$AA$56</f>
        <v>0</v>
      </c>
      <c r="M68" s="264">
        <f>'AMZN Auto Part MASTER'!$AA$57</f>
        <v>0</v>
      </c>
      <c r="N68" s="236">
        <v>0</v>
      </c>
      <c r="O68" s="264">
        <f>'AMZN Auto Part MASTER'!$AA$58</f>
        <v>0</v>
      </c>
      <c r="P68" s="228"/>
      <c r="Q68" s="226"/>
      <c r="R68" s="226"/>
      <c r="T68" s="17"/>
    </row>
    <row r="69" spans="2:20" s="2" customFormat="1" ht="15.75" customHeight="1">
      <c r="B69" s="260" t="str">
        <f>'AMZN Auto Part MASTER'!$AB$4</f>
        <v>Independent</v>
      </c>
      <c r="C69" s="17" t="s">
        <v>24</v>
      </c>
      <c r="D69" s="264">
        <f>'AMZN Auto Part MASTER'!$AB$48</f>
        <v>0.2</v>
      </c>
      <c r="E69" s="264">
        <f>'AMZN Auto Part MASTER'!$AB$49</f>
        <v>0</v>
      </c>
      <c r="F69" s="264">
        <f>'AMZN Auto Part MASTER'!$AB$50</f>
        <v>0</v>
      </c>
      <c r="G69" s="264">
        <f>'AMZN Auto Part MASTER'!$AB$51</f>
        <v>0</v>
      </c>
      <c r="H69" s="264">
        <f>'AMZN Auto Part MASTER'!$AB$52</f>
        <v>0</v>
      </c>
      <c r="I69" s="264">
        <f>'AMZN Auto Part MASTER'!$AB$53</f>
        <v>0</v>
      </c>
      <c r="J69" s="264">
        <f>'AMZN Auto Part MASTER'!$AB$54</f>
        <v>0</v>
      </c>
      <c r="K69" s="264">
        <f>'AMZN Auto Part MASTER'!$AB$55</f>
        <v>0.8</v>
      </c>
      <c r="L69" s="264">
        <f>'AMZN Auto Part MASTER'!$AB$56</f>
        <v>0</v>
      </c>
      <c r="M69" s="264">
        <f>'AMZN Auto Part MASTER'!$AB$57</f>
        <v>0</v>
      </c>
      <c r="N69" s="236">
        <v>0</v>
      </c>
      <c r="O69" s="264">
        <f>'AMZN Auto Part MASTER'!$AB$58</f>
        <v>0</v>
      </c>
      <c r="P69" s="228"/>
      <c r="Q69" s="226"/>
      <c r="R69" s="226"/>
      <c r="T69" s="17"/>
    </row>
    <row r="70" spans="2:20" s="2" customFormat="1" ht="15.75" customHeight="1">
      <c r="B70" s="260" t="str">
        <f>'AMZN Auto Part MASTER'!$AC$4</f>
        <v>Independent</v>
      </c>
      <c r="C70" s="17" t="s">
        <v>25</v>
      </c>
      <c r="D70" s="264">
        <f>'AMZN Auto Part MASTER'!$AC$48</f>
        <v>0.3</v>
      </c>
      <c r="E70" s="264">
        <f>'AMZN Auto Part MASTER'!$AC$49</f>
        <v>0</v>
      </c>
      <c r="F70" s="264">
        <f>'AMZN Auto Part MASTER'!$AC$50</f>
        <v>0</v>
      </c>
      <c r="G70" s="264">
        <f>'AMZN Auto Part MASTER'!$AC$51</f>
        <v>0</v>
      </c>
      <c r="H70" s="264">
        <f>'AMZN Auto Part MASTER'!$AC$52</f>
        <v>0</v>
      </c>
      <c r="I70" s="264">
        <f>'AMZN Auto Part MASTER'!$AC$53</f>
        <v>0</v>
      </c>
      <c r="J70" s="264">
        <f>'AMZN Auto Part MASTER'!$AC$54</f>
        <v>0</v>
      </c>
      <c r="K70" s="264">
        <f>'AMZN Auto Part MASTER'!$AC$55</f>
        <v>0.7</v>
      </c>
      <c r="L70" s="264">
        <f>'AMZN Auto Part MASTER'!$AC$56</f>
        <v>0</v>
      </c>
      <c r="M70" s="264">
        <f>'AMZN Auto Part MASTER'!$AC$57</f>
        <v>0</v>
      </c>
      <c r="N70" s="236">
        <v>0</v>
      </c>
      <c r="O70" s="264">
        <f>'AMZN Auto Part MASTER'!$AC$58</f>
        <v>0</v>
      </c>
      <c r="P70" s="228"/>
      <c r="Q70" s="226"/>
      <c r="R70" s="226"/>
      <c r="T70" s="17"/>
    </row>
    <row r="71" spans="2:20" s="2" customFormat="1" ht="15.75" customHeight="1">
      <c r="B71" s="260" t="str">
        <f>'AMZN Auto Part MASTER'!$AD$4</f>
        <v>Independent</v>
      </c>
      <c r="C71" s="17" t="s">
        <v>26</v>
      </c>
      <c r="D71" s="264">
        <f>'AMZN Auto Part MASTER'!$AD$48</f>
        <v>0</v>
      </c>
      <c r="E71" s="264">
        <f>'AMZN Auto Part MASTER'!$AD$49</f>
        <v>0</v>
      </c>
      <c r="F71" s="264">
        <f>'AMZN Auto Part MASTER'!$AD$50</f>
        <v>0</v>
      </c>
      <c r="G71" s="264">
        <f>'AMZN Auto Part MASTER'!$AD$51</f>
        <v>0</v>
      </c>
      <c r="H71" s="264">
        <f>'AMZN Auto Part MASTER'!$AD$52</f>
        <v>0</v>
      </c>
      <c r="I71" s="264">
        <f>'AMZN Auto Part MASTER'!$AD$53</f>
        <v>0</v>
      </c>
      <c r="J71" s="264">
        <f>'AMZN Auto Part MASTER'!$AD$54</f>
        <v>0</v>
      </c>
      <c r="K71" s="264">
        <f>'AMZN Auto Part MASTER'!$AD$55</f>
        <v>0</v>
      </c>
      <c r="L71" s="264">
        <f>'AMZN Auto Part MASTER'!$AD$56</f>
        <v>0</v>
      </c>
      <c r="M71" s="264">
        <f>'AMZN Auto Part MASTER'!$AD$57</f>
        <v>0</v>
      </c>
      <c r="N71" s="236">
        <v>0</v>
      </c>
      <c r="O71" s="264">
        <f>'AMZN Auto Part MASTER'!$AD$58</f>
        <v>0</v>
      </c>
      <c r="P71" s="228"/>
      <c r="Q71" s="226"/>
      <c r="R71" s="226"/>
      <c r="T71" s="17"/>
    </row>
    <row r="72" spans="2:20" s="2" customFormat="1" ht="15.75" customHeight="1">
      <c r="B72" s="260" t="str">
        <f>'AMZN Auto Part MASTER'!$AE$4</f>
        <v>Independent</v>
      </c>
      <c r="C72" s="17" t="s">
        <v>27</v>
      </c>
      <c r="D72" s="264">
        <f>'AMZN Auto Part MASTER'!$AE$48</f>
        <v>0</v>
      </c>
      <c r="E72" s="264">
        <f>'AMZN Auto Part MASTER'!$AE$49</f>
        <v>0</v>
      </c>
      <c r="F72" s="264">
        <f>'AMZN Auto Part MASTER'!$AE$50</f>
        <v>0</v>
      </c>
      <c r="G72" s="264">
        <f>'AMZN Auto Part MASTER'!$AE$51</f>
        <v>0</v>
      </c>
      <c r="H72" s="264">
        <f>'AMZN Auto Part MASTER'!$AE$52</f>
        <v>0</v>
      </c>
      <c r="I72" s="264">
        <f>'AMZN Auto Part MASTER'!$AE$53</f>
        <v>0</v>
      </c>
      <c r="J72" s="264">
        <f>'AMZN Auto Part MASTER'!$AE$54</f>
        <v>0</v>
      </c>
      <c r="K72" s="264">
        <f>'AMZN Auto Part MASTER'!$AE$55</f>
        <v>0</v>
      </c>
      <c r="L72" s="264">
        <f>'AMZN Auto Part MASTER'!$AE$56</f>
        <v>0</v>
      </c>
      <c r="M72" s="264">
        <f>'AMZN Auto Part MASTER'!$AE$57</f>
        <v>0</v>
      </c>
      <c r="N72" s="236">
        <v>0</v>
      </c>
      <c r="O72" s="264">
        <f>'AMZN Auto Part MASTER'!$AE$58</f>
        <v>0</v>
      </c>
      <c r="P72" s="228"/>
      <c r="Q72" s="226"/>
      <c r="R72" s="226"/>
      <c r="T72" s="17"/>
    </row>
    <row r="73" spans="2:20" s="2" customFormat="1" ht="15.75" customHeight="1">
      <c r="B73" s="260" t="str">
        <f>'AMZN Auto Part MASTER'!$AF$4</f>
        <v>Independent</v>
      </c>
      <c r="C73" s="17" t="s">
        <v>28</v>
      </c>
      <c r="D73" s="264">
        <f>'AMZN Auto Part MASTER'!$AF$48</f>
        <v>0</v>
      </c>
      <c r="E73" s="264">
        <f>'AMZN Auto Part MASTER'!$AF$49</f>
        <v>0</v>
      </c>
      <c r="F73" s="264">
        <f>'AMZN Auto Part MASTER'!$AF$50</f>
        <v>0</v>
      </c>
      <c r="G73" s="264">
        <f>'AMZN Auto Part MASTER'!$AF$51</f>
        <v>0</v>
      </c>
      <c r="H73" s="264">
        <f>'AMZN Auto Part MASTER'!$AF$52</f>
        <v>0</v>
      </c>
      <c r="I73" s="264">
        <f>'AMZN Auto Part MASTER'!$AF$53</f>
        <v>0</v>
      </c>
      <c r="J73" s="264">
        <f>'AMZN Auto Part MASTER'!$AF$54</f>
        <v>0</v>
      </c>
      <c r="K73" s="264">
        <f>'AMZN Auto Part MASTER'!$AF$55</f>
        <v>0</v>
      </c>
      <c r="L73" s="264">
        <f>'AMZN Auto Part MASTER'!$AF$56</f>
        <v>0</v>
      </c>
      <c r="M73" s="264">
        <f>'AMZN Auto Part MASTER'!$AF$57</f>
        <v>0</v>
      </c>
      <c r="N73" s="236">
        <v>0</v>
      </c>
      <c r="O73" s="264">
        <f>'AMZN Auto Part MASTER'!$AF$58</f>
        <v>0</v>
      </c>
      <c r="P73" s="228"/>
      <c r="Q73" s="226"/>
      <c r="R73" s="226"/>
      <c r="T73" s="17"/>
    </row>
    <row r="74" spans="2:20" s="2" customFormat="1" ht="15.75" customHeight="1">
      <c r="B74" s="260" t="str">
        <f>'AMZN Auto Part MASTER'!$AG$4</f>
        <v>Independent</v>
      </c>
      <c r="C74" s="17" t="s">
        <v>29</v>
      </c>
      <c r="D74" s="264">
        <f>'AMZN Auto Part MASTER'!$AG$48</f>
        <v>0</v>
      </c>
      <c r="E74" s="264">
        <f>'AMZN Auto Part MASTER'!$AG$49</f>
        <v>0</v>
      </c>
      <c r="F74" s="264">
        <f>'AMZN Auto Part MASTER'!$AG$50</f>
        <v>0</v>
      </c>
      <c r="G74" s="264">
        <f>'AMZN Auto Part MASTER'!$AG$51</f>
        <v>0</v>
      </c>
      <c r="H74" s="264">
        <f>'AMZN Auto Part MASTER'!$AG$52</f>
        <v>0</v>
      </c>
      <c r="I74" s="264">
        <f>'AMZN Auto Part MASTER'!$AG$53</f>
        <v>0</v>
      </c>
      <c r="J74" s="264">
        <f>'AMZN Auto Part MASTER'!$AG$54</f>
        <v>0</v>
      </c>
      <c r="K74" s="264">
        <f>'AMZN Auto Part MASTER'!$AG$55</f>
        <v>1</v>
      </c>
      <c r="L74" s="264">
        <f>'AMZN Auto Part MASTER'!$AG$56</f>
        <v>0</v>
      </c>
      <c r="M74" s="264">
        <f>'AMZN Auto Part MASTER'!$AG$57</f>
        <v>0</v>
      </c>
      <c r="N74" s="236">
        <v>0</v>
      </c>
      <c r="O74" s="264">
        <f>'AMZN Auto Part MASTER'!$AG$58</f>
        <v>0</v>
      </c>
      <c r="P74" s="228"/>
      <c r="Q74" s="226"/>
      <c r="R74" s="226"/>
      <c r="T74" s="17"/>
    </row>
    <row r="75" spans="2:20" s="2" customFormat="1" ht="15.75" customHeight="1">
      <c r="B75" s="260" t="str">
        <f>'AMZN Auto Part MASTER'!$AH$4</f>
        <v>Independent</v>
      </c>
      <c r="C75" s="17" t="s">
        <v>30</v>
      </c>
      <c r="D75" s="264">
        <f>'AMZN Auto Part MASTER'!$AH$48</f>
        <v>1</v>
      </c>
      <c r="E75" s="264">
        <f>'AMZN Auto Part MASTER'!$AH$49</f>
        <v>0</v>
      </c>
      <c r="F75" s="264">
        <f>'AMZN Auto Part MASTER'!$AH$50</f>
        <v>0</v>
      </c>
      <c r="G75" s="264">
        <f>'AMZN Auto Part MASTER'!$AH$51</f>
        <v>0</v>
      </c>
      <c r="H75" s="264">
        <f>'AMZN Auto Part MASTER'!$AH$52</f>
        <v>0</v>
      </c>
      <c r="I75" s="264">
        <f>'AMZN Auto Part MASTER'!$AH$53</f>
        <v>0</v>
      </c>
      <c r="J75" s="264">
        <f>'AMZN Auto Part MASTER'!$AH$54</f>
        <v>0</v>
      </c>
      <c r="K75" s="264">
        <f>'AMZN Auto Part MASTER'!$AH$55</f>
        <v>0</v>
      </c>
      <c r="L75" s="264">
        <f>'AMZN Auto Part MASTER'!$AH$56</f>
        <v>0</v>
      </c>
      <c r="M75" s="264">
        <f>'AMZN Auto Part MASTER'!$AH$57</f>
        <v>0</v>
      </c>
      <c r="N75" s="236">
        <v>0</v>
      </c>
      <c r="O75" s="264">
        <f>'AMZN Auto Part MASTER'!$AH$58</f>
        <v>0</v>
      </c>
      <c r="P75" s="228"/>
      <c r="Q75" s="226"/>
      <c r="R75" s="226"/>
      <c r="T75" s="17"/>
    </row>
    <row r="76" spans="2:20" s="2" customFormat="1" ht="15.75" customHeight="1">
      <c r="B76" s="260" t="str">
        <f>'AMZN Auto Part MASTER'!$AI$4</f>
        <v>Independent</v>
      </c>
      <c r="C76" s="17" t="s">
        <v>31</v>
      </c>
      <c r="D76" s="264">
        <f>'AMZN Auto Part MASTER'!$AI$48</f>
        <v>0.01</v>
      </c>
      <c r="E76" s="264">
        <f>'AMZN Auto Part MASTER'!$AI$49</f>
        <v>0</v>
      </c>
      <c r="F76" s="264">
        <f>'AMZN Auto Part MASTER'!$AI$50</f>
        <v>0</v>
      </c>
      <c r="G76" s="264">
        <f>'AMZN Auto Part MASTER'!$AI$51</f>
        <v>0</v>
      </c>
      <c r="H76" s="264">
        <f>'AMZN Auto Part MASTER'!$AI$52</f>
        <v>0.01</v>
      </c>
      <c r="I76" s="264">
        <f>'AMZN Auto Part MASTER'!$AI$53</f>
        <v>0</v>
      </c>
      <c r="J76" s="264">
        <f>'AMZN Auto Part MASTER'!$AI$54</f>
        <v>0</v>
      </c>
      <c r="K76" s="264">
        <f>'AMZN Auto Part MASTER'!$AI$55</f>
        <v>0.01</v>
      </c>
      <c r="L76" s="264">
        <f>'AMZN Auto Part MASTER'!$AI$56</f>
        <v>0</v>
      </c>
      <c r="M76" s="264">
        <f>'AMZN Auto Part MASTER'!$AI$57</f>
        <v>0</v>
      </c>
      <c r="N76" s="236">
        <v>0</v>
      </c>
      <c r="O76" s="264">
        <f>'AMZN Auto Part MASTER'!$AI$58</f>
        <v>0</v>
      </c>
      <c r="P76" s="228"/>
      <c r="Q76" s="226"/>
      <c r="R76" s="226"/>
      <c r="T76" s="17"/>
    </row>
    <row r="77" spans="2:20" s="2" customFormat="1" ht="15.75" customHeight="1">
      <c r="B77" s="260" t="str">
        <f>'AMZN Auto Part MASTER'!$AJ$4</f>
        <v>Independent</v>
      </c>
      <c r="C77" s="17" t="s">
        <v>32</v>
      </c>
      <c r="D77" s="264">
        <f>'AMZN Auto Part MASTER'!$AJ$48</f>
        <v>0.5</v>
      </c>
      <c r="E77" s="264">
        <f>'AMZN Auto Part MASTER'!$AJ$49</f>
        <v>0</v>
      </c>
      <c r="F77" s="264">
        <f>'AMZN Auto Part MASTER'!$AJ$50</f>
        <v>0</v>
      </c>
      <c r="G77" s="264">
        <f>'AMZN Auto Part MASTER'!$AJ$51</f>
        <v>0</v>
      </c>
      <c r="H77" s="264">
        <f>'AMZN Auto Part MASTER'!$AJ$52</f>
        <v>0</v>
      </c>
      <c r="I77" s="264">
        <f>'AMZN Auto Part MASTER'!$AJ$53</f>
        <v>0</v>
      </c>
      <c r="J77" s="264">
        <f>'AMZN Auto Part MASTER'!$AJ$54</f>
        <v>0</v>
      </c>
      <c r="K77" s="264">
        <f>'AMZN Auto Part MASTER'!$AJ$55</f>
        <v>0</v>
      </c>
      <c r="L77" s="264">
        <f>'AMZN Auto Part MASTER'!$AJ$56</f>
        <v>0</v>
      </c>
      <c r="M77" s="264">
        <f>'AMZN Auto Part MASTER'!$AJ$57</f>
        <v>0.5</v>
      </c>
      <c r="N77" s="236">
        <v>0.5</v>
      </c>
      <c r="O77" s="264" t="str">
        <f>'AMZN Auto Part MASTER'!$AJ$58</f>
        <v>Vic Auto - 50%</v>
      </c>
      <c r="P77" s="228" t="s">
        <v>877</v>
      </c>
      <c r="Q77" s="226"/>
      <c r="R77" s="226"/>
      <c r="T77" s="17"/>
    </row>
    <row r="78" spans="2:20" s="2" customFormat="1" ht="15.75" customHeight="1">
      <c r="B78" s="260" t="str">
        <f>'AMZN Auto Part MASTER'!$AK$4</f>
        <v>Independent</v>
      </c>
      <c r="C78" s="17" t="s">
        <v>33</v>
      </c>
      <c r="D78" s="264">
        <f>'AMZN Auto Part MASTER'!$AK$48</f>
        <v>0</v>
      </c>
      <c r="E78" s="264">
        <f>'AMZN Auto Part MASTER'!$AK$49</f>
        <v>0</v>
      </c>
      <c r="F78" s="264">
        <f>'AMZN Auto Part MASTER'!$AK$50</f>
        <v>0</v>
      </c>
      <c r="G78" s="264">
        <f>'AMZN Auto Part MASTER'!$AK$51</f>
        <v>0</v>
      </c>
      <c r="H78" s="264">
        <f>'AMZN Auto Part MASTER'!$AK$52</f>
        <v>0</v>
      </c>
      <c r="I78" s="264">
        <f>'AMZN Auto Part MASTER'!$AK$53</f>
        <v>0</v>
      </c>
      <c r="J78" s="264">
        <f>'AMZN Auto Part MASTER'!$AK$54</f>
        <v>0</v>
      </c>
      <c r="K78" s="264">
        <f>'AMZN Auto Part MASTER'!$AK$55</f>
        <v>0</v>
      </c>
      <c r="L78" s="264">
        <f>'AMZN Auto Part MASTER'!$AK$56</f>
        <v>0</v>
      </c>
      <c r="M78" s="264">
        <f>'AMZN Auto Part MASTER'!$AK$57</f>
        <v>0</v>
      </c>
      <c r="N78" s="236">
        <v>0</v>
      </c>
      <c r="O78" s="264">
        <f>'AMZN Auto Part MASTER'!$AK$58</f>
        <v>0</v>
      </c>
      <c r="P78" s="228"/>
      <c r="Q78" s="226"/>
      <c r="R78" s="226"/>
      <c r="T78" s="17"/>
    </row>
    <row r="79" spans="2:20" s="2" customFormat="1" ht="15.75" customHeight="1">
      <c r="B79" s="260" t="str">
        <f>'AMZN Auto Part MASTER'!$AL$4</f>
        <v>Independent</v>
      </c>
      <c r="C79" s="17" t="s">
        <v>34</v>
      </c>
      <c r="D79" s="264">
        <f>'AMZN Auto Part MASTER'!$AL$48</f>
        <v>0</v>
      </c>
      <c r="E79" s="264">
        <f>'AMZN Auto Part MASTER'!$AL$49</f>
        <v>0</v>
      </c>
      <c r="F79" s="264">
        <f>'AMZN Auto Part MASTER'!$AL$50</f>
        <v>0</v>
      </c>
      <c r="G79" s="264">
        <f>'AMZN Auto Part MASTER'!$AL$51</f>
        <v>0</v>
      </c>
      <c r="H79" s="264">
        <f>'AMZN Auto Part MASTER'!$AL$52</f>
        <v>0</v>
      </c>
      <c r="I79" s="264">
        <f>'AMZN Auto Part MASTER'!$AL$53</f>
        <v>0</v>
      </c>
      <c r="J79" s="264">
        <f>'AMZN Auto Part MASTER'!$AL$54</f>
        <v>0</v>
      </c>
      <c r="K79" s="264">
        <f>'AMZN Auto Part MASTER'!$AL$55</f>
        <v>0</v>
      </c>
      <c r="L79" s="264">
        <f>'AMZN Auto Part MASTER'!$AL$56</f>
        <v>0</v>
      </c>
      <c r="M79" s="264">
        <f>'AMZN Auto Part MASTER'!$AL$57</f>
        <v>0</v>
      </c>
      <c r="N79" s="236">
        <v>0</v>
      </c>
      <c r="O79" s="264">
        <f>'AMZN Auto Part MASTER'!$AL$58</f>
        <v>0</v>
      </c>
      <c r="P79" s="228"/>
      <c r="Q79" s="226"/>
      <c r="R79" s="226"/>
      <c r="T79" s="17"/>
    </row>
    <row r="80" spans="2:20" s="2" customFormat="1" ht="15.75" customHeight="1">
      <c r="B80" s="260" t="str">
        <f>'AMZN Auto Part MASTER'!$AM$4</f>
        <v>Independent</v>
      </c>
      <c r="C80" s="17" t="s">
        <v>35</v>
      </c>
      <c r="D80" s="264">
        <f>'AMZN Auto Part MASTER'!$AM$48</f>
        <v>0.15</v>
      </c>
      <c r="E80" s="264">
        <f>'AMZN Auto Part MASTER'!$AM$49</f>
        <v>0</v>
      </c>
      <c r="F80" s="264">
        <f>'AMZN Auto Part MASTER'!$AM$50</f>
        <v>0</v>
      </c>
      <c r="G80" s="264">
        <f>'AMZN Auto Part MASTER'!$AM$51</f>
        <v>0</v>
      </c>
      <c r="H80" s="264">
        <f>'AMZN Auto Part MASTER'!$AM$52</f>
        <v>0.7</v>
      </c>
      <c r="I80" s="264">
        <f>'AMZN Auto Part MASTER'!$AM$53</f>
        <v>0</v>
      </c>
      <c r="J80" s="264">
        <f>'AMZN Auto Part MASTER'!$AM$54</f>
        <v>0</v>
      </c>
      <c r="K80" s="264">
        <f>'AMZN Auto Part MASTER'!$AM$55</f>
        <v>0.15</v>
      </c>
      <c r="L80" s="264">
        <f>'AMZN Auto Part MASTER'!$AM$56</f>
        <v>0</v>
      </c>
      <c r="M80" s="264">
        <f>'AMZN Auto Part MASTER'!$AM$57</f>
        <v>0</v>
      </c>
      <c r="N80" s="236">
        <v>0</v>
      </c>
      <c r="O80" s="264">
        <f>'AMZN Auto Part MASTER'!$AM$58</f>
        <v>0</v>
      </c>
      <c r="P80" s="228"/>
      <c r="Q80" s="226"/>
      <c r="R80" s="226"/>
      <c r="T80" s="17"/>
    </row>
    <row r="81" spans="2:28" s="2" customFormat="1" ht="15.75" customHeight="1">
      <c r="B81" s="260" t="str">
        <f>'AMZN Auto Part MASTER'!$AN$4</f>
        <v>Independent</v>
      </c>
      <c r="C81" s="17" t="s">
        <v>36</v>
      </c>
      <c r="D81" s="264">
        <f>'AMZN Auto Part MASTER'!$AN$48</f>
        <v>0</v>
      </c>
      <c r="E81" s="264">
        <f>'AMZN Auto Part MASTER'!$AN$49</f>
        <v>0</v>
      </c>
      <c r="F81" s="264">
        <f>'AMZN Auto Part MASTER'!$AN$50</f>
        <v>0</v>
      </c>
      <c r="G81" s="264">
        <f>'AMZN Auto Part MASTER'!$AN$51</f>
        <v>0</v>
      </c>
      <c r="H81" s="264">
        <f>'AMZN Auto Part MASTER'!$AN$52</f>
        <v>0</v>
      </c>
      <c r="I81" s="264">
        <f>'AMZN Auto Part MASTER'!$AN$53</f>
        <v>0</v>
      </c>
      <c r="J81" s="264">
        <f>'AMZN Auto Part MASTER'!$AN$54</f>
        <v>0</v>
      </c>
      <c r="K81" s="264">
        <f>'AMZN Auto Part MASTER'!$AN$55</f>
        <v>0</v>
      </c>
      <c r="L81" s="264">
        <f>'AMZN Auto Part MASTER'!$AN$56</f>
        <v>0</v>
      </c>
      <c r="M81" s="264">
        <f>'AMZN Auto Part MASTER'!$AN$57</f>
        <v>0</v>
      </c>
      <c r="N81" s="236">
        <v>0</v>
      </c>
      <c r="O81" s="264">
        <f>'AMZN Auto Part MASTER'!$AN$58</f>
        <v>0</v>
      </c>
      <c r="P81" s="228"/>
      <c r="Q81" s="226"/>
      <c r="R81" s="226"/>
      <c r="T81" s="17"/>
    </row>
    <row r="82" spans="2:28" s="2" customFormat="1" ht="15.75" customHeight="1">
      <c r="B82" s="260" t="str">
        <f>'AMZN Auto Part MASTER'!$AO$4</f>
        <v>Independent</v>
      </c>
      <c r="C82" s="17" t="s">
        <v>37</v>
      </c>
      <c r="D82" s="264">
        <f>'AMZN Auto Part MASTER'!$AO$48</f>
        <v>0</v>
      </c>
      <c r="E82" s="264">
        <f>'AMZN Auto Part MASTER'!$AO$49</f>
        <v>0</v>
      </c>
      <c r="F82" s="264">
        <f>'AMZN Auto Part MASTER'!$AO$50</f>
        <v>0</v>
      </c>
      <c r="G82" s="264">
        <f>'AMZN Auto Part MASTER'!$AO$51</f>
        <v>0</v>
      </c>
      <c r="H82" s="264">
        <f>'AMZN Auto Part MASTER'!$AO$52</f>
        <v>0</v>
      </c>
      <c r="I82" s="264">
        <f>'AMZN Auto Part MASTER'!$AO$53</f>
        <v>0</v>
      </c>
      <c r="J82" s="264">
        <f>'AMZN Auto Part MASTER'!$AO$54</f>
        <v>0</v>
      </c>
      <c r="K82" s="264">
        <f>'AMZN Auto Part MASTER'!$AO$55</f>
        <v>0</v>
      </c>
      <c r="L82" s="264">
        <f>'AMZN Auto Part MASTER'!$AO$56</f>
        <v>0</v>
      </c>
      <c r="M82" s="264">
        <f>'AMZN Auto Part MASTER'!$AO$57</f>
        <v>0</v>
      </c>
      <c r="N82" s="236">
        <v>0</v>
      </c>
      <c r="O82" s="264">
        <f>'AMZN Auto Part MASTER'!$AO$58</f>
        <v>0</v>
      </c>
      <c r="P82" s="228"/>
      <c r="Q82" s="226"/>
      <c r="R82" s="226"/>
      <c r="T82" s="17"/>
    </row>
    <row r="83" spans="2:28" s="2" customFormat="1" ht="15.75" customHeight="1">
      <c r="B83" s="260" t="str">
        <f>'AMZN Auto Part MASTER'!$AP$4</f>
        <v>Independent</v>
      </c>
      <c r="C83" s="17" t="s">
        <v>38</v>
      </c>
      <c r="D83" s="264">
        <f>'AMZN Auto Part MASTER'!$AP$48</f>
        <v>1</v>
      </c>
      <c r="E83" s="264">
        <f>'AMZN Auto Part MASTER'!$AP$49</f>
        <v>0</v>
      </c>
      <c r="F83" s="264">
        <f>'AMZN Auto Part MASTER'!$AP$50</f>
        <v>0</v>
      </c>
      <c r="G83" s="264">
        <f>'AMZN Auto Part MASTER'!$AP$51</f>
        <v>0</v>
      </c>
      <c r="H83" s="264">
        <f>'AMZN Auto Part MASTER'!$AP$52</f>
        <v>0</v>
      </c>
      <c r="I83" s="264">
        <f>'AMZN Auto Part MASTER'!$AP$53</f>
        <v>0</v>
      </c>
      <c r="J83" s="264">
        <f>'AMZN Auto Part MASTER'!$AP$54</f>
        <v>0</v>
      </c>
      <c r="K83" s="264">
        <f>'AMZN Auto Part MASTER'!$AP$55</f>
        <v>0</v>
      </c>
      <c r="L83" s="264">
        <f>'AMZN Auto Part MASTER'!$AP$56</f>
        <v>0</v>
      </c>
      <c r="M83" s="264">
        <f>'AMZN Auto Part MASTER'!$AP$57</f>
        <v>0</v>
      </c>
      <c r="N83" s="236">
        <v>0</v>
      </c>
      <c r="O83" s="264">
        <f>'AMZN Auto Part MASTER'!$AP$58</f>
        <v>0</v>
      </c>
      <c r="P83" s="228"/>
      <c r="Q83" s="226"/>
      <c r="R83" s="226"/>
      <c r="T83" s="17"/>
    </row>
    <row r="84" spans="2:28" s="2" customFormat="1" ht="15.75" customHeight="1">
      <c r="B84" s="260" t="str">
        <f>'AMZN Auto Part MASTER'!$AQ$4</f>
        <v>Independent</v>
      </c>
      <c r="C84" s="17" t="s">
        <v>39</v>
      </c>
      <c r="D84" s="264">
        <f>'AMZN Auto Part MASTER'!$AQ$48</f>
        <v>1</v>
      </c>
      <c r="E84" s="264">
        <f>'AMZN Auto Part MASTER'!$AQ$49</f>
        <v>0</v>
      </c>
      <c r="F84" s="264">
        <f>'AMZN Auto Part MASTER'!$AQ$50</f>
        <v>0</v>
      </c>
      <c r="G84" s="264">
        <f>'AMZN Auto Part MASTER'!$AQ$51</f>
        <v>0</v>
      </c>
      <c r="H84" s="264">
        <f>'AMZN Auto Part MASTER'!$AQ$52</f>
        <v>0</v>
      </c>
      <c r="I84" s="264">
        <f>'AMZN Auto Part MASTER'!$AQ$53</f>
        <v>0</v>
      </c>
      <c r="J84" s="264">
        <f>'AMZN Auto Part MASTER'!$AQ$54</f>
        <v>0</v>
      </c>
      <c r="K84" s="264">
        <f>'AMZN Auto Part MASTER'!$AQ$55</f>
        <v>0</v>
      </c>
      <c r="L84" s="264">
        <f>'AMZN Auto Part MASTER'!$AQ$56</f>
        <v>0</v>
      </c>
      <c r="M84" s="264">
        <f>'AMZN Auto Part MASTER'!$AQ$57</f>
        <v>0</v>
      </c>
      <c r="N84" s="236">
        <v>0</v>
      </c>
      <c r="O84" s="264">
        <f>'AMZN Auto Part MASTER'!$AQ$58</f>
        <v>0</v>
      </c>
      <c r="P84" s="228"/>
      <c r="Q84" s="226"/>
      <c r="R84" s="226"/>
      <c r="T84" s="17"/>
      <c r="Y84" s="12"/>
      <c r="Z84" s="12"/>
      <c r="AA84" s="12"/>
      <c r="AB84" s="12"/>
    </row>
    <row r="85" spans="2:28" s="2" customFormat="1" ht="15.75" customHeight="1">
      <c r="B85" s="260" t="str">
        <f>'AMZN Auto Part MASTER'!$AR$4</f>
        <v>Independent</v>
      </c>
      <c r="C85" s="17" t="s">
        <v>40</v>
      </c>
      <c r="D85" s="264">
        <f>'AMZN Auto Part MASTER'!$AR$48</f>
        <v>0</v>
      </c>
      <c r="E85" s="264">
        <f>'AMZN Auto Part MASTER'!$AR$49</f>
        <v>0</v>
      </c>
      <c r="F85" s="264">
        <f>'AMZN Auto Part MASTER'!$AR$50</f>
        <v>0</v>
      </c>
      <c r="G85" s="264">
        <f>'AMZN Auto Part MASTER'!$AR$51</f>
        <v>0</v>
      </c>
      <c r="H85" s="264">
        <f>'AMZN Auto Part MASTER'!$AR$52</f>
        <v>1</v>
      </c>
      <c r="I85" s="264">
        <f>'AMZN Auto Part MASTER'!$AR$53</f>
        <v>0</v>
      </c>
      <c r="J85" s="264">
        <f>'AMZN Auto Part MASTER'!$AR$54</f>
        <v>0</v>
      </c>
      <c r="K85" s="264">
        <f>'AMZN Auto Part MASTER'!$AR$55</f>
        <v>0</v>
      </c>
      <c r="L85" s="264">
        <f>'AMZN Auto Part MASTER'!$AR$56</f>
        <v>0</v>
      </c>
      <c r="M85" s="264">
        <f>'AMZN Auto Part MASTER'!$AR$57</f>
        <v>0</v>
      </c>
      <c r="N85" s="236">
        <v>0</v>
      </c>
      <c r="O85" s="264">
        <f>'AMZN Auto Part MASTER'!$AR$58</f>
        <v>0</v>
      </c>
      <c r="P85" s="228"/>
      <c r="Q85" s="226"/>
      <c r="R85" s="226"/>
      <c r="T85" s="17"/>
      <c r="Y85" s="12"/>
      <c r="Z85" s="12"/>
      <c r="AA85" s="12"/>
      <c r="AB85" s="12"/>
    </row>
    <row r="86" spans="2:28" s="2" customFormat="1" ht="15.75" customHeight="1">
      <c r="B86" s="260" t="str">
        <f>'AMZN Auto Part MASTER'!$AS$4</f>
        <v>Independent</v>
      </c>
      <c r="C86" s="17" t="s">
        <v>41</v>
      </c>
      <c r="D86" s="264">
        <f>'AMZN Auto Part MASTER'!$AS$48</f>
        <v>0</v>
      </c>
      <c r="E86" s="264">
        <f>'AMZN Auto Part MASTER'!$AS$49</f>
        <v>0</v>
      </c>
      <c r="F86" s="264">
        <f>'AMZN Auto Part MASTER'!$AS$50</f>
        <v>0</v>
      </c>
      <c r="G86" s="264">
        <f>'AMZN Auto Part MASTER'!$AS$51</f>
        <v>0</v>
      </c>
      <c r="H86" s="264">
        <f>'AMZN Auto Part MASTER'!$AS$52</f>
        <v>0</v>
      </c>
      <c r="I86" s="264">
        <f>'AMZN Auto Part MASTER'!$AS$53</f>
        <v>0</v>
      </c>
      <c r="J86" s="264">
        <f>'AMZN Auto Part MASTER'!$AS$54</f>
        <v>0</v>
      </c>
      <c r="K86" s="264">
        <f>'AMZN Auto Part MASTER'!$AS$55</f>
        <v>0</v>
      </c>
      <c r="L86" s="264">
        <f>'AMZN Auto Part MASTER'!$AS$56</f>
        <v>0</v>
      </c>
      <c r="M86" s="264">
        <f>'AMZN Auto Part MASTER'!$AS$57</f>
        <v>0</v>
      </c>
      <c r="N86" s="236">
        <v>0</v>
      </c>
      <c r="O86" s="264">
        <f>'AMZN Auto Part MASTER'!$AS$58</f>
        <v>0</v>
      </c>
      <c r="P86" s="228"/>
      <c r="Q86" s="226"/>
      <c r="R86" s="226"/>
      <c r="T86" s="17"/>
      <c r="Y86" s="12"/>
      <c r="Z86" s="12"/>
      <c r="AA86" s="12"/>
      <c r="AB86" s="12"/>
    </row>
    <row r="87" spans="2:28" s="2" customFormat="1" ht="15.75" customHeight="1">
      <c r="B87" s="260" t="str">
        <f>'AMZN Auto Part MASTER'!$AT$4</f>
        <v>Independent</v>
      </c>
      <c r="C87" s="17" t="s">
        <v>42</v>
      </c>
      <c r="D87" s="264">
        <f>'AMZN Auto Part MASTER'!$AT$48</f>
        <v>1</v>
      </c>
      <c r="E87" s="264">
        <f>'AMZN Auto Part MASTER'!$AT$49</f>
        <v>0</v>
      </c>
      <c r="F87" s="264">
        <f>'AMZN Auto Part MASTER'!$AT$50</f>
        <v>0</v>
      </c>
      <c r="G87" s="264">
        <f>'AMZN Auto Part MASTER'!$AT$51</f>
        <v>0</v>
      </c>
      <c r="H87" s="264">
        <f>'AMZN Auto Part MASTER'!$AT$52</f>
        <v>0</v>
      </c>
      <c r="I87" s="264">
        <f>'AMZN Auto Part MASTER'!$AT$53</f>
        <v>0</v>
      </c>
      <c r="J87" s="264">
        <f>'AMZN Auto Part MASTER'!$AT$54</f>
        <v>0</v>
      </c>
      <c r="K87" s="264">
        <f>'AMZN Auto Part MASTER'!$AT$55</f>
        <v>0</v>
      </c>
      <c r="L87" s="264">
        <f>'AMZN Auto Part MASTER'!$AT$56</f>
        <v>0</v>
      </c>
      <c r="M87" s="264">
        <f>'AMZN Auto Part MASTER'!$AT$57</f>
        <v>0</v>
      </c>
      <c r="N87" s="236">
        <v>0</v>
      </c>
      <c r="O87" s="264">
        <f>'AMZN Auto Part MASTER'!$AT$58</f>
        <v>0</v>
      </c>
      <c r="P87" s="228"/>
      <c r="Q87" s="226"/>
      <c r="R87" s="226"/>
      <c r="T87" s="17"/>
      <c r="Y87" s="12"/>
      <c r="Z87" s="12"/>
      <c r="AA87" s="12"/>
      <c r="AB87" s="12"/>
    </row>
    <row r="88" spans="2:28" s="2" customFormat="1" ht="15.75" customHeight="1">
      <c r="B88" s="260" t="str">
        <f>'AMZN Auto Part MASTER'!$AU$4</f>
        <v>Independent</v>
      </c>
      <c r="C88" s="17" t="s">
        <v>43</v>
      </c>
      <c r="D88" s="264">
        <f>'AMZN Auto Part MASTER'!$AU$48</f>
        <v>0.25</v>
      </c>
      <c r="E88" s="264">
        <f>'AMZN Auto Part MASTER'!$AU$49</f>
        <v>0</v>
      </c>
      <c r="F88" s="264">
        <f>'AMZN Auto Part MASTER'!$AU$50</f>
        <v>0</v>
      </c>
      <c r="G88" s="264">
        <f>'AMZN Auto Part MASTER'!$AU$51</f>
        <v>0</v>
      </c>
      <c r="H88" s="264">
        <f>'AMZN Auto Part MASTER'!$AU$52</f>
        <v>0</v>
      </c>
      <c r="I88" s="264">
        <f>'AMZN Auto Part MASTER'!$AU$53</f>
        <v>0</v>
      </c>
      <c r="J88" s="264">
        <f>'AMZN Auto Part MASTER'!$AU$54</f>
        <v>0</v>
      </c>
      <c r="K88" s="264">
        <f>'AMZN Auto Part MASTER'!$AU$55</f>
        <v>0.5</v>
      </c>
      <c r="L88" s="264">
        <f>'AMZN Auto Part MASTER'!$AU$56</f>
        <v>0</v>
      </c>
      <c r="M88" s="264">
        <f>'AMZN Auto Part MASTER'!$AU$57</f>
        <v>0.2</v>
      </c>
      <c r="N88" s="236">
        <v>0.2</v>
      </c>
      <c r="O88" s="264" t="str">
        <f>'AMZN Auto Part MASTER'!$AU$58</f>
        <v>Craigslist</v>
      </c>
      <c r="P88" s="228" t="s">
        <v>797</v>
      </c>
      <c r="Q88" s="226"/>
      <c r="R88" s="226"/>
      <c r="T88" s="17"/>
      <c r="Y88" s="12"/>
      <c r="Z88" s="12"/>
      <c r="AA88" s="12"/>
      <c r="AB88" s="12"/>
    </row>
    <row r="89" spans="2:28" s="2" customFormat="1" ht="15.75" customHeight="1">
      <c r="B89" s="260" t="str">
        <f>'AMZN Auto Part MASTER'!$AV$4</f>
        <v>Independent</v>
      </c>
      <c r="C89" s="17" t="s">
        <v>44</v>
      </c>
      <c r="D89" s="264">
        <f>'AMZN Auto Part MASTER'!$AV$48</f>
        <v>0</v>
      </c>
      <c r="E89" s="264">
        <f>'AMZN Auto Part MASTER'!$AV$49</f>
        <v>0</v>
      </c>
      <c r="F89" s="264">
        <f>'AMZN Auto Part MASTER'!$AV$50</f>
        <v>0</v>
      </c>
      <c r="G89" s="264">
        <f>'AMZN Auto Part MASTER'!$AV$51</f>
        <v>0</v>
      </c>
      <c r="H89" s="264">
        <f>'AMZN Auto Part MASTER'!$AV$52</f>
        <v>0</v>
      </c>
      <c r="I89" s="264">
        <f>'AMZN Auto Part MASTER'!$AV$53</f>
        <v>0</v>
      </c>
      <c r="J89" s="264">
        <f>'AMZN Auto Part MASTER'!$AV$54</f>
        <v>0</v>
      </c>
      <c r="K89" s="264">
        <f>'AMZN Auto Part MASTER'!$AV$55</f>
        <v>0</v>
      </c>
      <c r="L89" s="264">
        <f>'AMZN Auto Part MASTER'!$AV$56</f>
        <v>0</v>
      </c>
      <c r="M89" s="264">
        <f>'AMZN Auto Part MASTER'!$AV$57</f>
        <v>0</v>
      </c>
      <c r="N89" s="236">
        <v>0</v>
      </c>
      <c r="O89" s="264">
        <f>'AMZN Auto Part MASTER'!$AV$58</f>
        <v>0</v>
      </c>
      <c r="P89" s="228"/>
      <c r="Q89" s="226"/>
      <c r="R89" s="226"/>
      <c r="T89" s="17"/>
      <c r="Y89" s="12"/>
      <c r="Z89" s="12"/>
      <c r="AA89" s="12"/>
      <c r="AB89" s="12"/>
    </row>
    <row r="90" spans="2:28" s="2" customFormat="1" ht="15.75" customHeight="1">
      <c r="B90" s="260" t="str">
        <f>'AMZN Auto Part MASTER'!$AW$4</f>
        <v>Independent</v>
      </c>
      <c r="C90" s="17" t="s">
        <v>45</v>
      </c>
      <c r="D90" s="264">
        <f>'AMZN Auto Part MASTER'!$AW$48</f>
        <v>0</v>
      </c>
      <c r="E90" s="264">
        <f>'AMZN Auto Part MASTER'!$AW$49</f>
        <v>0</v>
      </c>
      <c r="F90" s="264">
        <f>'AMZN Auto Part MASTER'!$AW$50</f>
        <v>0</v>
      </c>
      <c r="G90" s="264">
        <f>'AMZN Auto Part MASTER'!$AW$51</f>
        <v>0</v>
      </c>
      <c r="H90" s="264">
        <f>'AMZN Auto Part MASTER'!$AW$52</f>
        <v>0</v>
      </c>
      <c r="I90" s="264">
        <f>'AMZN Auto Part MASTER'!$AW$53</f>
        <v>0</v>
      </c>
      <c r="J90" s="264">
        <f>'AMZN Auto Part MASTER'!$AW$54</f>
        <v>0</v>
      </c>
      <c r="K90" s="264">
        <f>'AMZN Auto Part MASTER'!$AW$55</f>
        <v>0</v>
      </c>
      <c r="L90" s="264">
        <f>'AMZN Auto Part MASTER'!$AW$56</f>
        <v>0</v>
      </c>
      <c r="M90" s="264">
        <f>'AMZN Auto Part MASTER'!$AW$57</f>
        <v>0</v>
      </c>
      <c r="N90" s="236">
        <v>0</v>
      </c>
      <c r="O90" s="264">
        <f>'AMZN Auto Part MASTER'!$AW$58</f>
        <v>0</v>
      </c>
      <c r="P90" s="228"/>
      <c r="Q90" s="226"/>
      <c r="R90" s="226"/>
      <c r="T90" s="17"/>
      <c r="Y90" s="12"/>
      <c r="Z90" s="12"/>
      <c r="AA90" s="12"/>
      <c r="AB90" s="12"/>
    </row>
    <row r="91" spans="2:28" s="2" customFormat="1" ht="15.75" customHeight="1">
      <c r="B91" s="260" t="str">
        <f>'AMZN Auto Part MASTER'!$AX$4</f>
        <v>Independent</v>
      </c>
      <c r="C91" s="17" t="s">
        <v>46</v>
      </c>
      <c r="D91" s="264">
        <f>'AMZN Auto Part MASTER'!$AX$48</f>
        <v>0</v>
      </c>
      <c r="E91" s="264">
        <f>'AMZN Auto Part MASTER'!$AX$49</f>
        <v>0</v>
      </c>
      <c r="F91" s="264">
        <f>'AMZN Auto Part MASTER'!$AX$50</f>
        <v>0</v>
      </c>
      <c r="G91" s="264">
        <f>'AMZN Auto Part MASTER'!$AX$51</f>
        <v>0</v>
      </c>
      <c r="H91" s="264">
        <f>'AMZN Auto Part MASTER'!$AX$52</f>
        <v>0</v>
      </c>
      <c r="I91" s="264">
        <f>'AMZN Auto Part MASTER'!$AX$53</f>
        <v>0</v>
      </c>
      <c r="J91" s="264">
        <f>'AMZN Auto Part MASTER'!$AX$54</f>
        <v>0</v>
      </c>
      <c r="K91" s="264">
        <f>'AMZN Auto Part MASTER'!$AX$55</f>
        <v>0</v>
      </c>
      <c r="L91" s="264">
        <f>'AMZN Auto Part MASTER'!$AX$56</f>
        <v>0</v>
      </c>
      <c r="M91" s="264">
        <f>'AMZN Auto Part MASTER'!$AX$57</f>
        <v>0</v>
      </c>
      <c r="N91" s="236">
        <v>0</v>
      </c>
      <c r="O91" s="264">
        <f>'AMZN Auto Part MASTER'!$AX$58</f>
        <v>0</v>
      </c>
      <c r="P91" s="228"/>
      <c r="Q91" s="226"/>
      <c r="R91" s="226"/>
      <c r="T91" s="17"/>
      <c r="Y91" s="12"/>
      <c r="Z91" s="12"/>
      <c r="AA91" s="12"/>
      <c r="AB91" s="12"/>
    </row>
    <row r="92" spans="2:28" s="2" customFormat="1" ht="15.75" customHeight="1">
      <c r="B92" s="260" t="str">
        <f>'AMZN Auto Part MASTER'!$AY$4</f>
        <v>Independent</v>
      </c>
      <c r="C92" s="17" t="s">
        <v>47</v>
      </c>
      <c r="D92" s="264">
        <f>'AMZN Auto Part MASTER'!$AY$48</f>
        <v>0.4</v>
      </c>
      <c r="E92" s="264">
        <f>'AMZN Auto Part MASTER'!$AY$49</f>
        <v>0</v>
      </c>
      <c r="F92" s="264">
        <f>'AMZN Auto Part MASTER'!$AY$50</f>
        <v>0</v>
      </c>
      <c r="G92" s="264">
        <f>'AMZN Auto Part MASTER'!$AY$51</f>
        <v>0</v>
      </c>
      <c r="H92" s="264">
        <f>'AMZN Auto Part MASTER'!$AY$52</f>
        <v>0</v>
      </c>
      <c r="I92" s="264">
        <f>'AMZN Auto Part MASTER'!$AY$53</f>
        <v>0</v>
      </c>
      <c r="J92" s="264">
        <f>'AMZN Auto Part MASTER'!$AY$54</f>
        <v>0</v>
      </c>
      <c r="K92" s="264">
        <f>'AMZN Auto Part MASTER'!$AY$55</f>
        <v>0.6</v>
      </c>
      <c r="L92" s="264">
        <f>'AMZN Auto Part MASTER'!$AY$56</f>
        <v>0</v>
      </c>
      <c r="M92" s="264">
        <f>'AMZN Auto Part MASTER'!$AY$57</f>
        <v>0</v>
      </c>
      <c r="N92" s="236">
        <v>0</v>
      </c>
      <c r="O92" s="264">
        <f>'AMZN Auto Part MASTER'!$AY$58</f>
        <v>0</v>
      </c>
      <c r="P92" s="228"/>
      <c r="Q92" s="226"/>
      <c r="R92" s="226"/>
      <c r="T92" s="17"/>
      <c r="Y92" s="12"/>
      <c r="Z92" s="12"/>
      <c r="AA92" s="12"/>
      <c r="AB92" s="12"/>
    </row>
    <row r="93" spans="2:28" s="2" customFormat="1" ht="15.75" customHeight="1">
      <c r="B93" s="260" t="str">
        <f>'AMZN Auto Part MASTER'!$AZ$4</f>
        <v>Independent</v>
      </c>
      <c r="C93" s="17" t="s">
        <v>48</v>
      </c>
      <c r="D93" s="264">
        <f>'AMZN Auto Part MASTER'!$AZ$48</f>
        <v>1</v>
      </c>
      <c r="E93" s="264">
        <f>'AMZN Auto Part MASTER'!$AZ$49</f>
        <v>0</v>
      </c>
      <c r="F93" s="264">
        <f>'AMZN Auto Part MASTER'!$AZ$50</f>
        <v>0</v>
      </c>
      <c r="G93" s="264">
        <f>'AMZN Auto Part MASTER'!$AZ$51</f>
        <v>0</v>
      </c>
      <c r="H93" s="264">
        <f>'AMZN Auto Part MASTER'!$AZ$52</f>
        <v>0</v>
      </c>
      <c r="I93" s="264">
        <f>'AMZN Auto Part MASTER'!$AZ$53</f>
        <v>0</v>
      </c>
      <c r="J93" s="264">
        <f>'AMZN Auto Part MASTER'!$AZ$54</f>
        <v>0</v>
      </c>
      <c r="K93" s="264">
        <f>'AMZN Auto Part MASTER'!$AZ$55</f>
        <v>0</v>
      </c>
      <c r="L93" s="264">
        <f>'AMZN Auto Part MASTER'!$AZ$56</f>
        <v>0</v>
      </c>
      <c r="M93" s="264">
        <f>'AMZN Auto Part MASTER'!$AZ$57</f>
        <v>0</v>
      </c>
      <c r="N93" s="236">
        <v>0</v>
      </c>
      <c r="O93" s="264">
        <f>'AMZN Auto Part MASTER'!$AZ$58</f>
        <v>0</v>
      </c>
      <c r="P93" s="228"/>
      <c r="Q93" s="226"/>
      <c r="R93" s="226"/>
      <c r="T93" s="17"/>
      <c r="Y93" s="12"/>
      <c r="Z93" s="12"/>
      <c r="AA93" s="12"/>
      <c r="AB93" s="12"/>
    </row>
    <row r="94" spans="2:28" s="2" customFormat="1" ht="15.75" customHeight="1">
      <c r="B94" s="260" t="str">
        <f>'AMZN Auto Part MASTER'!$BA$4</f>
        <v>Independent</v>
      </c>
      <c r="C94" s="17" t="s">
        <v>49</v>
      </c>
      <c r="D94" s="264">
        <f>'AMZN Auto Part MASTER'!$BA$48</f>
        <v>0.5</v>
      </c>
      <c r="E94" s="264">
        <f>'AMZN Auto Part MASTER'!$BA$49</f>
        <v>0</v>
      </c>
      <c r="F94" s="264">
        <f>'AMZN Auto Part MASTER'!$BA$50</f>
        <v>0</v>
      </c>
      <c r="G94" s="264">
        <f>'AMZN Auto Part MASTER'!$BA$51</f>
        <v>0</v>
      </c>
      <c r="H94" s="264">
        <f>'AMZN Auto Part MASTER'!$BA$52</f>
        <v>0</v>
      </c>
      <c r="I94" s="264">
        <f>'AMZN Auto Part MASTER'!$BA$53</f>
        <v>0</v>
      </c>
      <c r="J94" s="264">
        <f>'AMZN Auto Part MASTER'!$BA$54</f>
        <v>0</v>
      </c>
      <c r="K94" s="264">
        <f>'AMZN Auto Part MASTER'!$BA$55</f>
        <v>0.5</v>
      </c>
      <c r="L94" s="264">
        <f>'AMZN Auto Part MASTER'!$BA$56</f>
        <v>0</v>
      </c>
      <c r="M94" s="264">
        <f>'AMZN Auto Part MASTER'!$BA$57</f>
        <v>0</v>
      </c>
      <c r="N94" s="236">
        <v>0</v>
      </c>
      <c r="O94" s="264">
        <f>'AMZN Auto Part MASTER'!$BA$58</f>
        <v>0</v>
      </c>
      <c r="P94" s="228"/>
      <c r="Q94" s="226"/>
      <c r="R94" s="226"/>
      <c r="T94" s="17"/>
      <c r="Y94" s="12"/>
      <c r="Z94" s="12"/>
      <c r="AA94" s="12"/>
      <c r="AB94" s="12"/>
    </row>
    <row r="95" spans="2:28" s="2" customFormat="1" ht="15.75" customHeight="1">
      <c r="B95" s="260" t="str">
        <f>'AMZN Auto Part MASTER'!$BB$4</f>
        <v>Chain</v>
      </c>
      <c r="C95" s="17" t="s">
        <v>50</v>
      </c>
      <c r="D95" s="264">
        <f>'AMZN Auto Part MASTER'!$BB$48</f>
        <v>0</v>
      </c>
      <c r="E95" s="264">
        <f>'AMZN Auto Part MASTER'!$BB$49</f>
        <v>0</v>
      </c>
      <c r="F95" s="264">
        <f>'AMZN Auto Part MASTER'!$BB$50</f>
        <v>0</v>
      </c>
      <c r="G95" s="264">
        <f>'AMZN Auto Part MASTER'!$BB$51</f>
        <v>0</v>
      </c>
      <c r="H95" s="264">
        <f>'AMZN Auto Part MASTER'!$BB$52</f>
        <v>0</v>
      </c>
      <c r="I95" s="264">
        <f>'AMZN Auto Part MASTER'!$BB$53</f>
        <v>0</v>
      </c>
      <c r="J95" s="264">
        <f>'AMZN Auto Part MASTER'!$BB$54</f>
        <v>0</v>
      </c>
      <c r="K95" s="264">
        <f>'AMZN Auto Part MASTER'!$BB$55</f>
        <v>0</v>
      </c>
      <c r="L95" s="264">
        <f>'AMZN Auto Part MASTER'!$BB$56</f>
        <v>0</v>
      </c>
      <c r="M95" s="264">
        <f>'AMZN Auto Part MASTER'!$BB$57</f>
        <v>0</v>
      </c>
      <c r="N95" s="236">
        <v>0</v>
      </c>
      <c r="O95" s="264">
        <f>'AMZN Auto Part MASTER'!$BB$58</f>
        <v>0</v>
      </c>
      <c r="P95" s="228"/>
      <c r="Q95" s="226"/>
      <c r="R95" s="226"/>
      <c r="T95" s="17"/>
      <c r="Y95" s="12"/>
      <c r="Z95" s="12"/>
      <c r="AA95" s="12"/>
      <c r="AB95" s="12"/>
    </row>
    <row r="96" spans="2:28" s="2" customFormat="1" ht="15.75" customHeight="1">
      <c r="B96" s="260" t="str">
        <f>'AMZN Auto Part MASTER'!$BC$4</f>
        <v>Chain</v>
      </c>
      <c r="C96" s="17" t="s">
        <v>51</v>
      </c>
      <c r="D96" s="264">
        <f>'AMZN Auto Part MASTER'!$BC$48</f>
        <v>0</v>
      </c>
      <c r="E96" s="264">
        <f>'AMZN Auto Part MASTER'!$BC$49</f>
        <v>0</v>
      </c>
      <c r="F96" s="264">
        <f>'AMZN Auto Part MASTER'!$BC$50</f>
        <v>0</v>
      </c>
      <c r="G96" s="264">
        <f>'AMZN Auto Part MASTER'!$BC$51</f>
        <v>0</v>
      </c>
      <c r="H96" s="264">
        <f>'AMZN Auto Part MASTER'!$BC$52</f>
        <v>0</v>
      </c>
      <c r="I96" s="264">
        <f>'AMZN Auto Part MASTER'!$BC$53</f>
        <v>0</v>
      </c>
      <c r="J96" s="264">
        <f>'AMZN Auto Part MASTER'!$BC$54</f>
        <v>0</v>
      </c>
      <c r="K96" s="264">
        <f>'AMZN Auto Part MASTER'!$BC$55</f>
        <v>0</v>
      </c>
      <c r="L96" s="264">
        <f>'AMZN Auto Part MASTER'!$BC$56</f>
        <v>0</v>
      </c>
      <c r="M96" s="264">
        <f>'AMZN Auto Part MASTER'!$BC$57</f>
        <v>0</v>
      </c>
      <c r="N96" s="236">
        <v>0</v>
      </c>
      <c r="O96" s="264">
        <f>'AMZN Auto Part MASTER'!$BC$58</f>
        <v>0</v>
      </c>
      <c r="P96" s="228"/>
      <c r="Q96" s="226"/>
      <c r="R96" s="226"/>
      <c r="T96" s="17"/>
      <c r="Y96" s="12"/>
      <c r="Z96" s="12"/>
      <c r="AA96" s="12"/>
      <c r="AB96" s="12"/>
    </row>
    <row r="97" spans="2:28" s="2" customFormat="1" ht="15.75" customHeight="1">
      <c r="B97" s="260" t="str">
        <f>'AMZN Auto Part MASTER'!$BD$4</f>
        <v>Chain</v>
      </c>
      <c r="C97" s="17" t="s">
        <v>52</v>
      </c>
      <c r="D97" s="264">
        <f>'AMZN Auto Part MASTER'!$BD$48</f>
        <v>0</v>
      </c>
      <c r="E97" s="264">
        <f>'AMZN Auto Part MASTER'!$BD$49</f>
        <v>0</v>
      </c>
      <c r="F97" s="264">
        <f>'AMZN Auto Part MASTER'!$BD$50</f>
        <v>0</v>
      </c>
      <c r="G97" s="264">
        <f>'AMZN Auto Part MASTER'!$BD$51</f>
        <v>0</v>
      </c>
      <c r="H97" s="264">
        <f>'AMZN Auto Part MASTER'!$BD$52</f>
        <v>0</v>
      </c>
      <c r="I97" s="264">
        <f>'AMZN Auto Part MASTER'!$BD$53</f>
        <v>0</v>
      </c>
      <c r="J97" s="264">
        <f>'AMZN Auto Part MASTER'!$BD$54</f>
        <v>0</v>
      </c>
      <c r="K97" s="264">
        <f>'AMZN Auto Part MASTER'!$BD$55</f>
        <v>0</v>
      </c>
      <c r="L97" s="264">
        <f>'AMZN Auto Part MASTER'!$BD$56</f>
        <v>0</v>
      </c>
      <c r="M97" s="264">
        <f>'AMZN Auto Part MASTER'!$BD$57</f>
        <v>0</v>
      </c>
      <c r="N97" s="236">
        <v>0</v>
      </c>
      <c r="O97" s="264">
        <f>'AMZN Auto Part MASTER'!$BD$58</f>
        <v>0</v>
      </c>
      <c r="P97" s="228"/>
      <c r="Q97" s="226"/>
      <c r="R97" s="226"/>
      <c r="T97" s="17"/>
      <c r="Y97" s="12"/>
      <c r="Z97" s="12"/>
      <c r="AA97" s="12"/>
      <c r="AB97" s="12"/>
    </row>
    <row r="98" spans="2:28" s="2" customFormat="1" ht="15.75" customHeight="1">
      <c r="B98" s="260" t="str">
        <f>'AMZN Auto Part MASTER'!$BE$4</f>
        <v>Chain</v>
      </c>
      <c r="C98" s="17" t="s">
        <v>53</v>
      </c>
      <c r="D98" s="264">
        <f>'AMZN Auto Part MASTER'!$BE$48</f>
        <v>0</v>
      </c>
      <c r="E98" s="264">
        <f>'AMZN Auto Part MASTER'!$BE$49</f>
        <v>0</v>
      </c>
      <c r="F98" s="264">
        <f>'AMZN Auto Part MASTER'!$BE$50</f>
        <v>0</v>
      </c>
      <c r="G98" s="264">
        <f>'AMZN Auto Part MASTER'!$BE$51</f>
        <v>0</v>
      </c>
      <c r="H98" s="264">
        <f>'AMZN Auto Part MASTER'!$BE$52</f>
        <v>0</v>
      </c>
      <c r="I98" s="264">
        <f>'AMZN Auto Part MASTER'!$BE$53</f>
        <v>0</v>
      </c>
      <c r="J98" s="264">
        <f>'AMZN Auto Part MASTER'!$BE$54</f>
        <v>0</v>
      </c>
      <c r="K98" s="264">
        <f>'AMZN Auto Part MASTER'!$BE$55</f>
        <v>0</v>
      </c>
      <c r="L98" s="264">
        <f>'AMZN Auto Part MASTER'!$BE$56</f>
        <v>0</v>
      </c>
      <c r="M98" s="264">
        <f>'AMZN Auto Part MASTER'!$BE$57</f>
        <v>0</v>
      </c>
      <c r="N98" s="236">
        <v>0</v>
      </c>
      <c r="O98" s="264">
        <f>'AMZN Auto Part MASTER'!$BE$58</f>
        <v>0</v>
      </c>
      <c r="P98" s="228"/>
      <c r="Q98" s="226"/>
      <c r="R98" s="226"/>
      <c r="T98" s="17"/>
      <c r="Y98" s="12"/>
      <c r="Z98" s="12"/>
      <c r="AA98" s="12"/>
      <c r="AB98" s="12"/>
    </row>
    <row r="99" spans="2:28" s="2" customFormat="1" ht="15.75" customHeight="1">
      <c r="B99" s="260" t="str">
        <f>'AMZN Auto Part MASTER'!$BF$4</f>
        <v>Chain</v>
      </c>
      <c r="C99" s="17" t="s">
        <v>54</v>
      </c>
      <c r="D99" s="264">
        <f>'AMZN Auto Part MASTER'!$BF$48</f>
        <v>0</v>
      </c>
      <c r="E99" s="264">
        <f>'AMZN Auto Part MASTER'!$BF$49</f>
        <v>0</v>
      </c>
      <c r="F99" s="264">
        <f>'AMZN Auto Part MASTER'!$BF$50</f>
        <v>0</v>
      </c>
      <c r="G99" s="264">
        <f>'AMZN Auto Part MASTER'!$BF$51</f>
        <v>0</v>
      </c>
      <c r="H99" s="264">
        <f>'AMZN Auto Part MASTER'!$BF$52</f>
        <v>0</v>
      </c>
      <c r="I99" s="264">
        <f>'AMZN Auto Part MASTER'!$BF$53</f>
        <v>0</v>
      </c>
      <c r="J99" s="264">
        <f>'AMZN Auto Part MASTER'!$BF$54</f>
        <v>0</v>
      </c>
      <c r="K99" s="264">
        <f>'AMZN Auto Part MASTER'!$BF$55</f>
        <v>0</v>
      </c>
      <c r="L99" s="264">
        <f>'AMZN Auto Part MASTER'!$BF$56</f>
        <v>0</v>
      </c>
      <c r="M99" s="264">
        <f>'AMZN Auto Part MASTER'!$BF$57</f>
        <v>1</v>
      </c>
      <c r="N99" s="236">
        <v>1</v>
      </c>
      <c r="O99" s="264" t="str">
        <f>'AMZN Auto Part MASTER'!$BF$58</f>
        <v>Jegs 50%, Summit Racing 50%</v>
      </c>
      <c r="P99" s="228" t="s">
        <v>878</v>
      </c>
      <c r="Q99" s="226" t="s">
        <v>272</v>
      </c>
      <c r="R99" s="226"/>
      <c r="T99" s="17"/>
      <c r="Y99" s="12"/>
      <c r="Z99" s="12"/>
      <c r="AA99" s="12"/>
      <c r="AB99" s="12"/>
    </row>
    <row r="100" spans="2:28" s="2" customFormat="1" ht="15.75" customHeight="1">
      <c r="B100" s="260" t="str">
        <f>'AMZN Auto Part MASTER'!$BG$4</f>
        <v>Chain</v>
      </c>
      <c r="C100" s="17" t="s">
        <v>55</v>
      </c>
      <c r="D100" s="264">
        <f>'AMZN Auto Part MASTER'!$BG$48</f>
        <v>0</v>
      </c>
      <c r="E100" s="264">
        <f>'AMZN Auto Part MASTER'!$BG$49</f>
        <v>0</v>
      </c>
      <c r="F100" s="264">
        <f>'AMZN Auto Part MASTER'!$BG$50</f>
        <v>0</v>
      </c>
      <c r="G100" s="264">
        <f>'AMZN Auto Part MASTER'!$BG$51</f>
        <v>0</v>
      </c>
      <c r="H100" s="264">
        <f>'AMZN Auto Part MASTER'!$BG$52</f>
        <v>0</v>
      </c>
      <c r="I100" s="264">
        <f>'AMZN Auto Part MASTER'!$BG$53</f>
        <v>0</v>
      </c>
      <c r="J100" s="264">
        <f>'AMZN Auto Part MASTER'!$BG$54</f>
        <v>0</v>
      </c>
      <c r="K100" s="264">
        <f>'AMZN Auto Part MASTER'!$BG$55</f>
        <v>0</v>
      </c>
      <c r="L100" s="264">
        <f>'AMZN Auto Part MASTER'!$BG$56</f>
        <v>0</v>
      </c>
      <c r="M100" s="264">
        <f>'AMZN Auto Part MASTER'!$BG$57</f>
        <v>1</v>
      </c>
      <c r="N100" s="236">
        <v>1</v>
      </c>
      <c r="O100" s="264" t="str">
        <f>'AMZN Auto Part MASTER'!$BG$58</f>
        <v>Summit Racing - 100%</v>
      </c>
      <c r="P100" s="228" t="s">
        <v>272</v>
      </c>
      <c r="Q100" s="226"/>
      <c r="R100" s="226"/>
      <c r="T100" s="17"/>
      <c r="Y100" s="12"/>
      <c r="Z100" s="12"/>
      <c r="AA100" s="12"/>
      <c r="AB100" s="12"/>
    </row>
    <row r="101" spans="2:28" s="2" customFormat="1" ht="15.75" customHeight="1">
      <c r="B101" s="260" t="str">
        <f>'AMZN Auto Part MASTER'!$BH$4</f>
        <v>Chain</v>
      </c>
      <c r="C101" s="17" t="s">
        <v>56</v>
      </c>
      <c r="D101" s="264">
        <f>'AMZN Auto Part MASTER'!$BH$48</f>
        <v>0</v>
      </c>
      <c r="E101" s="264">
        <f>'AMZN Auto Part MASTER'!$BH$49</f>
        <v>0</v>
      </c>
      <c r="F101" s="264">
        <f>'AMZN Auto Part MASTER'!$BH$50</f>
        <v>0</v>
      </c>
      <c r="G101" s="264">
        <f>'AMZN Auto Part MASTER'!$BH$51</f>
        <v>0</v>
      </c>
      <c r="H101" s="264">
        <f>'AMZN Auto Part MASTER'!$BH$52</f>
        <v>0</v>
      </c>
      <c r="I101" s="264">
        <f>'AMZN Auto Part MASTER'!$BH$53</f>
        <v>0</v>
      </c>
      <c r="J101" s="264">
        <f>'AMZN Auto Part MASTER'!$BH$54</f>
        <v>0</v>
      </c>
      <c r="K101" s="264">
        <f>'AMZN Auto Part MASTER'!$BH$55</f>
        <v>0</v>
      </c>
      <c r="L101" s="264">
        <f>'AMZN Auto Part MASTER'!$BH$56</f>
        <v>0</v>
      </c>
      <c r="M101" s="264">
        <f>'AMZN Auto Part MASTER'!$BH$57</f>
        <v>0</v>
      </c>
      <c r="N101" s="236">
        <v>0</v>
      </c>
      <c r="O101" s="264">
        <f>'AMZN Auto Part MASTER'!$BH$58</f>
        <v>0</v>
      </c>
      <c r="P101" s="228"/>
      <c r="Q101" s="226"/>
      <c r="R101" s="226"/>
      <c r="T101" s="17"/>
      <c r="Y101" s="12"/>
      <c r="Z101" s="12"/>
      <c r="AA101" s="12"/>
      <c r="AB101" s="12"/>
    </row>
    <row r="102" spans="2:28" s="2" customFormat="1" ht="15.75" customHeight="1">
      <c r="B102" s="260" t="str">
        <f>'AMZN Auto Part MASTER'!$BI$4</f>
        <v>Chain</v>
      </c>
      <c r="C102" s="17" t="s">
        <v>57</v>
      </c>
      <c r="D102" s="264">
        <f>'AMZN Auto Part MASTER'!$BI$48</f>
        <v>0</v>
      </c>
      <c r="E102" s="264">
        <f>'AMZN Auto Part MASTER'!$BI$49</f>
        <v>0</v>
      </c>
      <c r="F102" s="264">
        <f>'AMZN Auto Part MASTER'!$BI$50</f>
        <v>0</v>
      </c>
      <c r="G102" s="264">
        <f>'AMZN Auto Part MASTER'!$BI$51</f>
        <v>0</v>
      </c>
      <c r="H102" s="264">
        <f>'AMZN Auto Part MASTER'!$BI$52</f>
        <v>0</v>
      </c>
      <c r="I102" s="264">
        <f>'AMZN Auto Part MASTER'!$BI$53</f>
        <v>0</v>
      </c>
      <c r="J102" s="264">
        <f>'AMZN Auto Part MASTER'!$BI$54</f>
        <v>0</v>
      </c>
      <c r="K102" s="264">
        <f>'AMZN Auto Part MASTER'!$BI$55</f>
        <v>0</v>
      </c>
      <c r="L102" s="264">
        <f>'AMZN Auto Part MASTER'!$BI$56</f>
        <v>0</v>
      </c>
      <c r="M102" s="264">
        <f>'AMZN Auto Part MASTER'!$BI$57</f>
        <v>0</v>
      </c>
      <c r="N102" s="236">
        <v>0</v>
      </c>
      <c r="O102" s="264">
        <f>'AMZN Auto Part MASTER'!$BI$58</f>
        <v>0</v>
      </c>
      <c r="P102" s="228"/>
      <c r="Q102" s="226"/>
      <c r="R102" s="226"/>
      <c r="T102" s="17"/>
      <c r="Y102" s="12"/>
      <c r="Z102" s="12"/>
      <c r="AA102" s="12"/>
      <c r="AB102" s="12"/>
    </row>
    <row r="103" spans="2:28" s="2" customFormat="1" ht="15.75" customHeight="1">
      <c r="B103" s="260" t="str">
        <f>'AMZN Auto Part MASTER'!$BJ$4</f>
        <v>Chain</v>
      </c>
      <c r="C103" s="17" t="s">
        <v>58</v>
      </c>
      <c r="D103" s="264">
        <f>'AMZN Auto Part MASTER'!$BJ$48</f>
        <v>0</v>
      </c>
      <c r="E103" s="264">
        <f>'AMZN Auto Part MASTER'!$BJ$49</f>
        <v>0</v>
      </c>
      <c r="F103" s="264">
        <f>'AMZN Auto Part MASTER'!$BJ$50</f>
        <v>0</v>
      </c>
      <c r="G103" s="264">
        <f>'AMZN Auto Part MASTER'!$BJ$51</f>
        <v>0</v>
      </c>
      <c r="H103" s="264">
        <f>'AMZN Auto Part MASTER'!$BJ$52</f>
        <v>0</v>
      </c>
      <c r="I103" s="264">
        <f>'AMZN Auto Part MASTER'!$BJ$53</f>
        <v>0</v>
      </c>
      <c r="J103" s="264">
        <f>'AMZN Auto Part MASTER'!$BJ$54</f>
        <v>0</v>
      </c>
      <c r="K103" s="264">
        <f>'AMZN Auto Part MASTER'!$BJ$55</f>
        <v>1</v>
      </c>
      <c r="L103" s="264">
        <f>'AMZN Auto Part MASTER'!$BJ$56</f>
        <v>0</v>
      </c>
      <c r="M103" s="264">
        <f>'AMZN Auto Part MASTER'!$BJ$57</f>
        <v>0</v>
      </c>
      <c r="N103" s="236">
        <v>0</v>
      </c>
      <c r="O103" s="264">
        <f>'AMZN Auto Part MASTER'!$BJ$58</f>
        <v>0</v>
      </c>
      <c r="P103" s="228"/>
      <c r="Q103" s="226"/>
      <c r="R103" s="226"/>
      <c r="T103" s="17"/>
      <c r="Y103" s="12"/>
      <c r="Z103" s="12"/>
      <c r="AA103" s="12"/>
      <c r="AB103" s="12"/>
    </row>
    <row r="104" spans="2:28" s="2" customFormat="1" ht="15.75" customHeight="1">
      <c r="B104" s="260" t="str">
        <f>'AMZN Auto Part MASTER'!$BK$4</f>
        <v>Independent</v>
      </c>
      <c r="C104" s="17" t="s">
        <v>59</v>
      </c>
      <c r="D104" s="264">
        <f>'AMZN Auto Part MASTER'!$BK$48</f>
        <v>0.7</v>
      </c>
      <c r="E104" s="264">
        <f>'AMZN Auto Part MASTER'!$BK$49</f>
        <v>0</v>
      </c>
      <c r="F104" s="264">
        <f>'AMZN Auto Part MASTER'!$BK$50</f>
        <v>0</v>
      </c>
      <c r="G104" s="264">
        <f>'AMZN Auto Part MASTER'!$BK$51</f>
        <v>0</v>
      </c>
      <c r="H104" s="264">
        <f>'AMZN Auto Part MASTER'!$BK$52</f>
        <v>0.15</v>
      </c>
      <c r="I104" s="264">
        <f>'AMZN Auto Part MASTER'!$BK$53</f>
        <v>0</v>
      </c>
      <c r="J104" s="264">
        <f>'AMZN Auto Part MASTER'!$BK$54</f>
        <v>0</v>
      </c>
      <c r="K104" s="264">
        <f>'AMZN Auto Part MASTER'!$BK$55</f>
        <v>0</v>
      </c>
      <c r="L104" s="264">
        <f>'AMZN Auto Part MASTER'!$BK$56</f>
        <v>0</v>
      </c>
      <c r="M104" s="264">
        <f>'AMZN Auto Part MASTER'!$BK$57</f>
        <v>0.15</v>
      </c>
      <c r="N104" s="236">
        <v>0.15</v>
      </c>
      <c r="O104" s="264" t="str">
        <f>'AMZN Auto Part MASTER'!$BK$58</f>
        <v>Ecklers Corvette 15%</v>
      </c>
      <c r="P104" s="228" t="s">
        <v>879</v>
      </c>
      <c r="Q104" s="226"/>
      <c r="R104" s="226"/>
      <c r="T104" s="17"/>
      <c r="Y104" s="12"/>
      <c r="Z104" s="12"/>
      <c r="AA104" s="12"/>
      <c r="AB104" s="12"/>
    </row>
    <row r="105" spans="2:28" s="2" customFormat="1" ht="15.75" customHeight="1">
      <c r="B105" s="260" t="str">
        <f>'AMZN Auto Part MASTER'!$BL$4</f>
        <v>Independent</v>
      </c>
      <c r="C105" s="17" t="s">
        <v>60</v>
      </c>
      <c r="D105" s="264">
        <f>'AMZN Auto Part MASTER'!$BL$48</f>
        <v>0</v>
      </c>
      <c r="E105" s="264">
        <f>'AMZN Auto Part MASTER'!$BL$49</f>
        <v>0</v>
      </c>
      <c r="F105" s="264">
        <f>'AMZN Auto Part MASTER'!$BL$50</f>
        <v>0</v>
      </c>
      <c r="G105" s="264">
        <f>'AMZN Auto Part MASTER'!$BL$51</f>
        <v>0</v>
      </c>
      <c r="H105" s="264">
        <f>'AMZN Auto Part MASTER'!$BL$52</f>
        <v>0</v>
      </c>
      <c r="I105" s="264">
        <f>'AMZN Auto Part MASTER'!$BL$53</f>
        <v>0</v>
      </c>
      <c r="J105" s="264">
        <f>'AMZN Auto Part MASTER'!$BL$54</f>
        <v>0</v>
      </c>
      <c r="K105" s="264">
        <f>'AMZN Auto Part MASTER'!$BL$55</f>
        <v>1</v>
      </c>
      <c r="L105" s="264">
        <f>'AMZN Auto Part MASTER'!$BL$56</f>
        <v>0</v>
      </c>
      <c r="M105" s="264">
        <f>'AMZN Auto Part MASTER'!$BL$57</f>
        <v>0</v>
      </c>
      <c r="N105" s="236">
        <v>0</v>
      </c>
      <c r="O105" s="264">
        <f>'AMZN Auto Part MASTER'!$BL$58</f>
        <v>0</v>
      </c>
      <c r="P105" s="228"/>
      <c r="Q105" s="226"/>
      <c r="R105" s="226"/>
      <c r="T105" s="17"/>
      <c r="Y105" s="12"/>
      <c r="Z105" s="12"/>
      <c r="AA105" s="12"/>
      <c r="AB105" s="12"/>
    </row>
    <row r="106" spans="2:28" s="2" customFormat="1" ht="15.75" customHeight="1">
      <c r="B106" s="260" t="str">
        <f>'AMZN Auto Part MASTER'!$BM$4</f>
        <v>Independent</v>
      </c>
      <c r="C106" s="17" t="s">
        <v>61</v>
      </c>
      <c r="D106" s="264">
        <f>'AMZN Auto Part MASTER'!$BM$48</f>
        <v>0.3</v>
      </c>
      <c r="E106" s="264">
        <f>'AMZN Auto Part MASTER'!$BM$49</f>
        <v>0</v>
      </c>
      <c r="F106" s="264">
        <f>'AMZN Auto Part MASTER'!$BM$50</f>
        <v>0</v>
      </c>
      <c r="G106" s="264">
        <f>'AMZN Auto Part MASTER'!$BM$51</f>
        <v>0</v>
      </c>
      <c r="H106" s="264">
        <f>'AMZN Auto Part MASTER'!$BM$52</f>
        <v>0</v>
      </c>
      <c r="I106" s="264">
        <f>'AMZN Auto Part MASTER'!$BM$53</f>
        <v>0</v>
      </c>
      <c r="J106" s="264">
        <f>'AMZN Auto Part MASTER'!$BM$54</f>
        <v>0</v>
      </c>
      <c r="K106" s="264">
        <f>'AMZN Auto Part MASTER'!$BM$55</f>
        <v>0.6</v>
      </c>
      <c r="L106" s="264">
        <f>'AMZN Auto Part MASTER'!$BM$56</f>
        <v>0</v>
      </c>
      <c r="M106" s="264">
        <f>'AMZN Auto Part MASTER'!$BM$57</f>
        <v>0.1</v>
      </c>
      <c r="N106" s="236">
        <v>0.1</v>
      </c>
      <c r="O106" s="264" t="str">
        <f>'AMZN Auto Part MASTER'!$BM$58</f>
        <v>Walmart.com</v>
      </c>
      <c r="P106" s="228" t="s">
        <v>801</v>
      </c>
      <c r="Q106" s="226"/>
      <c r="R106" s="226"/>
      <c r="T106" s="17"/>
      <c r="Y106" s="12"/>
      <c r="Z106" s="12"/>
      <c r="AA106" s="12"/>
      <c r="AB106" s="12"/>
    </row>
    <row r="107" spans="2:28" s="2" customFormat="1" ht="15.75" customHeight="1">
      <c r="B107" s="260" t="str">
        <f>'AMZN Auto Part MASTER'!$BN$4</f>
        <v>Independent</v>
      </c>
      <c r="C107" s="17" t="s">
        <v>62</v>
      </c>
      <c r="D107" s="264">
        <f>'AMZN Auto Part MASTER'!$BN$48</f>
        <v>1</v>
      </c>
      <c r="E107" s="264">
        <f>'AMZN Auto Part MASTER'!$BN$49</f>
        <v>0</v>
      </c>
      <c r="F107" s="264">
        <f>'AMZN Auto Part MASTER'!$BN$50</f>
        <v>0</v>
      </c>
      <c r="G107" s="264">
        <f>'AMZN Auto Part MASTER'!$BN$51</f>
        <v>0</v>
      </c>
      <c r="H107" s="264">
        <f>'AMZN Auto Part MASTER'!$BN$52</f>
        <v>0</v>
      </c>
      <c r="I107" s="264">
        <f>'AMZN Auto Part MASTER'!$BN$53</f>
        <v>0</v>
      </c>
      <c r="J107" s="264">
        <f>'AMZN Auto Part MASTER'!$BN$54</f>
        <v>0</v>
      </c>
      <c r="K107" s="264">
        <f>'AMZN Auto Part MASTER'!$BN$55</f>
        <v>0</v>
      </c>
      <c r="L107" s="264">
        <f>'AMZN Auto Part MASTER'!$BN$56</f>
        <v>0</v>
      </c>
      <c r="M107" s="264">
        <f>'AMZN Auto Part MASTER'!$BN$57</f>
        <v>0</v>
      </c>
      <c r="N107" s="236">
        <v>0</v>
      </c>
      <c r="O107" s="264">
        <f>'AMZN Auto Part MASTER'!$BN$58</f>
        <v>0</v>
      </c>
      <c r="P107" s="228"/>
      <c r="Q107" s="226"/>
      <c r="R107" s="226"/>
      <c r="T107" s="17"/>
      <c r="Y107" s="12"/>
      <c r="Z107" s="12"/>
      <c r="AA107" s="12"/>
      <c r="AB107" s="12"/>
    </row>
    <row r="108" spans="2:28" s="2" customFormat="1" ht="15.75" customHeight="1">
      <c r="B108" s="260" t="str">
        <f>'AMZN Auto Part MASTER'!$BO$4</f>
        <v>Independent</v>
      </c>
      <c r="C108" s="17" t="s">
        <v>63</v>
      </c>
      <c r="D108" s="264">
        <f>'AMZN Auto Part MASTER'!$BO$48</f>
        <v>1</v>
      </c>
      <c r="E108" s="264">
        <f>'AMZN Auto Part MASTER'!$BO$49</f>
        <v>0</v>
      </c>
      <c r="F108" s="264">
        <f>'AMZN Auto Part MASTER'!$BO$50</f>
        <v>0</v>
      </c>
      <c r="G108" s="264">
        <f>'AMZN Auto Part MASTER'!$BO$51</f>
        <v>0</v>
      </c>
      <c r="H108" s="264">
        <f>'AMZN Auto Part MASTER'!$BO$52</f>
        <v>0</v>
      </c>
      <c r="I108" s="264">
        <f>'AMZN Auto Part MASTER'!$BO$53</f>
        <v>0</v>
      </c>
      <c r="J108" s="264">
        <f>'AMZN Auto Part MASTER'!$BO$54</f>
        <v>0</v>
      </c>
      <c r="K108" s="264">
        <f>'AMZN Auto Part MASTER'!$BO$55</f>
        <v>0</v>
      </c>
      <c r="L108" s="264">
        <f>'AMZN Auto Part MASTER'!$BO$56</f>
        <v>0</v>
      </c>
      <c r="M108" s="264">
        <f>'AMZN Auto Part MASTER'!$BO$57</f>
        <v>0</v>
      </c>
      <c r="N108" s="236">
        <v>0</v>
      </c>
      <c r="O108" s="264">
        <f>'AMZN Auto Part MASTER'!$BO$58</f>
        <v>0</v>
      </c>
      <c r="P108" s="228"/>
      <c r="Q108" s="226"/>
      <c r="R108" s="226"/>
      <c r="T108" s="17"/>
      <c r="Y108" s="12"/>
      <c r="Z108" s="12"/>
      <c r="AA108" s="12"/>
      <c r="AB108" s="12"/>
    </row>
    <row r="109" spans="2:28" s="2" customFormat="1" ht="15.75" customHeight="1">
      <c r="B109" s="260" t="str">
        <f>'AMZN Auto Part MASTER'!$BP$4</f>
        <v>Independent</v>
      </c>
      <c r="C109" s="17" t="s">
        <v>64</v>
      </c>
      <c r="D109" s="264">
        <f>'AMZN Auto Part MASTER'!$BP$48</f>
        <v>0.5</v>
      </c>
      <c r="E109" s="264">
        <f>'AMZN Auto Part MASTER'!$BP$49</f>
        <v>0</v>
      </c>
      <c r="F109" s="264">
        <f>'AMZN Auto Part MASTER'!$BP$50</f>
        <v>0</v>
      </c>
      <c r="G109" s="264">
        <f>'AMZN Auto Part MASTER'!$BP$51</f>
        <v>0</v>
      </c>
      <c r="H109" s="264">
        <f>'AMZN Auto Part MASTER'!$BP$52</f>
        <v>0</v>
      </c>
      <c r="I109" s="264">
        <f>'AMZN Auto Part MASTER'!$BP$53</f>
        <v>0</v>
      </c>
      <c r="J109" s="264">
        <f>'AMZN Auto Part MASTER'!$BP$54</f>
        <v>0</v>
      </c>
      <c r="K109" s="264">
        <f>'AMZN Auto Part MASTER'!$BP$55</f>
        <v>0.5</v>
      </c>
      <c r="L109" s="264">
        <f>'AMZN Auto Part MASTER'!$BP$56</f>
        <v>0</v>
      </c>
      <c r="M109" s="264">
        <f>'AMZN Auto Part MASTER'!$BP$57</f>
        <v>0</v>
      </c>
      <c r="N109" s="236">
        <v>0</v>
      </c>
      <c r="O109" s="264">
        <f>'AMZN Auto Part MASTER'!$BP$58</f>
        <v>0</v>
      </c>
      <c r="P109" s="228"/>
      <c r="Q109" s="226"/>
      <c r="R109" s="226"/>
      <c r="T109" s="17"/>
      <c r="Y109" s="12"/>
      <c r="Z109" s="12"/>
      <c r="AA109" s="12"/>
      <c r="AB109" s="12"/>
    </row>
    <row r="110" spans="2:28" s="2" customFormat="1" ht="15.75" customHeight="1">
      <c r="B110" s="260" t="str">
        <f>'AMZN Auto Part MASTER'!$BQ$4</f>
        <v>Independent</v>
      </c>
      <c r="C110" s="17" t="s">
        <v>65</v>
      </c>
      <c r="D110" s="264">
        <f>'AMZN Auto Part MASTER'!$BQ$48</f>
        <v>0.5</v>
      </c>
      <c r="E110" s="264">
        <f>'AMZN Auto Part MASTER'!$BQ$49</f>
        <v>0</v>
      </c>
      <c r="F110" s="264">
        <f>'AMZN Auto Part MASTER'!$BQ$50</f>
        <v>0</v>
      </c>
      <c r="G110" s="264">
        <f>'AMZN Auto Part MASTER'!$BQ$51</f>
        <v>0</v>
      </c>
      <c r="H110" s="264">
        <f>'AMZN Auto Part MASTER'!$BQ$52</f>
        <v>0.1</v>
      </c>
      <c r="I110" s="264">
        <f>'AMZN Auto Part MASTER'!$BQ$53</f>
        <v>0</v>
      </c>
      <c r="J110" s="264">
        <f>'AMZN Auto Part MASTER'!$BQ$54</f>
        <v>0</v>
      </c>
      <c r="K110" s="264">
        <f>'AMZN Auto Part MASTER'!$BQ$55</f>
        <v>0.3</v>
      </c>
      <c r="L110" s="264">
        <f>'AMZN Auto Part MASTER'!$BQ$56</f>
        <v>0</v>
      </c>
      <c r="M110" s="264">
        <f>'AMZN Auto Part MASTER'!$BQ$57</f>
        <v>0.1</v>
      </c>
      <c r="N110" s="236">
        <v>0.1</v>
      </c>
      <c r="O110" s="264" t="str">
        <f>'AMZN Auto Part MASTER'!$BQ$58</f>
        <v>Parts Geek</v>
      </c>
      <c r="P110" s="228" t="s">
        <v>802</v>
      </c>
      <c r="Q110" s="226"/>
      <c r="R110" s="226"/>
      <c r="T110" s="17"/>
      <c r="Y110" s="12"/>
      <c r="Z110" s="12"/>
      <c r="AA110" s="12"/>
      <c r="AB110" s="12"/>
    </row>
    <row r="111" spans="2:28" s="2" customFormat="1" ht="15.75" customHeight="1">
      <c r="B111" s="260" t="str">
        <f>'AMZN Auto Part MASTER'!$BR$4</f>
        <v>Chain</v>
      </c>
      <c r="C111" s="17" t="s">
        <v>66</v>
      </c>
      <c r="D111" s="264">
        <f>'AMZN Auto Part MASTER'!$BR$48</f>
        <v>0</v>
      </c>
      <c r="E111" s="264">
        <f>'AMZN Auto Part MASTER'!$BR$49</f>
        <v>0</v>
      </c>
      <c r="F111" s="264">
        <f>'AMZN Auto Part MASTER'!$BR$50</f>
        <v>0</v>
      </c>
      <c r="G111" s="264">
        <f>'AMZN Auto Part MASTER'!$BR$51</f>
        <v>0</v>
      </c>
      <c r="H111" s="264">
        <f>'AMZN Auto Part MASTER'!$BR$52</f>
        <v>0</v>
      </c>
      <c r="I111" s="264">
        <f>'AMZN Auto Part MASTER'!$BR$53</f>
        <v>0</v>
      </c>
      <c r="J111" s="264">
        <f>'AMZN Auto Part MASTER'!$BR$54</f>
        <v>0</v>
      </c>
      <c r="K111" s="264">
        <f>'AMZN Auto Part MASTER'!$BR$55</f>
        <v>0</v>
      </c>
      <c r="L111" s="264">
        <f>'AMZN Auto Part MASTER'!$BR$56</f>
        <v>0</v>
      </c>
      <c r="M111" s="264">
        <f>'AMZN Auto Part MASTER'!$BR$57</f>
        <v>0</v>
      </c>
      <c r="N111" s="236">
        <v>0</v>
      </c>
      <c r="O111" s="264">
        <f>'AMZN Auto Part MASTER'!$BR$58</f>
        <v>0</v>
      </c>
      <c r="P111" s="228"/>
      <c r="Q111" s="226"/>
      <c r="R111" s="226"/>
      <c r="T111" s="17"/>
      <c r="Y111" s="12"/>
      <c r="Z111" s="12"/>
      <c r="AA111" s="12"/>
      <c r="AB111" s="12"/>
    </row>
    <row r="112" spans="2:28" s="2" customFormat="1" ht="15.75" customHeight="1">
      <c r="B112" s="260" t="str">
        <f>'AMZN Auto Part MASTER'!$BS$4</f>
        <v>Chain</v>
      </c>
      <c r="C112" s="17" t="s">
        <v>67</v>
      </c>
      <c r="D112" s="264">
        <f>'AMZN Auto Part MASTER'!$BS$48</f>
        <v>0</v>
      </c>
      <c r="E112" s="264">
        <f>'AMZN Auto Part MASTER'!$BS$49</f>
        <v>0</v>
      </c>
      <c r="F112" s="264">
        <f>'AMZN Auto Part MASTER'!$BS$50</f>
        <v>0</v>
      </c>
      <c r="G112" s="264">
        <f>'AMZN Auto Part MASTER'!$BS$51</f>
        <v>0</v>
      </c>
      <c r="H112" s="264">
        <f>'AMZN Auto Part MASTER'!$BS$52</f>
        <v>0</v>
      </c>
      <c r="I112" s="264">
        <f>'AMZN Auto Part MASTER'!$BS$53</f>
        <v>0</v>
      </c>
      <c r="J112" s="264">
        <f>'AMZN Auto Part MASTER'!$BS$54</f>
        <v>0</v>
      </c>
      <c r="K112" s="264">
        <f>'AMZN Auto Part MASTER'!$BS$55</f>
        <v>0</v>
      </c>
      <c r="L112" s="264">
        <f>'AMZN Auto Part MASTER'!$BS$56</f>
        <v>0</v>
      </c>
      <c r="M112" s="264">
        <f>'AMZN Auto Part MASTER'!$BS$57</f>
        <v>0</v>
      </c>
      <c r="N112" s="236">
        <v>0</v>
      </c>
      <c r="O112" s="264">
        <f>'AMZN Auto Part MASTER'!$BS$58</f>
        <v>0</v>
      </c>
      <c r="P112" s="228"/>
      <c r="Q112" s="226"/>
      <c r="R112" s="226"/>
      <c r="T112" s="17"/>
      <c r="Y112" s="12"/>
      <c r="Z112" s="12"/>
      <c r="AA112" s="12"/>
      <c r="AB112" s="12"/>
    </row>
    <row r="113" spans="2:28" s="2" customFormat="1" ht="15.75" customHeight="1">
      <c r="B113" s="260" t="str">
        <f>'AMZN Auto Part MASTER'!$BT$4</f>
        <v>Chain</v>
      </c>
      <c r="C113" s="17" t="s">
        <v>68</v>
      </c>
      <c r="D113" s="264">
        <f>'AMZN Auto Part MASTER'!$BT$48</f>
        <v>0</v>
      </c>
      <c r="E113" s="264">
        <f>'AMZN Auto Part MASTER'!$BT$49</f>
        <v>0</v>
      </c>
      <c r="F113" s="264">
        <f>'AMZN Auto Part MASTER'!$BT$50</f>
        <v>0</v>
      </c>
      <c r="G113" s="264">
        <f>'AMZN Auto Part MASTER'!$BT$51</f>
        <v>0</v>
      </c>
      <c r="H113" s="264">
        <f>'AMZN Auto Part MASTER'!$BT$52</f>
        <v>0</v>
      </c>
      <c r="I113" s="264">
        <f>'AMZN Auto Part MASTER'!$BT$53</f>
        <v>0</v>
      </c>
      <c r="J113" s="264">
        <f>'AMZN Auto Part MASTER'!$BT$54</f>
        <v>0</v>
      </c>
      <c r="K113" s="264">
        <f>'AMZN Auto Part MASTER'!$BT$55</f>
        <v>0</v>
      </c>
      <c r="L113" s="264">
        <f>'AMZN Auto Part MASTER'!$BT$56</f>
        <v>0</v>
      </c>
      <c r="M113" s="264">
        <f>'AMZN Auto Part MASTER'!$BT$57</f>
        <v>0</v>
      </c>
      <c r="N113" s="236">
        <v>0</v>
      </c>
      <c r="O113" s="264">
        <f>'AMZN Auto Part MASTER'!$BT$58</f>
        <v>0</v>
      </c>
      <c r="P113" s="228"/>
      <c r="Q113" s="226"/>
      <c r="R113" s="226"/>
      <c r="T113" s="17"/>
      <c r="Y113" s="12"/>
      <c r="Z113" s="12"/>
      <c r="AA113" s="12"/>
      <c r="AB113" s="12"/>
    </row>
    <row r="114" spans="2:28" s="2" customFormat="1" ht="15.75" customHeight="1">
      <c r="B114" s="260" t="str">
        <f>'AMZN Auto Part MASTER'!$BU$4</f>
        <v>Chain</v>
      </c>
      <c r="C114" s="17" t="s">
        <v>69</v>
      </c>
      <c r="D114" s="264">
        <f>'AMZN Auto Part MASTER'!$BU$48</f>
        <v>0</v>
      </c>
      <c r="E114" s="264">
        <f>'AMZN Auto Part MASTER'!$BU$49</f>
        <v>0</v>
      </c>
      <c r="F114" s="264">
        <f>'AMZN Auto Part MASTER'!$BU$50</f>
        <v>0</v>
      </c>
      <c r="G114" s="264">
        <f>'AMZN Auto Part MASTER'!$BU$51</f>
        <v>0</v>
      </c>
      <c r="H114" s="264">
        <f>'AMZN Auto Part MASTER'!$BU$52</f>
        <v>0</v>
      </c>
      <c r="I114" s="264">
        <f>'AMZN Auto Part MASTER'!$BU$53</f>
        <v>0</v>
      </c>
      <c r="J114" s="264">
        <f>'AMZN Auto Part MASTER'!$BU$54</f>
        <v>0</v>
      </c>
      <c r="K114" s="264">
        <f>'AMZN Auto Part MASTER'!$BU$55</f>
        <v>0</v>
      </c>
      <c r="L114" s="264">
        <f>'AMZN Auto Part MASTER'!$BU$56</f>
        <v>0</v>
      </c>
      <c r="M114" s="264">
        <f>'AMZN Auto Part MASTER'!$BU$57</f>
        <v>0</v>
      </c>
      <c r="N114" s="236">
        <v>0</v>
      </c>
      <c r="O114" s="264">
        <f>'AMZN Auto Part MASTER'!$BU$58</f>
        <v>0</v>
      </c>
      <c r="P114" s="228"/>
      <c r="Q114" s="226"/>
      <c r="R114" s="226"/>
      <c r="T114" s="17"/>
      <c r="Y114" s="12"/>
      <c r="Z114" s="12"/>
      <c r="AA114" s="12"/>
      <c r="AB114" s="12"/>
    </row>
    <row r="115" spans="2:28" s="2" customFormat="1" ht="15.75" customHeight="1">
      <c r="B115" s="260" t="str">
        <f>'AMZN Auto Part MASTER'!$BV$4</f>
        <v>Chain</v>
      </c>
      <c r="C115" s="17" t="s">
        <v>70</v>
      </c>
      <c r="D115" s="264">
        <f>'AMZN Auto Part MASTER'!$BV$48</f>
        <v>0</v>
      </c>
      <c r="E115" s="264">
        <f>'AMZN Auto Part MASTER'!$BV$49</f>
        <v>0</v>
      </c>
      <c r="F115" s="264">
        <f>'AMZN Auto Part MASTER'!$BV$50</f>
        <v>0</v>
      </c>
      <c r="G115" s="264">
        <f>'AMZN Auto Part MASTER'!$BV$51</f>
        <v>0</v>
      </c>
      <c r="H115" s="264">
        <f>'AMZN Auto Part MASTER'!$BV$52</f>
        <v>0</v>
      </c>
      <c r="I115" s="264">
        <f>'AMZN Auto Part MASTER'!$BV$53</f>
        <v>0</v>
      </c>
      <c r="J115" s="264">
        <f>'AMZN Auto Part MASTER'!$BV$54</f>
        <v>0</v>
      </c>
      <c r="K115" s="264">
        <f>'AMZN Auto Part MASTER'!$BV$55</f>
        <v>0</v>
      </c>
      <c r="L115" s="264">
        <f>'AMZN Auto Part MASTER'!$BV$56</f>
        <v>0</v>
      </c>
      <c r="M115" s="264">
        <f>'AMZN Auto Part MASTER'!$BV$57</f>
        <v>0</v>
      </c>
      <c r="N115" s="236">
        <v>0</v>
      </c>
      <c r="O115" s="264">
        <f>'AMZN Auto Part MASTER'!$BV$58</f>
        <v>0</v>
      </c>
      <c r="P115" s="228"/>
      <c r="Q115" s="226"/>
      <c r="R115" s="226"/>
      <c r="T115" s="17"/>
      <c r="Y115" s="12"/>
      <c r="Z115" s="12"/>
      <c r="AA115" s="12"/>
      <c r="AB115" s="12"/>
    </row>
    <row r="116" spans="2:28" s="2" customFormat="1" ht="15.75" customHeight="1">
      <c r="B116" s="260" t="str">
        <f>'AMZN Auto Part MASTER'!$BW$4</f>
        <v>Chain</v>
      </c>
      <c r="C116" s="17" t="s">
        <v>71</v>
      </c>
      <c r="D116" s="264">
        <f>'AMZN Auto Part MASTER'!$BW$48</f>
        <v>0</v>
      </c>
      <c r="E116" s="264">
        <f>'AMZN Auto Part MASTER'!$BW$49</f>
        <v>0</v>
      </c>
      <c r="F116" s="264">
        <f>'AMZN Auto Part MASTER'!$BW$50</f>
        <v>0</v>
      </c>
      <c r="G116" s="264">
        <f>'AMZN Auto Part MASTER'!$BW$51</f>
        <v>0</v>
      </c>
      <c r="H116" s="264">
        <f>'AMZN Auto Part MASTER'!$BW$52</f>
        <v>0</v>
      </c>
      <c r="I116" s="264">
        <f>'AMZN Auto Part MASTER'!$BW$53</f>
        <v>0</v>
      </c>
      <c r="J116" s="264">
        <f>'AMZN Auto Part MASTER'!$BW$54</f>
        <v>0</v>
      </c>
      <c r="K116" s="264">
        <f>'AMZN Auto Part MASTER'!$BW$55</f>
        <v>0</v>
      </c>
      <c r="L116" s="264">
        <f>'AMZN Auto Part MASTER'!$BW$56</f>
        <v>0</v>
      </c>
      <c r="M116" s="264">
        <f>'AMZN Auto Part MASTER'!$BW$57</f>
        <v>0</v>
      </c>
      <c r="N116" s="236">
        <v>0</v>
      </c>
      <c r="O116" s="264">
        <f>'AMZN Auto Part MASTER'!$BW$58</f>
        <v>0</v>
      </c>
      <c r="P116" s="228"/>
      <c r="Q116" s="226"/>
      <c r="R116" s="226"/>
      <c r="T116" s="17"/>
      <c r="Y116" s="12"/>
      <c r="Z116" s="12"/>
      <c r="AA116" s="12"/>
      <c r="AB116" s="12"/>
    </row>
    <row r="117" spans="2:28" s="2" customFormat="1" ht="15.75" customHeight="1">
      <c r="B117" s="260" t="str">
        <f>'AMZN Auto Part MASTER'!$BX$4</f>
        <v>Chain</v>
      </c>
      <c r="C117" s="17" t="s">
        <v>72</v>
      </c>
      <c r="D117" s="264">
        <f>'AMZN Auto Part MASTER'!$BX$48</f>
        <v>0</v>
      </c>
      <c r="E117" s="264">
        <f>'AMZN Auto Part MASTER'!$BX$49</f>
        <v>0</v>
      </c>
      <c r="F117" s="264">
        <f>'AMZN Auto Part MASTER'!$BX$50</f>
        <v>0</v>
      </c>
      <c r="G117" s="264">
        <f>'AMZN Auto Part MASTER'!$BX$51</f>
        <v>0</v>
      </c>
      <c r="H117" s="264">
        <f>'AMZN Auto Part MASTER'!$BX$52</f>
        <v>0</v>
      </c>
      <c r="I117" s="264">
        <f>'AMZN Auto Part MASTER'!$BX$53</f>
        <v>0</v>
      </c>
      <c r="J117" s="264">
        <f>'AMZN Auto Part MASTER'!$BX$54</f>
        <v>0</v>
      </c>
      <c r="K117" s="264">
        <f>'AMZN Auto Part MASTER'!$BX$55</f>
        <v>0</v>
      </c>
      <c r="L117" s="264">
        <f>'AMZN Auto Part MASTER'!$BX$56</f>
        <v>0</v>
      </c>
      <c r="M117" s="264">
        <f>'AMZN Auto Part MASTER'!$BX$57</f>
        <v>0</v>
      </c>
      <c r="N117" s="236">
        <v>0</v>
      </c>
      <c r="O117" s="264">
        <f>'AMZN Auto Part MASTER'!$BX$58</f>
        <v>0</v>
      </c>
      <c r="P117" s="228"/>
      <c r="Q117" s="226"/>
      <c r="R117" s="226"/>
      <c r="T117" s="17"/>
      <c r="Y117" s="12"/>
      <c r="Z117" s="12"/>
      <c r="AA117" s="12"/>
      <c r="AB117" s="12"/>
    </row>
    <row r="118" spans="2:28" s="2" customFormat="1" ht="15.75" customHeight="1">
      <c r="B118" s="260" t="str">
        <f>'AMZN Auto Part MASTER'!$BY$4</f>
        <v>Chain</v>
      </c>
      <c r="C118" s="17" t="s">
        <v>73</v>
      </c>
      <c r="D118" s="264">
        <f>'AMZN Auto Part MASTER'!$BY$48</f>
        <v>0</v>
      </c>
      <c r="E118" s="264">
        <f>'AMZN Auto Part MASTER'!$BY$49</f>
        <v>0</v>
      </c>
      <c r="F118" s="264">
        <f>'AMZN Auto Part MASTER'!$BY$50</f>
        <v>0</v>
      </c>
      <c r="G118" s="264">
        <f>'AMZN Auto Part MASTER'!$BY$51</f>
        <v>0</v>
      </c>
      <c r="H118" s="264">
        <f>'AMZN Auto Part MASTER'!$BY$52</f>
        <v>0</v>
      </c>
      <c r="I118" s="264">
        <f>'AMZN Auto Part MASTER'!$BY$53</f>
        <v>0</v>
      </c>
      <c r="J118" s="264">
        <f>'AMZN Auto Part MASTER'!$BY$54</f>
        <v>0</v>
      </c>
      <c r="K118" s="264">
        <f>'AMZN Auto Part MASTER'!$BY$55</f>
        <v>0</v>
      </c>
      <c r="L118" s="264">
        <f>'AMZN Auto Part MASTER'!$BY$56</f>
        <v>0</v>
      </c>
      <c r="M118" s="264">
        <f>'AMZN Auto Part MASTER'!$BY$57</f>
        <v>0</v>
      </c>
      <c r="N118" s="236">
        <v>0</v>
      </c>
      <c r="O118" s="264">
        <f>'AMZN Auto Part MASTER'!$BY$58</f>
        <v>0</v>
      </c>
      <c r="P118" s="228"/>
      <c r="Q118" s="226"/>
      <c r="R118" s="226"/>
      <c r="T118" s="17"/>
      <c r="Y118" s="12"/>
      <c r="Z118" s="12"/>
      <c r="AA118" s="12"/>
      <c r="AB118" s="12"/>
    </row>
    <row r="119" spans="2:28" s="2" customFormat="1" ht="15.75" customHeight="1">
      <c r="B119" s="260" t="str">
        <f>'AMZN Auto Part MASTER'!$BZ$4</f>
        <v>Chain</v>
      </c>
      <c r="C119" s="17" t="s">
        <v>74</v>
      </c>
      <c r="D119" s="264">
        <f>'AMZN Auto Part MASTER'!$BZ$48</f>
        <v>0</v>
      </c>
      <c r="E119" s="264">
        <f>'AMZN Auto Part MASTER'!$BZ$49</f>
        <v>0</v>
      </c>
      <c r="F119" s="264">
        <f>'AMZN Auto Part MASTER'!$BZ$50</f>
        <v>0</v>
      </c>
      <c r="G119" s="264">
        <f>'AMZN Auto Part MASTER'!$BZ$51</f>
        <v>0</v>
      </c>
      <c r="H119" s="264">
        <f>'AMZN Auto Part MASTER'!$BZ$52</f>
        <v>0</v>
      </c>
      <c r="I119" s="264">
        <f>'AMZN Auto Part MASTER'!$BZ$53</f>
        <v>0</v>
      </c>
      <c r="J119" s="264">
        <f>'AMZN Auto Part MASTER'!$BZ$54</f>
        <v>0</v>
      </c>
      <c r="K119" s="264">
        <f>'AMZN Auto Part MASTER'!$BZ$55</f>
        <v>0</v>
      </c>
      <c r="L119" s="264">
        <f>'AMZN Auto Part MASTER'!$BZ$56</f>
        <v>0</v>
      </c>
      <c r="M119" s="264">
        <f>'AMZN Auto Part MASTER'!$BZ$57</f>
        <v>0</v>
      </c>
      <c r="N119" s="236">
        <v>0</v>
      </c>
      <c r="O119" s="264">
        <f>'AMZN Auto Part MASTER'!$BZ$58</f>
        <v>0</v>
      </c>
      <c r="P119" s="228"/>
      <c r="Q119" s="226"/>
      <c r="R119" s="226"/>
      <c r="T119" s="17"/>
      <c r="Y119" s="12"/>
      <c r="Z119" s="12"/>
      <c r="AA119" s="12"/>
      <c r="AB119" s="12"/>
    </row>
    <row r="120" spans="2:28" s="2" customFormat="1" ht="15.75" customHeight="1">
      <c r="B120" s="260" t="str">
        <f>'AMZN Auto Part MASTER'!$CA$4</f>
        <v>Chain</v>
      </c>
      <c r="C120" s="17" t="s">
        <v>75</v>
      </c>
      <c r="D120" s="264">
        <f>'AMZN Auto Part MASTER'!$CA$48</f>
        <v>0</v>
      </c>
      <c r="E120" s="264">
        <f>'AMZN Auto Part MASTER'!$CA$49</f>
        <v>0</v>
      </c>
      <c r="F120" s="264">
        <f>'AMZN Auto Part MASTER'!$CA$50</f>
        <v>0</v>
      </c>
      <c r="G120" s="264">
        <f>'AMZN Auto Part MASTER'!$CA$51</f>
        <v>0</v>
      </c>
      <c r="H120" s="264">
        <f>'AMZN Auto Part MASTER'!$CA$52</f>
        <v>0</v>
      </c>
      <c r="I120" s="264">
        <f>'AMZN Auto Part MASTER'!$CA$53</f>
        <v>0</v>
      </c>
      <c r="J120" s="264">
        <f>'AMZN Auto Part MASTER'!$CA$54</f>
        <v>0</v>
      </c>
      <c r="K120" s="264">
        <f>'AMZN Auto Part MASTER'!$CA$55</f>
        <v>0</v>
      </c>
      <c r="L120" s="264">
        <f>'AMZN Auto Part MASTER'!$CA$56</f>
        <v>0</v>
      </c>
      <c r="M120" s="264">
        <f>'AMZN Auto Part MASTER'!$CA$57</f>
        <v>0</v>
      </c>
      <c r="N120" s="236">
        <v>0</v>
      </c>
      <c r="O120" s="264">
        <f>'AMZN Auto Part MASTER'!$CA$58</f>
        <v>0</v>
      </c>
      <c r="P120" s="228"/>
      <c r="Q120" s="226"/>
      <c r="R120" s="226"/>
      <c r="T120" s="17"/>
      <c r="Y120" s="12"/>
      <c r="Z120" s="12"/>
      <c r="AA120" s="12"/>
      <c r="AB120" s="12"/>
    </row>
    <row r="121" spans="2:28" s="2" customFormat="1" ht="15.75" customHeight="1">
      <c r="B121" s="260" t="str">
        <f>'AMZN Auto Part MASTER'!$CB$4</f>
        <v>Chain</v>
      </c>
      <c r="C121" s="17" t="s">
        <v>76</v>
      </c>
      <c r="D121" s="264">
        <f>'AMZN Auto Part MASTER'!$CB$48</f>
        <v>0</v>
      </c>
      <c r="E121" s="264">
        <f>'AMZN Auto Part MASTER'!$CB$49</f>
        <v>0</v>
      </c>
      <c r="F121" s="264">
        <f>'AMZN Auto Part MASTER'!$CB$50</f>
        <v>0</v>
      </c>
      <c r="G121" s="264">
        <f>'AMZN Auto Part MASTER'!$CB$51</f>
        <v>0</v>
      </c>
      <c r="H121" s="264">
        <f>'AMZN Auto Part MASTER'!$CB$52</f>
        <v>0</v>
      </c>
      <c r="I121" s="264">
        <f>'AMZN Auto Part MASTER'!$CB$53</f>
        <v>0</v>
      </c>
      <c r="J121" s="264">
        <f>'AMZN Auto Part MASTER'!$CB$54</f>
        <v>0</v>
      </c>
      <c r="K121" s="264">
        <f>'AMZN Auto Part MASTER'!$CB$55</f>
        <v>0</v>
      </c>
      <c r="L121" s="264">
        <f>'AMZN Auto Part MASTER'!$CB$56</f>
        <v>0</v>
      </c>
      <c r="M121" s="264">
        <f>'AMZN Auto Part MASTER'!$CB$57</f>
        <v>0</v>
      </c>
      <c r="N121" s="236">
        <v>0</v>
      </c>
      <c r="O121" s="264">
        <f>'AMZN Auto Part MASTER'!$CB$58</f>
        <v>0</v>
      </c>
      <c r="P121" s="228"/>
      <c r="Q121" s="226"/>
      <c r="R121" s="226"/>
      <c r="T121" s="17"/>
      <c r="Y121" s="12"/>
      <c r="Z121" s="12"/>
      <c r="AA121" s="12"/>
      <c r="AB121" s="12"/>
    </row>
    <row r="122" spans="2:28" s="2" customFormat="1" ht="15.75" customHeight="1">
      <c r="B122" s="260" t="str">
        <f>'AMZN Auto Part MASTER'!$CC$4</f>
        <v>Chain</v>
      </c>
      <c r="C122" s="17" t="s">
        <v>77</v>
      </c>
      <c r="D122" s="264">
        <f>'AMZN Auto Part MASTER'!$CC$48</f>
        <v>0</v>
      </c>
      <c r="E122" s="264">
        <f>'AMZN Auto Part MASTER'!$CC$49</f>
        <v>0</v>
      </c>
      <c r="F122" s="264">
        <f>'AMZN Auto Part MASTER'!$CC$50</f>
        <v>0</v>
      </c>
      <c r="G122" s="264">
        <f>'AMZN Auto Part MASTER'!$CC$51</f>
        <v>0</v>
      </c>
      <c r="H122" s="264">
        <f>'AMZN Auto Part MASTER'!$CC$52</f>
        <v>0</v>
      </c>
      <c r="I122" s="264">
        <f>'AMZN Auto Part MASTER'!$CC$53</f>
        <v>0</v>
      </c>
      <c r="J122" s="264">
        <f>'AMZN Auto Part MASTER'!$CC$54</f>
        <v>0</v>
      </c>
      <c r="K122" s="264">
        <f>'AMZN Auto Part MASTER'!$CC$55</f>
        <v>0</v>
      </c>
      <c r="L122" s="264">
        <f>'AMZN Auto Part MASTER'!$CC$56</f>
        <v>0</v>
      </c>
      <c r="M122" s="264">
        <f>'AMZN Auto Part MASTER'!$CC$57</f>
        <v>0</v>
      </c>
      <c r="N122" s="236">
        <v>0</v>
      </c>
      <c r="O122" s="264">
        <f>'AMZN Auto Part MASTER'!$CC$58</f>
        <v>0</v>
      </c>
      <c r="P122" s="228"/>
      <c r="Q122" s="226"/>
      <c r="R122" s="224"/>
      <c r="T122" s="17"/>
      <c r="Y122" s="12"/>
      <c r="Z122" s="12"/>
      <c r="AA122" s="12"/>
      <c r="AB122" s="12"/>
    </row>
    <row r="123" spans="2:28" s="2" customFormat="1" ht="15.75" customHeight="1">
      <c r="B123" s="260" t="str">
        <f>'AMZN Auto Part MASTER'!$CD$4</f>
        <v>Chain</v>
      </c>
      <c r="C123" s="17" t="s">
        <v>78</v>
      </c>
      <c r="D123" s="264">
        <f>'AMZN Auto Part MASTER'!$CD$48</f>
        <v>0</v>
      </c>
      <c r="E123" s="264">
        <f>'AMZN Auto Part MASTER'!$CD$49</f>
        <v>0</v>
      </c>
      <c r="F123" s="264">
        <f>'AMZN Auto Part MASTER'!$CD$50</f>
        <v>0</v>
      </c>
      <c r="G123" s="264">
        <f>'AMZN Auto Part MASTER'!$CD$51</f>
        <v>0</v>
      </c>
      <c r="H123" s="264">
        <f>'AMZN Auto Part MASTER'!$CD$52</f>
        <v>0</v>
      </c>
      <c r="I123" s="264">
        <f>'AMZN Auto Part MASTER'!$CD$53</f>
        <v>0</v>
      </c>
      <c r="J123" s="264">
        <f>'AMZN Auto Part MASTER'!$CD$54</f>
        <v>1</v>
      </c>
      <c r="K123" s="264">
        <f>'AMZN Auto Part MASTER'!$CD$55</f>
        <v>0</v>
      </c>
      <c r="L123" s="264">
        <f>'AMZN Auto Part MASTER'!$CD$56</f>
        <v>0</v>
      </c>
      <c r="M123" s="264">
        <f>'AMZN Auto Part MASTER'!$CD$57</f>
        <v>0</v>
      </c>
      <c r="N123" s="236">
        <v>0</v>
      </c>
      <c r="O123" s="264">
        <f>'AMZN Auto Part MASTER'!$CD$58</f>
        <v>0</v>
      </c>
      <c r="P123" s="228"/>
      <c r="Q123" s="226"/>
      <c r="R123" s="226"/>
      <c r="T123" s="17"/>
      <c r="Y123" s="12"/>
      <c r="Z123" s="12"/>
      <c r="AA123" s="12"/>
      <c r="AB123" s="12"/>
    </row>
    <row r="124" spans="2:28" s="2" customFormat="1" ht="15.75" customHeight="1">
      <c r="B124" s="260" t="str">
        <f>'AMZN Auto Part MASTER'!$CE$4</f>
        <v>Chain</v>
      </c>
      <c r="C124" s="17" t="s">
        <v>79</v>
      </c>
      <c r="D124" s="264">
        <f>'AMZN Auto Part MASTER'!$CE$48</f>
        <v>0</v>
      </c>
      <c r="E124" s="264">
        <f>'AMZN Auto Part MASTER'!$CE$49</f>
        <v>0</v>
      </c>
      <c r="F124" s="264">
        <f>'AMZN Auto Part MASTER'!$CE$50</f>
        <v>0</v>
      </c>
      <c r="G124" s="264">
        <f>'AMZN Auto Part MASTER'!$CE$51</f>
        <v>0</v>
      </c>
      <c r="H124" s="264">
        <f>'AMZN Auto Part MASTER'!$CE$52</f>
        <v>0</v>
      </c>
      <c r="I124" s="264">
        <f>'AMZN Auto Part MASTER'!$CE$53</f>
        <v>0</v>
      </c>
      <c r="J124" s="264">
        <f>'AMZN Auto Part MASTER'!$CE$54</f>
        <v>0</v>
      </c>
      <c r="K124" s="264">
        <f>'AMZN Auto Part MASTER'!$CE$55</f>
        <v>0</v>
      </c>
      <c r="L124" s="264">
        <f>'AMZN Auto Part MASTER'!$CE$56</f>
        <v>0</v>
      </c>
      <c r="M124" s="264">
        <f>'AMZN Auto Part MASTER'!$CE$57</f>
        <v>0</v>
      </c>
      <c r="N124" s="236">
        <v>0</v>
      </c>
      <c r="O124" s="264">
        <f>'AMZN Auto Part MASTER'!$CE$58</f>
        <v>0</v>
      </c>
      <c r="P124" s="228"/>
      <c r="Q124" s="226"/>
      <c r="R124" s="226"/>
      <c r="T124" s="17"/>
      <c r="Y124" s="12"/>
      <c r="Z124" s="12"/>
      <c r="AA124" s="12"/>
      <c r="AB124" s="12"/>
    </row>
    <row r="125" spans="2:28" s="2" customFormat="1" ht="15.75" customHeight="1">
      <c r="B125" s="260" t="str">
        <f>'AMZN Auto Part MASTER'!$CF$4</f>
        <v>Chain</v>
      </c>
      <c r="C125" s="17" t="s">
        <v>80</v>
      </c>
      <c r="D125" s="264">
        <f>'AMZN Auto Part MASTER'!$CF$48</f>
        <v>0</v>
      </c>
      <c r="E125" s="264">
        <f>'AMZN Auto Part MASTER'!$CF$49</f>
        <v>0</v>
      </c>
      <c r="F125" s="264">
        <f>'AMZN Auto Part MASTER'!$CF$50</f>
        <v>0</v>
      </c>
      <c r="G125" s="264">
        <f>'AMZN Auto Part MASTER'!$CF$51</f>
        <v>0</v>
      </c>
      <c r="H125" s="264">
        <f>'AMZN Auto Part MASTER'!$CF$52</f>
        <v>0</v>
      </c>
      <c r="I125" s="264">
        <f>'AMZN Auto Part MASTER'!$CF$53</f>
        <v>0</v>
      </c>
      <c r="J125" s="264">
        <f>'AMZN Auto Part MASTER'!$CF$54</f>
        <v>0</v>
      </c>
      <c r="K125" s="264">
        <f>'AMZN Auto Part MASTER'!$CF$55</f>
        <v>0</v>
      </c>
      <c r="L125" s="264">
        <f>'AMZN Auto Part MASTER'!$CF$56</f>
        <v>0</v>
      </c>
      <c r="M125" s="264">
        <f>'AMZN Auto Part MASTER'!$CF$57</f>
        <v>0</v>
      </c>
      <c r="N125" s="236">
        <v>0</v>
      </c>
      <c r="O125" s="264">
        <f>'AMZN Auto Part MASTER'!$CF$58</f>
        <v>0</v>
      </c>
      <c r="P125" s="228"/>
      <c r="Q125" s="226"/>
      <c r="R125" s="226"/>
      <c r="T125" s="17"/>
      <c r="Y125" s="12"/>
      <c r="Z125" s="12"/>
      <c r="AA125" s="12"/>
      <c r="AB125" s="12"/>
    </row>
    <row r="126" spans="2:28" s="2" customFormat="1" ht="15.75" customHeight="1">
      <c r="B126" s="260" t="str">
        <f>'AMZN Auto Part MASTER'!$CG$4</f>
        <v>Chain</v>
      </c>
      <c r="C126" s="17" t="s">
        <v>81</v>
      </c>
      <c r="D126" s="264">
        <f>'AMZN Auto Part MASTER'!$CG$48</f>
        <v>0</v>
      </c>
      <c r="E126" s="264">
        <f>'AMZN Auto Part MASTER'!$CG$49</f>
        <v>0</v>
      </c>
      <c r="F126" s="264">
        <f>'AMZN Auto Part MASTER'!$CG$50</f>
        <v>0</v>
      </c>
      <c r="G126" s="264">
        <f>'AMZN Auto Part MASTER'!$CG$51</f>
        <v>0</v>
      </c>
      <c r="H126" s="264">
        <f>'AMZN Auto Part MASTER'!$CG$52</f>
        <v>0</v>
      </c>
      <c r="I126" s="264">
        <f>'AMZN Auto Part MASTER'!$CG$53</f>
        <v>0</v>
      </c>
      <c r="J126" s="264">
        <f>'AMZN Auto Part MASTER'!$CG$54</f>
        <v>0</v>
      </c>
      <c r="K126" s="264">
        <f>'AMZN Auto Part MASTER'!$CG$55</f>
        <v>0</v>
      </c>
      <c r="L126" s="264">
        <f>'AMZN Auto Part MASTER'!$CG$56</f>
        <v>0</v>
      </c>
      <c r="M126" s="264">
        <f>'AMZN Auto Part MASTER'!$CG$57</f>
        <v>0</v>
      </c>
      <c r="N126" s="236">
        <v>0</v>
      </c>
      <c r="O126" s="264">
        <f>'AMZN Auto Part MASTER'!$CG$58</f>
        <v>0</v>
      </c>
      <c r="P126" s="228"/>
      <c r="Q126" s="226"/>
      <c r="R126" s="226"/>
      <c r="T126" s="17"/>
      <c r="Y126" s="12"/>
      <c r="Z126" s="12"/>
      <c r="AA126" s="12"/>
      <c r="AB126" s="12"/>
    </row>
    <row r="127" spans="2:28" s="2" customFormat="1" ht="15.75" customHeight="1">
      <c r="B127" s="260" t="str">
        <f>'AMZN Auto Part MASTER'!$CH$4</f>
        <v>Chain</v>
      </c>
      <c r="C127" s="17" t="s">
        <v>82</v>
      </c>
      <c r="D127" s="264">
        <f>'AMZN Auto Part MASTER'!$CH$48</f>
        <v>0</v>
      </c>
      <c r="E127" s="264">
        <f>'AMZN Auto Part MASTER'!$CH$49</f>
        <v>0</v>
      </c>
      <c r="F127" s="264">
        <f>'AMZN Auto Part MASTER'!$CH$50</f>
        <v>0</v>
      </c>
      <c r="G127" s="264">
        <f>'AMZN Auto Part MASTER'!$CH$51</f>
        <v>0</v>
      </c>
      <c r="H127" s="264">
        <f>'AMZN Auto Part MASTER'!$CH$52</f>
        <v>0</v>
      </c>
      <c r="I127" s="264">
        <f>'AMZN Auto Part MASTER'!$CH$53</f>
        <v>0</v>
      </c>
      <c r="J127" s="264">
        <f>'AMZN Auto Part MASTER'!$CH$54</f>
        <v>0</v>
      </c>
      <c r="K127" s="264">
        <f>'AMZN Auto Part MASTER'!$CH$55</f>
        <v>0</v>
      </c>
      <c r="L127" s="264">
        <f>'AMZN Auto Part MASTER'!$CH$56</f>
        <v>0</v>
      </c>
      <c r="M127" s="264">
        <f>'AMZN Auto Part MASTER'!$CH$57</f>
        <v>0</v>
      </c>
      <c r="N127" s="236">
        <v>0</v>
      </c>
      <c r="O127" s="264">
        <f>'AMZN Auto Part MASTER'!$CH$58</f>
        <v>0</v>
      </c>
      <c r="P127" s="228"/>
      <c r="Q127" s="226"/>
      <c r="R127" s="226"/>
      <c r="T127" s="17"/>
      <c r="Y127" s="12"/>
      <c r="Z127" s="12"/>
      <c r="AA127" s="12"/>
      <c r="AB127" s="12"/>
    </row>
    <row r="128" spans="2:28" s="2" customFormat="1" ht="15.75" customHeight="1">
      <c r="B128" s="260" t="str">
        <f>'AMZN Auto Part MASTER'!$CI$4</f>
        <v>Chain</v>
      </c>
      <c r="C128" s="17" t="s">
        <v>83</v>
      </c>
      <c r="D128" s="264">
        <f>'AMZN Auto Part MASTER'!$CI$48</f>
        <v>0</v>
      </c>
      <c r="E128" s="264">
        <f>'AMZN Auto Part MASTER'!$CI$49</f>
        <v>0</v>
      </c>
      <c r="F128" s="264">
        <f>'AMZN Auto Part MASTER'!$CI$50</f>
        <v>0</v>
      </c>
      <c r="G128" s="264">
        <f>'AMZN Auto Part MASTER'!$CI$51</f>
        <v>0</v>
      </c>
      <c r="H128" s="264">
        <f>'AMZN Auto Part MASTER'!$CI$52</f>
        <v>0</v>
      </c>
      <c r="I128" s="264">
        <f>'AMZN Auto Part MASTER'!$CI$53</f>
        <v>0</v>
      </c>
      <c r="J128" s="264">
        <f>'AMZN Auto Part MASTER'!$CI$54</f>
        <v>0</v>
      </c>
      <c r="K128" s="264">
        <f>'AMZN Auto Part MASTER'!$CI$55</f>
        <v>0</v>
      </c>
      <c r="L128" s="264">
        <f>'AMZN Auto Part MASTER'!$CI$56</f>
        <v>0</v>
      </c>
      <c r="M128" s="264">
        <f>'AMZN Auto Part MASTER'!$CI$57</f>
        <v>0</v>
      </c>
      <c r="N128" s="236">
        <v>0</v>
      </c>
      <c r="O128" s="264">
        <f>'AMZN Auto Part MASTER'!$CI$58</f>
        <v>0</v>
      </c>
      <c r="P128" s="228"/>
      <c r="Q128" s="226"/>
      <c r="R128" s="226"/>
      <c r="T128" s="17"/>
      <c r="Y128" s="12"/>
      <c r="Z128" s="12"/>
      <c r="AA128" s="12"/>
      <c r="AB128" s="12"/>
    </row>
    <row r="129" spans="2:28" s="2" customFormat="1" ht="15.75" customHeight="1">
      <c r="B129" s="260" t="str">
        <f>'AMZN Auto Part MASTER'!$CJ$4</f>
        <v>Chain</v>
      </c>
      <c r="C129" s="17" t="s">
        <v>84</v>
      </c>
      <c r="D129" s="264">
        <f>'AMZN Auto Part MASTER'!$CJ$48</f>
        <v>0</v>
      </c>
      <c r="E129" s="264">
        <f>'AMZN Auto Part MASTER'!$CJ$49</f>
        <v>0</v>
      </c>
      <c r="F129" s="264">
        <f>'AMZN Auto Part MASTER'!$CJ$50</f>
        <v>0</v>
      </c>
      <c r="G129" s="264">
        <f>'AMZN Auto Part MASTER'!$CJ$51</f>
        <v>0</v>
      </c>
      <c r="H129" s="264">
        <f>'AMZN Auto Part MASTER'!$CJ$52</f>
        <v>0</v>
      </c>
      <c r="I129" s="264">
        <f>'AMZN Auto Part MASTER'!$CJ$53</f>
        <v>0</v>
      </c>
      <c r="J129" s="264">
        <f>'AMZN Auto Part MASTER'!$CJ$54</f>
        <v>0</v>
      </c>
      <c r="K129" s="264">
        <f>'AMZN Auto Part MASTER'!$CJ$55</f>
        <v>0</v>
      </c>
      <c r="L129" s="264">
        <f>'AMZN Auto Part MASTER'!$CJ$56</f>
        <v>0</v>
      </c>
      <c r="M129" s="264">
        <f>'AMZN Auto Part MASTER'!$CJ$57</f>
        <v>0</v>
      </c>
      <c r="N129" s="236">
        <v>0</v>
      </c>
      <c r="O129" s="264">
        <f>'AMZN Auto Part MASTER'!$CJ$58</f>
        <v>0</v>
      </c>
      <c r="P129" s="228"/>
      <c r="Q129" s="226"/>
      <c r="R129" s="226"/>
      <c r="T129" s="17"/>
      <c r="Y129" s="12"/>
      <c r="Z129" s="12"/>
      <c r="AA129" s="12"/>
      <c r="AB129" s="12"/>
    </row>
    <row r="130" spans="2:28" s="2" customFormat="1" ht="15.75" customHeight="1">
      <c r="B130" s="260" t="str">
        <f>'AMZN Auto Part MASTER'!$CK$4</f>
        <v>Chain</v>
      </c>
      <c r="C130" s="17" t="s">
        <v>85</v>
      </c>
      <c r="D130" s="264">
        <f>'AMZN Auto Part MASTER'!$CK$48</f>
        <v>0</v>
      </c>
      <c r="E130" s="264">
        <f>'AMZN Auto Part MASTER'!$CK$49</f>
        <v>0</v>
      </c>
      <c r="F130" s="264">
        <f>'AMZN Auto Part MASTER'!$CK$50</f>
        <v>0</v>
      </c>
      <c r="G130" s="264">
        <f>'AMZN Auto Part MASTER'!$CK$51</f>
        <v>0</v>
      </c>
      <c r="H130" s="264">
        <f>'AMZN Auto Part MASTER'!$CK$52</f>
        <v>0</v>
      </c>
      <c r="I130" s="264">
        <f>'AMZN Auto Part MASTER'!$CK$53</f>
        <v>0</v>
      </c>
      <c r="J130" s="264">
        <f>'AMZN Auto Part MASTER'!$CK$54</f>
        <v>0</v>
      </c>
      <c r="K130" s="264">
        <f>'AMZN Auto Part MASTER'!$CK$55</f>
        <v>0</v>
      </c>
      <c r="L130" s="264">
        <f>'AMZN Auto Part MASTER'!$CK$56</f>
        <v>0</v>
      </c>
      <c r="M130" s="264">
        <f>'AMZN Auto Part MASTER'!$CK$57</f>
        <v>0</v>
      </c>
      <c r="N130" s="236">
        <v>0</v>
      </c>
      <c r="O130" s="264">
        <f>'AMZN Auto Part MASTER'!$CK$58</f>
        <v>0</v>
      </c>
      <c r="P130" s="228"/>
      <c r="Q130" s="226"/>
      <c r="R130" s="226"/>
      <c r="T130" s="17"/>
      <c r="Y130" s="12"/>
      <c r="Z130" s="12"/>
      <c r="AA130" s="12"/>
      <c r="AB130" s="12"/>
    </row>
    <row r="131" spans="2:28" s="2" customFormat="1" ht="15.75" customHeight="1">
      <c r="B131" s="260">
        <f>'AMZN Auto Part MASTER'!$CL$4</f>
        <v>0</v>
      </c>
      <c r="C131" s="17" t="s">
        <v>362</v>
      </c>
      <c r="D131" s="264" t="str">
        <f>'AMZN Auto Part MASTER'!$CL$48</f>
        <v>-</v>
      </c>
      <c r="E131" s="264" t="str">
        <f>'AMZN Auto Part MASTER'!$CL$49</f>
        <v>-</v>
      </c>
      <c r="F131" s="264" t="str">
        <f>'AMZN Auto Part MASTER'!$CL$50</f>
        <v>-</v>
      </c>
      <c r="G131" s="264" t="str">
        <f>'AMZN Auto Part MASTER'!$CL$51</f>
        <v>-</v>
      </c>
      <c r="H131" s="264" t="str">
        <f>'AMZN Auto Part MASTER'!$CL$52</f>
        <v>-</v>
      </c>
      <c r="I131" s="264" t="str">
        <f>'AMZN Auto Part MASTER'!$CL$53</f>
        <v>-</v>
      </c>
      <c r="J131" s="264" t="str">
        <f>'AMZN Auto Part MASTER'!$CL$54</f>
        <v>-</v>
      </c>
      <c r="K131" s="264" t="str">
        <f>'AMZN Auto Part MASTER'!$CL$55</f>
        <v>-</v>
      </c>
      <c r="L131" s="264" t="str">
        <f>'AMZN Auto Part MASTER'!$CL$56</f>
        <v>-</v>
      </c>
      <c r="M131" s="264" t="str">
        <f>'AMZN Auto Part MASTER'!$CL$57</f>
        <v>-</v>
      </c>
      <c r="N131" s="236" t="s">
        <v>199</v>
      </c>
      <c r="O131" s="264" t="str">
        <f>'AMZN Auto Part MASTER'!$CL$58</f>
        <v>-</v>
      </c>
      <c r="P131" s="228"/>
      <c r="Q131" s="226"/>
      <c r="R131" s="226"/>
      <c r="T131" s="17"/>
      <c r="Y131" s="12"/>
      <c r="Z131" s="12"/>
      <c r="AA131" s="12"/>
      <c r="AB131" s="12"/>
    </row>
    <row r="132" spans="2:28" s="2" customFormat="1" ht="15.75" customHeight="1">
      <c r="B132" s="260">
        <f>'AMZN Auto Part MASTER'!$CM$4</f>
        <v>0</v>
      </c>
      <c r="C132" s="17" t="s">
        <v>363</v>
      </c>
      <c r="D132" s="264" t="str">
        <f>'AMZN Auto Part MASTER'!$CM$48</f>
        <v>-</v>
      </c>
      <c r="E132" s="264" t="str">
        <f>'AMZN Auto Part MASTER'!$CM$49</f>
        <v>-</v>
      </c>
      <c r="F132" s="264" t="str">
        <f>'AMZN Auto Part MASTER'!$CM$50</f>
        <v>-</v>
      </c>
      <c r="G132" s="264" t="str">
        <f>'AMZN Auto Part MASTER'!$CM$51</f>
        <v>-</v>
      </c>
      <c r="H132" s="264" t="str">
        <f>'AMZN Auto Part MASTER'!$CM$52</f>
        <v>-</v>
      </c>
      <c r="I132" s="264" t="str">
        <f>'AMZN Auto Part MASTER'!$CM$53</f>
        <v>-</v>
      </c>
      <c r="J132" s="264" t="str">
        <f>'AMZN Auto Part MASTER'!$CM$54</f>
        <v>-</v>
      </c>
      <c r="K132" s="264" t="str">
        <f>'AMZN Auto Part MASTER'!$CM$55</f>
        <v>-</v>
      </c>
      <c r="L132" s="264" t="str">
        <f>'AMZN Auto Part MASTER'!$CM$56</f>
        <v>-</v>
      </c>
      <c r="M132" s="264" t="str">
        <f>'AMZN Auto Part MASTER'!$CM$57</f>
        <v>-</v>
      </c>
      <c r="N132" s="306" t="s">
        <v>199</v>
      </c>
      <c r="O132" s="264" t="str">
        <f>'AMZN Auto Part MASTER'!$CM$58</f>
        <v>-</v>
      </c>
      <c r="P132" s="228"/>
      <c r="Q132" s="226"/>
      <c r="R132" s="226"/>
      <c r="T132" s="17"/>
      <c r="Y132" s="12"/>
      <c r="Z132" s="12"/>
      <c r="AA132" s="12"/>
      <c r="AB132" s="12"/>
    </row>
    <row r="133" spans="2:28" s="2" customFormat="1" ht="15.75" customHeight="1">
      <c r="B133" s="260">
        <f>'AMZN Auto Part MASTER'!$CN$4</f>
        <v>0</v>
      </c>
      <c r="C133" s="17" t="s">
        <v>364</v>
      </c>
      <c r="D133" s="264" t="str">
        <f>'AMZN Auto Part MASTER'!$CN$48</f>
        <v>-</v>
      </c>
      <c r="E133" s="264" t="str">
        <f>'AMZN Auto Part MASTER'!$CN$49</f>
        <v>-</v>
      </c>
      <c r="F133" s="264" t="str">
        <f>'AMZN Auto Part MASTER'!$CN$50</f>
        <v>-</v>
      </c>
      <c r="G133" s="264" t="str">
        <f>'AMZN Auto Part MASTER'!$CN$51</f>
        <v>-</v>
      </c>
      <c r="H133" s="264" t="str">
        <f>'AMZN Auto Part MASTER'!$CN$52</f>
        <v>-</v>
      </c>
      <c r="I133" s="264" t="str">
        <f>'AMZN Auto Part MASTER'!$CN$53</f>
        <v>-</v>
      </c>
      <c r="J133" s="264" t="str">
        <f>'AMZN Auto Part MASTER'!$CN$54</f>
        <v>-</v>
      </c>
      <c r="K133" s="264" t="str">
        <f>'AMZN Auto Part MASTER'!$CN$55</f>
        <v>-</v>
      </c>
      <c r="L133" s="264" t="str">
        <f>'AMZN Auto Part MASTER'!$CN$56</f>
        <v>-</v>
      </c>
      <c r="M133" s="264" t="str">
        <f>'AMZN Auto Part MASTER'!$CN$57</f>
        <v>-</v>
      </c>
      <c r="N133" s="306" t="s">
        <v>199</v>
      </c>
      <c r="O133" s="264" t="str">
        <f>'AMZN Auto Part MASTER'!$CN$58</f>
        <v>-</v>
      </c>
      <c r="P133" s="228"/>
      <c r="Q133" s="226"/>
      <c r="R133" s="226"/>
      <c r="T133" s="17"/>
      <c r="Y133" s="12"/>
      <c r="Z133" s="12"/>
      <c r="AA133" s="12"/>
      <c r="AB133" s="12"/>
    </row>
    <row r="134" spans="2:28" s="2" customFormat="1" ht="15.75" customHeight="1">
      <c r="B134" s="260">
        <f>'AMZN Auto Part MASTER'!$CO$4</f>
        <v>0</v>
      </c>
      <c r="C134" s="17" t="s">
        <v>365</v>
      </c>
      <c r="D134" s="264" t="str">
        <f>'AMZN Auto Part MASTER'!$CO$48</f>
        <v>-</v>
      </c>
      <c r="E134" s="264" t="str">
        <f>'AMZN Auto Part MASTER'!$CO$49</f>
        <v>-</v>
      </c>
      <c r="F134" s="264" t="str">
        <f>'AMZN Auto Part MASTER'!$CO$50</f>
        <v>-</v>
      </c>
      <c r="G134" s="264" t="str">
        <f>'AMZN Auto Part MASTER'!$CO$51</f>
        <v>-</v>
      </c>
      <c r="H134" s="264" t="str">
        <f>'AMZN Auto Part MASTER'!$CO$52</f>
        <v>-</v>
      </c>
      <c r="I134" s="264" t="str">
        <f>'AMZN Auto Part MASTER'!$CO$53</f>
        <v>-</v>
      </c>
      <c r="J134" s="264" t="str">
        <f>'AMZN Auto Part MASTER'!$CO$54</f>
        <v>-</v>
      </c>
      <c r="K134" s="264" t="str">
        <f>'AMZN Auto Part MASTER'!$CO$55</f>
        <v>-</v>
      </c>
      <c r="L134" s="264" t="str">
        <f>'AMZN Auto Part MASTER'!$CO$56</f>
        <v>-</v>
      </c>
      <c r="M134" s="264" t="str">
        <f>'AMZN Auto Part MASTER'!$CO$57</f>
        <v>-</v>
      </c>
      <c r="N134" s="306" t="s">
        <v>199</v>
      </c>
      <c r="O134" s="264" t="str">
        <f>'AMZN Auto Part MASTER'!$CO$58</f>
        <v>-</v>
      </c>
      <c r="P134" s="228"/>
      <c r="Q134" s="226"/>
      <c r="R134" s="226"/>
      <c r="T134" s="17"/>
      <c r="Y134" s="12"/>
      <c r="Z134" s="12"/>
      <c r="AA134" s="12"/>
      <c r="AB134" s="12"/>
    </row>
    <row r="135" spans="2:28" s="2" customFormat="1" ht="15.75" customHeight="1">
      <c r="B135" s="260">
        <f>'AMZN Auto Part MASTER'!$CP$4</f>
        <v>0</v>
      </c>
      <c r="C135" s="17" t="s">
        <v>366</v>
      </c>
      <c r="D135" s="264" t="str">
        <f>'AMZN Auto Part MASTER'!$CP$48</f>
        <v>-</v>
      </c>
      <c r="E135" s="264" t="str">
        <f>'AMZN Auto Part MASTER'!$CP$49</f>
        <v>-</v>
      </c>
      <c r="F135" s="264" t="str">
        <f>'AMZN Auto Part MASTER'!$CP$50</f>
        <v>-</v>
      </c>
      <c r="G135" s="264" t="str">
        <f>'AMZN Auto Part MASTER'!$CP$51</f>
        <v>-</v>
      </c>
      <c r="H135" s="264" t="str">
        <f>'AMZN Auto Part MASTER'!$CP$52</f>
        <v>-</v>
      </c>
      <c r="I135" s="264" t="str">
        <f>'AMZN Auto Part MASTER'!$CP$53</f>
        <v>-</v>
      </c>
      <c r="J135" s="264" t="str">
        <f>'AMZN Auto Part MASTER'!$CP$54</f>
        <v>-</v>
      </c>
      <c r="K135" s="264" t="str">
        <f>'AMZN Auto Part MASTER'!$CP$55</f>
        <v>-</v>
      </c>
      <c r="L135" s="264" t="str">
        <f>'AMZN Auto Part MASTER'!$CP$56</f>
        <v>-</v>
      </c>
      <c r="M135" s="264" t="str">
        <f>'AMZN Auto Part MASTER'!$CP$57</f>
        <v>-</v>
      </c>
      <c r="N135" s="306" t="s">
        <v>199</v>
      </c>
      <c r="O135" s="264" t="str">
        <f>'AMZN Auto Part MASTER'!$CP$58</f>
        <v>-</v>
      </c>
      <c r="P135" s="228"/>
      <c r="Q135" s="226"/>
      <c r="R135" s="226"/>
      <c r="T135" s="17"/>
      <c r="Y135" s="12"/>
      <c r="Z135" s="12"/>
      <c r="AA135" s="12"/>
      <c r="AB135" s="12"/>
    </row>
    <row r="136" spans="2:28" s="2" customFormat="1" ht="15.75" customHeight="1">
      <c r="B136" s="260">
        <f>'AMZN Auto Part MASTER'!$CQ$4</f>
        <v>0</v>
      </c>
      <c r="C136" s="17" t="s">
        <v>367</v>
      </c>
      <c r="D136" s="264" t="str">
        <f>'AMZN Auto Part MASTER'!$CQ$48</f>
        <v>-</v>
      </c>
      <c r="E136" s="264" t="str">
        <f>'AMZN Auto Part MASTER'!$CQ$49</f>
        <v>-</v>
      </c>
      <c r="F136" s="264" t="str">
        <f>'AMZN Auto Part MASTER'!$CQ$50</f>
        <v>-</v>
      </c>
      <c r="G136" s="264" t="str">
        <f>'AMZN Auto Part MASTER'!$CQ$51</f>
        <v>-</v>
      </c>
      <c r="H136" s="264" t="str">
        <f>'AMZN Auto Part MASTER'!$CQ$52</f>
        <v>-</v>
      </c>
      <c r="I136" s="264" t="str">
        <f>'AMZN Auto Part MASTER'!$CQ$53</f>
        <v>-</v>
      </c>
      <c r="J136" s="264" t="str">
        <f>'AMZN Auto Part MASTER'!$CQ$54</f>
        <v>-</v>
      </c>
      <c r="K136" s="264" t="str">
        <f>'AMZN Auto Part MASTER'!$CQ$55</f>
        <v>-</v>
      </c>
      <c r="L136" s="264" t="str">
        <f>'AMZN Auto Part MASTER'!$CQ$56</f>
        <v>-</v>
      </c>
      <c r="M136" s="264" t="str">
        <f>'AMZN Auto Part MASTER'!$CQ$57</f>
        <v>-</v>
      </c>
      <c r="N136" s="306" t="s">
        <v>199</v>
      </c>
      <c r="O136" s="264" t="str">
        <f>'AMZN Auto Part MASTER'!$CQ$58</f>
        <v>-</v>
      </c>
      <c r="P136" s="228"/>
      <c r="Q136" s="226"/>
      <c r="R136" s="226"/>
      <c r="T136" s="17"/>
      <c r="Y136" s="12"/>
      <c r="Z136" s="12"/>
      <c r="AA136" s="12"/>
      <c r="AB136" s="12"/>
    </row>
    <row r="137" spans="2:28" s="2" customFormat="1" ht="15.75" customHeight="1">
      <c r="B137" s="260">
        <f>'AMZN Auto Part MASTER'!$CR$4</f>
        <v>0</v>
      </c>
      <c r="C137" s="17" t="s">
        <v>368</v>
      </c>
      <c r="D137" s="264" t="str">
        <f>'AMZN Auto Part MASTER'!$CR$48</f>
        <v>-</v>
      </c>
      <c r="E137" s="264" t="str">
        <f>'AMZN Auto Part MASTER'!$CR$49</f>
        <v>-</v>
      </c>
      <c r="F137" s="264" t="str">
        <f>'AMZN Auto Part MASTER'!$CR$50</f>
        <v>-</v>
      </c>
      <c r="G137" s="264" t="str">
        <f>'AMZN Auto Part MASTER'!$CR$51</f>
        <v>-</v>
      </c>
      <c r="H137" s="264" t="str">
        <f>'AMZN Auto Part MASTER'!$CR$52</f>
        <v>-</v>
      </c>
      <c r="I137" s="264" t="str">
        <f>'AMZN Auto Part MASTER'!$CR$53</f>
        <v>-</v>
      </c>
      <c r="J137" s="264" t="str">
        <f>'AMZN Auto Part MASTER'!$CR$54</f>
        <v>-</v>
      </c>
      <c r="K137" s="264" t="str">
        <f>'AMZN Auto Part MASTER'!$CR$55</f>
        <v>-</v>
      </c>
      <c r="L137" s="264" t="str">
        <f>'AMZN Auto Part MASTER'!$CR$56</f>
        <v>-</v>
      </c>
      <c r="M137" s="264" t="str">
        <f>'AMZN Auto Part MASTER'!$CR$57</f>
        <v>-</v>
      </c>
      <c r="N137" s="306" t="s">
        <v>199</v>
      </c>
      <c r="O137" s="264" t="str">
        <f>'AMZN Auto Part MASTER'!$CR$58</f>
        <v>-</v>
      </c>
      <c r="P137" s="228"/>
      <c r="Q137" s="226"/>
      <c r="R137" s="226"/>
      <c r="T137" s="17"/>
      <c r="Y137" s="12"/>
      <c r="Z137" s="12"/>
      <c r="AA137" s="12"/>
      <c r="AB137" s="12"/>
    </row>
    <row r="138" spans="2:28" s="2" customFormat="1" ht="15.75" customHeight="1">
      <c r="B138" s="260">
        <f>'AMZN Auto Part MASTER'!$CS$4</f>
        <v>0</v>
      </c>
      <c r="C138" s="17" t="s">
        <v>369</v>
      </c>
      <c r="D138" s="264" t="str">
        <f>'AMZN Auto Part MASTER'!$CS$48</f>
        <v>-</v>
      </c>
      <c r="E138" s="264" t="str">
        <f>'AMZN Auto Part MASTER'!$CS$49</f>
        <v>-</v>
      </c>
      <c r="F138" s="264" t="str">
        <f>'AMZN Auto Part MASTER'!$CS$50</f>
        <v>-</v>
      </c>
      <c r="G138" s="264" t="str">
        <f>'AMZN Auto Part MASTER'!$CS$51</f>
        <v>-</v>
      </c>
      <c r="H138" s="264" t="str">
        <f>'AMZN Auto Part MASTER'!$CS$52</f>
        <v>-</v>
      </c>
      <c r="I138" s="264" t="str">
        <f>'AMZN Auto Part MASTER'!$CS$53</f>
        <v>-</v>
      </c>
      <c r="J138" s="264" t="str">
        <f>'AMZN Auto Part MASTER'!$CS$54</f>
        <v>-</v>
      </c>
      <c r="K138" s="264" t="str">
        <f>'AMZN Auto Part MASTER'!$CS$55</f>
        <v>-</v>
      </c>
      <c r="L138" s="264" t="str">
        <f>'AMZN Auto Part MASTER'!$CS$56</f>
        <v>-</v>
      </c>
      <c r="M138" s="264" t="str">
        <f>'AMZN Auto Part MASTER'!$CS$57</f>
        <v>-</v>
      </c>
      <c r="N138" s="306" t="s">
        <v>199</v>
      </c>
      <c r="O138" s="264" t="str">
        <f>'AMZN Auto Part MASTER'!$CS$58</f>
        <v>-</v>
      </c>
      <c r="P138" s="228"/>
      <c r="Q138" s="226"/>
      <c r="R138" s="226"/>
      <c r="T138" s="17"/>
      <c r="Y138" s="12"/>
      <c r="Z138" s="12"/>
      <c r="AA138" s="12"/>
      <c r="AB138" s="12"/>
    </row>
    <row r="139" spans="2:28" s="2" customFormat="1" ht="15.75" customHeight="1">
      <c r="B139" s="260">
        <f>'AMZN Auto Part MASTER'!$CT$4</f>
        <v>0</v>
      </c>
      <c r="C139" s="17" t="s">
        <v>370</v>
      </c>
      <c r="D139" s="264" t="str">
        <f>'AMZN Auto Part MASTER'!$CT$48</f>
        <v>-</v>
      </c>
      <c r="E139" s="264" t="str">
        <f>'AMZN Auto Part MASTER'!$CT$49</f>
        <v>-</v>
      </c>
      <c r="F139" s="264" t="str">
        <f>'AMZN Auto Part MASTER'!$CT$50</f>
        <v>-</v>
      </c>
      <c r="G139" s="264" t="str">
        <f>'AMZN Auto Part MASTER'!$CT$51</f>
        <v>-</v>
      </c>
      <c r="H139" s="264" t="str">
        <f>'AMZN Auto Part MASTER'!$CT$52</f>
        <v>-</v>
      </c>
      <c r="I139" s="264" t="str">
        <f>'AMZN Auto Part MASTER'!$CT$53</f>
        <v>-</v>
      </c>
      <c r="J139" s="264" t="str">
        <f>'AMZN Auto Part MASTER'!$CT$54</f>
        <v>-</v>
      </c>
      <c r="K139" s="264" t="str">
        <f>'AMZN Auto Part MASTER'!$CT$55</f>
        <v>-</v>
      </c>
      <c r="L139" s="264" t="str">
        <f>'AMZN Auto Part MASTER'!$CT$56</f>
        <v>-</v>
      </c>
      <c r="M139" s="264" t="str">
        <f>'AMZN Auto Part MASTER'!$CT$57</f>
        <v>-</v>
      </c>
      <c r="N139" s="306" t="s">
        <v>199</v>
      </c>
      <c r="O139" s="264" t="str">
        <f>'AMZN Auto Part MASTER'!$CT$58</f>
        <v>-</v>
      </c>
      <c r="P139" s="228"/>
      <c r="Q139" s="226"/>
      <c r="R139" s="226"/>
      <c r="T139" s="17"/>
      <c r="Y139" s="12"/>
      <c r="Z139" s="12"/>
      <c r="AA139" s="12"/>
      <c r="AB139" s="12"/>
    </row>
    <row r="140" spans="2:28" s="2" customFormat="1" ht="15.75" customHeight="1">
      <c r="B140" s="260">
        <f>'AMZN Auto Part MASTER'!$CU$4</f>
        <v>0</v>
      </c>
      <c r="C140" s="17" t="s">
        <v>371</v>
      </c>
      <c r="D140" s="264" t="str">
        <f>'AMZN Auto Part MASTER'!$CU$48</f>
        <v>-</v>
      </c>
      <c r="E140" s="264" t="str">
        <f>'AMZN Auto Part MASTER'!$CU$49</f>
        <v>-</v>
      </c>
      <c r="F140" s="264" t="str">
        <f>'AMZN Auto Part MASTER'!$CU$50</f>
        <v>-</v>
      </c>
      <c r="G140" s="264" t="str">
        <f>'AMZN Auto Part MASTER'!$CU$51</f>
        <v>-</v>
      </c>
      <c r="H140" s="264" t="str">
        <f>'AMZN Auto Part MASTER'!$CU$52</f>
        <v>-</v>
      </c>
      <c r="I140" s="264" t="str">
        <f>'AMZN Auto Part MASTER'!$CU$53</f>
        <v>-</v>
      </c>
      <c r="J140" s="264" t="str">
        <f>'AMZN Auto Part MASTER'!$CU$54</f>
        <v>-</v>
      </c>
      <c r="K140" s="264" t="str">
        <f>'AMZN Auto Part MASTER'!$CU$55</f>
        <v>-</v>
      </c>
      <c r="L140" s="264" t="str">
        <f>'AMZN Auto Part MASTER'!$CU$56</f>
        <v>-</v>
      </c>
      <c r="M140" s="264" t="str">
        <f>'AMZN Auto Part MASTER'!$CU$57</f>
        <v>-</v>
      </c>
      <c r="N140" s="306" t="s">
        <v>199</v>
      </c>
      <c r="O140" s="264" t="str">
        <f>'AMZN Auto Part MASTER'!$CU$58</f>
        <v>-</v>
      </c>
      <c r="P140" s="228"/>
      <c r="Q140" s="226"/>
      <c r="R140" s="226"/>
      <c r="T140" s="17"/>
      <c r="Y140" s="12"/>
      <c r="Z140" s="12"/>
      <c r="AA140" s="12"/>
      <c r="AB140" s="12"/>
    </row>
    <row r="141" spans="2:28" s="2" customFormat="1" ht="15.75" customHeight="1">
      <c r="B141" s="260">
        <f>'AMZN Auto Part MASTER'!$CV$4</f>
        <v>0</v>
      </c>
      <c r="C141" s="17" t="s">
        <v>372</v>
      </c>
      <c r="D141" s="264" t="str">
        <f>'AMZN Auto Part MASTER'!$CV$48</f>
        <v>-</v>
      </c>
      <c r="E141" s="264" t="str">
        <f>'AMZN Auto Part MASTER'!$CV$49</f>
        <v>-</v>
      </c>
      <c r="F141" s="264" t="str">
        <f>'AMZN Auto Part MASTER'!$CV$50</f>
        <v>-</v>
      </c>
      <c r="G141" s="264" t="str">
        <f>'AMZN Auto Part MASTER'!$CV$51</f>
        <v>-</v>
      </c>
      <c r="H141" s="264" t="str">
        <f>'AMZN Auto Part MASTER'!$CV$52</f>
        <v>-</v>
      </c>
      <c r="I141" s="264" t="str">
        <f>'AMZN Auto Part MASTER'!$CV$53</f>
        <v>-</v>
      </c>
      <c r="J141" s="264" t="str">
        <f>'AMZN Auto Part MASTER'!$CV$54</f>
        <v>-</v>
      </c>
      <c r="K141" s="264" t="str">
        <f>'AMZN Auto Part MASTER'!$CV$55</f>
        <v>-</v>
      </c>
      <c r="L141" s="264" t="str">
        <f>'AMZN Auto Part MASTER'!$CV$56</f>
        <v>-</v>
      </c>
      <c r="M141" s="264" t="str">
        <f>'AMZN Auto Part MASTER'!$CV$57</f>
        <v>-</v>
      </c>
      <c r="N141" s="306" t="s">
        <v>199</v>
      </c>
      <c r="O141" s="264" t="str">
        <f>'AMZN Auto Part MASTER'!$CV$58</f>
        <v>-</v>
      </c>
      <c r="P141" s="228"/>
      <c r="Q141" s="226"/>
      <c r="R141" s="226"/>
      <c r="T141" s="17"/>
      <c r="Y141" s="12"/>
      <c r="Z141" s="12"/>
      <c r="AA141" s="12"/>
      <c r="AB141" s="12"/>
    </row>
    <row r="142" spans="2:28" s="2" customFormat="1" ht="15.75" customHeight="1">
      <c r="B142" s="260">
        <f>'AMZN Auto Part MASTER'!$CW$4</f>
        <v>0</v>
      </c>
      <c r="C142" s="17" t="s">
        <v>373</v>
      </c>
      <c r="D142" s="264" t="str">
        <f>'AMZN Auto Part MASTER'!$CW$48</f>
        <v>-</v>
      </c>
      <c r="E142" s="264" t="str">
        <f>'AMZN Auto Part MASTER'!$CW$49</f>
        <v>-</v>
      </c>
      <c r="F142" s="264" t="str">
        <f>'AMZN Auto Part MASTER'!$CW$50</f>
        <v>-</v>
      </c>
      <c r="G142" s="264" t="str">
        <f>'AMZN Auto Part MASTER'!$CW$51</f>
        <v>-</v>
      </c>
      <c r="H142" s="264" t="str">
        <f>'AMZN Auto Part MASTER'!$CW$52</f>
        <v>-</v>
      </c>
      <c r="I142" s="264" t="str">
        <f>'AMZN Auto Part MASTER'!$CW$53</f>
        <v>-</v>
      </c>
      <c r="J142" s="264" t="str">
        <f>'AMZN Auto Part MASTER'!$CW$54</f>
        <v>-</v>
      </c>
      <c r="K142" s="264" t="str">
        <f>'AMZN Auto Part MASTER'!$CW$55</f>
        <v>-</v>
      </c>
      <c r="L142" s="264" t="str">
        <f>'AMZN Auto Part MASTER'!$CW$56</f>
        <v>-</v>
      </c>
      <c r="M142" s="264" t="str">
        <f>'AMZN Auto Part MASTER'!$CW$57</f>
        <v>-</v>
      </c>
      <c r="N142" s="306" t="s">
        <v>199</v>
      </c>
      <c r="O142" s="264" t="str">
        <f>'AMZN Auto Part MASTER'!$CW$58</f>
        <v>-</v>
      </c>
      <c r="P142" s="228"/>
      <c r="Q142" s="226"/>
      <c r="R142" s="226"/>
      <c r="T142" s="17"/>
      <c r="Y142" s="12"/>
      <c r="Z142" s="12"/>
      <c r="AA142" s="12"/>
      <c r="AB142" s="12"/>
    </row>
    <row r="143" spans="2:28" s="2" customFormat="1" ht="15.75" customHeight="1">
      <c r="B143" s="260">
        <f>'AMZN Auto Part MASTER'!$CX$4</f>
        <v>0</v>
      </c>
      <c r="C143" s="17" t="s">
        <v>374</v>
      </c>
      <c r="D143" s="264" t="str">
        <f>'AMZN Auto Part MASTER'!$CX$48</f>
        <v>-</v>
      </c>
      <c r="E143" s="264" t="str">
        <f>'AMZN Auto Part MASTER'!$CX$49</f>
        <v>-</v>
      </c>
      <c r="F143" s="264" t="str">
        <f>'AMZN Auto Part MASTER'!$CX$50</f>
        <v>-</v>
      </c>
      <c r="G143" s="264" t="str">
        <f>'AMZN Auto Part MASTER'!$CX$51</f>
        <v>-</v>
      </c>
      <c r="H143" s="264" t="str">
        <f>'AMZN Auto Part MASTER'!$CX$52</f>
        <v>-</v>
      </c>
      <c r="I143" s="264" t="str">
        <f>'AMZN Auto Part MASTER'!$CX$53</f>
        <v>-</v>
      </c>
      <c r="J143" s="264" t="str">
        <f>'AMZN Auto Part MASTER'!$CX$54</f>
        <v>-</v>
      </c>
      <c r="K143" s="264" t="str">
        <f>'AMZN Auto Part MASTER'!$CX$55</f>
        <v>-</v>
      </c>
      <c r="L143" s="264" t="str">
        <f>'AMZN Auto Part MASTER'!$CX$56</f>
        <v>-</v>
      </c>
      <c r="M143" s="264" t="str">
        <f>'AMZN Auto Part MASTER'!$CX$57</f>
        <v>-</v>
      </c>
      <c r="N143" s="306" t="s">
        <v>199</v>
      </c>
      <c r="O143" s="264" t="str">
        <f>'AMZN Auto Part MASTER'!$CX$58</f>
        <v>-</v>
      </c>
      <c r="P143" s="228"/>
      <c r="Q143" s="226"/>
      <c r="R143" s="226"/>
      <c r="T143" s="17"/>
      <c r="Y143" s="12"/>
      <c r="Z143" s="12"/>
      <c r="AA143" s="12"/>
      <c r="AB143" s="12"/>
    </row>
    <row r="144" spans="2:28" s="2" customFormat="1" ht="15.75" customHeight="1">
      <c r="B144" s="260">
        <f>'AMZN Auto Part MASTER'!$CY$4</f>
        <v>0</v>
      </c>
      <c r="C144" s="17" t="s">
        <v>375</v>
      </c>
      <c r="D144" s="264" t="str">
        <f>'AMZN Auto Part MASTER'!$CY$48</f>
        <v>-</v>
      </c>
      <c r="E144" s="264" t="str">
        <f>'AMZN Auto Part MASTER'!$CY$49</f>
        <v>-</v>
      </c>
      <c r="F144" s="264" t="str">
        <f>'AMZN Auto Part MASTER'!$CY$50</f>
        <v>-</v>
      </c>
      <c r="G144" s="264" t="str">
        <f>'AMZN Auto Part MASTER'!$CY$51</f>
        <v>-</v>
      </c>
      <c r="H144" s="264" t="str">
        <f>'AMZN Auto Part MASTER'!$CY$52</f>
        <v>-</v>
      </c>
      <c r="I144" s="264" t="str">
        <f>'AMZN Auto Part MASTER'!$CY$53</f>
        <v>-</v>
      </c>
      <c r="J144" s="264" t="str">
        <f>'AMZN Auto Part MASTER'!$CY$54</f>
        <v>-</v>
      </c>
      <c r="K144" s="264" t="str">
        <f>'AMZN Auto Part MASTER'!$CY$55</f>
        <v>-</v>
      </c>
      <c r="L144" s="264" t="str">
        <f>'AMZN Auto Part MASTER'!$CY$56</f>
        <v>-</v>
      </c>
      <c r="M144" s="264" t="str">
        <f>'AMZN Auto Part MASTER'!$CY$57</f>
        <v>-</v>
      </c>
      <c r="N144" s="306" t="s">
        <v>199</v>
      </c>
      <c r="O144" s="264" t="str">
        <f>'AMZN Auto Part MASTER'!$CY$58</f>
        <v>-</v>
      </c>
      <c r="P144" s="228"/>
      <c r="Q144" s="226"/>
      <c r="R144" s="226"/>
      <c r="T144" s="17"/>
      <c r="Y144" s="12"/>
      <c r="Z144" s="12"/>
      <c r="AA144" s="12"/>
      <c r="AB144" s="12"/>
    </row>
    <row r="145" spans="2:28" s="2" customFormat="1" ht="15.75" customHeight="1">
      <c r="B145" s="260">
        <f>'AMZN Auto Part MASTER'!$CZ$4</f>
        <v>0</v>
      </c>
      <c r="C145" s="17" t="s">
        <v>394</v>
      </c>
      <c r="D145" s="264" t="str">
        <f>'AMZN Auto Part MASTER'!$CZ$48</f>
        <v>-</v>
      </c>
      <c r="E145" s="264" t="str">
        <f>'AMZN Auto Part MASTER'!$CZ$49</f>
        <v>-</v>
      </c>
      <c r="F145" s="264" t="str">
        <f>'AMZN Auto Part MASTER'!$CZ$50</f>
        <v>-</v>
      </c>
      <c r="G145" s="264" t="str">
        <f>'AMZN Auto Part MASTER'!$CZ$51</f>
        <v>-</v>
      </c>
      <c r="H145" s="264" t="str">
        <f>'AMZN Auto Part MASTER'!$CZ$52</f>
        <v>-</v>
      </c>
      <c r="I145" s="264" t="str">
        <f>'AMZN Auto Part MASTER'!$CZ$53</f>
        <v>-</v>
      </c>
      <c r="J145" s="264" t="str">
        <f>'AMZN Auto Part MASTER'!$CZ$54</f>
        <v>-</v>
      </c>
      <c r="K145" s="264" t="str">
        <f>'AMZN Auto Part MASTER'!$CZ$55</f>
        <v>-</v>
      </c>
      <c r="L145" s="264" t="str">
        <f>'AMZN Auto Part MASTER'!$CZ$56</f>
        <v>-</v>
      </c>
      <c r="M145" s="264" t="str">
        <f>'AMZN Auto Part MASTER'!$CZ$57</f>
        <v>-</v>
      </c>
      <c r="N145" s="306" t="s">
        <v>199</v>
      </c>
      <c r="O145" s="264" t="str">
        <f>'AMZN Auto Part MASTER'!$CZ$58</f>
        <v>-</v>
      </c>
      <c r="P145" s="228"/>
      <c r="Q145" s="226"/>
      <c r="R145" s="226"/>
      <c r="T145" s="17"/>
      <c r="Y145" s="12"/>
      <c r="Z145" s="12"/>
      <c r="AA145" s="12"/>
      <c r="AB145" s="12"/>
    </row>
    <row r="146" spans="2:28" s="2" customFormat="1" ht="15.75" customHeight="1">
      <c r="B146" s="260">
        <f>'AMZN Auto Part MASTER'!$DA$4</f>
        <v>0</v>
      </c>
      <c r="C146" s="17" t="s">
        <v>395</v>
      </c>
      <c r="D146" s="264" t="str">
        <f>'AMZN Auto Part MASTER'!$DA$48</f>
        <v>-</v>
      </c>
      <c r="E146" s="264" t="str">
        <f>'AMZN Auto Part MASTER'!$DA$49</f>
        <v>-</v>
      </c>
      <c r="F146" s="264" t="str">
        <f>'AMZN Auto Part MASTER'!$DA$50</f>
        <v>-</v>
      </c>
      <c r="G146" s="264" t="str">
        <f>'AMZN Auto Part MASTER'!$DA$51</f>
        <v>-</v>
      </c>
      <c r="H146" s="264" t="str">
        <f>'AMZN Auto Part MASTER'!$DA$52</f>
        <v>-</v>
      </c>
      <c r="I146" s="264" t="str">
        <f>'AMZN Auto Part MASTER'!$DA$53</f>
        <v>-</v>
      </c>
      <c r="J146" s="264" t="str">
        <f>'AMZN Auto Part MASTER'!$DA$54</f>
        <v>-</v>
      </c>
      <c r="K146" s="264" t="str">
        <f>'AMZN Auto Part MASTER'!$DA$55</f>
        <v>-</v>
      </c>
      <c r="L146" s="264" t="str">
        <f>'AMZN Auto Part MASTER'!$DA$56</f>
        <v>-</v>
      </c>
      <c r="M146" s="264" t="str">
        <f>'AMZN Auto Part MASTER'!$DA$57</f>
        <v>-</v>
      </c>
      <c r="N146" s="306" t="s">
        <v>199</v>
      </c>
      <c r="O146" s="264" t="str">
        <f>'AMZN Auto Part MASTER'!$DA$58</f>
        <v>-</v>
      </c>
      <c r="P146" s="228"/>
      <c r="Q146" s="226"/>
      <c r="R146" s="226"/>
      <c r="T146" s="17"/>
      <c r="Y146" s="12"/>
      <c r="Z146" s="12"/>
      <c r="AA146" s="12"/>
      <c r="AB146" s="12"/>
    </row>
    <row r="147" spans="2:28" s="2" customFormat="1" ht="15.75" customHeight="1">
      <c r="B147" s="260">
        <f>'AMZN Auto Part MASTER'!$DB$4</f>
        <v>0</v>
      </c>
      <c r="C147" s="17" t="s">
        <v>396</v>
      </c>
      <c r="D147" s="264" t="str">
        <f>'AMZN Auto Part MASTER'!$DB$48</f>
        <v>-</v>
      </c>
      <c r="E147" s="264" t="str">
        <f>'AMZN Auto Part MASTER'!$DB$49</f>
        <v>-</v>
      </c>
      <c r="F147" s="264" t="str">
        <f>'AMZN Auto Part MASTER'!$DB$50</f>
        <v>-</v>
      </c>
      <c r="G147" s="264" t="str">
        <f>'AMZN Auto Part MASTER'!$DB$51</f>
        <v>-</v>
      </c>
      <c r="H147" s="264" t="str">
        <f>'AMZN Auto Part MASTER'!$DB$52</f>
        <v>-</v>
      </c>
      <c r="I147" s="264" t="str">
        <f>'AMZN Auto Part MASTER'!$DB$53</f>
        <v>-</v>
      </c>
      <c r="J147" s="264" t="str">
        <f>'AMZN Auto Part MASTER'!$DB$54</f>
        <v>-</v>
      </c>
      <c r="K147" s="264" t="str">
        <f>'AMZN Auto Part MASTER'!$DB$55</f>
        <v>-</v>
      </c>
      <c r="L147" s="264" t="str">
        <f>'AMZN Auto Part MASTER'!$DB$56</f>
        <v>-</v>
      </c>
      <c r="M147" s="264" t="str">
        <f>'AMZN Auto Part MASTER'!$DB$57</f>
        <v>-</v>
      </c>
      <c r="N147" s="306" t="s">
        <v>199</v>
      </c>
      <c r="O147" s="264" t="str">
        <f>'AMZN Auto Part MASTER'!$DB$58</f>
        <v>-</v>
      </c>
      <c r="P147" s="228"/>
      <c r="Q147" s="226"/>
      <c r="R147" s="226"/>
      <c r="T147" s="17"/>
      <c r="Y147" s="12"/>
      <c r="Z147" s="12"/>
      <c r="AA147" s="12"/>
      <c r="AB147" s="12"/>
    </row>
    <row r="148" spans="2:28" s="2" customFormat="1" ht="15.75" customHeight="1">
      <c r="B148" s="260">
        <f>'AMZN Auto Part MASTER'!$DC$4</f>
        <v>0</v>
      </c>
      <c r="C148" s="17" t="s">
        <v>397</v>
      </c>
      <c r="D148" s="264" t="str">
        <f>'AMZN Auto Part MASTER'!$DC$48</f>
        <v>-</v>
      </c>
      <c r="E148" s="264" t="str">
        <f>'AMZN Auto Part MASTER'!$DC$49</f>
        <v>-</v>
      </c>
      <c r="F148" s="264" t="str">
        <f>'AMZN Auto Part MASTER'!$DC$50</f>
        <v>-</v>
      </c>
      <c r="G148" s="264" t="str">
        <f>'AMZN Auto Part MASTER'!$DC$51</f>
        <v>-</v>
      </c>
      <c r="H148" s="264" t="str">
        <f>'AMZN Auto Part MASTER'!$DC$52</f>
        <v>-</v>
      </c>
      <c r="I148" s="264" t="str">
        <f>'AMZN Auto Part MASTER'!$DC$53</f>
        <v>-</v>
      </c>
      <c r="J148" s="264" t="str">
        <f>'AMZN Auto Part MASTER'!$DC$54</f>
        <v>-</v>
      </c>
      <c r="K148" s="264" t="str">
        <f>'AMZN Auto Part MASTER'!$DC$55</f>
        <v>-</v>
      </c>
      <c r="L148" s="264" t="str">
        <f>'AMZN Auto Part MASTER'!$DC$56</f>
        <v>-</v>
      </c>
      <c r="M148" s="264" t="str">
        <f>'AMZN Auto Part MASTER'!$DC$57</f>
        <v>-</v>
      </c>
      <c r="N148" s="306" t="s">
        <v>199</v>
      </c>
      <c r="O148" s="264" t="str">
        <f>'AMZN Auto Part MASTER'!$DC$58</f>
        <v>-</v>
      </c>
      <c r="P148" s="228"/>
      <c r="Q148" s="226"/>
      <c r="R148" s="226"/>
      <c r="T148" s="17"/>
      <c r="Y148" s="12"/>
      <c r="Z148" s="12"/>
      <c r="AA148" s="12"/>
      <c r="AB148" s="12"/>
    </row>
    <row r="149" spans="2:28" s="2" customFormat="1" ht="15.75" customHeight="1">
      <c r="B149" s="260">
        <f>'AMZN Auto Part MASTER'!$DD$4</f>
        <v>0</v>
      </c>
      <c r="C149" s="17" t="s">
        <v>398</v>
      </c>
      <c r="D149" s="264" t="str">
        <f>'AMZN Auto Part MASTER'!$DD$48</f>
        <v>-</v>
      </c>
      <c r="E149" s="264" t="str">
        <f>'AMZN Auto Part MASTER'!$DD$49</f>
        <v>-</v>
      </c>
      <c r="F149" s="264" t="str">
        <f>'AMZN Auto Part MASTER'!$DD$50</f>
        <v>-</v>
      </c>
      <c r="G149" s="264" t="str">
        <f>'AMZN Auto Part MASTER'!$DD$51</f>
        <v>-</v>
      </c>
      <c r="H149" s="264" t="str">
        <f>'AMZN Auto Part MASTER'!$DD$52</f>
        <v>-</v>
      </c>
      <c r="I149" s="264" t="str">
        <f>'AMZN Auto Part MASTER'!$DD$53</f>
        <v>-</v>
      </c>
      <c r="J149" s="264" t="str">
        <f>'AMZN Auto Part MASTER'!$DD$54</f>
        <v>-</v>
      </c>
      <c r="K149" s="264" t="str">
        <f>'AMZN Auto Part MASTER'!$DD$55</f>
        <v>-</v>
      </c>
      <c r="L149" s="264" t="str">
        <f>'AMZN Auto Part MASTER'!$DD$56</f>
        <v>-</v>
      </c>
      <c r="M149" s="264" t="str">
        <f>'AMZN Auto Part MASTER'!$DD$57</f>
        <v>-</v>
      </c>
      <c r="N149" s="306" t="s">
        <v>199</v>
      </c>
      <c r="O149" s="264" t="str">
        <f>'AMZN Auto Part MASTER'!$DD$58</f>
        <v>-</v>
      </c>
      <c r="P149" s="228"/>
      <c r="Q149" s="226"/>
      <c r="R149" s="226"/>
      <c r="T149" s="17"/>
      <c r="Y149" s="12"/>
      <c r="Z149" s="12"/>
      <c r="AA149" s="12"/>
      <c r="AB149" s="12"/>
    </row>
    <row r="150" spans="2:28" s="2" customFormat="1" ht="15.75" customHeight="1">
      <c r="B150" s="260">
        <f>'AMZN Auto Part MASTER'!$DE$4</f>
        <v>0</v>
      </c>
      <c r="C150" s="17" t="s">
        <v>399</v>
      </c>
      <c r="D150" s="264" t="str">
        <f>'AMZN Auto Part MASTER'!$DE$48</f>
        <v>-</v>
      </c>
      <c r="E150" s="264" t="str">
        <f>'AMZN Auto Part MASTER'!$DE$49</f>
        <v>-</v>
      </c>
      <c r="F150" s="264" t="str">
        <f>'AMZN Auto Part MASTER'!$DE$50</f>
        <v>-</v>
      </c>
      <c r="G150" s="264" t="str">
        <f>'AMZN Auto Part MASTER'!$DE$51</f>
        <v>-</v>
      </c>
      <c r="H150" s="264" t="str">
        <f>'AMZN Auto Part MASTER'!$DE$52</f>
        <v>-</v>
      </c>
      <c r="I150" s="264" t="str">
        <f>'AMZN Auto Part MASTER'!$DE$53</f>
        <v>-</v>
      </c>
      <c r="J150" s="264" t="str">
        <f>'AMZN Auto Part MASTER'!$DE$54</f>
        <v>-</v>
      </c>
      <c r="K150" s="264" t="str">
        <f>'AMZN Auto Part MASTER'!$DE$55</f>
        <v>-</v>
      </c>
      <c r="L150" s="264" t="str">
        <f>'AMZN Auto Part MASTER'!$DE$56</f>
        <v>-</v>
      </c>
      <c r="M150" s="264" t="str">
        <f>'AMZN Auto Part MASTER'!$DE$57</f>
        <v>-</v>
      </c>
      <c r="N150" s="306" t="s">
        <v>199</v>
      </c>
      <c r="O150" s="264" t="str">
        <f>'AMZN Auto Part MASTER'!$DE$58</f>
        <v>-</v>
      </c>
      <c r="P150" s="228"/>
      <c r="Q150" s="226"/>
      <c r="R150" s="226"/>
      <c r="T150" s="17"/>
      <c r="Y150" s="12"/>
      <c r="Z150" s="12"/>
      <c r="AA150" s="12"/>
      <c r="AB150" s="12"/>
    </row>
    <row r="151" spans="2:28" s="2" customFormat="1" ht="15.75" customHeight="1">
      <c r="B151" s="260">
        <f>'AMZN Auto Part MASTER'!$DF$4</f>
        <v>0</v>
      </c>
      <c r="C151" s="17" t="s">
        <v>400</v>
      </c>
      <c r="D151" s="264" t="str">
        <f>'AMZN Auto Part MASTER'!$DF$48</f>
        <v>-</v>
      </c>
      <c r="E151" s="264" t="str">
        <f>'AMZN Auto Part MASTER'!$DF$49</f>
        <v>-</v>
      </c>
      <c r="F151" s="264" t="str">
        <f>'AMZN Auto Part MASTER'!$DF$50</f>
        <v>-</v>
      </c>
      <c r="G151" s="264" t="str">
        <f>'AMZN Auto Part MASTER'!$DF$51</f>
        <v>-</v>
      </c>
      <c r="H151" s="264" t="str">
        <f>'AMZN Auto Part MASTER'!$DF$52</f>
        <v>-</v>
      </c>
      <c r="I151" s="264" t="str">
        <f>'AMZN Auto Part MASTER'!$DF$53</f>
        <v>-</v>
      </c>
      <c r="J151" s="264" t="str">
        <f>'AMZN Auto Part MASTER'!$DF$54</f>
        <v>-</v>
      </c>
      <c r="K151" s="264" t="str">
        <f>'AMZN Auto Part MASTER'!$DF$55</f>
        <v>-</v>
      </c>
      <c r="L151" s="264" t="str">
        <f>'AMZN Auto Part MASTER'!$DF$56</f>
        <v>-</v>
      </c>
      <c r="M151" s="264" t="str">
        <f>'AMZN Auto Part MASTER'!$DF$57</f>
        <v>-</v>
      </c>
      <c r="N151" s="306" t="s">
        <v>199</v>
      </c>
      <c r="O151" s="264" t="str">
        <f>'AMZN Auto Part MASTER'!$DF$58</f>
        <v>-</v>
      </c>
      <c r="P151" s="228"/>
      <c r="Q151" s="226"/>
      <c r="R151" s="226"/>
      <c r="T151" s="17"/>
      <c r="Y151" s="12"/>
      <c r="Z151" s="12"/>
      <c r="AA151" s="12"/>
      <c r="AB151" s="12"/>
    </row>
    <row r="152" spans="2:28" s="2" customFormat="1" ht="15.75" customHeight="1">
      <c r="B152" s="260">
        <f>'AMZN Auto Part MASTER'!$DG$4</f>
        <v>0</v>
      </c>
      <c r="C152" s="17" t="s">
        <v>401</v>
      </c>
      <c r="D152" s="264" t="str">
        <f>'AMZN Auto Part MASTER'!$DG$48</f>
        <v>-</v>
      </c>
      <c r="E152" s="264" t="str">
        <f>'AMZN Auto Part MASTER'!$DG$49</f>
        <v>-</v>
      </c>
      <c r="F152" s="264" t="str">
        <f>'AMZN Auto Part MASTER'!$DG$50</f>
        <v>-</v>
      </c>
      <c r="G152" s="264" t="str">
        <f>'AMZN Auto Part MASTER'!$DG$51</f>
        <v>-</v>
      </c>
      <c r="H152" s="264" t="str">
        <f>'AMZN Auto Part MASTER'!$DG$52</f>
        <v>-</v>
      </c>
      <c r="I152" s="264" t="str">
        <f>'AMZN Auto Part MASTER'!$DG$53</f>
        <v>-</v>
      </c>
      <c r="J152" s="264" t="str">
        <f>'AMZN Auto Part MASTER'!$DG$54</f>
        <v>-</v>
      </c>
      <c r="K152" s="264" t="str">
        <f>'AMZN Auto Part MASTER'!$DG$55</f>
        <v>-</v>
      </c>
      <c r="L152" s="264" t="str">
        <f>'AMZN Auto Part MASTER'!$DG$56</f>
        <v>-</v>
      </c>
      <c r="M152" s="264" t="str">
        <f>'AMZN Auto Part MASTER'!$DG$57</f>
        <v>-</v>
      </c>
      <c r="N152" s="306" t="s">
        <v>199</v>
      </c>
      <c r="O152" s="264" t="str">
        <f>'AMZN Auto Part MASTER'!$DG$58</f>
        <v>-</v>
      </c>
      <c r="P152" s="228"/>
      <c r="Q152" s="226"/>
      <c r="R152" s="226"/>
      <c r="T152" s="17"/>
      <c r="Y152" s="12"/>
      <c r="Z152" s="12"/>
      <c r="AA152" s="12"/>
      <c r="AB152" s="12"/>
    </row>
    <row r="153" spans="2:28" s="2" customFormat="1" ht="15.75" customHeight="1">
      <c r="B153" s="260">
        <f>'AMZN Auto Part MASTER'!$DH$4</f>
        <v>0</v>
      </c>
      <c r="C153" s="17" t="s">
        <v>402</v>
      </c>
      <c r="D153" s="264" t="str">
        <f>'AMZN Auto Part MASTER'!$DH$48</f>
        <v>-</v>
      </c>
      <c r="E153" s="264" t="str">
        <f>'AMZN Auto Part MASTER'!$DH$49</f>
        <v>-</v>
      </c>
      <c r="F153" s="264" t="str">
        <f>'AMZN Auto Part MASTER'!$DH$50</f>
        <v>-</v>
      </c>
      <c r="G153" s="264" t="str">
        <f>'AMZN Auto Part MASTER'!$DH$51</f>
        <v>-</v>
      </c>
      <c r="H153" s="264" t="str">
        <f>'AMZN Auto Part MASTER'!$DH$52</f>
        <v>-</v>
      </c>
      <c r="I153" s="264" t="str">
        <f>'AMZN Auto Part MASTER'!$DH$53</f>
        <v>-</v>
      </c>
      <c r="J153" s="264" t="str">
        <f>'AMZN Auto Part MASTER'!$DH$54</f>
        <v>-</v>
      </c>
      <c r="K153" s="264" t="str">
        <f>'AMZN Auto Part MASTER'!$DH$55</f>
        <v>-</v>
      </c>
      <c r="L153" s="264" t="str">
        <f>'AMZN Auto Part MASTER'!$DH$56</f>
        <v>-</v>
      </c>
      <c r="M153" s="264" t="str">
        <f>'AMZN Auto Part MASTER'!$DH$57</f>
        <v>-</v>
      </c>
      <c r="N153" s="306" t="s">
        <v>199</v>
      </c>
      <c r="O153" s="264" t="str">
        <f>'AMZN Auto Part MASTER'!$DH$58</f>
        <v>-</v>
      </c>
      <c r="P153" s="228"/>
      <c r="Q153" s="226"/>
      <c r="R153" s="226"/>
      <c r="T153" s="17"/>
      <c r="Y153" s="12"/>
      <c r="Z153" s="12"/>
      <c r="AA153" s="12"/>
      <c r="AB153" s="12"/>
    </row>
    <row r="154" spans="2:28" s="2" customFormat="1" ht="15.75" customHeight="1">
      <c r="B154" s="260">
        <f>'AMZN Auto Part MASTER'!$DI$4</f>
        <v>0</v>
      </c>
      <c r="C154" s="17" t="s">
        <v>403</v>
      </c>
      <c r="D154" s="264" t="str">
        <f>'AMZN Auto Part MASTER'!$DI$48</f>
        <v>-</v>
      </c>
      <c r="E154" s="264" t="str">
        <f>'AMZN Auto Part MASTER'!$DI$49</f>
        <v>-</v>
      </c>
      <c r="F154" s="264" t="str">
        <f>'AMZN Auto Part MASTER'!$DI$50</f>
        <v>-</v>
      </c>
      <c r="G154" s="264" t="str">
        <f>'AMZN Auto Part MASTER'!$DI$51</f>
        <v>-</v>
      </c>
      <c r="H154" s="264" t="str">
        <f>'AMZN Auto Part MASTER'!$DI$52</f>
        <v>-</v>
      </c>
      <c r="I154" s="264" t="str">
        <f>'AMZN Auto Part MASTER'!$DI$53</f>
        <v>-</v>
      </c>
      <c r="J154" s="264" t="str">
        <f>'AMZN Auto Part MASTER'!$DI$54</f>
        <v>-</v>
      </c>
      <c r="K154" s="264" t="str">
        <f>'AMZN Auto Part MASTER'!$DI$55</f>
        <v>-</v>
      </c>
      <c r="L154" s="264" t="str">
        <f>'AMZN Auto Part MASTER'!$DI$56</f>
        <v>-</v>
      </c>
      <c r="M154" s="264" t="str">
        <f>'AMZN Auto Part MASTER'!$DI$57</f>
        <v>-</v>
      </c>
      <c r="N154" s="306" t="s">
        <v>199</v>
      </c>
      <c r="O154" s="264" t="str">
        <f>'AMZN Auto Part MASTER'!$DI$58</f>
        <v>-</v>
      </c>
      <c r="P154" s="228"/>
      <c r="Q154" s="226"/>
      <c r="R154" s="226"/>
      <c r="T154" s="17"/>
      <c r="Y154" s="12"/>
      <c r="Z154" s="12"/>
      <c r="AA154" s="12"/>
      <c r="AB154" s="12"/>
    </row>
    <row r="155" spans="2:28" s="2" customFormat="1" ht="15.75" customHeight="1">
      <c r="B155" s="260">
        <f>'AMZN Auto Part MASTER'!$DJ$4</f>
        <v>0</v>
      </c>
      <c r="C155" s="17" t="s">
        <v>404</v>
      </c>
      <c r="D155" s="264" t="str">
        <f>'AMZN Auto Part MASTER'!$DJ$48</f>
        <v>-</v>
      </c>
      <c r="E155" s="264" t="str">
        <f>'AMZN Auto Part MASTER'!$DJ$49</f>
        <v>-</v>
      </c>
      <c r="F155" s="264" t="str">
        <f>'AMZN Auto Part MASTER'!$DJ$50</f>
        <v>-</v>
      </c>
      <c r="G155" s="264" t="str">
        <f>'AMZN Auto Part MASTER'!$DJ$51</f>
        <v>-</v>
      </c>
      <c r="H155" s="264" t="str">
        <f>'AMZN Auto Part MASTER'!$DJ$52</f>
        <v>-</v>
      </c>
      <c r="I155" s="264" t="str">
        <f>'AMZN Auto Part MASTER'!$DJ$53</f>
        <v>-</v>
      </c>
      <c r="J155" s="264" t="str">
        <f>'AMZN Auto Part MASTER'!$DJ$54</f>
        <v>-</v>
      </c>
      <c r="K155" s="264" t="str">
        <f>'AMZN Auto Part MASTER'!$DJ$55</f>
        <v>-</v>
      </c>
      <c r="L155" s="264" t="str">
        <f>'AMZN Auto Part MASTER'!$DJ$56</f>
        <v>-</v>
      </c>
      <c r="M155" s="264" t="str">
        <f>'AMZN Auto Part MASTER'!$DJ$57</f>
        <v>-</v>
      </c>
      <c r="N155" s="306" t="s">
        <v>199</v>
      </c>
      <c r="O155" s="264" t="str">
        <f>'AMZN Auto Part MASTER'!$DJ$58</f>
        <v>-</v>
      </c>
      <c r="P155" s="228"/>
      <c r="Q155" s="226"/>
      <c r="R155" s="226"/>
      <c r="T155" s="17"/>
      <c r="Y155" s="12"/>
      <c r="Z155" s="12"/>
      <c r="AA155" s="12"/>
      <c r="AB155" s="12"/>
    </row>
    <row r="156" spans="2:28" s="2" customFormat="1" ht="15.75" customHeight="1">
      <c r="B156" s="260">
        <f>'AMZN Auto Part MASTER'!$DK$4</f>
        <v>0</v>
      </c>
      <c r="C156" s="17" t="s">
        <v>405</v>
      </c>
      <c r="D156" s="264" t="str">
        <f>'AMZN Auto Part MASTER'!$DK$48</f>
        <v>-</v>
      </c>
      <c r="E156" s="264" t="str">
        <f>'AMZN Auto Part MASTER'!$DK$49</f>
        <v>-</v>
      </c>
      <c r="F156" s="264" t="str">
        <f>'AMZN Auto Part MASTER'!$DK$50</f>
        <v>-</v>
      </c>
      <c r="G156" s="264" t="str">
        <f>'AMZN Auto Part MASTER'!$DK$51</f>
        <v>-</v>
      </c>
      <c r="H156" s="264" t="str">
        <f>'AMZN Auto Part MASTER'!$DK$52</f>
        <v>-</v>
      </c>
      <c r="I156" s="264" t="str">
        <f>'AMZN Auto Part MASTER'!$DK$53</f>
        <v>-</v>
      </c>
      <c r="J156" s="264" t="str">
        <f>'AMZN Auto Part MASTER'!$DK$54</f>
        <v>-</v>
      </c>
      <c r="K156" s="264" t="str">
        <f>'AMZN Auto Part MASTER'!$DK$55</f>
        <v>-</v>
      </c>
      <c r="L156" s="264" t="str">
        <f>'AMZN Auto Part MASTER'!$DK$56</f>
        <v>-</v>
      </c>
      <c r="M156" s="264" t="str">
        <f>'AMZN Auto Part MASTER'!$DK$57</f>
        <v>-</v>
      </c>
      <c r="N156" s="306" t="s">
        <v>199</v>
      </c>
      <c r="O156" s="264" t="str">
        <f>'AMZN Auto Part MASTER'!$DK$58</f>
        <v>-</v>
      </c>
      <c r="P156" s="228"/>
      <c r="Q156" s="226"/>
      <c r="R156" s="226"/>
      <c r="T156" s="17"/>
      <c r="Y156" s="12"/>
      <c r="Z156" s="12"/>
      <c r="AA156" s="12"/>
      <c r="AB156" s="12"/>
    </row>
    <row r="157" spans="2:28" s="2" customFormat="1" ht="15.75" customHeight="1">
      <c r="B157" s="260">
        <f>'AMZN Auto Part MASTER'!$DL$4</f>
        <v>0</v>
      </c>
      <c r="C157" s="17" t="s">
        <v>406</v>
      </c>
      <c r="D157" s="264" t="str">
        <f>'AMZN Auto Part MASTER'!$DL$48</f>
        <v>-</v>
      </c>
      <c r="E157" s="264" t="str">
        <f>'AMZN Auto Part MASTER'!$DL$49</f>
        <v>-</v>
      </c>
      <c r="F157" s="264" t="str">
        <f>'AMZN Auto Part MASTER'!$DL$50</f>
        <v>-</v>
      </c>
      <c r="G157" s="264" t="str">
        <f>'AMZN Auto Part MASTER'!$DL$51</f>
        <v>-</v>
      </c>
      <c r="H157" s="264" t="str">
        <f>'AMZN Auto Part MASTER'!$DL$52</f>
        <v>-</v>
      </c>
      <c r="I157" s="264" t="str">
        <f>'AMZN Auto Part MASTER'!$DL$53</f>
        <v>-</v>
      </c>
      <c r="J157" s="264" t="str">
        <f>'AMZN Auto Part MASTER'!$DL$54</f>
        <v>-</v>
      </c>
      <c r="K157" s="264" t="str">
        <f>'AMZN Auto Part MASTER'!$DL$55</f>
        <v>-</v>
      </c>
      <c r="L157" s="264" t="str">
        <f>'AMZN Auto Part MASTER'!$DL$56</f>
        <v>-</v>
      </c>
      <c r="M157" s="264" t="str">
        <f>'AMZN Auto Part MASTER'!$DL$57</f>
        <v>-</v>
      </c>
      <c r="N157" s="306" t="s">
        <v>199</v>
      </c>
      <c r="O157" s="264" t="str">
        <f>'AMZN Auto Part MASTER'!$DL$58</f>
        <v>-</v>
      </c>
      <c r="P157" s="228"/>
      <c r="Q157" s="226"/>
      <c r="R157" s="226"/>
      <c r="T157" s="17"/>
      <c r="Y157" s="12"/>
      <c r="Z157" s="12"/>
      <c r="AA157" s="12"/>
      <c r="AB157" s="12"/>
    </row>
    <row r="158" spans="2:28" s="2" customFormat="1" ht="15.75" customHeight="1">
      <c r="B158" s="260">
        <f>'AMZN Auto Part MASTER'!$DM$4</f>
        <v>0</v>
      </c>
      <c r="C158" s="17" t="s">
        <v>407</v>
      </c>
      <c r="D158" s="264" t="str">
        <f>'AMZN Auto Part MASTER'!$DM$48</f>
        <v>-</v>
      </c>
      <c r="E158" s="264" t="str">
        <f>'AMZN Auto Part MASTER'!$DM$49</f>
        <v>-</v>
      </c>
      <c r="F158" s="264" t="str">
        <f>'AMZN Auto Part MASTER'!$DM$50</f>
        <v>-</v>
      </c>
      <c r="G158" s="264" t="str">
        <f>'AMZN Auto Part MASTER'!$DM$51</f>
        <v>-</v>
      </c>
      <c r="H158" s="264" t="str">
        <f>'AMZN Auto Part MASTER'!$DM$52</f>
        <v>-</v>
      </c>
      <c r="I158" s="264" t="str">
        <f>'AMZN Auto Part MASTER'!$DM$53</f>
        <v>-</v>
      </c>
      <c r="J158" s="264" t="str">
        <f>'AMZN Auto Part MASTER'!$DM$54</f>
        <v>-</v>
      </c>
      <c r="K158" s="264" t="str">
        <f>'AMZN Auto Part MASTER'!$DM$55</f>
        <v>-</v>
      </c>
      <c r="L158" s="264" t="str">
        <f>'AMZN Auto Part MASTER'!$DM$56</f>
        <v>-</v>
      </c>
      <c r="M158" s="264" t="str">
        <f>'AMZN Auto Part MASTER'!$DM$57</f>
        <v>-</v>
      </c>
      <c r="N158" s="306" t="s">
        <v>199</v>
      </c>
      <c r="O158" s="264" t="str">
        <f>'AMZN Auto Part MASTER'!$DM$58</f>
        <v>-</v>
      </c>
      <c r="P158" s="228"/>
      <c r="Q158" s="226"/>
      <c r="R158" s="226"/>
      <c r="T158" s="17"/>
      <c r="Y158" s="12"/>
      <c r="Z158" s="12"/>
      <c r="AA158" s="12"/>
      <c r="AB158" s="12"/>
    </row>
    <row r="159" spans="2:28" s="2" customFormat="1" ht="15.75" customHeight="1">
      <c r="B159" s="260">
        <f>'AMZN Auto Part MASTER'!$DN$4</f>
        <v>0</v>
      </c>
      <c r="C159" s="17" t="s">
        <v>408</v>
      </c>
      <c r="D159" s="264" t="str">
        <f>'AMZN Auto Part MASTER'!$DN$48</f>
        <v>-</v>
      </c>
      <c r="E159" s="264" t="str">
        <f>'AMZN Auto Part MASTER'!$DN$49</f>
        <v>-</v>
      </c>
      <c r="F159" s="264" t="str">
        <f>'AMZN Auto Part MASTER'!$DN$50</f>
        <v>-</v>
      </c>
      <c r="G159" s="264" t="str">
        <f>'AMZN Auto Part MASTER'!$DN$51</f>
        <v>-</v>
      </c>
      <c r="H159" s="264" t="str">
        <f>'AMZN Auto Part MASTER'!$DN$52</f>
        <v>-</v>
      </c>
      <c r="I159" s="264" t="str">
        <f>'AMZN Auto Part MASTER'!$DN$53</f>
        <v>-</v>
      </c>
      <c r="J159" s="264" t="str">
        <f>'AMZN Auto Part MASTER'!$DN$54</f>
        <v>-</v>
      </c>
      <c r="K159" s="264" t="str">
        <f>'AMZN Auto Part MASTER'!$DN$55</f>
        <v>-</v>
      </c>
      <c r="L159" s="264" t="str">
        <f>'AMZN Auto Part MASTER'!$DN$56</f>
        <v>-</v>
      </c>
      <c r="M159" s="264" t="str">
        <f>'AMZN Auto Part MASTER'!$DN$57</f>
        <v>-</v>
      </c>
      <c r="N159" s="306" t="s">
        <v>199</v>
      </c>
      <c r="O159" s="264" t="str">
        <f>'AMZN Auto Part MASTER'!$DN$58</f>
        <v>-</v>
      </c>
      <c r="P159" s="228"/>
      <c r="Q159" s="226"/>
      <c r="R159" s="226"/>
      <c r="T159" s="17"/>
      <c r="Y159" s="12"/>
      <c r="Z159" s="12"/>
      <c r="AA159" s="12"/>
      <c r="AB159" s="12"/>
    </row>
    <row r="160" spans="2:28" s="2" customFormat="1" ht="15.75" customHeight="1">
      <c r="B160" s="260">
        <f>'AMZN Auto Part MASTER'!$DO$4</f>
        <v>0</v>
      </c>
      <c r="C160" s="17" t="s">
        <v>409</v>
      </c>
      <c r="D160" s="264" t="str">
        <f>'AMZN Auto Part MASTER'!$DO$48</f>
        <v>-</v>
      </c>
      <c r="E160" s="264" t="str">
        <f>'AMZN Auto Part MASTER'!$DO$49</f>
        <v>-</v>
      </c>
      <c r="F160" s="264" t="str">
        <f>'AMZN Auto Part MASTER'!$DO$50</f>
        <v>-</v>
      </c>
      <c r="G160" s="264" t="str">
        <f>'AMZN Auto Part MASTER'!$DO$51</f>
        <v>-</v>
      </c>
      <c r="H160" s="264" t="str">
        <f>'AMZN Auto Part MASTER'!$DO$52</f>
        <v>-</v>
      </c>
      <c r="I160" s="264" t="str">
        <f>'AMZN Auto Part MASTER'!$DO$53</f>
        <v>-</v>
      </c>
      <c r="J160" s="264" t="str">
        <f>'AMZN Auto Part MASTER'!$DO$54</f>
        <v>-</v>
      </c>
      <c r="K160" s="264" t="str">
        <f>'AMZN Auto Part MASTER'!$DO$55</f>
        <v>-</v>
      </c>
      <c r="L160" s="264" t="str">
        <f>'AMZN Auto Part MASTER'!$DO$56</f>
        <v>-</v>
      </c>
      <c r="M160" s="264" t="str">
        <f>'AMZN Auto Part MASTER'!$DO$57</f>
        <v>-</v>
      </c>
      <c r="N160" s="306" t="s">
        <v>199</v>
      </c>
      <c r="O160" s="264" t="str">
        <f>'AMZN Auto Part MASTER'!$DO$58</f>
        <v>-</v>
      </c>
      <c r="P160" s="228"/>
      <c r="Q160" s="226"/>
      <c r="R160" s="226"/>
      <c r="T160" s="17"/>
      <c r="Y160" s="12"/>
      <c r="Z160" s="12"/>
      <c r="AA160" s="12"/>
      <c r="AB160" s="12"/>
    </row>
    <row r="161" spans="2:28" s="2" customFormat="1" ht="15.75" customHeight="1">
      <c r="B161" s="260">
        <f>'AMZN Auto Part MASTER'!$DP$4</f>
        <v>0</v>
      </c>
      <c r="C161" s="17" t="s">
        <v>410</v>
      </c>
      <c r="D161" s="264" t="str">
        <f>'AMZN Auto Part MASTER'!$DP$48</f>
        <v>-</v>
      </c>
      <c r="E161" s="264" t="str">
        <f>'AMZN Auto Part MASTER'!$DP$49</f>
        <v>-</v>
      </c>
      <c r="F161" s="264" t="str">
        <f>'AMZN Auto Part MASTER'!$DP$50</f>
        <v>-</v>
      </c>
      <c r="G161" s="264" t="str">
        <f>'AMZN Auto Part MASTER'!$DP$51</f>
        <v>-</v>
      </c>
      <c r="H161" s="264" t="str">
        <f>'AMZN Auto Part MASTER'!$DP$52</f>
        <v>-</v>
      </c>
      <c r="I161" s="264" t="str">
        <f>'AMZN Auto Part MASTER'!$DP$53</f>
        <v>-</v>
      </c>
      <c r="J161" s="264" t="str">
        <f>'AMZN Auto Part MASTER'!$DP$54</f>
        <v>-</v>
      </c>
      <c r="K161" s="264" t="str">
        <f>'AMZN Auto Part MASTER'!$DP$55</f>
        <v>-</v>
      </c>
      <c r="L161" s="264" t="str">
        <f>'AMZN Auto Part MASTER'!$DP$56</f>
        <v>-</v>
      </c>
      <c r="M161" s="264" t="str">
        <f>'AMZN Auto Part MASTER'!$DP$57</f>
        <v>-</v>
      </c>
      <c r="N161" s="306" t="s">
        <v>199</v>
      </c>
      <c r="O161" s="264" t="str">
        <f>'AMZN Auto Part MASTER'!$DP$58</f>
        <v>-</v>
      </c>
      <c r="P161" s="228"/>
      <c r="Q161" s="226"/>
      <c r="R161" s="226"/>
      <c r="T161" s="17"/>
      <c r="Y161" s="12"/>
      <c r="Z161" s="12"/>
      <c r="AA161" s="12"/>
      <c r="AB161" s="12"/>
    </row>
    <row r="162" spans="2:28" s="2" customFormat="1" ht="15.75" customHeight="1">
      <c r="B162" s="260">
        <f>'AMZN Auto Part MASTER'!$DQ$4</f>
        <v>0</v>
      </c>
      <c r="C162" s="17" t="s">
        <v>411</v>
      </c>
      <c r="D162" s="264" t="str">
        <f>'AMZN Auto Part MASTER'!$DQ$48</f>
        <v>-</v>
      </c>
      <c r="E162" s="264" t="str">
        <f>'AMZN Auto Part MASTER'!$DQ$49</f>
        <v>-</v>
      </c>
      <c r="F162" s="264" t="str">
        <f>'AMZN Auto Part MASTER'!$DQ$50</f>
        <v>-</v>
      </c>
      <c r="G162" s="264" t="str">
        <f>'AMZN Auto Part MASTER'!$DQ$51</f>
        <v>-</v>
      </c>
      <c r="H162" s="264" t="str">
        <f>'AMZN Auto Part MASTER'!$DQ$52</f>
        <v>-</v>
      </c>
      <c r="I162" s="264" t="str">
        <f>'AMZN Auto Part MASTER'!$DQ$53</f>
        <v>-</v>
      </c>
      <c r="J162" s="264" t="str">
        <f>'AMZN Auto Part MASTER'!$DQ$54</f>
        <v>-</v>
      </c>
      <c r="K162" s="264" t="str">
        <f>'AMZN Auto Part MASTER'!$DQ$55</f>
        <v>-</v>
      </c>
      <c r="L162" s="264" t="str">
        <f>'AMZN Auto Part MASTER'!$DQ$56</f>
        <v>-</v>
      </c>
      <c r="M162" s="264" t="str">
        <f>'AMZN Auto Part MASTER'!$DQ$57</f>
        <v>-</v>
      </c>
      <c r="N162" s="306" t="s">
        <v>199</v>
      </c>
      <c r="O162" s="264" t="str">
        <f>'AMZN Auto Part MASTER'!$DQ$58</f>
        <v>-</v>
      </c>
      <c r="P162" s="228"/>
      <c r="Q162" s="226"/>
      <c r="R162" s="226"/>
      <c r="T162" s="17"/>
      <c r="Y162" s="12"/>
      <c r="Z162" s="12"/>
      <c r="AA162" s="12"/>
      <c r="AB162" s="12"/>
    </row>
    <row r="163" spans="2:28" s="2" customFormat="1" ht="15.75" customHeight="1">
      <c r="B163" s="260">
        <f>'AMZN Auto Part MASTER'!$DR$4</f>
        <v>0</v>
      </c>
      <c r="C163" s="17" t="s">
        <v>412</v>
      </c>
      <c r="D163" s="264" t="str">
        <f>'AMZN Auto Part MASTER'!$DR$48</f>
        <v>-</v>
      </c>
      <c r="E163" s="264" t="str">
        <f>'AMZN Auto Part MASTER'!$DR$49</f>
        <v>-</v>
      </c>
      <c r="F163" s="264" t="str">
        <f>'AMZN Auto Part MASTER'!$DR$50</f>
        <v>-</v>
      </c>
      <c r="G163" s="264" t="str">
        <f>'AMZN Auto Part MASTER'!$DR$51</f>
        <v>-</v>
      </c>
      <c r="H163" s="264" t="str">
        <f>'AMZN Auto Part MASTER'!$DR$52</f>
        <v>-</v>
      </c>
      <c r="I163" s="264" t="str">
        <f>'AMZN Auto Part MASTER'!$DR$53</f>
        <v>-</v>
      </c>
      <c r="J163" s="264" t="str">
        <f>'AMZN Auto Part MASTER'!$DR$54</f>
        <v>-</v>
      </c>
      <c r="K163" s="264" t="str">
        <f>'AMZN Auto Part MASTER'!$DR$55</f>
        <v>-</v>
      </c>
      <c r="L163" s="264" t="str">
        <f>'AMZN Auto Part MASTER'!$DR$56</f>
        <v>-</v>
      </c>
      <c r="M163" s="264" t="str">
        <f>'AMZN Auto Part MASTER'!$DR$57</f>
        <v>-</v>
      </c>
      <c r="N163" s="306" t="s">
        <v>199</v>
      </c>
      <c r="O163" s="264" t="str">
        <f>'AMZN Auto Part MASTER'!$DR$58</f>
        <v>-</v>
      </c>
      <c r="P163" s="228"/>
      <c r="Q163" s="226"/>
      <c r="R163" s="226"/>
      <c r="T163" s="17"/>
      <c r="Y163" s="12"/>
      <c r="Z163" s="12"/>
      <c r="AA163" s="12"/>
      <c r="AB163" s="12"/>
    </row>
    <row r="164" spans="2:28" s="2" customFormat="1" ht="15.75" customHeight="1">
      <c r="B164" s="260">
        <f>'AMZN Auto Part MASTER'!$DS$4</f>
        <v>0</v>
      </c>
      <c r="C164" s="17" t="s">
        <v>413</v>
      </c>
      <c r="D164" s="264" t="str">
        <f>'AMZN Auto Part MASTER'!$DS$48</f>
        <v>-</v>
      </c>
      <c r="E164" s="264" t="str">
        <f>'AMZN Auto Part MASTER'!$DS$49</f>
        <v>-</v>
      </c>
      <c r="F164" s="264" t="str">
        <f>'AMZN Auto Part MASTER'!$DS$50</f>
        <v>-</v>
      </c>
      <c r="G164" s="264" t="str">
        <f>'AMZN Auto Part MASTER'!$DS$51</f>
        <v>-</v>
      </c>
      <c r="H164" s="264" t="str">
        <f>'AMZN Auto Part MASTER'!$DS$52</f>
        <v>-</v>
      </c>
      <c r="I164" s="264" t="str">
        <f>'AMZN Auto Part MASTER'!$DS$53</f>
        <v>-</v>
      </c>
      <c r="J164" s="264" t="str">
        <f>'AMZN Auto Part MASTER'!$DS$54</f>
        <v>-</v>
      </c>
      <c r="K164" s="264" t="str">
        <f>'AMZN Auto Part MASTER'!$DS$55</f>
        <v>-</v>
      </c>
      <c r="L164" s="264" t="str">
        <f>'AMZN Auto Part MASTER'!$DS$56</f>
        <v>-</v>
      </c>
      <c r="M164" s="264" t="str">
        <f>'AMZN Auto Part MASTER'!$DS$57</f>
        <v>-</v>
      </c>
      <c r="N164" s="306" t="s">
        <v>199</v>
      </c>
      <c r="O164" s="264" t="str">
        <f>'AMZN Auto Part MASTER'!$DS$58</f>
        <v>-</v>
      </c>
      <c r="P164" s="228"/>
      <c r="Q164" s="226"/>
      <c r="R164" s="226"/>
      <c r="T164" s="17"/>
      <c r="Y164" s="12"/>
      <c r="Z164" s="12"/>
      <c r="AA164" s="12"/>
      <c r="AB164" s="12"/>
    </row>
    <row r="165" spans="2:28" s="2" customFormat="1" ht="15.75" customHeight="1">
      <c r="B165" s="260">
        <f>'AMZN Auto Part MASTER'!$DT$4</f>
        <v>0</v>
      </c>
      <c r="C165" s="17" t="s">
        <v>414</v>
      </c>
      <c r="D165" s="264" t="str">
        <f>'AMZN Auto Part MASTER'!$DT$48</f>
        <v>-</v>
      </c>
      <c r="E165" s="264" t="str">
        <f>'AMZN Auto Part MASTER'!$DT$49</f>
        <v>-</v>
      </c>
      <c r="F165" s="264" t="str">
        <f>'AMZN Auto Part MASTER'!$DT$50</f>
        <v>-</v>
      </c>
      <c r="G165" s="264" t="str">
        <f>'AMZN Auto Part MASTER'!$DT$51</f>
        <v>-</v>
      </c>
      <c r="H165" s="264" t="str">
        <f>'AMZN Auto Part MASTER'!$DT$52</f>
        <v>-</v>
      </c>
      <c r="I165" s="264" t="str">
        <f>'AMZN Auto Part MASTER'!$DT$53</f>
        <v>-</v>
      </c>
      <c r="J165" s="264" t="str">
        <f>'AMZN Auto Part MASTER'!$DT$54</f>
        <v>-</v>
      </c>
      <c r="K165" s="264" t="str">
        <f>'AMZN Auto Part MASTER'!$DT$55</f>
        <v>-</v>
      </c>
      <c r="L165" s="264" t="str">
        <f>'AMZN Auto Part MASTER'!$DT$56</f>
        <v>-</v>
      </c>
      <c r="M165" s="264" t="str">
        <f>'AMZN Auto Part MASTER'!$DT$57</f>
        <v>-</v>
      </c>
      <c r="N165" s="306" t="s">
        <v>199</v>
      </c>
      <c r="O165" s="264" t="str">
        <f>'AMZN Auto Part MASTER'!$DT$58</f>
        <v>-</v>
      </c>
      <c r="P165" s="228"/>
      <c r="Q165" s="226"/>
      <c r="R165" s="226"/>
      <c r="T165" s="17"/>
      <c r="Y165" s="12"/>
      <c r="Z165" s="12"/>
      <c r="AA165" s="12"/>
      <c r="AB165" s="12"/>
    </row>
    <row r="166" spans="2:28" s="2" customFormat="1" ht="15.75" customHeight="1">
      <c r="B166" s="260">
        <f>'AMZN Auto Part MASTER'!$DU$4</f>
        <v>0</v>
      </c>
      <c r="C166" s="17" t="s">
        <v>415</v>
      </c>
      <c r="D166" s="264" t="str">
        <f>'AMZN Auto Part MASTER'!$DU$48</f>
        <v>-</v>
      </c>
      <c r="E166" s="264" t="str">
        <f>'AMZN Auto Part MASTER'!$DU$49</f>
        <v>-</v>
      </c>
      <c r="F166" s="264" t="str">
        <f>'AMZN Auto Part MASTER'!$DU$50</f>
        <v>-</v>
      </c>
      <c r="G166" s="264" t="str">
        <f>'AMZN Auto Part MASTER'!$DU$51</f>
        <v>-</v>
      </c>
      <c r="H166" s="264" t="str">
        <f>'AMZN Auto Part MASTER'!$DU$52</f>
        <v>-</v>
      </c>
      <c r="I166" s="264" t="str">
        <f>'AMZN Auto Part MASTER'!$DU$53</f>
        <v>-</v>
      </c>
      <c r="J166" s="264" t="str">
        <f>'AMZN Auto Part MASTER'!$DU$54</f>
        <v>-</v>
      </c>
      <c r="K166" s="264" t="str">
        <f>'AMZN Auto Part MASTER'!$DU$55</f>
        <v>-</v>
      </c>
      <c r="L166" s="264" t="str">
        <f>'AMZN Auto Part MASTER'!$DU$56</f>
        <v>-</v>
      </c>
      <c r="M166" s="264" t="str">
        <f>'AMZN Auto Part MASTER'!$DU$57</f>
        <v>-</v>
      </c>
      <c r="N166" s="306" t="s">
        <v>199</v>
      </c>
      <c r="O166" s="264" t="str">
        <f>'AMZN Auto Part MASTER'!$DU$58</f>
        <v>-</v>
      </c>
      <c r="P166" s="228"/>
      <c r="Q166" s="226"/>
      <c r="R166" s="226"/>
      <c r="T166" s="17"/>
      <c r="Y166" s="12"/>
      <c r="Z166" s="12"/>
      <c r="AA166" s="12"/>
      <c r="AB166" s="12"/>
    </row>
    <row r="167" spans="2:28" s="2" customFormat="1" ht="15.75" customHeight="1">
      <c r="B167" s="260">
        <f>'AMZN Auto Part MASTER'!$DV$4</f>
        <v>0</v>
      </c>
      <c r="C167" s="17" t="s">
        <v>416</v>
      </c>
      <c r="D167" s="264" t="str">
        <f>'AMZN Auto Part MASTER'!$DV$48</f>
        <v>-</v>
      </c>
      <c r="E167" s="264" t="str">
        <f>'AMZN Auto Part MASTER'!$DV$49</f>
        <v>-</v>
      </c>
      <c r="F167" s="264" t="str">
        <f>'AMZN Auto Part MASTER'!$DV$50</f>
        <v>-</v>
      </c>
      <c r="G167" s="264" t="str">
        <f>'AMZN Auto Part MASTER'!$DV$51</f>
        <v>-</v>
      </c>
      <c r="H167" s="264" t="str">
        <f>'AMZN Auto Part MASTER'!$DV$52</f>
        <v>-</v>
      </c>
      <c r="I167" s="264" t="str">
        <f>'AMZN Auto Part MASTER'!$DV$53</f>
        <v>-</v>
      </c>
      <c r="J167" s="264" t="str">
        <f>'AMZN Auto Part MASTER'!$DV$54</f>
        <v>-</v>
      </c>
      <c r="K167" s="264" t="str">
        <f>'AMZN Auto Part MASTER'!$DV$55</f>
        <v>-</v>
      </c>
      <c r="L167" s="264" t="str">
        <f>'AMZN Auto Part MASTER'!$DV$56</f>
        <v>-</v>
      </c>
      <c r="M167" s="264" t="str">
        <f>'AMZN Auto Part MASTER'!$DV$57</f>
        <v>-</v>
      </c>
      <c r="N167" s="306" t="s">
        <v>199</v>
      </c>
      <c r="O167" s="264" t="str">
        <f>'AMZN Auto Part MASTER'!$DV$58</f>
        <v>-</v>
      </c>
      <c r="P167" s="228"/>
      <c r="Q167" s="226"/>
      <c r="R167" s="226"/>
      <c r="T167" s="17"/>
      <c r="Y167" s="12"/>
      <c r="Z167" s="12"/>
      <c r="AA167" s="12"/>
      <c r="AB167" s="12"/>
    </row>
    <row r="168" spans="2:28" s="2" customFormat="1" ht="15.75" customHeight="1">
      <c r="B168" s="260">
        <f>'AMZN Auto Part MASTER'!$DW$4</f>
        <v>0</v>
      </c>
      <c r="C168" s="17" t="s">
        <v>417</v>
      </c>
      <c r="D168" s="264" t="str">
        <f>'AMZN Auto Part MASTER'!$DW$48</f>
        <v>-</v>
      </c>
      <c r="E168" s="264" t="str">
        <f>'AMZN Auto Part MASTER'!$DW$49</f>
        <v>-</v>
      </c>
      <c r="F168" s="264" t="str">
        <f>'AMZN Auto Part MASTER'!$DW$50</f>
        <v>-</v>
      </c>
      <c r="G168" s="264" t="str">
        <f>'AMZN Auto Part MASTER'!$DW$51</f>
        <v>-</v>
      </c>
      <c r="H168" s="264" t="str">
        <f>'AMZN Auto Part MASTER'!$DW$52</f>
        <v>-</v>
      </c>
      <c r="I168" s="264" t="str">
        <f>'AMZN Auto Part MASTER'!$DW$53</f>
        <v>-</v>
      </c>
      <c r="J168" s="264" t="str">
        <f>'AMZN Auto Part MASTER'!$DW$54</f>
        <v>-</v>
      </c>
      <c r="K168" s="264" t="str">
        <f>'AMZN Auto Part MASTER'!$DW$55</f>
        <v>-</v>
      </c>
      <c r="L168" s="264" t="str">
        <f>'AMZN Auto Part MASTER'!$DW$56</f>
        <v>-</v>
      </c>
      <c r="M168" s="264" t="str">
        <f>'AMZN Auto Part MASTER'!$DW$57</f>
        <v>-</v>
      </c>
      <c r="N168" s="306" t="s">
        <v>199</v>
      </c>
      <c r="O168" s="264" t="str">
        <f>'AMZN Auto Part MASTER'!$DW$58</f>
        <v>-</v>
      </c>
      <c r="P168" s="228"/>
      <c r="Q168" s="226"/>
      <c r="R168" s="226"/>
      <c r="T168" s="17"/>
      <c r="Y168" s="12"/>
      <c r="Z168" s="12"/>
      <c r="AA168" s="12"/>
      <c r="AB168" s="12"/>
    </row>
    <row r="169" spans="2:28" s="2" customFormat="1" ht="15.75" customHeight="1">
      <c r="B169" s="260">
        <f>'AMZN Auto Part MASTER'!$DX$4</f>
        <v>0</v>
      </c>
      <c r="C169" s="17" t="s">
        <v>418</v>
      </c>
      <c r="D169" s="264" t="str">
        <f>'AMZN Auto Part MASTER'!$DX$48</f>
        <v>-</v>
      </c>
      <c r="E169" s="264" t="str">
        <f>'AMZN Auto Part MASTER'!$DX$49</f>
        <v>-</v>
      </c>
      <c r="F169" s="264" t="str">
        <f>'AMZN Auto Part MASTER'!$DX$50</f>
        <v>-</v>
      </c>
      <c r="G169" s="264" t="str">
        <f>'AMZN Auto Part MASTER'!$DX$51</f>
        <v>-</v>
      </c>
      <c r="H169" s="264" t="str">
        <f>'AMZN Auto Part MASTER'!$DX$52</f>
        <v>-</v>
      </c>
      <c r="I169" s="264" t="str">
        <f>'AMZN Auto Part MASTER'!$DX$53</f>
        <v>-</v>
      </c>
      <c r="J169" s="264" t="str">
        <f>'AMZN Auto Part MASTER'!$DX$54</f>
        <v>-</v>
      </c>
      <c r="K169" s="264" t="str">
        <f>'AMZN Auto Part MASTER'!$DX$55</f>
        <v>-</v>
      </c>
      <c r="L169" s="264" t="str">
        <f>'AMZN Auto Part MASTER'!$DX$56</f>
        <v>-</v>
      </c>
      <c r="M169" s="264" t="str">
        <f>'AMZN Auto Part MASTER'!$DX$57</f>
        <v>-</v>
      </c>
      <c r="N169" s="306" t="s">
        <v>199</v>
      </c>
      <c r="O169" s="264" t="str">
        <f>'AMZN Auto Part MASTER'!$DX$58</f>
        <v>-</v>
      </c>
      <c r="P169" s="228"/>
      <c r="Q169" s="226"/>
      <c r="R169" s="226"/>
      <c r="T169" s="17"/>
      <c r="Y169" s="12"/>
      <c r="Z169" s="12"/>
      <c r="AA169" s="12"/>
      <c r="AB169" s="12"/>
    </row>
    <row r="170" spans="2:28" s="2" customFormat="1" ht="15.75" customHeight="1">
      <c r="B170" s="260">
        <f>'AMZN Auto Part MASTER'!$DY$4</f>
        <v>0</v>
      </c>
      <c r="C170" s="17" t="s">
        <v>419</v>
      </c>
      <c r="D170" s="264" t="str">
        <f>'AMZN Auto Part MASTER'!$DY$48</f>
        <v>-</v>
      </c>
      <c r="E170" s="264" t="str">
        <f>'AMZN Auto Part MASTER'!$DY$49</f>
        <v>-</v>
      </c>
      <c r="F170" s="264" t="str">
        <f>'AMZN Auto Part MASTER'!$DY$50</f>
        <v>-</v>
      </c>
      <c r="G170" s="264" t="str">
        <f>'AMZN Auto Part MASTER'!$DY$51</f>
        <v>-</v>
      </c>
      <c r="H170" s="264" t="str">
        <f>'AMZN Auto Part MASTER'!$DY$52</f>
        <v>-</v>
      </c>
      <c r="I170" s="264" t="str">
        <f>'AMZN Auto Part MASTER'!$DY$53</f>
        <v>-</v>
      </c>
      <c r="J170" s="264" t="str">
        <f>'AMZN Auto Part MASTER'!$DY$54</f>
        <v>-</v>
      </c>
      <c r="K170" s="264" t="str">
        <f>'AMZN Auto Part MASTER'!$DY$55</f>
        <v>-</v>
      </c>
      <c r="L170" s="264" t="str">
        <f>'AMZN Auto Part MASTER'!$DY$56</f>
        <v>-</v>
      </c>
      <c r="M170" s="264" t="str">
        <f>'AMZN Auto Part MASTER'!$DY$57</f>
        <v>-</v>
      </c>
      <c r="N170" s="306" t="s">
        <v>199</v>
      </c>
      <c r="O170" s="264" t="str">
        <f>'AMZN Auto Part MASTER'!$DY$58</f>
        <v>-</v>
      </c>
      <c r="P170" s="228"/>
      <c r="Q170" s="226"/>
      <c r="R170" s="226"/>
      <c r="T170" s="17"/>
      <c r="Y170" s="12"/>
      <c r="Z170" s="12"/>
      <c r="AA170" s="12"/>
      <c r="AB170" s="12"/>
    </row>
    <row r="171" spans="2:28" s="2" customFormat="1" ht="15.75" customHeight="1">
      <c r="B171" s="260">
        <f>'AMZN Auto Part MASTER'!$DZ$4</f>
        <v>0</v>
      </c>
      <c r="C171" s="17" t="s">
        <v>420</v>
      </c>
      <c r="D171" s="264" t="str">
        <f>'AMZN Auto Part MASTER'!$DZ$48</f>
        <v>-</v>
      </c>
      <c r="E171" s="264" t="str">
        <f>'AMZN Auto Part MASTER'!$DZ$49</f>
        <v>-</v>
      </c>
      <c r="F171" s="264" t="str">
        <f>'AMZN Auto Part MASTER'!$DZ$50</f>
        <v>-</v>
      </c>
      <c r="G171" s="264" t="str">
        <f>'AMZN Auto Part MASTER'!$DZ$51</f>
        <v>-</v>
      </c>
      <c r="H171" s="264" t="str">
        <f>'AMZN Auto Part MASTER'!$DZ$52</f>
        <v>-</v>
      </c>
      <c r="I171" s="264" t="str">
        <f>'AMZN Auto Part MASTER'!$DZ$53</f>
        <v>-</v>
      </c>
      <c r="J171" s="264" t="str">
        <f>'AMZN Auto Part MASTER'!$DZ$54</f>
        <v>-</v>
      </c>
      <c r="K171" s="264" t="str">
        <f>'AMZN Auto Part MASTER'!$DZ$55</f>
        <v>-</v>
      </c>
      <c r="L171" s="264" t="str">
        <f>'AMZN Auto Part MASTER'!$DZ$56</f>
        <v>-</v>
      </c>
      <c r="M171" s="264" t="str">
        <f>'AMZN Auto Part MASTER'!$DZ$57</f>
        <v>-</v>
      </c>
      <c r="N171" s="306" t="s">
        <v>199</v>
      </c>
      <c r="O171" s="264" t="str">
        <f>'AMZN Auto Part MASTER'!$DZ$58</f>
        <v>-</v>
      </c>
      <c r="P171" s="228"/>
      <c r="Q171" s="226"/>
      <c r="R171" s="226"/>
      <c r="T171" s="17"/>
      <c r="Y171" s="12"/>
      <c r="Z171" s="12"/>
      <c r="AA171" s="12"/>
      <c r="AB171" s="12"/>
    </row>
    <row r="172" spans="2:28" s="2" customFormat="1" ht="15.75" customHeight="1">
      <c r="B172" s="260">
        <f>'AMZN Auto Part MASTER'!$EA$4</f>
        <v>0</v>
      </c>
      <c r="C172" s="17" t="s">
        <v>421</v>
      </c>
      <c r="D172" s="264" t="str">
        <f>'AMZN Auto Part MASTER'!$EA$48</f>
        <v>-</v>
      </c>
      <c r="E172" s="264" t="str">
        <f>'AMZN Auto Part MASTER'!$EA$49</f>
        <v>-</v>
      </c>
      <c r="F172" s="264" t="str">
        <f>'AMZN Auto Part MASTER'!$EA$50</f>
        <v>-</v>
      </c>
      <c r="G172" s="264" t="str">
        <f>'AMZN Auto Part MASTER'!$EA$51</f>
        <v>-</v>
      </c>
      <c r="H172" s="264" t="str">
        <f>'AMZN Auto Part MASTER'!$EA$52</f>
        <v>-</v>
      </c>
      <c r="I172" s="264" t="str">
        <f>'AMZN Auto Part MASTER'!$EA$53</f>
        <v>-</v>
      </c>
      <c r="J172" s="264" t="str">
        <f>'AMZN Auto Part MASTER'!$EA$54</f>
        <v>-</v>
      </c>
      <c r="K172" s="264" t="str">
        <f>'AMZN Auto Part MASTER'!$EA$55</f>
        <v>-</v>
      </c>
      <c r="L172" s="264" t="str">
        <f>'AMZN Auto Part MASTER'!$EA$56</f>
        <v>-</v>
      </c>
      <c r="M172" s="264" t="str">
        <f>'AMZN Auto Part MASTER'!$EA$57</f>
        <v>-</v>
      </c>
      <c r="N172" s="306" t="s">
        <v>199</v>
      </c>
      <c r="O172" s="264" t="str">
        <f>'AMZN Auto Part MASTER'!$EA$58</f>
        <v>-</v>
      </c>
      <c r="P172" s="228"/>
      <c r="Q172" s="226"/>
      <c r="R172" s="226"/>
      <c r="T172" s="17"/>
      <c r="Y172" s="12"/>
      <c r="Z172" s="12"/>
      <c r="AA172" s="12"/>
      <c r="AB172" s="12"/>
    </row>
    <row r="173" spans="2:28" s="2" customFormat="1" ht="15.75" customHeight="1">
      <c r="B173" s="260">
        <f>'AMZN Auto Part MASTER'!$EB$4</f>
        <v>0</v>
      </c>
      <c r="C173" s="17" t="s">
        <v>422</v>
      </c>
      <c r="D173" s="264" t="str">
        <f>'AMZN Auto Part MASTER'!$EB$48</f>
        <v>-</v>
      </c>
      <c r="E173" s="264" t="str">
        <f>'AMZN Auto Part MASTER'!$EB$49</f>
        <v>-</v>
      </c>
      <c r="F173" s="264" t="str">
        <f>'AMZN Auto Part MASTER'!$EB$50</f>
        <v>-</v>
      </c>
      <c r="G173" s="264" t="str">
        <f>'AMZN Auto Part MASTER'!$EB$51</f>
        <v>-</v>
      </c>
      <c r="H173" s="264" t="str">
        <f>'AMZN Auto Part MASTER'!$EB$52</f>
        <v>-</v>
      </c>
      <c r="I173" s="264" t="str">
        <f>'AMZN Auto Part MASTER'!$EB$53</f>
        <v>-</v>
      </c>
      <c r="J173" s="264" t="str">
        <f>'AMZN Auto Part MASTER'!$EB$54</f>
        <v>-</v>
      </c>
      <c r="K173" s="264" t="str">
        <f>'AMZN Auto Part MASTER'!$EB$55</f>
        <v>-</v>
      </c>
      <c r="L173" s="264" t="str">
        <f>'AMZN Auto Part MASTER'!$EB$56</f>
        <v>-</v>
      </c>
      <c r="M173" s="264" t="str">
        <f>'AMZN Auto Part MASTER'!$EB$57</f>
        <v>-</v>
      </c>
      <c r="N173" s="306" t="s">
        <v>199</v>
      </c>
      <c r="O173" s="264" t="str">
        <f>'AMZN Auto Part MASTER'!$EB$58</f>
        <v>-</v>
      </c>
      <c r="P173" s="228"/>
      <c r="Q173" s="226"/>
      <c r="R173" s="226"/>
      <c r="T173" s="17"/>
      <c r="Y173" s="12"/>
      <c r="Z173" s="12"/>
      <c r="AA173" s="12"/>
      <c r="AB173" s="12"/>
    </row>
    <row r="174" spans="2:28" s="2" customFormat="1" ht="15.75" customHeight="1">
      <c r="B174" s="260">
        <f>'AMZN Auto Part MASTER'!$EC$4</f>
        <v>0</v>
      </c>
      <c r="C174" s="17" t="s">
        <v>423</v>
      </c>
      <c r="D174" s="264" t="str">
        <f>'AMZN Auto Part MASTER'!$EC$48</f>
        <v>-</v>
      </c>
      <c r="E174" s="264" t="str">
        <f>'AMZN Auto Part MASTER'!$EC$49</f>
        <v>-</v>
      </c>
      <c r="F174" s="264" t="str">
        <f>'AMZN Auto Part MASTER'!$EC$50</f>
        <v>-</v>
      </c>
      <c r="G174" s="264" t="str">
        <f>'AMZN Auto Part MASTER'!$EC$51</f>
        <v>-</v>
      </c>
      <c r="H174" s="264" t="str">
        <f>'AMZN Auto Part MASTER'!$EC$52</f>
        <v>-</v>
      </c>
      <c r="I174" s="264" t="str">
        <f>'AMZN Auto Part MASTER'!$EC$53</f>
        <v>-</v>
      </c>
      <c r="J174" s="264" t="str">
        <f>'AMZN Auto Part MASTER'!$EC$54</f>
        <v>-</v>
      </c>
      <c r="K174" s="264" t="str">
        <f>'AMZN Auto Part MASTER'!$EC$55</f>
        <v>-</v>
      </c>
      <c r="L174" s="264" t="str">
        <f>'AMZN Auto Part MASTER'!$EC$56</f>
        <v>-</v>
      </c>
      <c r="M174" s="264" t="str">
        <f>'AMZN Auto Part MASTER'!$EC$57</f>
        <v>-</v>
      </c>
      <c r="N174" s="306" t="s">
        <v>199</v>
      </c>
      <c r="O174" s="264" t="str">
        <f>'AMZN Auto Part MASTER'!$EC$58</f>
        <v>-</v>
      </c>
      <c r="P174" s="228"/>
      <c r="Q174" s="226"/>
      <c r="R174" s="226"/>
      <c r="T174" s="17"/>
      <c r="Y174" s="12"/>
      <c r="Z174" s="12"/>
      <c r="AA174" s="12"/>
      <c r="AB174" s="12"/>
    </row>
    <row r="175" spans="2:28" s="2" customFormat="1" ht="15.75" customHeight="1">
      <c r="B175" s="260">
        <f>'AMZN Auto Part MASTER'!$ED$4</f>
        <v>0</v>
      </c>
      <c r="C175" s="17" t="s">
        <v>424</v>
      </c>
      <c r="D175" s="264" t="str">
        <f>'AMZN Auto Part MASTER'!$ED$48</f>
        <v>-</v>
      </c>
      <c r="E175" s="264" t="str">
        <f>'AMZN Auto Part MASTER'!$ED$49</f>
        <v>-</v>
      </c>
      <c r="F175" s="264" t="str">
        <f>'AMZN Auto Part MASTER'!$ED$50</f>
        <v>-</v>
      </c>
      <c r="G175" s="264" t="str">
        <f>'AMZN Auto Part MASTER'!$ED$51</f>
        <v>-</v>
      </c>
      <c r="H175" s="264" t="str">
        <f>'AMZN Auto Part MASTER'!$ED$52</f>
        <v>-</v>
      </c>
      <c r="I175" s="264" t="str">
        <f>'AMZN Auto Part MASTER'!$ED$53</f>
        <v>-</v>
      </c>
      <c r="J175" s="264" t="str">
        <f>'AMZN Auto Part MASTER'!$ED$54</f>
        <v>-</v>
      </c>
      <c r="K175" s="264" t="str">
        <f>'AMZN Auto Part MASTER'!$ED$55</f>
        <v>-</v>
      </c>
      <c r="L175" s="264" t="str">
        <f>'AMZN Auto Part MASTER'!$ED$56</f>
        <v>-</v>
      </c>
      <c r="M175" s="264" t="str">
        <f>'AMZN Auto Part MASTER'!$ED$57</f>
        <v>-</v>
      </c>
      <c r="N175" s="306" t="s">
        <v>199</v>
      </c>
      <c r="O175" s="264" t="str">
        <f>'AMZN Auto Part MASTER'!$ED$58</f>
        <v>-</v>
      </c>
      <c r="P175" s="228"/>
      <c r="Q175" s="226"/>
      <c r="R175" s="226"/>
      <c r="T175" s="17"/>
      <c r="Y175" s="12"/>
      <c r="Z175" s="12"/>
      <c r="AA175" s="12"/>
      <c r="AB175" s="12"/>
    </row>
    <row r="176" spans="2:28" s="2" customFormat="1" ht="15.75" customHeight="1">
      <c r="B176" s="260">
        <f>'AMZN Auto Part MASTER'!$EE$4</f>
        <v>0</v>
      </c>
      <c r="C176" s="17" t="s">
        <v>425</v>
      </c>
      <c r="D176" s="264" t="str">
        <f>'AMZN Auto Part MASTER'!$EE$48</f>
        <v>-</v>
      </c>
      <c r="E176" s="264" t="str">
        <f>'AMZN Auto Part MASTER'!$EE$49</f>
        <v>-</v>
      </c>
      <c r="F176" s="264" t="str">
        <f>'AMZN Auto Part MASTER'!$EE$50</f>
        <v>-</v>
      </c>
      <c r="G176" s="264" t="str">
        <f>'AMZN Auto Part MASTER'!$EE$51</f>
        <v>-</v>
      </c>
      <c r="H176" s="264" t="str">
        <f>'AMZN Auto Part MASTER'!$EE$52</f>
        <v>-</v>
      </c>
      <c r="I176" s="264" t="str">
        <f>'AMZN Auto Part MASTER'!$EE$53</f>
        <v>-</v>
      </c>
      <c r="J176" s="264" t="str">
        <f>'AMZN Auto Part MASTER'!$EE$54</f>
        <v>-</v>
      </c>
      <c r="K176" s="264" t="str">
        <f>'AMZN Auto Part MASTER'!$EE$55</f>
        <v>-</v>
      </c>
      <c r="L176" s="264" t="str">
        <f>'AMZN Auto Part MASTER'!$EE$56</f>
        <v>-</v>
      </c>
      <c r="M176" s="264" t="str">
        <f>'AMZN Auto Part MASTER'!$EE$57</f>
        <v>-</v>
      </c>
      <c r="N176" s="306" t="s">
        <v>199</v>
      </c>
      <c r="O176" s="264" t="str">
        <f>'AMZN Auto Part MASTER'!$EE$58</f>
        <v>-</v>
      </c>
      <c r="P176" s="228"/>
      <c r="Q176" s="226"/>
      <c r="R176" s="226"/>
      <c r="T176" s="17"/>
      <c r="Y176" s="12"/>
      <c r="Z176" s="12"/>
      <c r="AA176" s="12"/>
      <c r="AB176" s="12"/>
    </row>
    <row r="177" spans="2:28" s="2" customFormat="1" ht="15.75" customHeight="1">
      <c r="B177" s="260">
        <f>'AMZN Auto Part MASTER'!$EF$4</f>
        <v>0</v>
      </c>
      <c r="C177" s="17" t="s">
        <v>426</v>
      </c>
      <c r="D177" s="264" t="str">
        <f>'AMZN Auto Part MASTER'!$EF$48</f>
        <v>-</v>
      </c>
      <c r="E177" s="264" t="str">
        <f>'AMZN Auto Part MASTER'!$EF$49</f>
        <v>-</v>
      </c>
      <c r="F177" s="264" t="str">
        <f>'AMZN Auto Part MASTER'!$EF$50</f>
        <v>-</v>
      </c>
      <c r="G177" s="264" t="str">
        <f>'AMZN Auto Part MASTER'!$EF$51</f>
        <v>-</v>
      </c>
      <c r="H177" s="264" t="str">
        <f>'AMZN Auto Part MASTER'!$EF$52</f>
        <v>-</v>
      </c>
      <c r="I177" s="264" t="str">
        <f>'AMZN Auto Part MASTER'!$EF$53</f>
        <v>-</v>
      </c>
      <c r="J177" s="264" t="str">
        <f>'AMZN Auto Part MASTER'!$EF$54</f>
        <v>-</v>
      </c>
      <c r="K177" s="264" t="str">
        <f>'AMZN Auto Part MASTER'!$EF$55</f>
        <v>-</v>
      </c>
      <c r="L177" s="264" t="str">
        <f>'AMZN Auto Part MASTER'!$EF$56</f>
        <v>-</v>
      </c>
      <c r="M177" s="264" t="str">
        <f>'AMZN Auto Part MASTER'!$EF$57</f>
        <v>-</v>
      </c>
      <c r="N177" s="306" t="s">
        <v>199</v>
      </c>
      <c r="O177" s="264" t="str">
        <f>'AMZN Auto Part MASTER'!$EF$58</f>
        <v>-</v>
      </c>
      <c r="P177" s="228"/>
      <c r="Q177" s="226"/>
      <c r="R177" s="226"/>
      <c r="T177" s="17"/>
      <c r="Y177" s="12"/>
      <c r="Z177" s="12"/>
      <c r="AA177" s="12"/>
      <c r="AB177" s="12"/>
    </row>
    <row r="178" spans="2:28" s="2" customFormat="1" ht="15.75" customHeight="1">
      <c r="B178" s="260">
        <f>'AMZN Auto Part MASTER'!$EG$4</f>
        <v>0</v>
      </c>
      <c r="C178" s="17" t="s">
        <v>427</v>
      </c>
      <c r="D178" s="264" t="str">
        <f>'AMZN Auto Part MASTER'!$EG$48</f>
        <v>-</v>
      </c>
      <c r="E178" s="264" t="str">
        <f>'AMZN Auto Part MASTER'!$EG$49</f>
        <v>-</v>
      </c>
      <c r="F178" s="264" t="str">
        <f>'AMZN Auto Part MASTER'!$EG$50</f>
        <v>-</v>
      </c>
      <c r="G178" s="264" t="str">
        <f>'AMZN Auto Part MASTER'!$EG$51</f>
        <v>-</v>
      </c>
      <c r="H178" s="264" t="str">
        <f>'AMZN Auto Part MASTER'!$EG$52</f>
        <v>-</v>
      </c>
      <c r="I178" s="264" t="str">
        <f>'AMZN Auto Part MASTER'!$EG$53</f>
        <v>-</v>
      </c>
      <c r="J178" s="264" t="str">
        <f>'AMZN Auto Part MASTER'!$EG$54</f>
        <v>-</v>
      </c>
      <c r="K178" s="264" t="str">
        <f>'AMZN Auto Part MASTER'!$EG$55</f>
        <v>-</v>
      </c>
      <c r="L178" s="264" t="str">
        <f>'AMZN Auto Part MASTER'!$EG$56</f>
        <v>-</v>
      </c>
      <c r="M178" s="264" t="str">
        <f>'AMZN Auto Part MASTER'!$EG$57</f>
        <v>-</v>
      </c>
      <c r="N178" s="306" t="s">
        <v>199</v>
      </c>
      <c r="O178" s="264" t="str">
        <f>'AMZN Auto Part MASTER'!$EG$58</f>
        <v>-</v>
      </c>
      <c r="P178" s="228"/>
      <c r="Q178" s="226"/>
      <c r="R178" s="226"/>
      <c r="T178" s="17"/>
      <c r="Y178" s="12"/>
      <c r="Z178" s="12"/>
      <c r="AA178" s="12"/>
      <c r="AB178" s="12"/>
    </row>
    <row r="179" spans="2:28" s="2" customFormat="1" ht="15.75" customHeight="1">
      <c r="B179" s="260">
        <f>'AMZN Auto Part MASTER'!$EH$4</f>
        <v>0</v>
      </c>
      <c r="C179" s="17" t="s">
        <v>428</v>
      </c>
      <c r="D179" s="264" t="str">
        <f>'AMZN Auto Part MASTER'!$EH$48</f>
        <v>-</v>
      </c>
      <c r="E179" s="264" t="str">
        <f>'AMZN Auto Part MASTER'!$EH$49</f>
        <v>-</v>
      </c>
      <c r="F179" s="264" t="str">
        <f>'AMZN Auto Part MASTER'!$EH$50</f>
        <v>-</v>
      </c>
      <c r="G179" s="264" t="str">
        <f>'AMZN Auto Part MASTER'!$EH$51</f>
        <v>-</v>
      </c>
      <c r="H179" s="264" t="str">
        <f>'AMZN Auto Part MASTER'!$EH$52</f>
        <v>-</v>
      </c>
      <c r="I179" s="264" t="str">
        <f>'AMZN Auto Part MASTER'!$EH$53</f>
        <v>-</v>
      </c>
      <c r="J179" s="264" t="str">
        <f>'AMZN Auto Part MASTER'!$EH$54</f>
        <v>-</v>
      </c>
      <c r="K179" s="264" t="str">
        <f>'AMZN Auto Part MASTER'!$EH$55</f>
        <v>-</v>
      </c>
      <c r="L179" s="264" t="str">
        <f>'AMZN Auto Part MASTER'!$EH$56</f>
        <v>-</v>
      </c>
      <c r="M179" s="264" t="str">
        <f>'AMZN Auto Part MASTER'!$EH$57</f>
        <v>-</v>
      </c>
      <c r="N179" s="306" t="s">
        <v>199</v>
      </c>
      <c r="O179" s="264" t="str">
        <f>'AMZN Auto Part MASTER'!$EH$58</f>
        <v>-</v>
      </c>
      <c r="P179" s="228"/>
      <c r="Q179" s="226"/>
      <c r="R179" s="226"/>
      <c r="T179" s="17"/>
      <c r="Y179" s="12"/>
      <c r="Z179" s="12"/>
      <c r="AA179" s="12"/>
      <c r="AB179" s="12"/>
    </row>
    <row r="180" spans="2:28" s="2" customFormat="1" ht="15.75" customHeight="1">
      <c r="B180" s="260">
        <f>'AMZN Auto Part MASTER'!$EI$4</f>
        <v>0</v>
      </c>
      <c r="C180" s="17" t="s">
        <v>429</v>
      </c>
      <c r="D180" s="264" t="str">
        <f>'AMZN Auto Part MASTER'!$EI$48</f>
        <v>-</v>
      </c>
      <c r="E180" s="264" t="str">
        <f>'AMZN Auto Part MASTER'!$EI$49</f>
        <v>-</v>
      </c>
      <c r="F180" s="264" t="str">
        <f>'AMZN Auto Part MASTER'!$EI$50</f>
        <v>-</v>
      </c>
      <c r="G180" s="264" t="str">
        <f>'AMZN Auto Part MASTER'!$EI$51</f>
        <v>-</v>
      </c>
      <c r="H180" s="264" t="str">
        <f>'AMZN Auto Part MASTER'!$EI$52</f>
        <v>-</v>
      </c>
      <c r="I180" s="264" t="str">
        <f>'AMZN Auto Part MASTER'!$EI$53</f>
        <v>-</v>
      </c>
      <c r="J180" s="264" t="str">
        <f>'AMZN Auto Part MASTER'!$EI$54</f>
        <v>-</v>
      </c>
      <c r="K180" s="264" t="str">
        <f>'AMZN Auto Part MASTER'!$EI$55</f>
        <v>-</v>
      </c>
      <c r="L180" s="264" t="str">
        <f>'AMZN Auto Part MASTER'!$EI$56</f>
        <v>-</v>
      </c>
      <c r="M180" s="264" t="str">
        <f>'AMZN Auto Part MASTER'!$EI$57</f>
        <v>-</v>
      </c>
      <c r="N180" s="306" t="s">
        <v>199</v>
      </c>
      <c r="O180" s="264" t="str">
        <f>'AMZN Auto Part MASTER'!$EI$58</f>
        <v>-</v>
      </c>
      <c r="P180" s="228"/>
      <c r="Q180" s="226"/>
      <c r="R180" s="226"/>
      <c r="T180" s="17"/>
      <c r="Y180" s="12"/>
      <c r="Z180" s="12"/>
      <c r="AA180" s="12"/>
      <c r="AB180" s="12"/>
    </row>
    <row r="181" spans="2:28" s="2" customFormat="1" ht="15.75" customHeight="1">
      <c r="B181" s="260">
        <f>'AMZN Auto Part MASTER'!$EJ$4</f>
        <v>0</v>
      </c>
      <c r="C181" s="17" t="s">
        <v>430</v>
      </c>
      <c r="D181" s="264" t="str">
        <f>'AMZN Auto Part MASTER'!$EJ$48</f>
        <v>-</v>
      </c>
      <c r="E181" s="264" t="str">
        <f>'AMZN Auto Part MASTER'!$EJ$49</f>
        <v>-</v>
      </c>
      <c r="F181" s="264" t="str">
        <f>'AMZN Auto Part MASTER'!$EJ$50</f>
        <v>-</v>
      </c>
      <c r="G181" s="264" t="str">
        <f>'AMZN Auto Part MASTER'!$EJ$51</f>
        <v>-</v>
      </c>
      <c r="H181" s="264" t="str">
        <f>'AMZN Auto Part MASTER'!$EJ$52</f>
        <v>-</v>
      </c>
      <c r="I181" s="264" t="str">
        <f>'AMZN Auto Part MASTER'!$EJ$53</f>
        <v>-</v>
      </c>
      <c r="J181" s="264" t="str">
        <f>'AMZN Auto Part MASTER'!$EJ$54</f>
        <v>-</v>
      </c>
      <c r="K181" s="264" t="str">
        <f>'AMZN Auto Part MASTER'!$EJ$55</f>
        <v>-</v>
      </c>
      <c r="L181" s="264" t="str">
        <f>'AMZN Auto Part MASTER'!$EJ$56</f>
        <v>-</v>
      </c>
      <c r="M181" s="264" t="str">
        <f>'AMZN Auto Part MASTER'!$EJ$57</f>
        <v>-</v>
      </c>
      <c r="N181" s="306" t="s">
        <v>199</v>
      </c>
      <c r="O181" s="264" t="str">
        <f>'AMZN Auto Part MASTER'!$EJ$58</f>
        <v>-</v>
      </c>
      <c r="P181" s="228"/>
      <c r="Q181" s="226"/>
      <c r="R181" s="226"/>
      <c r="T181" s="17"/>
      <c r="Y181" s="12"/>
      <c r="Z181" s="12"/>
      <c r="AA181" s="12"/>
      <c r="AB181" s="12"/>
    </row>
    <row r="182" spans="2:28" s="2" customFormat="1" ht="15.75" customHeight="1">
      <c r="B182" s="260">
        <f>'AMZN Auto Part MASTER'!$EK$4</f>
        <v>0</v>
      </c>
      <c r="C182" s="17" t="s">
        <v>431</v>
      </c>
      <c r="D182" s="264" t="str">
        <f>'AMZN Auto Part MASTER'!$EK$48</f>
        <v>-</v>
      </c>
      <c r="E182" s="264" t="str">
        <f>'AMZN Auto Part MASTER'!$EK$49</f>
        <v>-</v>
      </c>
      <c r="F182" s="264" t="str">
        <f>'AMZN Auto Part MASTER'!$EK$50</f>
        <v>-</v>
      </c>
      <c r="G182" s="264" t="str">
        <f>'AMZN Auto Part MASTER'!$EK$51</f>
        <v>-</v>
      </c>
      <c r="H182" s="264" t="str">
        <f>'AMZN Auto Part MASTER'!$EK$52</f>
        <v>-</v>
      </c>
      <c r="I182" s="264" t="str">
        <f>'AMZN Auto Part MASTER'!$EK$53</f>
        <v>-</v>
      </c>
      <c r="J182" s="264" t="str">
        <f>'AMZN Auto Part MASTER'!$EK$54</f>
        <v>-</v>
      </c>
      <c r="K182" s="264" t="str">
        <f>'AMZN Auto Part MASTER'!$EK$55</f>
        <v>-</v>
      </c>
      <c r="L182" s="264" t="str">
        <f>'AMZN Auto Part MASTER'!$EK$56</f>
        <v>-</v>
      </c>
      <c r="M182" s="264" t="str">
        <f>'AMZN Auto Part MASTER'!$EK$57</f>
        <v>-</v>
      </c>
      <c r="N182" s="306" t="s">
        <v>199</v>
      </c>
      <c r="O182" s="264" t="str">
        <f>'AMZN Auto Part MASTER'!$EK$58</f>
        <v>-</v>
      </c>
      <c r="P182" s="228"/>
      <c r="Q182" s="226"/>
      <c r="R182" s="226"/>
      <c r="T182" s="17"/>
      <c r="Y182" s="12"/>
      <c r="Z182" s="12"/>
      <c r="AA182" s="12"/>
      <c r="AB182" s="12"/>
    </row>
    <row r="183" spans="2:28" s="2" customFormat="1" ht="15.75" customHeight="1">
      <c r="B183" s="260">
        <f>'AMZN Auto Part MASTER'!$EL$4</f>
        <v>0</v>
      </c>
      <c r="C183" s="17" t="s">
        <v>432</v>
      </c>
      <c r="D183" s="264" t="str">
        <f>'AMZN Auto Part MASTER'!$EL$48</f>
        <v>-</v>
      </c>
      <c r="E183" s="264" t="str">
        <f>'AMZN Auto Part MASTER'!$EL$49</f>
        <v>-</v>
      </c>
      <c r="F183" s="264" t="str">
        <f>'AMZN Auto Part MASTER'!$EL$50</f>
        <v>-</v>
      </c>
      <c r="G183" s="264" t="str">
        <f>'AMZN Auto Part MASTER'!$EL$51</f>
        <v>-</v>
      </c>
      <c r="H183" s="264" t="str">
        <f>'AMZN Auto Part MASTER'!$EL$52</f>
        <v>-</v>
      </c>
      <c r="I183" s="264" t="str">
        <f>'AMZN Auto Part MASTER'!$EL$53</f>
        <v>-</v>
      </c>
      <c r="J183" s="264" t="str">
        <f>'AMZN Auto Part MASTER'!$EL$54</f>
        <v>-</v>
      </c>
      <c r="K183" s="264" t="str">
        <f>'AMZN Auto Part MASTER'!$EL$55</f>
        <v>-</v>
      </c>
      <c r="L183" s="264" t="str">
        <f>'AMZN Auto Part MASTER'!$EL$56</f>
        <v>-</v>
      </c>
      <c r="M183" s="264" t="str">
        <f>'AMZN Auto Part MASTER'!$EL$57</f>
        <v>-</v>
      </c>
      <c r="N183" s="306" t="s">
        <v>199</v>
      </c>
      <c r="O183" s="264" t="str">
        <f>'AMZN Auto Part MASTER'!$EL$58</f>
        <v>-</v>
      </c>
      <c r="P183" s="228"/>
      <c r="Q183" s="226"/>
      <c r="R183" s="226"/>
      <c r="T183" s="17"/>
      <c r="Y183" s="12"/>
      <c r="Z183" s="12"/>
      <c r="AA183" s="12"/>
      <c r="AB183" s="12"/>
    </row>
    <row r="184" spans="2:28" s="2" customFormat="1" ht="15.75" customHeight="1">
      <c r="B184" s="260">
        <f>'AMZN Auto Part MASTER'!$EM$4</f>
        <v>0</v>
      </c>
      <c r="C184" s="17" t="s">
        <v>433</v>
      </c>
      <c r="D184" s="264" t="str">
        <f>'AMZN Auto Part MASTER'!$EM$48</f>
        <v>-</v>
      </c>
      <c r="E184" s="264" t="str">
        <f>'AMZN Auto Part MASTER'!$EM$49</f>
        <v>-</v>
      </c>
      <c r="F184" s="264" t="str">
        <f>'AMZN Auto Part MASTER'!$EM$50</f>
        <v>-</v>
      </c>
      <c r="G184" s="264" t="str">
        <f>'AMZN Auto Part MASTER'!$EM$51</f>
        <v>-</v>
      </c>
      <c r="H184" s="264" t="str">
        <f>'AMZN Auto Part MASTER'!$EM$52</f>
        <v>-</v>
      </c>
      <c r="I184" s="264" t="str">
        <f>'AMZN Auto Part MASTER'!$EM$53</f>
        <v>-</v>
      </c>
      <c r="J184" s="264" t="str">
        <f>'AMZN Auto Part MASTER'!$EM$54</f>
        <v>-</v>
      </c>
      <c r="K184" s="264" t="str">
        <f>'AMZN Auto Part MASTER'!$EM$55</f>
        <v>-</v>
      </c>
      <c r="L184" s="264" t="str">
        <f>'AMZN Auto Part MASTER'!$EM$56</f>
        <v>-</v>
      </c>
      <c r="M184" s="264" t="str">
        <f>'AMZN Auto Part MASTER'!$EM$57</f>
        <v>-</v>
      </c>
      <c r="N184" s="306" t="s">
        <v>199</v>
      </c>
      <c r="O184" s="264" t="str">
        <f>'AMZN Auto Part MASTER'!$EM$58</f>
        <v>-</v>
      </c>
      <c r="P184" s="228"/>
      <c r="Q184" s="226"/>
      <c r="R184" s="226"/>
      <c r="T184" s="17"/>
      <c r="Y184" s="12"/>
      <c r="Z184" s="12"/>
      <c r="AA184" s="12"/>
      <c r="AB184" s="12"/>
    </row>
    <row r="185" spans="2:28" s="2" customFormat="1" ht="15.75" customHeight="1">
      <c r="B185" s="260">
        <f>'AMZN Auto Part MASTER'!$EN$4</f>
        <v>0</v>
      </c>
      <c r="C185" s="17" t="s">
        <v>434</v>
      </c>
      <c r="D185" s="264" t="str">
        <f>'AMZN Auto Part MASTER'!$EN$48</f>
        <v>-</v>
      </c>
      <c r="E185" s="264" t="str">
        <f>'AMZN Auto Part MASTER'!$EN$49</f>
        <v>-</v>
      </c>
      <c r="F185" s="264" t="str">
        <f>'AMZN Auto Part MASTER'!$EN$50</f>
        <v>-</v>
      </c>
      <c r="G185" s="264" t="str">
        <f>'AMZN Auto Part MASTER'!$EN$51</f>
        <v>-</v>
      </c>
      <c r="H185" s="264" t="str">
        <f>'AMZN Auto Part MASTER'!$EN$52</f>
        <v>-</v>
      </c>
      <c r="I185" s="264" t="str">
        <f>'AMZN Auto Part MASTER'!$EN$53</f>
        <v>-</v>
      </c>
      <c r="J185" s="264" t="str">
        <f>'AMZN Auto Part MASTER'!$EN$54</f>
        <v>-</v>
      </c>
      <c r="K185" s="264" t="str">
        <f>'AMZN Auto Part MASTER'!$EN$55</f>
        <v>-</v>
      </c>
      <c r="L185" s="264" t="str">
        <f>'AMZN Auto Part MASTER'!$EN$56</f>
        <v>-</v>
      </c>
      <c r="M185" s="264" t="str">
        <f>'AMZN Auto Part MASTER'!$EN$57</f>
        <v>-</v>
      </c>
      <c r="N185" s="306" t="s">
        <v>199</v>
      </c>
      <c r="O185" s="264" t="str">
        <f>'AMZN Auto Part MASTER'!$EN$58</f>
        <v>-</v>
      </c>
      <c r="P185" s="228"/>
      <c r="Q185" s="226"/>
      <c r="R185" s="226"/>
      <c r="T185" s="17"/>
      <c r="Y185" s="12"/>
      <c r="Z185" s="12"/>
      <c r="AA185" s="12"/>
      <c r="AB185" s="12"/>
    </row>
    <row r="186" spans="2:28" s="2" customFormat="1" ht="15.75" customHeight="1">
      <c r="B186" s="260">
        <f>'AMZN Auto Part MASTER'!$EO$4</f>
        <v>0</v>
      </c>
      <c r="C186" s="17" t="s">
        <v>435</v>
      </c>
      <c r="D186" s="264" t="str">
        <f>'AMZN Auto Part MASTER'!$EO$48</f>
        <v>-</v>
      </c>
      <c r="E186" s="264" t="str">
        <f>'AMZN Auto Part MASTER'!$EO$49</f>
        <v>-</v>
      </c>
      <c r="F186" s="264" t="str">
        <f>'AMZN Auto Part MASTER'!$EO$50</f>
        <v>-</v>
      </c>
      <c r="G186" s="264" t="str">
        <f>'AMZN Auto Part MASTER'!$EO$51</f>
        <v>-</v>
      </c>
      <c r="H186" s="264" t="str">
        <f>'AMZN Auto Part MASTER'!$EO$52</f>
        <v>-</v>
      </c>
      <c r="I186" s="264" t="str">
        <f>'AMZN Auto Part MASTER'!$EO$53</f>
        <v>-</v>
      </c>
      <c r="J186" s="264" t="str">
        <f>'AMZN Auto Part MASTER'!$EO$54</f>
        <v>-</v>
      </c>
      <c r="K186" s="264" t="str">
        <f>'AMZN Auto Part MASTER'!$EO$55</f>
        <v>-</v>
      </c>
      <c r="L186" s="264" t="str">
        <f>'AMZN Auto Part MASTER'!$EO$56</f>
        <v>-</v>
      </c>
      <c r="M186" s="264" t="str">
        <f>'AMZN Auto Part MASTER'!$EO$57</f>
        <v>-</v>
      </c>
      <c r="N186" s="306" t="s">
        <v>199</v>
      </c>
      <c r="O186" s="264" t="str">
        <f>'AMZN Auto Part MASTER'!$EO$58</f>
        <v>-</v>
      </c>
      <c r="P186" s="228"/>
      <c r="Q186" s="226"/>
      <c r="R186" s="226"/>
      <c r="T186" s="17"/>
      <c r="Y186" s="12"/>
      <c r="Z186" s="12"/>
      <c r="AA186" s="12"/>
      <c r="AB186" s="12"/>
    </row>
    <row r="187" spans="2:28" s="2" customFormat="1" ht="15.75" customHeight="1">
      <c r="B187" s="260">
        <f>'AMZN Auto Part MASTER'!$EP$4</f>
        <v>0</v>
      </c>
      <c r="C187" s="17" t="s">
        <v>436</v>
      </c>
      <c r="D187" s="264" t="str">
        <f>'AMZN Auto Part MASTER'!$EP$48</f>
        <v>-</v>
      </c>
      <c r="E187" s="264" t="str">
        <f>'AMZN Auto Part MASTER'!$EP$49</f>
        <v>-</v>
      </c>
      <c r="F187" s="264" t="str">
        <f>'AMZN Auto Part MASTER'!$EP$50</f>
        <v>-</v>
      </c>
      <c r="G187" s="264" t="str">
        <f>'AMZN Auto Part MASTER'!$EP$51</f>
        <v>-</v>
      </c>
      <c r="H187" s="264" t="str">
        <f>'AMZN Auto Part MASTER'!$EP$52</f>
        <v>-</v>
      </c>
      <c r="I187" s="264" t="str">
        <f>'AMZN Auto Part MASTER'!$EP$53</f>
        <v>-</v>
      </c>
      <c r="J187" s="264" t="str">
        <f>'AMZN Auto Part MASTER'!$EP$54</f>
        <v>-</v>
      </c>
      <c r="K187" s="264" t="str">
        <f>'AMZN Auto Part MASTER'!$EP$55</f>
        <v>-</v>
      </c>
      <c r="L187" s="264" t="str">
        <f>'AMZN Auto Part MASTER'!$EP$56</f>
        <v>-</v>
      </c>
      <c r="M187" s="264" t="str">
        <f>'AMZN Auto Part MASTER'!$EP$57</f>
        <v>-</v>
      </c>
      <c r="N187" s="306" t="s">
        <v>199</v>
      </c>
      <c r="O187" s="264" t="str">
        <f>'AMZN Auto Part MASTER'!$EP$58</f>
        <v>-</v>
      </c>
      <c r="P187" s="228"/>
      <c r="Q187" s="226"/>
      <c r="R187" s="226"/>
      <c r="T187" s="17"/>
      <c r="Y187" s="12"/>
      <c r="Z187" s="12"/>
      <c r="AA187" s="12"/>
      <c r="AB187" s="12"/>
    </row>
    <row r="188" spans="2:28" s="2" customFormat="1" ht="15.75" customHeight="1">
      <c r="B188" s="260">
        <f>'AMZN Auto Part MASTER'!$EQ$4</f>
        <v>0</v>
      </c>
      <c r="C188" s="17" t="s">
        <v>437</v>
      </c>
      <c r="D188" s="264" t="str">
        <f>'AMZN Auto Part MASTER'!$EQ$48</f>
        <v>-</v>
      </c>
      <c r="E188" s="264" t="str">
        <f>'AMZN Auto Part MASTER'!$EQ$49</f>
        <v>-</v>
      </c>
      <c r="F188" s="264" t="str">
        <f>'AMZN Auto Part MASTER'!$EQ$50</f>
        <v>-</v>
      </c>
      <c r="G188" s="264" t="str">
        <f>'AMZN Auto Part MASTER'!$EQ$51</f>
        <v>-</v>
      </c>
      <c r="H188" s="264" t="str">
        <f>'AMZN Auto Part MASTER'!$EQ$52</f>
        <v>-</v>
      </c>
      <c r="I188" s="264" t="str">
        <f>'AMZN Auto Part MASTER'!$EQ$53</f>
        <v>-</v>
      </c>
      <c r="J188" s="264" t="str">
        <f>'AMZN Auto Part MASTER'!$EQ$54</f>
        <v>-</v>
      </c>
      <c r="K188" s="264" t="str">
        <f>'AMZN Auto Part MASTER'!$EQ$55</f>
        <v>-</v>
      </c>
      <c r="L188" s="264" t="str">
        <f>'AMZN Auto Part MASTER'!$EQ$56</f>
        <v>-</v>
      </c>
      <c r="M188" s="264" t="str">
        <f>'AMZN Auto Part MASTER'!$EQ$57</f>
        <v>-</v>
      </c>
      <c r="N188" s="306" t="s">
        <v>199</v>
      </c>
      <c r="O188" s="264" t="str">
        <f>'AMZN Auto Part MASTER'!$EQ$58</f>
        <v>-</v>
      </c>
      <c r="P188" s="228"/>
      <c r="Q188" s="226"/>
      <c r="R188" s="226"/>
      <c r="T188" s="17"/>
      <c r="Y188" s="12"/>
      <c r="Z188" s="12"/>
      <c r="AA188" s="12"/>
      <c r="AB188" s="12"/>
    </row>
    <row r="189" spans="2:28" s="2" customFormat="1" ht="15.75" customHeight="1">
      <c r="B189" s="260">
        <f>'AMZN Auto Part MASTER'!$ER$4</f>
        <v>0</v>
      </c>
      <c r="C189" s="17" t="s">
        <v>438</v>
      </c>
      <c r="D189" s="264" t="str">
        <f>'AMZN Auto Part MASTER'!$ER$48</f>
        <v>-</v>
      </c>
      <c r="E189" s="264" t="str">
        <f>'AMZN Auto Part MASTER'!$ER$49</f>
        <v>-</v>
      </c>
      <c r="F189" s="264" t="str">
        <f>'AMZN Auto Part MASTER'!$ER$50</f>
        <v>-</v>
      </c>
      <c r="G189" s="264" t="str">
        <f>'AMZN Auto Part MASTER'!$ER$51</f>
        <v>-</v>
      </c>
      <c r="H189" s="264" t="str">
        <f>'AMZN Auto Part MASTER'!$ER$52</f>
        <v>-</v>
      </c>
      <c r="I189" s="264" t="str">
        <f>'AMZN Auto Part MASTER'!$ER$53</f>
        <v>-</v>
      </c>
      <c r="J189" s="264" t="str">
        <f>'AMZN Auto Part MASTER'!$ER$54</f>
        <v>-</v>
      </c>
      <c r="K189" s="264" t="str">
        <f>'AMZN Auto Part MASTER'!$ER$55</f>
        <v>-</v>
      </c>
      <c r="L189" s="264" t="str">
        <f>'AMZN Auto Part MASTER'!$ER$56</f>
        <v>-</v>
      </c>
      <c r="M189" s="264" t="str">
        <f>'AMZN Auto Part MASTER'!$ER$57</f>
        <v>-</v>
      </c>
      <c r="N189" s="306" t="s">
        <v>199</v>
      </c>
      <c r="O189" s="264" t="str">
        <f>'AMZN Auto Part MASTER'!$ER$58</f>
        <v>-</v>
      </c>
      <c r="P189" s="228"/>
      <c r="Q189" s="226"/>
      <c r="R189" s="226"/>
      <c r="T189" s="17"/>
      <c r="Y189" s="12"/>
      <c r="Z189" s="12"/>
      <c r="AA189" s="12"/>
      <c r="AB189" s="12"/>
    </row>
    <row r="190" spans="2:28" s="2" customFormat="1" ht="15.75" customHeight="1">
      <c r="B190" s="260">
        <f>'AMZN Auto Part MASTER'!$ES$4</f>
        <v>0</v>
      </c>
      <c r="C190" s="17" t="s">
        <v>439</v>
      </c>
      <c r="D190" s="264" t="str">
        <f>'AMZN Auto Part MASTER'!$ES$48</f>
        <v>-</v>
      </c>
      <c r="E190" s="264" t="str">
        <f>'AMZN Auto Part MASTER'!$ES$49</f>
        <v>-</v>
      </c>
      <c r="F190" s="264" t="str">
        <f>'AMZN Auto Part MASTER'!$ES$50</f>
        <v>-</v>
      </c>
      <c r="G190" s="264" t="str">
        <f>'AMZN Auto Part MASTER'!$ES$51</f>
        <v>-</v>
      </c>
      <c r="H190" s="264" t="str">
        <f>'AMZN Auto Part MASTER'!$ES$52</f>
        <v>-</v>
      </c>
      <c r="I190" s="264" t="str">
        <f>'AMZN Auto Part MASTER'!$ES$53</f>
        <v>-</v>
      </c>
      <c r="J190" s="264" t="str">
        <f>'AMZN Auto Part MASTER'!$ES$54</f>
        <v>-</v>
      </c>
      <c r="K190" s="264" t="str">
        <f>'AMZN Auto Part MASTER'!$ES$55</f>
        <v>-</v>
      </c>
      <c r="L190" s="264" t="str">
        <f>'AMZN Auto Part MASTER'!$ES$56</f>
        <v>-</v>
      </c>
      <c r="M190" s="264" t="str">
        <f>'AMZN Auto Part MASTER'!$ES$57</f>
        <v>-</v>
      </c>
      <c r="N190" s="306" t="s">
        <v>199</v>
      </c>
      <c r="O190" s="264" t="str">
        <f>'AMZN Auto Part MASTER'!$ES$58</f>
        <v>-</v>
      </c>
      <c r="P190" s="228"/>
      <c r="Q190" s="226"/>
      <c r="R190" s="226"/>
      <c r="T190" s="17"/>
      <c r="Y190" s="12"/>
      <c r="Z190" s="12"/>
      <c r="AA190" s="12"/>
      <c r="AB190" s="12"/>
    </row>
    <row r="191" spans="2:28" s="2" customFormat="1" ht="15.75" customHeight="1">
      <c r="B191" s="260">
        <f>'AMZN Auto Part MASTER'!$ET$4</f>
        <v>0</v>
      </c>
      <c r="C191" s="17" t="s">
        <v>440</v>
      </c>
      <c r="D191" s="264" t="str">
        <f>'AMZN Auto Part MASTER'!$ET$48</f>
        <v>-</v>
      </c>
      <c r="E191" s="264" t="str">
        <f>'AMZN Auto Part MASTER'!$ET$49</f>
        <v>-</v>
      </c>
      <c r="F191" s="264" t="str">
        <f>'AMZN Auto Part MASTER'!$ET$50</f>
        <v>-</v>
      </c>
      <c r="G191" s="264" t="str">
        <f>'AMZN Auto Part MASTER'!$ET$51</f>
        <v>-</v>
      </c>
      <c r="H191" s="264" t="str">
        <f>'AMZN Auto Part MASTER'!$ET$52</f>
        <v>-</v>
      </c>
      <c r="I191" s="264" t="str">
        <f>'AMZN Auto Part MASTER'!$ET$53</f>
        <v>-</v>
      </c>
      <c r="J191" s="264" t="str">
        <f>'AMZN Auto Part MASTER'!$ET$54</f>
        <v>-</v>
      </c>
      <c r="K191" s="264" t="str">
        <f>'AMZN Auto Part MASTER'!$ET$55</f>
        <v>-</v>
      </c>
      <c r="L191" s="264" t="str">
        <f>'AMZN Auto Part MASTER'!$ET$56</f>
        <v>-</v>
      </c>
      <c r="M191" s="264" t="str">
        <f>'AMZN Auto Part MASTER'!$ET$57</f>
        <v>-</v>
      </c>
      <c r="N191" s="306" t="s">
        <v>199</v>
      </c>
      <c r="O191" s="264" t="str">
        <f>'AMZN Auto Part MASTER'!$ET$58</f>
        <v>-</v>
      </c>
      <c r="P191" s="228"/>
      <c r="Q191" s="226"/>
      <c r="R191" s="226"/>
      <c r="T191" s="17"/>
      <c r="Y191" s="12"/>
      <c r="Z191" s="12"/>
      <c r="AA191" s="12"/>
      <c r="AB191" s="12"/>
    </row>
    <row r="192" spans="2:28" s="2" customFormat="1" ht="15.75" customHeight="1">
      <c r="B192" s="260">
        <f>'AMZN Auto Part MASTER'!$EU$4</f>
        <v>0</v>
      </c>
      <c r="C192" s="17" t="s">
        <v>441</v>
      </c>
      <c r="D192" s="264" t="str">
        <f>'AMZN Auto Part MASTER'!$EU$48</f>
        <v>-</v>
      </c>
      <c r="E192" s="264" t="str">
        <f>'AMZN Auto Part MASTER'!$EU$49</f>
        <v>-</v>
      </c>
      <c r="F192" s="264" t="str">
        <f>'AMZN Auto Part MASTER'!$EU$50</f>
        <v>-</v>
      </c>
      <c r="G192" s="264" t="str">
        <f>'AMZN Auto Part MASTER'!$EU$51</f>
        <v>-</v>
      </c>
      <c r="H192" s="264" t="str">
        <f>'AMZN Auto Part MASTER'!$EU$52</f>
        <v>-</v>
      </c>
      <c r="I192" s="264" t="str">
        <f>'AMZN Auto Part MASTER'!$EU$53</f>
        <v>-</v>
      </c>
      <c r="J192" s="264" t="str">
        <f>'AMZN Auto Part MASTER'!$EU$54</f>
        <v>-</v>
      </c>
      <c r="K192" s="264" t="str">
        <f>'AMZN Auto Part MASTER'!$EU$55</f>
        <v>-</v>
      </c>
      <c r="L192" s="264" t="str">
        <f>'AMZN Auto Part MASTER'!$EU$56</f>
        <v>-</v>
      </c>
      <c r="M192" s="264" t="str">
        <f>'AMZN Auto Part MASTER'!$EU$57</f>
        <v>-</v>
      </c>
      <c r="N192" s="306" t="s">
        <v>199</v>
      </c>
      <c r="O192" s="264" t="str">
        <f>'AMZN Auto Part MASTER'!$EU$58</f>
        <v>-</v>
      </c>
      <c r="P192" s="228"/>
      <c r="Q192" s="226"/>
      <c r="R192" s="226"/>
      <c r="T192" s="17"/>
      <c r="Y192" s="12"/>
      <c r="Z192" s="12"/>
      <c r="AA192" s="12"/>
      <c r="AB192" s="12"/>
    </row>
    <row r="193" spans="2:28" s="2" customFormat="1" ht="15.75" customHeight="1">
      <c r="B193" s="260">
        <f>'AMZN Auto Part MASTER'!$EV$4</f>
        <v>0</v>
      </c>
      <c r="C193" s="17" t="s">
        <v>442</v>
      </c>
      <c r="D193" s="264" t="str">
        <f>'AMZN Auto Part MASTER'!$EV$48</f>
        <v>-</v>
      </c>
      <c r="E193" s="264" t="str">
        <f>'AMZN Auto Part MASTER'!$EV$49</f>
        <v>-</v>
      </c>
      <c r="F193" s="264" t="str">
        <f>'AMZN Auto Part MASTER'!$EV$50</f>
        <v>-</v>
      </c>
      <c r="G193" s="264" t="str">
        <f>'AMZN Auto Part MASTER'!$EV$51</f>
        <v>-</v>
      </c>
      <c r="H193" s="264" t="str">
        <f>'AMZN Auto Part MASTER'!$EV$52</f>
        <v>-</v>
      </c>
      <c r="I193" s="264" t="str">
        <f>'AMZN Auto Part MASTER'!$EV$53</f>
        <v>-</v>
      </c>
      <c r="J193" s="264" t="str">
        <f>'AMZN Auto Part MASTER'!$EV$54</f>
        <v>-</v>
      </c>
      <c r="K193" s="264" t="str">
        <f>'AMZN Auto Part MASTER'!$EV$55</f>
        <v>-</v>
      </c>
      <c r="L193" s="264" t="str">
        <f>'AMZN Auto Part MASTER'!$EV$56</f>
        <v>-</v>
      </c>
      <c r="M193" s="264" t="str">
        <f>'AMZN Auto Part MASTER'!$EV$57</f>
        <v>-</v>
      </c>
      <c r="N193" s="306" t="s">
        <v>199</v>
      </c>
      <c r="O193" s="264" t="str">
        <f>'AMZN Auto Part MASTER'!$EV$58</f>
        <v>-</v>
      </c>
      <c r="P193" s="228"/>
      <c r="Q193" s="226"/>
      <c r="R193" s="226"/>
      <c r="T193" s="17"/>
      <c r="Y193" s="12"/>
      <c r="Z193" s="12"/>
      <c r="AA193" s="12"/>
      <c r="AB193" s="12"/>
    </row>
    <row r="194" spans="2:28" s="2" customFormat="1" ht="15.75" customHeight="1">
      <c r="B194" s="260">
        <f>'AMZN Auto Part MASTER'!$EW$4</f>
        <v>0</v>
      </c>
      <c r="C194" s="17" t="s">
        <v>443</v>
      </c>
      <c r="D194" s="264" t="str">
        <f>'AMZN Auto Part MASTER'!$EW$48</f>
        <v>-</v>
      </c>
      <c r="E194" s="264" t="str">
        <f>'AMZN Auto Part MASTER'!$EW$49</f>
        <v>-</v>
      </c>
      <c r="F194" s="264" t="str">
        <f>'AMZN Auto Part MASTER'!$EW$50</f>
        <v>-</v>
      </c>
      <c r="G194" s="264" t="str">
        <f>'AMZN Auto Part MASTER'!$EW$51</f>
        <v>-</v>
      </c>
      <c r="H194" s="264" t="str">
        <f>'AMZN Auto Part MASTER'!$EW$52</f>
        <v>-</v>
      </c>
      <c r="I194" s="264" t="str">
        <f>'AMZN Auto Part MASTER'!$EW$53</f>
        <v>-</v>
      </c>
      <c r="J194" s="264" t="str">
        <f>'AMZN Auto Part MASTER'!$EW$54</f>
        <v>-</v>
      </c>
      <c r="K194" s="264" t="str">
        <f>'AMZN Auto Part MASTER'!$EW$55</f>
        <v>-</v>
      </c>
      <c r="L194" s="264" t="str">
        <f>'AMZN Auto Part MASTER'!$EW$56</f>
        <v>-</v>
      </c>
      <c r="M194" s="264" t="str">
        <f>'AMZN Auto Part MASTER'!$EW$57</f>
        <v>-</v>
      </c>
      <c r="N194" s="306" t="s">
        <v>199</v>
      </c>
      <c r="O194" s="264" t="str">
        <f>'AMZN Auto Part MASTER'!$EW$58</f>
        <v>-</v>
      </c>
      <c r="P194" s="228"/>
      <c r="Q194" s="226"/>
      <c r="R194" s="226"/>
      <c r="T194" s="17"/>
      <c r="Y194" s="12"/>
      <c r="Z194" s="12"/>
      <c r="AA194" s="12"/>
      <c r="AB194" s="12"/>
    </row>
    <row r="195" spans="2:28" s="2" customFormat="1" ht="15.75" customHeight="1">
      <c r="B195" s="260">
        <f>'AMZN Auto Part MASTER'!$EX$4</f>
        <v>0</v>
      </c>
      <c r="C195" s="17" t="s">
        <v>444</v>
      </c>
      <c r="D195" s="264" t="str">
        <f>'AMZN Auto Part MASTER'!$EX$48</f>
        <v>-</v>
      </c>
      <c r="E195" s="264" t="str">
        <f>'AMZN Auto Part MASTER'!$EX$49</f>
        <v>-</v>
      </c>
      <c r="F195" s="264" t="str">
        <f>'AMZN Auto Part MASTER'!$EX$50</f>
        <v>-</v>
      </c>
      <c r="G195" s="264" t="str">
        <f>'AMZN Auto Part MASTER'!$EX$51</f>
        <v>-</v>
      </c>
      <c r="H195" s="264" t="str">
        <f>'AMZN Auto Part MASTER'!$EX$52</f>
        <v>-</v>
      </c>
      <c r="I195" s="264" t="str">
        <f>'AMZN Auto Part MASTER'!$EX$53</f>
        <v>-</v>
      </c>
      <c r="J195" s="264" t="str">
        <f>'AMZN Auto Part MASTER'!$EX$54</f>
        <v>-</v>
      </c>
      <c r="K195" s="264" t="str">
        <f>'AMZN Auto Part MASTER'!$EX$55</f>
        <v>-</v>
      </c>
      <c r="L195" s="264" t="str">
        <f>'AMZN Auto Part MASTER'!$EX$56</f>
        <v>-</v>
      </c>
      <c r="M195" s="264" t="str">
        <f>'AMZN Auto Part MASTER'!$EX$57</f>
        <v>-</v>
      </c>
      <c r="N195" s="306" t="s">
        <v>199</v>
      </c>
      <c r="O195" s="264" t="str">
        <f>'AMZN Auto Part MASTER'!$EX$58</f>
        <v>-</v>
      </c>
      <c r="P195" s="228"/>
      <c r="Q195" s="226"/>
      <c r="R195" s="226"/>
      <c r="T195" s="17"/>
      <c r="Y195" s="12"/>
      <c r="Z195" s="12"/>
      <c r="AA195" s="12"/>
      <c r="AB195" s="12"/>
    </row>
    <row r="196" spans="2:28" s="2" customFormat="1" ht="15.75" customHeight="1">
      <c r="B196" s="260">
        <f>'AMZN Auto Part MASTER'!$EY$4</f>
        <v>0</v>
      </c>
      <c r="C196" s="17" t="s">
        <v>445</v>
      </c>
      <c r="D196" s="264" t="str">
        <f>'AMZN Auto Part MASTER'!$EY$48</f>
        <v>-</v>
      </c>
      <c r="E196" s="264" t="str">
        <f>'AMZN Auto Part MASTER'!$EY$49</f>
        <v>-</v>
      </c>
      <c r="F196" s="264" t="str">
        <f>'AMZN Auto Part MASTER'!$EY$50</f>
        <v>-</v>
      </c>
      <c r="G196" s="264" t="str">
        <f>'AMZN Auto Part MASTER'!$EY$51</f>
        <v>-</v>
      </c>
      <c r="H196" s="264" t="str">
        <f>'AMZN Auto Part MASTER'!$EY$52</f>
        <v>-</v>
      </c>
      <c r="I196" s="264" t="str">
        <f>'AMZN Auto Part MASTER'!$EY$53</f>
        <v>-</v>
      </c>
      <c r="J196" s="264" t="str">
        <f>'AMZN Auto Part MASTER'!$EY$54</f>
        <v>-</v>
      </c>
      <c r="K196" s="264" t="str">
        <f>'AMZN Auto Part MASTER'!$EY$55</f>
        <v>-</v>
      </c>
      <c r="L196" s="264" t="str">
        <f>'AMZN Auto Part MASTER'!$EY$56</f>
        <v>-</v>
      </c>
      <c r="M196" s="264" t="str">
        <f>'AMZN Auto Part MASTER'!$EY$57</f>
        <v>-</v>
      </c>
      <c r="N196" s="306" t="s">
        <v>199</v>
      </c>
      <c r="O196" s="264" t="str">
        <f>'AMZN Auto Part MASTER'!$EY$58</f>
        <v>-</v>
      </c>
      <c r="P196" s="228"/>
      <c r="Q196" s="226"/>
      <c r="R196" s="226"/>
      <c r="T196" s="17"/>
      <c r="Y196" s="12"/>
      <c r="Z196" s="12"/>
      <c r="AA196" s="12"/>
      <c r="AB196" s="12"/>
    </row>
    <row r="197" spans="2:28" s="2" customFormat="1" ht="15.75" customHeight="1">
      <c r="B197" s="260">
        <f>'AMZN Auto Part MASTER'!$EZ$4</f>
        <v>0</v>
      </c>
      <c r="C197" s="17" t="s">
        <v>446</v>
      </c>
      <c r="D197" s="264" t="str">
        <f>'AMZN Auto Part MASTER'!$EZ$48</f>
        <v>-</v>
      </c>
      <c r="E197" s="264" t="str">
        <f>'AMZN Auto Part MASTER'!$EZ$49</f>
        <v>-</v>
      </c>
      <c r="F197" s="264" t="str">
        <f>'AMZN Auto Part MASTER'!$EZ$50</f>
        <v>-</v>
      </c>
      <c r="G197" s="264" t="str">
        <f>'AMZN Auto Part MASTER'!$EZ$51</f>
        <v>-</v>
      </c>
      <c r="H197" s="264" t="str">
        <f>'AMZN Auto Part MASTER'!$EZ$52</f>
        <v>-</v>
      </c>
      <c r="I197" s="264" t="str">
        <f>'AMZN Auto Part MASTER'!$EZ$53</f>
        <v>-</v>
      </c>
      <c r="J197" s="264" t="str">
        <f>'AMZN Auto Part MASTER'!$EZ$54</f>
        <v>-</v>
      </c>
      <c r="K197" s="264" t="str">
        <f>'AMZN Auto Part MASTER'!$EZ$55</f>
        <v>-</v>
      </c>
      <c r="L197" s="264" t="str">
        <f>'AMZN Auto Part MASTER'!$EZ$56</f>
        <v>-</v>
      </c>
      <c r="M197" s="264" t="str">
        <f>'AMZN Auto Part MASTER'!$EZ$57</f>
        <v>-</v>
      </c>
      <c r="N197" s="306" t="s">
        <v>199</v>
      </c>
      <c r="O197" s="264" t="str">
        <f>'AMZN Auto Part MASTER'!$EZ$58</f>
        <v>-</v>
      </c>
      <c r="P197" s="228"/>
      <c r="Q197" s="226"/>
      <c r="R197" s="226"/>
      <c r="T197" s="17"/>
      <c r="Y197" s="12"/>
      <c r="Z197" s="12"/>
      <c r="AA197" s="12"/>
      <c r="AB197" s="12"/>
    </row>
    <row r="198" spans="2:28" s="2" customFormat="1" ht="15.75" customHeight="1">
      <c r="B198" s="260">
        <f>'AMZN Auto Part MASTER'!$FA$4</f>
        <v>0</v>
      </c>
      <c r="C198" s="17" t="s">
        <v>447</v>
      </c>
      <c r="D198" s="264" t="str">
        <f>'AMZN Auto Part MASTER'!$FA$48</f>
        <v>-</v>
      </c>
      <c r="E198" s="264" t="str">
        <f>'AMZN Auto Part MASTER'!$FA$49</f>
        <v>-</v>
      </c>
      <c r="F198" s="264" t="str">
        <f>'AMZN Auto Part MASTER'!$FA$50</f>
        <v>-</v>
      </c>
      <c r="G198" s="264" t="str">
        <f>'AMZN Auto Part MASTER'!$FA$51</f>
        <v>-</v>
      </c>
      <c r="H198" s="264" t="str">
        <f>'AMZN Auto Part MASTER'!$FA$52</f>
        <v>-</v>
      </c>
      <c r="I198" s="264" t="str">
        <f>'AMZN Auto Part MASTER'!$FA$53</f>
        <v>-</v>
      </c>
      <c r="J198" s="264" t="str">
        <f>'AMZN Auto Part MASTER'!$FA$54</f>
        <v>-</v>
      </c>
      <c r="K198" s="264" t="str">
        <f>'AMZN Auto Part MASTER'!$FA$55</f>
        <v>-</v>
      </c>
      <c r="L198" s="264" t="str">
        <f>'AMZN Auto Part MASTER'!$FA$56</f>
        <v>-</v>
      </c>
      <c r="M198" s="264" t="str">
        <f>'AMZN Auto Part MASTER'!$FA$57</f>
        <v>-</v>
      </c>
      <c r="N198" s="306" t="s">
        <v>199</v>
      </c>
      <c r="O198" s="264" t="str">
        <f>'AMZN Auto Part MASTER'!$FA$58</f>
        <v>-</v>
      </c>
      <c r="P198" s="228"/>
      <c r="Q198" s="226"/>
      <c r="R198" s="226"/>
      <c r="T198" s="17"/>
      <c r="Y198" s="12"/>
      <c r="Z198" s="12"/>
      <c r="AA198" s="12"/>
      <c r="AB198" s="12"/>
    </row>
    <row r="199" spans="2:28" s="2" customFormat="1" ht="15.75" customHeight="1">
      <c r="B199" s="260">
        <f>'AMZN Auto Part MASTER'!$FB$4</f>
        <v>0</v>
      </c>
      <c r="C199" s="17" t="s">
        <v>448</v>
      </c>
      <c r="D199" s="264" t="str">
        <f>'AMZN Auto Part MASTER'!$FB$48</f>
        <v>-</v>
      </c>
      <c r="E199" s="264" t="str">
        <f>'AMZN Auto Part MASTER'!$FB$49</f>
        <v>-</v>
      </c>
      <c r="F199" s="264" t="str">
        <f>'AMZN Auto Part MASTER'!$FB$50</f>
        <v>-</v>
      </c>
      <c r="G199" s="264" t="str">
        <f>'AMZN Auto Part MASTER'!$FB$51</f>
        <v>-</v>
      </c>
      <c r="H199" s="264" t="str">
        <f>'AMZN Auto Part MASTER'!$FB$52</f>
        <v>-</v>
      </c>
      <c r="I199" s="264" t="str">
        <f>'AMZN Auto Part MASTER'!$FB$53</f>
        <v>-</v>
      </c>
      <c r="J199" s="264" t="str">
        <f>'AMZN Auto Part MASTER'!$FB$54</f>
        <v>-</v>
      </c>
      <c r="K199" s="264" t="str">
        <f>'AMZN Auto Part MASTER'!$FB$55</f>
        <v>-</v>
      </c>
      <c r="L199" s="264" t="str">
        <f>'AMZN Auto Part MASTER'!$FB$56</f>
        <v>-</v>
      </c>
      <c r="M199" s="264" t="str">
        <f>'AMZN Auto Part MASTER'!$FB$57</f>
        <v>-</v>
      </c>
      <c r="N199" s="306" t="s">
        <v>199</v>
      </c>
      <c r="O199" s="264" t="str">
        <f>'AMZN Auto Part MASTER'!$FB$58</f>
        <v>-</v>
      </c>
      <c r="P199" s="228"/>
      <c r="Q199" s="226"/>
      <c r="R199" s="226"/>
      <c r="T199" s="17"/>
      <c r="Y199" s="12"/>
      <c r="Z199" s="12"/>
      <c r="AA199" s="12"/>
      <c r="AB199" s="12"/>
    </row>
    <row r="200" spans="2:28" s="2" customFormat="1" ht="15.75" customHeight="1">
      <c r="B200" s="260">
        <f>'AMZN Auto Part MASTER'!$FC$4</f>
        <v>0</v>
      </c>
      <c r="C200" s="17" t="s">
        <v>449</v>
      </c>
      <c r="D200" s="264" t="str">
        <f>'AMZN Auto Part MASTER'!$FC$48</f>
        <v>-</v>
      </c>
      <c r="E200" s="264" t="str">
        <f>'AMZN Auto Part MASTER'!$FC$49</f>
        <v>-</v>
      </c>
      <c r="F200" s="264" t="str">
        <f>'AMZN Auto Part MASTER'!$FC$50</f>
        <v>-</v>
      </c>
      <c r="G200" s="264" t="str">
        <f>'AMZN Auto Part MASTER'!$FC$51</f>
        <v>-</v>
      </c>
      <c r="H200" s="264" t="str">
        <f>'AMZN Auto Part MASTER'!$FC$52</f>
        <v>-</v>
      </c>
      <c r="I200" s="264" t="str">
        <f>'AMZN Auto Part MASTER'!$FC$53</f>
        <v>-</v>
      </c>
      <c r="J200" s="264" t="str">
        <f>'AMZN Auto Part MASTER'!$FC$54</f>
        <v>-</v>
      </c>
      <c r="K200" s="264" t="str">
        <f>'AMZN Auto Part MASTER'!$FC$55</f>
        <v>-</v>
      </c>
      <c r="L200" s="264" t="str">
        <f>'AMZN Auto Part MASTER'!$FC$56</f>
        <v>-</v>
      </c>
      <c r="M200" s="264" t="str">
        <f>'AMZN Auto Part MASTER'!$FC$57</f>
        <v>-</v>
      </c>
      <c r="N200" s="306" t="s">
        <v>199</v>
      </c>
      <c r="O200" s="264" t="str">
        <f>'AMZN Auto Part MASTER'!$FC$58</f>
        <v>-</v>
      </c>
      <c r="P200" s="228"/>
      <c r="Q200" s="226"/>
      <c r="R200" s="226"/>
      <c r="T200" s="17"/>
      <c r="Y200" s="12"/>
      <c r="Z200" s="12"/>
      <c r="AA200" s="12"/>
      <c r="AB200" s="12"/>
    </row>
    <row r="201" spans="2:28" s="2" customFormat="1" ht="15.75" customHeight="1">
      <c r="B201" s="260">
        <f>'AMZN Auto Part MASTER'!$FD$4</f>
        <v>0</v>
      </c>
      <c r="C201" s="17" t="s">
        <v>450</v>
      </c>
      <c r="D201" s="264" t="str">
        <f>'AMZN Auto Part MASTER'!$FD$48</f>
        <v>-</v>
      </c>
      <c r="E201" s="264" t="str">
        <f>'AMZN Auto Part MASTER'!$FD$49</f>
        <v>-</v>
      </c>
      <c r="F201" s="264" t="str">
        <f>'AMZN Auto Part MASTER'!$FD$50</f>
        <v>-</v>
      </c>
      <c r="G201" s="264" t="str">
        <f>'AMZN Auto Part MASTER'!$FD$51</f>
        <v>-</v>
      </c>
      <c r="H201" s="264" t="str">
        <f>'AMZN Auto Part MASTER'!$FD$52</f>
        <v>-</v>
      </c>
      <c r="I201" s="264" t="str">
        <f>'AMZN Auto Part MASTER'!$FD$53</f>
        <v>-</v>
      </c>
      <c r="J201" s="264" t="str">
        <f>'AMZN Auto Part MASTER'!$FD$54</f>
        <v>-</v>
      </c>
      <c r="K201" s="264" t="str">
        <f>'AMZN Auto Part MASTER'!$FD$55</f>
        <v>-</v>
      </c>
      <c r="L201" s="264" t="str">
        <f>'AMZN Auto Part MASTER'!$FD$56</f>
        <v>-</v>
      </c>
      <c r="M201" s="264" t="str">
        <f>'AMZN Auto Part MASTER'!$FD$57</f>
        <v>-</v>
      </c>
      <c r="N201" s="306" t="s">
        <v>199</v>
      </c>
      <c r="O201" s="264" t="str">
        <f>'AMZN Auto Part MASTER'!$FD$58</f>
        <v>-</v>
      </c>
      <c r="P201" s="228"/>
      <c r="Q201" s="226"/>
      <c r="R201" s="226"/>
      <c r="T201" s="17"/>
      <c r="Y201" s="12"/>
      <c r="Z201" s="12"/>
      <c r="AA201" s="12"/>
      <c r="AB201" s="12"/>
    </row>
    <row r="202" spans="2:28" s="2" customFormat="1" ht="15.75" customHeight="1">
      <c r="B202" s="260">
        <f>'AMZN Auto Part MASTER'!$FE$4</f>
        <v>0</v>
      </c>
      <c r="C202" s="17" t="s">
        <v>451</v>
      </c>
      <c r="D202" s="264" t="str">
        <f>'AMZN Auto Part MASTER'!$FE$48</f>
        <v>-</v>
      </c>
      <c r="E202" s="264" t="str">
        <f>'AMZN Auto Part MASTER'!$FE$49</f>
        <v>-</v>
      </c>
      <c r="F202" s="264" t="str">
        <f>'AMZN Auto Part MASTER'!$FE$50</f>
        <v>-</v>
      </c>
      <c r="G202" s="264" t="str">
        <f>'AMZN Auto Part MASTER'!$FE$51</f>
        <v>-</v>
      </c>
      <c r="H202" s="264" t="str">
        <f>'AMZN Auto Part MASTER'!$FE$52</f>
        <v>-</v>
      </c>
      <c r="I202" s="264" t="str">
        <f>'AMZN Auto Part MASTER'!$FE$53</f>
        <v>-</v>
      </c>
      <c r="J202" s="264" t="str">
        <f>'AMZN Auto Part MASTER'!$FE$54</f>
        <v>-</v>
      </c>
      <c r="K202" s="264" t="str">
        <f>'AMZN Auto Part MASTER'!$FE$55</f>
        <v>-</v>
      </c>
      <c r="L202" s="264" t="str">
        <f>'AMZN Auto Part MASTER'!$FE$56</f>
        <v>-</v>
      </c>
      <c r="M202" s="264" t="str">
        <f>'AMZN Auto Part MASTER'!$FE$57</f>
        <v>-</v>
      </c>
      <c r="N202" s="306" t="s">
        <v>199</v>
      </c>
      <c r="O202" s="264" t="str">
        <f>'AMZN Auto Part MASTER'!$FE$58</f>
        <v>-</v>
      </c>
      <c r="P202" s="228"/>
      <c r="Q202" s="226"/>
      <c r="R202" s="226"/>
      <c r="T202" s="17"/>
      <c r="Y202" s="12"/>
      <c r="Z202" s="12"/>
      <c r="AA202" s="12"/>
      <c r="AB202" s="12"/>
    </row>
    <row r="203" spans="2:28" s="2" customFormat="1" ht="15.75" customHeight="1">
      <c r="B203" s="260">
        <f>'AMZN Auto Part MASTER'!$FF$4</f>
        <v>0</v>
      </c>
      <c r="C203" s="17" t="s">
        <v>452</v>
      </c>
      <c r="D203" s="264" t="str">
        <f>'AMZN Auto Part MASTER'!$FF$48</f>
        <v>-</v>
      </c>
      <c r="E203" s="264" t="str">
        <f>'AMZN Auto Part MASTER'!$FF$49</f>
        <v>-</v>
      </c>
      <c r="F203" s="264" t="str">
        <f>'AMZN Auto Part MASTER'!$FF$50</f>
        <v>-</v>
      </c>
      <c r="G203" s="264" t="str">
        <f>'AMZN Auto Part MASTER'!$FF$51</f>
        <v>-</v>
      </c>
      <c r="H203" s="264" t="str">
        <f>'AMZN Auto Part MASTER'!$FF$52</f>
        <v>-</v>
      </c>
      <c r="I203" s="264" t="str">
        <f>'AMZN Auto Part MASTER'!$FF$53</f>
        <v>-</v>
      </c>
      <c r="J203" s="264" t="str">
        <f>'AMZN Auto Part MASTER'!$FF$54</f>
        <v>-</v>
      </c>
      <c r="K203" s="264" t="str">
        <f>'AMZN Auto Part MASTER'!$FF$55</f>
        <v>-</v>
      </c>
      <c r="L203" s="264" t="str">
        <f>'AMZN Auto Part MASTER'!$FF$56</f>
        <v>-</v>
      </c>
      <c r="M203" s="264" t="str">
        <f>'AMZN Auto Part MASTER'!$FF$57</f>
        <v>-</v>
      </c>
      <c r="N203" s="306" t="s">
        <v>199</v>
      </c>
      <c r="O203" s="264" t="str">
        <f>'AMZN Auto Part MASTER'!$FF$58</f>
        <v>-</v>
      </c>
      <c r="P203" s="228"/>
      <c r="Q203" s="226"/>
      <c r="R203" s="226"/>
      <c r="T203" s="17"/>
      <c r="Y203" s="12"/>
      <c r="Z203" s="12"/>
      <c r="AA203" s="12"/>
      <c r="AB203" s="12"/>
    </row>
    <row r="204" spans="2:28" s="2" customFormat="1" ht="15.75" customHeight="1">
      <c r="B204" s="260">
        <f>'AMZN Auto Part MASTER'!$FG$4</f>
        <v>0</v>
      </c>
      <c r="C204" s="17" t="s">
        <v>453</v>
      </c>
      <c r="D204" s="264" t="str">
        <f>'AMZN Auto Part MASTER'!$FG$48</f>
        <v>-</v>
      </c>
      <c r="E204" s="264" t="str">
        <f>'AMZN Auto Part MASTER'!$FG$49</f>
        <v>-</v>
      </c>
      <c r="F204" s="264" t="str">
        <f>'AMZN Auto Part MASTER'!$FG$50</f>
        <v>-</v>
      </c>
      <c r="G204" s="264" t="str">
        <f>'AMZN Auto Part MASTER'!$FG$51</f>
        <v>-</v>
      </c>
      <c r="H204" s="264" t="str">
        <f>'AMZN Auto Part MASTER'!$FG$52</f>
        <v>-</v>
      </c>
      <c r="I204" s="264" t="str">
        <f>'AMZN Auto Part MASTER'!$FG$53</f>
        <v>-</v>
      </c>
      <c r="J204" s="264" t="str">
        <f>'AMZN Auto Part MASTER'!$FG$54</f>
        <v>-</v>
      </c>
      <c r="K204" s="264" t="str">
        <f>'AMZN Auto Part MASTER'!$FG$55</f>
        <v>-</v>
      </c>
      <c r="L204" s="264" t="str">
        <f>'AMZN Auto Part MASTER'!$FG$56</f>
        <v>-</v>
      </c>
      <c r="M204" s="264" t="str">
        <f>'AMZN Auto Part MASTER'!$FG$57</f>
        <v>-</v>
      </c>
      <c r="N204" s="306" t="s">
        <v>199</v>
      </c>
      <c r="O204" s="264" t="str">
        <f>'AMZN Auto Part MASTER'!$FG$58</f>
        <v>-</v>
      </c>
      <c r="P204" s="228"/>
      <c r="Q204" s="226"/>
      <c r="R204" s="226"/>
      <c r="T204" s="17"/>
      <c r="Y204" s="12"/>
      <c r="Z204" s="12"/>
      <c r="AA204" s="12"/>
      <c r="AB204" s="12"/>
    </row>
    <row r="205" spans="2:28" s="2" customFormat="1" ht="15.75" customHeight="1">
      <c r="B205" s="260">
        <f>'AMZN Auto Part MASTER'!$FH$4</f>
        <v>0</v>
      </c>
      <c r="C205" s="17" t="s">
        <v>454</v>
      </c>
      <c r="D205" s="264" t="str">
        <f>'AMZN Auto Part MASTER'!$FH$48</f>
        <v>-</v>
      </c>
      <c r="E205" s="264" t="str">
        <f>'AMZN Auto Part MASTER'!$FH$49</f>
        <v>-</v>
      </c>
      <c r="F205" s="264" t="str">
        <f>'AMZN Auto Part MASTER'!$FH$50</f>
        <v>-</v>
      </c>
      <c r="G205" s="264" t="str">
        <f>'AMZN Auto Part MASTER'!$FH$51</f>
        <v>-</v>
      </c>
      <c r="H205" s="264" t="str">
        <f>'AMZN Auto Part MASTER'!$FH$52</f>
        <v>-</v>
      </c>
      <c r="I205" s="264" t="str">
        <f>'AMZN Auto Part MASTER'!$FH$53</f>
        <v>-</v>
      </c>
      <c r="J205" s="264" t="str">
        <f>'AMZN Auto Part MASTER'!$FH$54</f>
        <v>-</v>
      </c>
      <c r="K205" s="264" t="str">
        <f>'AMZN Auto Part MASTER'!$FH$55</f>
        <v>-</v>
      </c>
      <c r="L205" s="264" t="str">
        <f>'AMZN Auto Part MASTER'!$FH$56</f>
        <v>-</v>
      </c>
      <c r="M205" s="264" t="str">
        <f>'AMZN Auto Part MASTER'!$FH$57</f>
        <v>-</v>
      </c>
      <c r="N205" s="306" t="s">
        <v>199</v>
      </c>
      <c r="O205" s="264" t="str">
        <f>'AMZN Auto Part MASTER'!$FH$58</f>
        <v>-</v>
      </c>
      <c r="P205" s="228"/>
      <c r="Q205" s="226"/>
      <c r="R205" s="226"/>
      <c r="T205" s="17"/>
      <c r="Y205" s="12"/>
      <c r="Z205" s="12"/>
      <c r="AA205" s="12"/>
      <c r="AB205" s="12"/>
    </row>
    <row r="206" spans="2:28" s="2" customFormat="1" ht="15.75" customHeight="1">
      <c r="B206" s="260">
        <f>'AMZN Auto Part MASTER'!$FI$4</f>
        <v>0</v>
      </c>
      <c r="C206" s="17" t="s">
        <v>455</v>
      </c>
      <c r="D206" s="264" t="str">
        <f>'AMZN Auto Part MASTER'!$FI$48</f>
        <v>-</v>
      </c>
      <c r="E206" s="264" t="str">
        <f>'AMZN Auto Part MASTER'!$FI$49</f>
        <v>-</v>
      </c>
      <c r="F206" s="264" t="str">
        <f>'AMZN Auto Part MASTER'!$FI$50</f>
        <v>-</v>
      </c>
      <c r="G206" s="264" t="str">
        <f>'AMZN Auto Part MASTER'!$FI$51</f>
        <v>-</v>
      </c>
      <c r="H206" s="264" t="str">
        <f>'AMZN Auto Part MASTER'!$FI$52</f>
        <v>-</v>
      </c>
      <c r="I206" s="264" t="str">
        <f>'AMZN Auto Part MASTER'!$FI$53</f>
        <v>-</v>
      </c>
      <c r="J206" s="264" t="str">
        <f>'AMZN Auto Part MASTER'!$FI$54</f>
        <v>-</v>
      </c>
      <c r="K206" s="264" t="str">
        <f>'AMZN Auto Part MASTER'!$FI$55</f>
        <v>-</v>
      </c>
      <c r="L206" s="264" t="str">
        <f>'AMZN Auto Part MASTER'!$FI$56</f>
        <v>-</v>
      </c>
      <c r="M206" s="264" t="str">
        <f>'AMZN Auto Part MASTER'!$FI$57</f>
        <v>-</v>
      </c>
      <c r="N206" s="306" t="s">
        <v>199</v>
      </c>
      <c r="O206" s="264" t="str">
        <f>'AMZN Auto Part MASTER'!$FI$58</f>
        <v>-</v>
      </c>
      <c r="P206" s="228"/>
      <c r="Q206" s="226"/>
      <c r="R206" s="226"/>
      <c r="T206" s="17"/>
      <c r="Y206" s="12"/>
      <c r="Z206" s="12"/>
      <c r="AA206" s="12"/>
      <c r="AB206" s="12"/>
    </row>
    <row r="207" spans="2:28" s="2" customFormat="1" ht="15.75" customHeight="1">
      <c r="B207" s="260">
        <f>'AMZN Auto Part MASTER'!$FJ$4</f>
        <v>0</v>
      </c>
      <c r="C207" s="17" t="s">
        <v>456</v>
      </c>
      <c r="D207" s="264" t="str">
        <f>'AMZN Auto Part MASTER'!$FJ$48</f>
        <v>-</v>
      </c>
      <c r="E207" s="264" t="str">
        <f>'AMZN Auto Part MASTER'!$FJ$49</f>
        <v>-</v>
      </c>
      <c r="F207" s="264" t="str">
        <f>'AMZN Auto Part MASTER'!$FJ$50</f>
        <v>-</v>
      </c>
      <c r="G207" s="264" t="str">
        <f>'AMZN Auto Part MASTER'!$FJ$51</f>
        <v>-</v>
      </c>
      <c r="H207" s="264" t="str">
        <f>'AMZN Auto Part MASTER'!$FJ$52</f>
        <v>-</v>
      </c>
      <c r="I207" s="264" t="str">
        <f>'AMZN Auto Part MASTER'!$FJ$53</f>
        <v>-</v>
      </c>
      <c r="J207" s="264" t="str">
        <f>'AMZN Auto Part MASTER'!$FJ$54</f>
        <v>-</v>
      </c>
      <c r="K207" s="264" t="str">
        <f>'AMZN Auto Part MASTER'!$FJ$55</f>
        <v>-</v>
      </c>
      <c r="L207" s="264" t="str">
        <f>'AMZN Auto Part MASTER'!$FJ$56</f>
        <v>-</v>
      </c>
      <c r="M207" s="264" t="str">
        <f>'AMZN Auto Part MASTER'!$FJ$57</f>
        <v>-</v>
      </c>
      <c r="N207" s="306" t="s">
        <v>199</v>
      </c>
      <c r="O207" s="264" t="str">
        <f>'AMZN Auto Part MASTER'!$FJ$58</f>
        <v>-</v>
      </c>
      <c r="P207" s="228"/>
      <c r="Q207" s="226"/>
      <c r="R207" s="226"/>
      <c r="T207" s="17"/>
      <c r="Y207" s="12"/>
      <c r="Z207" s="12"/>
      <c r="AA207" s="12"/>
      <c r="AB207" s="12"/>
    </row>
    <row r="208" spans="2:28" s="2" customFormat="1" ht="15.75" customHeight="1">
      <c r="B208" s="260">
        <f>'AMZN Auto Part MASTER'!$FK$4</f>
        <v>0</v>
      </c>
      <c r="C208" s="17" t="s">
        <v>457</v>
      </c>
      <c r="D208" s="264" t="str">
        <f>'AMZN Auto Part MASTER'!$FK$48</f>
        <v>-</v>
      </c>
      <c r="E208" s="264" t="str">
        <f>'AMZN Auto Part MASTER'!$FK$49</f>
        <v>-</v>
      </c>
      <c r="F208" s="264" t="str">
        <f>'AMZN Auto Part MASTER'!$FK$50</f>
        <v>-</v>
      </c>
      <c r="G208" s="264" t="str">
        <f>'AMZN Auto Part MASTER'!$FK$51</f>
        <v>-</v>
      </c>
      <c r="H208" s="264" t="str">
        <f>'AMZN Auto Part MASTER'!$FK$52</f>
        <v>-</v>
      </c>
      <c r="I208" s="264" t="str">
        <f>'AMZN Auto Part MASTER'!$FK$53</f>
        <v>-</v>
      </c>
      <c r="J208" s="264" t="str">
        <f>'AMZN Auto Part MASTER'!$FK$54</f>
        <v>-</v>
      </c>
      <c r="K208" s="264" t="str">
        <f>'AMZN Auto Part MASTER'!$FK$55</f>
        <v>-</v>
      </c>
      <c r="L208" s="264" t="str">
        <f>'AMZN Auto Part MASTER'!$FK$56</f>
        <v>-</v>
      </c>
      <c r="M208" s="264" t="str">
        <f>'AMZN Auto Part MASTER'!$FK$57</f>
        <v>-</v>
      </c>
      <c r="N208" s="306" t="s">
        <v>199</v>
      </c>
      <c r="O208" s="264" t="str">
        <f>'AMZN Auto Part MASTER'!$FK$58</f>
        <v>-</v>
      </c>
      <c r="P208" s="228"/>
      <c r="Q208" s="226"/>
      <c r="R208" s="226"/>
      <c r="T208" s="17"/>
      <c r="Y208" s="12"/>
      <c r="Z208" s="12"/>
      <c r="AA208" s="12"/>
      <c r="AB208" s="12"/>
    </row>
    <row r="209" spans="2:28" s="2" customFormat="1" ht="15.75" customHeight="1">
      <c r="B209" s="260">
        <f>'AMZN Auto Part MASTER'!$FL$4</f>
        <v>0</v>
      </c>
      <c r="C209" s="17" t="s">
        <v>458</v>
      </c>
      <c r="D209" s="264" t="str">
        <f>'AMZN Auto Part MASTER'!$FL$48</f>
        <v>-</v>
      </c>
      <c r="E209" s="264" t="str">
        <f>'AMZN Auto Part MASTER'!$FL$49</f>
        <v>-</v>
      </c>
      <c r="F209" s="264" t="str">
        <f>'AMZN Auto Part MASTER'!$FL$50</f>
        <v>-</v>
      </c>
      <c r="G209" s="264" t="str">
        <f>'AMZN Auto Part MASTER'!$FL$51</f>
        <v>-</v>
      </c>
      <c r="H209" s="264" t="str">
        <f>'AMZN Auto Part MASTER'!$FL$52</f>
        <v>-</v>
      </c>
      <c r="I209" s="264" t="str">
        <f>'AMZN Auto Part MASTER'!$FL$53</f>
        <v>-</v>
      </c>
      <c r="J209" s="264" t="str">
        <f>'AMZN Auto Part MASTER'!$FL$54</f>
        <v>-</v>
      </c>
      <c r="K209" s="264" t="str">
        <f>'AMZN Auto Part MASTER'!$FL$55</f>
        <v>-</v>
      </c>
      <c r="L209" s="264" t="str">
        <f>'AMZN Auto Part MASTER'!$FL$56</f>
        <v>-</v>
      </c>
      <c r="M209" s="264" t="str">
        <f>'AMZN Auto Part MASTER'!$FL$57</f>
        <v>-</v>
      </c>
      <c r="N209" s="306" t="s">
        <v>199</v>
      </c>
      <c r="O209" s="264" t="str">
        <f>'AMZN Auto Part MASTER'!$FL$58</f>
        <v>-</v>
      </c>
      <c r="P209" s="228"/>
      <c r="Q209" s="226"/>
      <c r="R209" s="226"/>
      <c r="T209" s="17"/>
      <c r="Y209" s="12"/>
      <c r="Z209" s="12"/>
      <c r="AA209" s="12"/>
      <c r="AB209" s="12"/>
    </row>
    <row r="210" spans="2:28" s="2" customFormat="1" ht="15.75" customHeight="1">
      <c r="B210" s="260">
        <f>'AMZN Auto Part MASTER'!$FM$4</f>
        <v>0</v>
      </c>
      <c r="C210" s="17" t="s">
        <v>459</v>
      </c>
      <c r="D210" s="264" t="str">
        <f>'AMZN Auto Part MASTER'!$FM$48</f>
        <v>-</v>
      </c>
      <c r="E210" s="264" t="str">
        <f>'AMZN Auto Part MASTER'!$FM$49</f>
        <v>-</v>
      </c>
      <c r="F210" s="264" t="str">
        <f>'AMZN Auto Part MASTER'!$FM$50</f>
        <v>-</v>
      </c>
      <c r="G210" s="264" t="str">
        <f>'AMZN Auto Part MASTER'!$FM$51</f>
        <v>-</v>
      </c>
      <c r="H210" s="264" t="str">
        <f>'AMZN Auto Part MASTER'!$FM$52</f>
        <v>-</v>
      </c>
      <c r="I210" s="264" t="str">
        <f>'AMZN Auto Part MASTER'!$FM$53</f>
        <v>-</v>
      </c>
      <c r="J210" s="264" t="str">
        <f>'AMZN Auto Part MASTER'!$FM$54</f>
        <v>-</v>
      </c>
      <c r="K210" s="264" t="str">
        <f>'AMZN Auto Part MASTER'!$FM$55</f>
        <v>-</v>
      </c>
      <c r="L210" s="264" t="str">
        <f>'AMZN Auto Part MASTER'!$FM$56</f>
        <v>-</v>
      </c>
      <c r="M210" s="264" t="str">
        <f>'AMZN Auto Part MASTER'!$FM$57</f>
        <v>-</v>
      </c>
      <c r="N210" s="306" t="s">
        <v>199</v>
      </c>
      <c r="O210" s="264" t="str">
        <f>'AMZN Auto Part MASTER'!$FM$58</f>
        <v>-</v>
      </c>
      <c r="P210" s="228"/>
      <c r="Q210" s="226"/>
      <c r="R210" s="226"/>
      <c r="T210" s="17"/>
      <c r="Y210" s="12"/>
      <c r="Z210" s="12"/>
      <c r="AA210" s="12"/>
      <c r="AB210" s="12"/>
    </row>
    <row r="211" spans="2:28" s="2" customFormat="1" ht="15.75" customHeight="1">
      <c r="B211" s="260">
        <f>'AMZN Auto Part MASTER'!$FN$4</f>
        <v>0</v>
      </c>
      <c r="C211" s="17" t="s">
        <v>460</v>
      </c>
      <c r="D211" s="264" t="str">
        <f>'AMZN Auto Part MASTER'!$FN$48</f>
        <v>-</v>
      </c>
      <c r="E211" s="264" t="str">
        <f>'AMZN Auto Part MASTER'!$FN$49</f>
        <v>-</v>
      </c>
      <c r="F211" s="264" t="str">
        <f>'AMZN Auto Part MASTER'!$FN$50</f>
        <v>-</v>
      </c>
      <c r="G211" s="264" t="str">
        <f>'AMZN Auto Part MASTER'!$FN$51</f>
        <v>-</v>
      </c>
      <c r="H211" s="264" t="str">
        <f>'AMZN Auto Part MASTER'!$FN$52</f>
        <v>-</v>
      </c>
      <c r="I211" s="264" t="str">
        <f>'AMZN Auto Part MASTER'!$FN$53</f>
        <v>-</v>
      </c>
      <c r="J211" s="264" t="str">
        <f>'AMZN Auto Part MASTER'!$FN$54</f>
        <v>-</v>
      </c>
      <c r="K211" s="264" t="str">
        <f>'AMZN Auto Part MASTER'!$FN$55</f>
        <v>-</v>
      </c>
      <c r="L211" s="264" t="str">
        <f>'AMZN Auto Part MASTER'!$FN$56</f>
        <v>-</v>
      </c>
      <c r="M211" s="264" t="str">
        <f>'AMZN Auto Part MASTER'!$FN$57</f>
        <v>-</v>
      </c>
      <c r="N211" s="306" t="s">
        <v>199</v>
      </c>
      <c r="O211" s="264" t="str">
        <f>'AMZN Auto Part MASTER'!$FN$58</f>
        <v>-</v>
      </c>
      <c r="P211" s="228"/>
      <c r="Q211" s="226"/>
      <c r="R211" s="226"/>
      <c r="T211" s="17"/>
      <c r="Y211" s="12"/>
      <c r="Z211" s="12"/>
      <c r="AA211" s="12"/>
      <c r="AB211" s="12"/>
    </row>
    <row r="212" spans="2:28" s="2" customFormat="1" ht="15.75" customHeight="1">
      <c r="B212" s="260">
        <f>'AMZN Auto Part MASTER'!$FO$4</f>
        <v>0</v>
      </c>
      <c r="C212" s="17" t="s">
        <v>461</v>
      </c>
      <c r="D212" s="264" t="str">
        <f>'AMZN Auto Part MASTER'!$FO$48</f>
        <v>-</v>
      </c>
      <c r="E212" s="264" t="str">
        <f>'AMZN Auto Part MASTER'!$FO$49</f>
        <v>-</v>
      </c>
      <c r="F212" s="264" t="str">
        <f>'AMZN Auto Part MASTER'!$FO$50</f>
        <v>-</v>
      </c>
      <c r="G212" s="264" t="str">
        <f>'AMZN Auto Part MASTER'!$FO$51</f>
        <v>-</v>
      </c>
      <c r="H212" s="264" t="str">
        <f>'AMZN Auto Part MASTER'!$FO$52</f>
        <v>-</v>
      </c>
      <c r="I212" s="264" t="str">
        <f>'AMZN Auto Part MASTER'!$FO$53</f>
        <v>-</v>
      </c>
      <c r="J212" s="264" t="str">
        <f>'AMZN Auto Part MASTER'!$FO$54</f>
        <v>-</v>
      </c>
      <c r="K212" s="264" t="str">
        <f>'AMZN Auto Part MASTER'!$FO$55</f>
        <v>-</v>
      </c>
      <c r="L212" s="264" t="str">
        <f>'AMZN Auto Part MASTER'!$FO$56</f>
        <v>-</v>
      </c>
      <c r="M212" s="264" t="str">
        <f>'AMZN Auto Part MASTER'!$FO$57</f>
        <v>-</v>
      </c>
      <c r="N212" s="306" t="s">
        <v>199</v>
      </c>
      <c r="O212" s="264" t="str">
        <f>'AMZN Auto Part MASTER'!$FO$58</f>
        <v>-</v>
      </c>
      <c r="P212" s="228"/>
      <c r="Q212" s="226"/>
      <c r="R212" s="226"/>
      <c r="T212" s="17"/>
      <c r="Y212" s="12"/>
      <c r="Z212" s="12"/>
      <c r="AA212" s="12"/>
      <c r="AB212" s="12"/>
    </row>
    <row r="213" spans="2:28" s="2" customFormat="1" ht="15.75" customHeight="1">
      <c r="B213" s="260">
        <f>'AMZN Auto Part MASTER'!$FP$4</f>
        <v>0</v>
      </c>
      <c r="C213" s="17" t="s">
        <v>462</v>
      </c>
      <c r="D213" s="264" t="str">
        <f>'AMZN Auto Part MASTER'!$FP$48</f>
        <v>-</v>
      </c>
      <c r="E213" s="264" t="str">
        <f>'AMZN Auto Part MASTER'!$FP$49</f>
        <v>-</v>
      </c>
      <c r="F213" s="264" t="str">
        <f>'AMZN Auto Part MASTER'!$FP$50</f>
        <v>-</v>
      </c>
      <c r="G213" s="264" t="str">
        <f>'AMZN Auto Part MASTER'!$FP$51</f>
        <v>-</v>
      </c>
      <c r="H213" s="264" t="str">
        <f>'AMZN Auto Part MASTER'!$FP$52</f>
        <v>-</v>
      </c>
      <c r="I213" s="264" t="str">
        <f>'AMZN Auto Part MASTER'!$FP$53</f>
        <v>-</v>
      </c>
      <c r="J213" s="264" t="str">
        <f>'AMZN Auto Part MASTER'!$FP$54</f>
        <v>-</v>
      </c>
      <c r="K213" s="264" t="str">
        <f>'AMZN Auto Part MASTER'!$FP$55</f>
        <v>-</v>
      </c>
      <c r="L213" s="264" t="str">
        <f>'AMZN Auto Part MASTER'!$FP$56</f>
        <v>-</v>
      </c>
      <c r="M213" s="264" t="str">
        <f>'AMZN Auto Part MASTER'!$FP$57</f>
        <v>-</v>
      </c>
      <c r="N213" s="306" t="s">
        <v>199</v>
      </c>
      <c r="O213" s="264" t="str">
        <f>'AMZN Auto Part MASTER'!$FP$58</f>
        <v>-</v>
      </c>
      <c r="P213" s="228"/>
      <c r="Q213" s="226"/>
      <c r="R213" s="226"/>
      <c r="T213" s="17"/>
      <c r="Y213" s="12"/>
      <c r="Z213" s="12"/>
      <c r="AA213" s="12"/>
      <c r="AB213" s="12"/>
    </row>
    <row r="214" spans="2:28" s="2" customFormat="1" ht="15.75" customHeight="1">
      <c r="B214" s="260">
        <f>'AMZN Auto Part MASTER'!$FQ$4</f>
        <v>0</v>
      </c>
      <c r="C214" s="17" t="s">
        <v>463</v>
      </c>
      <c r="D214" s="264" t="str">
        <f>'AMZN Auto Part MASTER'!$FQ$48</f>
        <v>-</v>
      </c>
      <c r="E214" s="264" t="str">
        <f>'AMZN Auto Part MASTER'!$FQ$49</f>
        <v>-</v>
      </c>
      <c r="F214" s="264" t="str">
        <f>'AMZN Auto Part MASTER'!$FQ$50</f>
        <v>-</v>
      </c>
      <c r="G214" s="264" t="str">
        <f>'AMZN Auto Part MASTER'!$FQ$51</f>
        <v>-</v>
      </c>
      <c r="H214" s="264" t="str">
        <f>'AMZN Auto Part MASTER'!$FQ$52</f>
        <v>-</v>
      </c>
      <c r="I214" s="264" t="str">
        <f>'AMZN Auto Part MASTER'!$FQ$53</f>
        <v>-</v>
      </c>
      <c r="J214" s="264" t="str">
        <f>'AMZN Auto Part MASTER'!$FQ$54</f>
        <v>-</v>
      </c>
      <c r="K214" s="264" t="str">
        <f>'AMZN Auto Part MASTER'!$FQ$55</f>
        <v>-</v>
      </c>
      <c r="L214" s="264" t="str">
        <f>'AMZN Auto Part MASTER'!$FQ$56</f>
        <v>-</v>
      </c>
      <c r="M214" s="264" t="str">
        <f>'AMZN Auto Part MASTER'!$FQ$57</f>
        <v>-</v>
      </c>
      <c r="N214" s="306" t="s">
        <v>199</v>
      </c>
      <c r="O214" s="264" t="str">
        <f>'AMZN Auto Part MASTER'!$FQ$58</f>
        <v>-</v>
      </c>
      <c r="P214" s="228"/>
      <c r="Q214" s="226"/>
      <c r="R214" s="226"/>
      <c r="T214" s="17"/>
      <c r="Y214" s="12"/>
      <c r="Z214" s="12"/>
      <c r="AA214" s="12"/>
      <c r="AB214" s="12"/>
    </row>
    <row r="215" spans="2:28" s="2" customFormat="1" ht="15.75" customHeight="1">
      <c r="B215" s="260">
        <f>'AMZN Auto Part MASTER'!$FR$4</f>
        <v>0</v>
      </c>
      <c r="C215" s="17" t="s">
        <v>464</v>
      </c>
      <c r="D215" s="264" t="str">
        <f>'AMZN Auto Part MASTER'!$FR$48</f>
        <v>-</v>
      </c>
      <c r="E215" s="264" t="str">
        <f>'AMZN Auto Part MASTER'!$FR$49</f>
        <v>-</v>
      </c>
      <c r="F215" s="264" t="str">
        <f>'AMZN Auto Part MASTER'!$FR$50</f>
        <v>-</v>
      </c>
      <c r="G215" s="264" t="str">
        <f>'AMZN Auto Part MASTER'!$FR$51</f>
        <v>-</v>
      </c>
      <c r="H215" s="264" t="str">
        <f>'AMZN Auto Part MASTER'!$FR$52</f>
        <v>-</v>
      </c>
      <c r="I215" s="264" t="str">
        <f>'AMZN Auto Part MASTER'!$FR$53</f>
        <v>-</v>
      </c>
      <c r="J215" s="264" t="str">
        <f>'AMZN Auto Part MASTER'!$FR$54</f>
        <v>-</v>
      </c>
      <c r="K215" s="264" t="str">
        <f>'AMZN Auto Part MASTER'!$FR$55</f>
        <v>-</v>
      </c>
      <c r="L215" s="264" t="str">
        <f>'AMZN Auto Part MASTER'!$FR$56</f>
        <v>-</v>
      </c>
      <c r="M215" s="264" t="str">
        <f>'AMZN Auto Part MASTER'!$FR$57</f>
        <v>-</v>
      </c>
      <c r="N215" s="306" t="s">
        <v>199</v>
      </c>
      <c r="O215" s="264" t="str">
        <f>'AMZN Auto Part MASTER'!$FR$58</f>
        <v>-</v>
      </c>
      <c r="P215" s="228"/>
      <c r="Q215" s="226"/>
      <c r="R215" s="226"/>
      <c r="T215" s="17"/>
      <c r="Y215" s="12"/>
      <c r="Z215" s="12"/>
      <c r="AA215" s="12"/>
      <c r="AB215" s="12"/>
    </row>
    <row r="216" spans="2:28" s="2" customFormat="1" ht="15.75" customHeight="1">
      <c r="B216" s="260">
        <f>'AMZN Auto Part MASTER'!$FS$4</f>
        <v>0</v>
      </c>
      <c r="C216" s="17" t="s">
        <v>465</v>
      </c>
      <c r="D216" s="264" t="str">
        <f>'AMZN Auto Part MASTER'!$FS$48</f>
        <v>-</v>
      </c>
      <c r="E216" s="264" t="str">
        <f>'AMZN Auto Part MASTER'!$FS$49</f>
        <v>-</v>
      </c>
      <c r="F216" s="264" t="str">
        <f>'AMZN Auto Part MASTER'!$FS$50</f>
        <v>-</v>
      </c>
      <c r="G216" s="264" t="str">
        <f>'AMZN Auto Part MASTER'!$FS$51</f>
        <v>-</v>
      </c>
      <c r="H216" s="264" t="str">
        <f>'AMZN Auto Part MASTER'!$FS$52</f>
        <v>-</v>
      </c>
      <c r="I216" s="264" t="str">
        <f>'AMZN Auto Part MASTER'!$FS$53</f>
        <v>-</v>
      </c>
      <c r="J216" s="264" t="str">
        <f>'AMZN Auto Part MASTER'!$FS$54</f>
        <v>-</v>
      </c>
      <c r="K216" s="264" t="str">
        <f>'AMZN Auto Part MASTER'!$FS$55</f>
        <v>-</v>
      </c>
      <c r="L216" s="264" t="str">
        <f>'AMZN Auto Part MASTER'!$FS$56</f>
        <v>-</v>
      </c>
      <c r="M216" s="264" t="str">
        <f>'AMZN Auto Part MASTER'!$FS$57</f>
        <v>-</v>
      </c>
      <c r="N216" s="306" t="s">
        <v>199</v>
      </c>
      <c r="O216" s="264" t="str">
        <f>'AMZN Auto Part MASTER'!$FS$58</f>
        <v>-</v>
      </c>
      <c r="P216" s="228"/>
      <c r="Q216" s="226"/>
      <c r="R216" s="226"/>
      <c r="T216" s="17"/>
      <c r="Y216" s="12"/>
      <c r="Z216" s="12"/>
      <c r="AA216" s="12"/>
      <c r="AB216" s="12"/>
    </row>
    <row r="217" spans="2:28" s="2" customFormat="1" ht="15.75" customHeight="1">
      <c r="B217" s="260">
        <f>'AMZN Auto Part MASTER'!$FT$4</f>
        <v>0</v>
      </c>
      <c r="C217" s="17" t="s">
        <v>466</v>
      </c>
      <c r="D217" s="264" t="str">
        <f>'AMZN Auto Part MASTER'!$FT$48</f>
        <v>-</v>
      </c>
      <c r="E217" s="264" t="str">
        <f>'AMZN Auto Part MASTER'!$FT$49</f>
        <v>-</v>
      </c>
      <c r="F217" s="264" t="str">
        <f>'AMZN Auto Part MASTER'!$FT$50</f>
        <v>-</v>
      </c>
      <c r="G217" s="264" t="str">
        <f>'AMZN Auto Part MASTER'!$FT$51</f>
        <v>-</v>
      </c>
      <c r="H217" s="264" t="str">
        <f>'AMZN Auto Part MASTER'!$FT$52</f>
        <v>-</v>
      </c>
      <c r="I217" s="264" t="str">
        <f>'AMZN Auto Part MASTER'!$FT$53</f>
        <v>-</v>
      </c>
      <c r="J217" s="264" t="str">
        <f>'AMZN Auto Part MASTER'!$FT$54</f>
        <v>-</v>
      </c>
      <c r="K217" s="264" t="str">
        <f>'AMZN Auto Part MASTER'!$FT$55</f>
        <v>-</v>
      </c>
      <c r="L217" s="264" t="str">
        <f>'AMZN Auto Part MASTER'!$FT$56</f>
        <v>-</v>
      </c>
      <c r="M217" s="264" t="str">
        <f>'AMZN Auto Part MASTER'!$FT$57</f>
        <v>-</v>
      </c>
      <c r="N217" s="306" t="s">
        <v>199</v>
      </c>
      <c r="O217" s="264" t="str">
        <f>'AMZN Auto Part MASTER'!$FT$58</f>
        <v>-</v>
      </c>
      <c r="P217" s="228"/>
      <c r="Q217" s="226"/>
      <c r="R217" s="226"/>
      <c r="T217" s="17"/>
      <c r="Y217" s="12"/>
      <c r="Z217" s="12"/>
      <c r="AA217" s="12"/>
      <c r="AB217" s="12"/>
    </row>
    <row r="218" spans="2:28" s="2" customFormat="1" ht="15.75" customHeight="1">
      <c r="B218" s="260">
        <f>'AMZN Auto Part MASTER'!$FU$4</f>
        <v>0</v>
      </c>
      <c r="C218" s="17" t="s">
        <v>467</v>
      </c>
      <c r="D218" s="264" t="str">
        <f>'AMZN Auto Part MASTER'!$FU$48</f>
        <v>-</v>
      </c>
      <c r="E218" s="264" t="str">
        <f>'AMZN Auto Part MASTER'!$FU$49</f>
        <v>-</v>
      </c>
      <c r="F218" s="264" t="str">
        <f>'AMZN Auto Part MASTER'!$FU$50</f>
        <v>-</v>
      </c>
      <c r="G218" s="264" t="str">
        <f>'AMZN Auto Part MASTER'!$FU$51</f>
        <v>-</v>
      </c>
      <c r="H218" s="264" t="str">
        <f>'AMZN Auto Part MASTER'!$FU$52</f>
        <v>-</v>
      </c>
      <c r="I218" s="264" t="str">
        <f>'AMZN Auto Part MASTER'!$FU$53</f>
        <v>-</v>
      </c>
      <c r="J218" s="264" t="str">
        <f>'AMZN Auto Part MASTER'!$FU$54</f>
        <v>-</v>
      </c>
      <c r="K218" s="264" t="str">
        <f>'AMZN Auto Part MASTER'!$FU$55</f>
        <v>-</v>
      </c>
      <c r="L218" s="264" t="str">
        <f>'AMZN Auto Part MASTER'!$FU$56</f>
        <v>-</v>
      </c>
      <c r="M218" s="264" t="str">
        <f>'AMZN Auto Part MASTER'!$FU$57</f>
        <v>-</v>
      </c>
      <c r="N218" s="306" t="s">
        <v>199</v>
      </c>
      <c r="O218" s="264" t="str">
        <f>'AMZN Auto Part MASTER'!$FU$58</f>
        <v>-</v>
      </c>
      <c r="P218" s="228"/>
      <c r="Q218" s="226"/>
      <c r="R218" s="226"/>
      <c r="T218" s="17"/>
      <c r="Y218" s="12"/>
      <c r="Z218" s="12"/>
      <c r="AA218" s="12"/>
      <c r="AB218" s="12"/>
    </row>
    <row r="219" spans="2:28" s="2" customFormat="1" ht="15.75" customHeight="1">
      <c r="B219" s="260">
        <f>'AMZN Auto Part MASTER'!$FV$4</f>
        <v>0</v>
      </c>
      <c r="C219" s="17" t="s">
        <v>468</v>
      </c>
      <c r="D219" s="264" t="str">
        <f>'AMZN Auto Part MASTER'!$FV$48</f>
        <v>-</v>
      </c>
      <c r="E219" s="264" t="str">
        <f>'AMZN Auto Part MASTER'!$FV$49</f>
        <v>-</v>
      </c>
      <c r="F219" s="264" t="str">
        <f>'AMZN Auto Part MASTER'!$FV$50</f>
        <v>-</v>
      </c>
      <c r="G219" s="264" t="str">
        <f>'AMZN Auto Part MASTER'!$FV$51</f>
        <v>-</v>
      </c>
      <c r="H219" s="264" t="str">
        <f>'AMZN Auto Part MASTER'!$FV$52</f>
        <v>-</v>
      </c>
      <c r="I219" s="264" t="str">
        <f>'AMZN Auto Part MASTER'!$FV$53</f>
        <v>-</v>
      </c>
      <c r="J219" s="264" t="str">
        <f>'AMZN Auto Part MASTER'!$FV$54</f>
        <v>-</v>
      </c>
      <c r="K219" s="264" t="str">
        <f>'AMZN Auto Part MASTER'!$FV$55</f>
        <v>-</v>
      </c>
      <c r="L219" s="264" t="str">
        <f>'AMZN Auto Part MASTER'!$FV$56</f>
        <v>-</v>
      </c>
      <c r="M219" s="264" t="str">
        <f>'AMZN Auto Part MASTER'!$FV$57</f>
        <v>-</v>
      </c>
      <c r="N219" s="306" t="s">
        <v>199</v>
      </c>
      <c r="O219" s="264" t="str">
        <f>'AMZN Auto Part MASTER'!$FV$58</f>
        <v>-</v>
      </c>
      <c r="P219" s="228"/>
      <c r="Q219" s="226"/>
      <c r="R219" s="226"/>
      <c r="T219" s="17"/>
      <c r="Y219" s="12"/>
      <c r="Z219" s="12"/>
      <c r="AA219" s="12"/>
      <c r="AB219" s="12"/>
    </row>
    <row r="220" spans="2:28" s="2" customFormat="1" ht="15.75" customHeight="1">
      <c r="B220" s="260">
        <f>'AMZN Auto Part MASTER'!$FW$4</f>
        <v>0</v>
      </c>
      <c r="C220" s="17" t="s">
        <v>469</v>
      </c>
      <c r="D220" s="264" t="str">
        <f>'AMZN Auto Part MASTER'!$FW$48</f>
        <v>-</v>
      </c>
      <c r="E220" s="264" t="str">
        <f>'AMZN Auto Part MASTER'!$FW$49</f>
        <v>-</v>
      </c>
      <c r="F220" s="264" t="str">
        <f>'AMZN Auto Part MASTER'!$FW$50</f>
        <v>-</v>
      </c>
      <c r="G220" s="264" t="str">
        <f>'AMZN Auto Part MASTER'!$FW$51</f>
        <v>-</v>
      </c>
      <c r="H220" s="264" t="str">
        <f>'AMZN Auto Part MASTER'!$FW$52</f>
        <v>-</v>
      </c>
      <c r="I220" s="264" t="str">
        <f>'AMZN Auto Part MASTER'!$FW$53</f>
        <v>-</v>
      </c>
      <c r="J220" s="264" t="str">
        <f>'AMZN Auto Part MASTER'!$FW$54</f>
        <v>-</v>
      </c>
      <c r="K220" s="264" t="str">
        <f>'AMZN Auto Part MASTER'!$FW$55</f>
        <v>-</v>
      </c>
      <c r="L220" s="264" t="str">
        <f>'AMZN Auto Part MASTER'!$FW$56</f>
        <v>-</v>
      </c>
      <c r="M220" s="264" t="str">
        <f>'AMZN Auto Part MASTER'!$FW$57</f>
        <v>-</v>
      </c>
      <c r="N220" s="306" t="s">
        <v>199</v>
      </c>
      <c r="O220" s="264" t="str">
        <f>'AMZN Auto Part MASTER'!$FW$58</f>
        <v>-</v>
      </c>
      <c r="P220" s="228"/>
      <c r="Q220" s="226"/>
      <c r="R220" s="226"/>
      <c r="T220" s="17"/>
      <c r="Y220" s="12"/>
      <c r="Z220" s="12"/>
      <c r="AA220" s="12"/>
      <c r="AB220" s="12"/>
    </row>
    <row r="221" spans="2:28" s="2" customFormat="1" ht="15.75" customHeight="1">
      <c r="B221" s="260">
        <f>'AMZN Auto Part MASTER'!$FX$4</f>
        <v>0</v>
      </c>
      <c r="C221" s="17" t="s">
        <v>470</v>
      </c>
      <c r="D221" s="264" t="str">
        <f>'AMZN Auto Part MASTER'!$FX$48</f>
        <v>-</v>
      </c>
      <c r="E221" s="264" t="str">
        <f>'AMZN Auto Part MASTER'!$FX$49</f>
        <v>-</v>
      </c>
      <c r="F221" s="264" t="str">
        <f>'AMZN Auto Part MASTER'!$FX$50</f>
        <v>-</v>
      </c>
      <c r="G221" s="264" t="str">
        <f>'AMZN Auto Part MASTER'!$FX$51</f>
        <v>-</v>
      </c>
      <c r="H221" s="264" t="str">
        <f>'AMZN Auto Part MASTER'!$FX$52</f>
        <v>-</v>
      </c>
      <c r="I221" s="264" t="str">
        <f>'AMZN Auto Part MASTER'!$FX$53</f>
        <v>-</v>
      </c>
      <c r="J221" s="264" t="str">
        <f>'AMZN Auto Part MASTER'!$FX$54</f>
        <v>-</v>
      </c>
      <c r="K221" s="264" t="str">
        <f>'AMZN Auto Part MASTER'!$FX$55</f>
        <v>-</v>
      </c>
      <c r="L221" s="264" t="str">
        <f>'AMZN Auto Part MASTER'!$FX$56</f>
        <v>-</v>
      </c>
      <c r="M221" s="264" t="str">
        <f>'AMZN Auto Part MASTER'!$FX$57</f>
        <v>-</v>
      </c>
      <c r="N221" s="306" t="s">
        <v>199</v>
      </c>
      <c r="O221" s="264" t="str">
        <f>'AMZN Auto Part MASTER'!$FX$58</f>
        <v>-</v>
      </c>
      <c r="P221" s="228"/>
      <c r="Q221" s="226"/>
      <c r="R221" s="226"/>
      <c r="T221" s="17"/>
      <c r="Y221" s="12"/>
      <c r="Z221" s="12"/>
      <c r="AA221" s="12"/>
      <c r="AB221" s="12"/>
    </row>
    <row r="222" spans="2:28" s="2" customFormat="1" ht="15.75" customHeight="1">
      <c r="B222" s="260">
        <f>'AMZN Auto Part MASTER'!$FY$4</f>
        <v>0</v>
      </c>
      <c r="C222" s="17" t="s">
        <v>471</v>
      </c>
      <c r="D222" s="264" t="str">
        <f>'AMZN Auto Part MASTER'!$FY$48</f>
        <v>-</v>
      </c>
      <c r="E222" s="264" t="str">
        <f>'AMZN Auto Part MASTER'!$FY$49</f>
        <v>-</v>
      </c>
      <c r="F222" s="264" t="str">
        <f>'AMZN Auto Part MASTER'!$FY$50</f>
        <v>-</v>
      </c>
      <c r="G222" s="264" t="str">
        <f>'AMZN Auto Part MASTER'!$FY$51</f>
        <v>-</v>
      </c>
      <c r="H222" s="264" t="str">
        <f>'AMZN Auto Part MASTER'!$FY$52</f>
        <v>-</v>
      </c>
      <c r="I222" s="264" t="str">
        <f>'AMZN Auto Part MASTER'!$FY$53</f>
        <v>-</v>
      </c>
      <c r="J222" s="264" t="str">
        <f>'AMZN Auto Part MASTER'!$FY$54</f>
        <v>-</v>
      </c>
      <c r="K222" s="264" t="str">
        <f>'AMZN Auto Part MASTER'!$FY$55</f>
        <v>-</v>
      </c>
      <c r="L222" s="264" t="str">
        <f>'AMZN Auto Part MASTER'!$FY$56</f>
        <v>-</v>
      </c>
      <c r="M222" s="264" t="str">
        <f>'AMZN Auto Part MASTER'!$FY$57</f>
        <v>-</v>
      </c>
      <c r="N222" s="306" t="s">
        <v>199</v>
      </c>
      <c r="O222" s="264" t="str">
        <f>'AMZN Auto Part MASTER'!$FY$58</f>
        <v>-</v>
      </c>
      <c r="P222" s="228"/>
      <c r="Q222" s="226"/>
      <c r="R222" s="226"/>
      <c r="T222" s="17"/>
      <c r="Y222" s="12"/>
      <c r="Z222" s="12"/>
      <c r="AA222" s="12"/>
      <c r="AB222" s="12"/>
    </row>
    <row r="223" spans="2:28" s="2" customFormat="1" ht="15.75" customHeight="1">
      <c r="B223" s="260">
        <f>'AMZN Auto Part MASTER'!$FZ$4</f>
        <v>0</v>
      </c>
      <c r="C223" s="17" t="s">
        <v>472</v>
      </c>
      <c r="D223" s="264" t="str">
        <f>'AMZN Auto Part MASTER'!$FZ$48</f>
        <v>-</v>
      </c>
      <c r="E223" s="264" t="str">
        <f>'AMZN Auto Part MASTER'!$FZ$49</f>
        <v>-</v>
      </c>
      <c r="F223" s="264" t="str">
        <f>'AMZN Auto Part MASTER'!$FZ$50</f>
        <v>-</v>
      </c>
      <c r="G223" s="264" t="str">
        <f>'AMZN Auto Part MASTER'!$FZ$51</f>
        <v>-</v>
      </c>
      <c r="H223" s="264" t="str">
        <f>'AMZN Auto Part MASTER'!$FZ$52</f>
        <v>-</v>
      </c>
      <c r="I223" s="264" t="str">
        <f>'AMZN Auto Part MASTER'!$FZ$53</f>
        <v>-</v>
      </c>
      <c r="J223" s="264" t="str">
        <f>'AMZN Auto Part MASTER'!$FZ$54</f>
        <v>-</v>
      </c>
      <c r="K223" s="264" t="str">
        <f>'AMZN Auto Part MASTER'!$FZ$55</f>
        <v>-</v>
      </c>
      <c r="L223" s="264" t="str">
        <f>'AMZN Auto Part MASTER'!$FZ$56</f>
        <v>-</v>
      </c>
      <c r="M223" s="264" t="str">
        <f>'AMZN Auto Part MASTER'!$FZ$57</f>
        <v>-</v>
      </c>
      <c r="N223" s="306" t="s">
        <v>199</v>
      </c>
      <c r="O223" s="264" t="str">
        <f>'AMZN Auto Part MASTER'!$FZ$58</f>
        <v>-</v>
      </c>
      <c r="P223" s="228"/>
      <c r="Q223" s="226"/>
      <c r="R223" s="226"/>
      <c r="T223" s="17"/>
      <c r="Y223" s="12"/>
      <c r="Z223" s="12"/>
      <c r="AA223" s="12"/>
      <c r="AB223" s="12"/>
    </row>
    <row r="224" spans="2:28" s="2" customFormat="1" ht="15.75" customHeight="1">
      <c r="B224" s="260">
        <f>'AMZN Auto Part MASTER'!$GA$4</f>
        <v>0</v>
      </c>
      <c r="C224" s="17" t="s">
        <v>473</v>
      </c>
      <c r="D224" s="264" t="str">
        <f>'AMZN Auto Part MASTER'!$GA$48</f>
        <v>-</v>
      </c>
      <c r="E224" s="264" t="str">
        <f>'AMZN Auto Part MASTER'!$GA$49</f>
        <v>-</v>
      </c>
      <c r="F224" s="264" t="str">
        <f>'AMZN Auto Part MASTER'!$GA$50</f>
        <v>-</v>
      </c>
      <c r="G224" s="264" t="str">
        <f>'AMZN Auto Part MASTER'!$GA$51</f>
        <v>-</v>
      </c>
      <c r="H224" s="264" t="str">
        <f>'AMZN Auto Part MASTER'!$GA$52</f>
        <v>-</v>
      </c>
      <c r="I224" s="264" t="str">
        <f>'AMZN Auto Part MASTER'!$GA$53</f>
        <v>-</v>
      </c>
      <c r="J224" s="264" t="str">
        <f>'AMZN Auto Part MASTER'!$GA$54</f>
        <v>-</v>
      </c>
      <c r="K224" s="264" t="str">
        <f>'AMZN Auto Part MASTER'!$GA$55</f>
        <v>-</v>
      </c>
      <c r="L224" s="264" t="str">
        <f>'AMZN Auto Part MASTER'!$GA$56</f>
        <v>-</v>
      </c>
      <c r="M224" s="264" t="str">
        <f>'AMZN Auto Part MASTER'!$GA$57</f>
        <v>-</v>
      </c>
      <c r="N224" s="306" t="s">
        <v>199</v>
      </c>
      <c r="O224" s="264" t="str">
        <f>'AMZN Auto Part MASTER'!$GA$58</f>
        <v>-</v>
      </c>
      <c r="P224" s="228"/>
      <c r="Q224" s="226"/>
      <c r="R224" s="226"/>
      <c r="T224" s="17"/>
      <c r="Y224" s="12"/>
      <c r="Z224" s="12"/>
      <c r="AA224" s="12"/>
      <c r="AB224" s="12"/>
    </row>
    <row r="225" spans="2:28" s="2" customFormat="1" ht="15.75" customHeight="1">
      <c r="B225" s="260">
        <f>'AMZN Auto Part MASTER'!$GB$4</f>
        <v>0</v>
      </c>
      <c r="C225" s="17" t="s">
        <v>474</v>
      </c>
      <c r="D225" s="264" t="str">
        <f>'AMZN Auto Part MASTER'!$GB$48</f>
        <v>-</v>
      </c>
      <c r="E225" s="264" t="str">
        <f>'AMZN Auto Part MASTER'!$GB$49</f>
        <v>-</v>
      </c>
      <c r="F225" s="264" t="str">
        <f>'AMZN Auto Part MASTER'!$GB$50</f>
        <v>-</v>
      </c>
      <c r="G225" s="264" t="str">
        <f>'AMZN Auto Part MASTER'!$GB$51</f>
        <v>-</v>
      </c>
      <c r="H225" s="264" t="str">
        <f>'AMZN Auto Part MASTER'!$GB$52</f>
        <v>-</v>
      </c>
      <c r="I225" s="264" t="str">
        <f>'AMZN Auto Part MASTER'!$GB$53</f>
        <v>-</v>
      </c>
      <c r="J225" s="264" t="str">
        <f>'AMZN Auto Part MASTER'!$GB$54</f>
        <v>-</v>
      </c>
      <c r="K225" s="264" t="str">
        <f>'AMZN Auto Part MASTER'!$GB$55</f>
        <v>-</v>
      </c>
      <c r="L225" s="264" t="str">
        <f>'AMZN Auto Part MASTER'!$GB$56</f>
        <v>-</v>
      </c>
      <c r="M225" s="264" t="str">
        <f>'AMZN Auto Part MASTER'!$GB$57</f>
        <v>-</v>
      </c>
      <c r="N225" s="306" t="s">
        <v>199</v>
      </c>
      <c r="O225" s="264" t="str">
        <f>'AMZN Auto Part MASTER'!$GB$58</f>
        <v>-</v>
      </c>
      <c r="P225" s="228"/>
      <c r="Q225" s="226"/>
      <c r="R225" s="226"/>
      <c r="T225" s="17"/>
      <c r="Y225" s="12"/>
      <c r="Z225" s="12"/>
      <c r="AA225" s="12"/>
      <c r="AB225" s="12"/>
    </row>
    <row r="226" spans="2:28" s="2" customFormat="1" ht="15.75" customHeight="1">
      <c r="B226" s="260">
        <f>'AMZN Auto Part MASTER'!$GC$4</f>
        <v>0</v>
      </c>
      <c r="C226" s="17" t="s">
        <v>475</v>
      </c>
      <c r="D226" s="264" t="str">
        <f>'AMZN Auto Part MASTER'!$GC$48</f>
        <v>-</v>
      </c>
      <c r="E226" s="264" t="str">
        <f>'AMZN Auto Part MASTER'!$GC$49</f>
        <v>-</v>
      </c>
      <c r="F226" s="264" t="str">
        <f>'AMZN Auto Part MASTER'!$GC$50</f>
        <v>-</v>
      </c>
      <c r="G226" s="264" t="str">
        <f>'AMZN Auto Part MASTER'!$GC$51</f>
        <v>-</v>
      </c>
      <c r="H226" s="264" t="str">
        <f>'AMZN Auto Part MASTER'!$GC$52</f>
        <v>-</v>
      </c>
      <c r="I226" s="264" t="str">
        <f>'AMZN Auto Part MASTER'!$GC$53</f>
        <v>-</v>
      </c>
      <c r="J226" s="264" t="str">
        <f>'AMZN Auto Part MASTER'!$GC$54</f>
        <v>-</v>
      </c>
      <c r="K226" s="264" t="str">
        <f>'AMZN Auto Part MASTER'!$GC$55</f>
        <v>-</v>
      </c>
      <c r="L226" s="264" t="str">
        <f>'AMZN Auto Part MASTER'!$GC$56</f>
        <v>-</v>
      </c>
      <c r="M226" s="264" t="str">
        <f>'AMZN Auto Part MASTER'!$GC$57</f>
        <v>-</v>
      </c>
      <c r="N226" s="306" t="s">
        <v>199</v>
      </c>
      <c r="O226" s="264" t="str">
        <f>'AMZN Auto Part MASTER'!$GC$58</f>
        <v>-</v>
      </c>
      <c r="P226" s="228"/>
      <c r="Q226" s="226"/>
      <c r="R226" s="226"/>
      <c r="T226" s="17"/>
      <c r="Y226" s="12"/>
      <c r="Z226" s="12"/>
      <c r="AA226" s="12"/>
      <c r="AB226" s="12"/>
    </row>
    <row r="227" spans="2:28" s="2" customFormat="1" ht="15.75" customHeight="1">
      <c r="B227" s="260">
        <f>'AMZN Auto Part MASTER'!$GD$4</f>
        <v>0</v>
      </c>
      <c r="C227" s="17" t="s">
        <v>476</v>
      </c>
      <c r="D227" s="264" t="str">
        <f>'AMZN Auto Part MASTER'!$GD$48</f>
        <v>-</v>
      </c>
      <c r="E227" s="264" t="str">
        <f>'AMZN Auto Part MASTER'!$GD$49</f>
        <v>-</v>
      </c>
      <c r="F227" s="264" t="str">
        <f>'AMZN Auto Part MASTER'!$GD$50</f>
        <v>-</v>
      </c>
      <c r="G227" s="264" t="str">
        <f>'AMZN Auto Part MASTER'!$GD$51</f>
        <v>-</v>
      </c>
      <c r="H227" s="264" t="str">
        <f>'AMZN Auto Part MASTER'!$GD$52</f>
        <v>-</v>
      </c>
      <c r="I227" s="264" t="str">
        <f>'AMZN Auto Part MASTER'!$GD$53</f>
        <v>-</v>
      </c>
      <c r="J227" s="264" t="str">
        <f>'AMZN Auto Part MASTER'!$GD$54</f>
        <v>-</v>
      </c>
      <c r="K227" s="264" t="str">
        <f>'AMZN Auto Part MASTER'!$GD$55</f>
        <v>-</v>
      </c>
      <c r="L227" s="264" t="str">
        <f>'AMZN Auto Part MASTER'!$GD$56</f>
        <v>-</v>
      </c>
      <c r="M227" s="264" t="str">
        <f>'AMZN Auto Part MASTER'!$GD$57</f>
        <v>-</v>
      </c>
      <c r="N227" s="306" t="s">
        <v>199</v>
      </c>
      <c r="O227" s="264" t="str">
        <f>'AMZN Auto Part MASTER'!$GD$58</f>
        <v>-</v>
      </c>
      <c r="P227" s="228"/>
      <c r="Q227" s="226"/>
      <c r="R227" s="226"/>
      <c r="T227" s="17"/>
      <c r="Y227" s="12"/>
      <c r="Z227" s="12"/>
      <c r="AA227" s="12"/>
      <c r="AB227" s="12"/>
    </row>
    <row r="228" spans="2:28" s="2" customFormat="1" ht="15.75" customHeight="1">
      <c r="B228" s="260">
        <f>'AMZN Auto Part MASTER'!$GE$4</f>
        <v>0</v>
      </c>
      <c r="C228" s="17" t="s">
        <v>477</v>
      </c>
      <c r="D228" s="264" t="str">
        <f>'AMZN Auto Part MASTER'!$GE$48</f>
        <v>-</v>
      </c>
      <c r="E228" s="264" t="str">
        <f>'AMZN Auto Part MASTER'!$GE$49</f>
        <v>-</v>
      </c>
      <c r="F228" s="264" t="str">
        <f>'AMZN Auto Part MASTER'!$GE$50</f>
        <v>-</v>
      </c>
      <c r="G228" s="264" t="str">
        <f>'AMZN Auto Part MASTER'!$GE$51</f>
        <v>-</v>
      </c>
      <c r="H228" s="264" t="str">
        <f>'AMZN Auto Part MASTER'!$GE$52</f>
        <v>-</v>
      </c>
      <c r="I228" s="264" t="str">
        <f>'AMZN Auto Part MASTER'!$GE$53</f>
        <v>-</v>
      </c>
      <c r="J228" s="264" t="str">
        <f>'AMZN Auto Part MASTER'!$GE$54</f>
        <v>-</v>
      </c>
      <c r="K228" s="264" t="str">
        <f>'AMZN Auto Part MASTER'!$GE$55</f>
        <v>-</v>
      </c>
      <c r="L228" s="264" t="str">
        <f>'AMZN Auto Part MASTER'!$GE$56</f>
        <v>-</v>
      </c>
      <c r="M228" s="264" t="str">
        <f>'AMZN Auto Part MASTER'!$GE$57</f>
        <v>-</v>
      </c>
      <c r="N228" s="306" t="s">
        <v>199</v>
      </c>
      <c r="O228" s="264" t="str">
        <f>'AMZN Auto Part MASTER'!$GE$58</f>
        <v>-</v>
      </c>
      <c r="P228" s="228"/>
      <c r="Q228" s="226"/>
      <c r="R228" s="226"/>
      <c r="T228" s="17"/>
      <c r="Y228" s="12"/>
      <c r="Z228" s="12"/>
      <c r="AA228" s="12"/>
      <c r="AB228" s="12"/>
    </row>
    <row r="229" spans="2:28" s="2" customFormat="1" ht="15.75" customHeight="1">
      <c r="B229" s="260">
        <f>'AMZN Auto Part MASTER'!$GF$4</f>
        <v>0</v>
      </c>
      <c r="C229" s="17" t="s">
        <v>478</v>
      </c>
      <c r="D229" s="264" t="str">
        <f>'AMZN Auto Part MASTER'!$GF$48</f>
        <v>-</v>
      </c>
      <c r="E229" s="264" t="str">
        <f>'AMZN Auto Part MASTER'!$GF$49</f>
        <v>-</v>
      </c>
      <c r="F229" s="264" t="str">
        <f>'AMZN Auto Part MASTER'!$GF$50</f>
        <v>-</v>
      </c>
      <c r="G229" s="264" t="str">
        <f>'AMZN Auto Part MASTER'!$GF$51</f>
        <v>-</v>
      </c>
      <c r="H229" s="264" t="str">
        <f>'AMZN Auto Part MASTER'!$GF$52</f>
        <v>-</v>
      </c>
      <c r="I229" s="264" t="str">
        <f>'AMZN Auto Part MASTER'!$GF$53</f>
        <v>-</v>
      </c>
      <c r="J229" s="264" t="str">
        <f>'AMZN Auto Part MASTER'!$GF$54</f>
        <v>-</v>
      </c>
      <c r="K229" s="264" t="str">
        <f>'AMZN Auto Part MASTER'!$GF$55</f>
        <v>-</v>
      </c>
      <c r="L229" s="264" t="str">
        <f>'AMZN Auto Part MASTER'!$GF$56</f>
        <v>-</v>
      </c>
      <c r="M229" s="264" t="str">
        <f>'AMZN Auto Part MASTER'!$GF$57</f>
        <v>-</v>
      </c>
      <c r="N229" s="306" t="s">
        <v>199</v>
      </c>
      <c r="O229" s="264" t="str">
        <f>'AMZN Auto Part MASTER'!$GF$58</f>
        <v>-</v>
      </c>
      <c r="P229" s="228"/>
      <c r="Q229" s="226"/>
      <c r="R229" s="226"/>
      <c r="T229" s="17"/>
      <c r="Y229" s="12"/>
      <c r="Z229" s="12"/>
      <c r="AA229" s="12"/>
      <c r="AB229" s="12"/>
    </row>
    <row r="230" spans="2:28" s="2" customFormat="1" ht="15.75" customHeight="1">
      <c r="B230" s="260">
        <f>'AMZN Auto Part MASTER'!$GG$4</f>
        <v>0</v>
      </c>
      <c r="C230" s="17" t="s">
        <v>479</v>
      </c>
      <c r="D230" s="264" t="str">
        <f>'AMZN Auto Part MASTER'!$GG$48</f>
        <v>-</v>
      </c>
      <c r="E230" s="264" t="str">
        <f>'AMZN Auto Part MASTER'!$GG$49</f>
        <v>-</v>
      </c>
      <c r="F230" s="264" t="str">
        <f>'AMZN Auto Part MASTER'!$GG$50</f>
        <v>-</v>
      </c>
      <c r="G230" s="264" t="str">
        <f>'AMZN Auto Part MASTER'!$GG$51</f>
        <v>-</v>
      </c>
      <c r="H230" s="264" t="str">
        <f>'AMZN Auto Part MASTER'!$GG$52</f>
        <v>-</v>
      </c>
      <c r="I230" s="264" t="str">
        <f>'AMZN Auto Part MASTER'!$GG$53</f>
        <v>-</v>
      </c>
      <c r="J230" s="264" t="str">
        <f>'AMZN Auto Part MASTER'!$GG$54</f>
        <v>-</v>
      </c>
      <c r="K230" s="264" t="str">
        <f>'AMZN Auto Part MASTER'!$GG$55</f>
        <v>-</v>
      </c>
      <c r="L230" s="264" t="str">
        <f>'AMZN Auto Part MASTER'!$GG$56</f>
        <v>-</v>
      </c>
      <c r="M230" s="264" t="str">
        <f>'AMZN Auto Part MASTER'!$GG$57</f>
        <v>-</v>
      </c>
      <c r="N230" s="306" t="s">
        <v>199</v>
      </c>
      <c r="O230" s="264" t="str">
        <f>'AMZN Auto Part MASTER'!$GG$58</f>
        <v>-</v>
      </c>
      <c r="P230" s="228"/>
      <c r="Q230" s="226"/>
      <c r="R230" s="226"/>
      <c r="T230" s="17"/>
      <c r="Y230" s="12"/>
      <c r="Z230" s="12"/>
      <c r="AA230" s="12"/>
      <c r="AB230" s="12"/>
    </row>
    <row r="231" spans="2:28" s="2" customFormat="1" ht="15.75" customHeight="1">
      <c r="B231" s="260">
        <f>'AMZN Auto Part MASTER'!$GH$4</f>
        <v>0</v>
      </c>
      <c r="C231" s="17" t="s">
        <v>480</v>
      </c>
      <c r="D231" s="264" t="str">
        <f>'AMZN Auto Part MASTER'!$GH$48</f>
        <v>-</v>
      </c>
      <c r="E231" s="264" t="str">
        <f>'AMZN Auto Part MASTER'!$GH$49</f>
        <v>-</v>
      </c>
      <c r="F231" s="264" t="str">
        <f>'AMZN Auto Part MASTER'!$GH$50</f>
        <v>-</v>
      </c>
      <c r="G231" s="264" t="str">
        <f>'AMZN Auto Part MASTER'!$GH$51</f>
        <v>-</v>
      </c>
      <c r="H231" s="264" t="str">
        <f>'AMZN Auto Part MASTER'!$GH$52</f>
        <v>-</v>
      </c>
      <c r="I231" s="264" t="str">
        <f>'AMZN Auto Part MASTER'!$GH$53</f>
        <v>-</v>
      </c>
      <c r="J231" s="264" t="str">
        <f>'AMZN Auto Part MASTER'!$GH$54</f>
        <v>-</v>
      </c>
      <c r="K231" s="264" t="str">
        <f>'AMZN Auto Part MASTER'!$GH$55</f>
        <v>-</v>
      </c>
      <c r="L231" s="264" t="str">
        <f>'AMZN Auto Part MASTER'!$GH$56</f>
        <v>-</v>
      </c>
      <c r="M231" s="264" t="str">
        <f>'AMZN Auto Part MASTER'!$GH$57</f>
        <v>-</v>
      </c>
      <c r="N231" s="306" t="s">
        <v>199</v>
      </c>
      <c r="O231" s="264" t="str">
        <f>'AMZN Auto Part MASTER'!$GH$58</f>
        <v>-</v>
      </c>
      <c r="P231" s="228"/>
      <c r="Q231" s="226"/>
      <c r="R231" s="226"/>
      <c r="T231" s="17"/>
      <c r="Y231" s="12"/>
      <c r="Z231" s="12"/>
      <c r="AA231" s="12"/>
      <c r="AB231" s="12"/>
    </row>
    <row r="232" spans="2:28" s="2" customFormat="1" ht="15.75" customHeight="1">
      <c r="B232" s="260">
        <f>'AMZN Auto Part MASTER'!$GI$4</f>
        <v>0</v>
      </c>
      <c r="C232" s="17" t="s">
        <v>481</v>
      </c>
      <c r="D232" s="264" t="str">
        <f>'AMZN Auto Part MASTER'!$GI$48</f>
        <v>-</v>
      </c>
      <c r="E232" s="264" t="str">
        <f>'AMZN Auto Part MASTER'!$GI$49</f>
        <v>-</v>
      </c>
      <c r="F232" s="264" t="str">
        <f>'AMZN Auto Part MASTER'!$GI$50</f>
        <v>-</v>
      </c>
      <c r="G232" s="264" t="str">
        <f>'AMZN Auto Part MASTER'!$GI$51</f>
        <v>-</v>
      </c>
      <c r="H232" s="264" t="str">
        <f>'AMZN Auto Part MASTER'!$GI$52</f>
        <v>-</v>
      </c>
      <c r="I232" s="264" t="str">
        <f>'AMZN Auto Part MASTER'!$GI$53</f>
        <v>-</v>
      </c>
      <c r="J232" s="264" t="str">
        <f>'AMZN Auto Part MASTER'!$GI$54</f>
        <v>-</v>
      </c>
      <c r="K232" s="264" t="str">
        <f>'AMZN Auto Part MASTER'!$GI$55</f>
        <v>-</v>
      </c>
      <c r="L232" s="264" t="str">
        <f>'AMZN Auto Part MASTER'!$GI$56</f>
        <v>-</v>
      </c>
      <c r="M232" s="264" t="str">
        <f>'AMZN Auto Part MASTER'!$GI$57</f>
        <v>-</v>
      </c>
      <c r="N232" s="306" t="s">
        <v>199</v>
      </c>
      <c r="O232" s="264" t="str">
        <f>'AMZN Auto Part MASTER'!$GI$58</f>
        <v>-</v>
      </c>
      <c r="P232" s="228"/>
      <c r="Q232" s="226"/>
      <c r="R232" s="226"/>
      <c r="T232" s="17"/>
      <c r="Y232" s="12"/>
      <c r="Z232" s="12"/>
      <c r="AA232" s="12"/>
      <c r="AB232" s="12"/>
    </row>
    <row r="233" spans="2:28" s="2" customFormat="1" ht="15.75" customHeight="1">
      <c r="B233" s="260">
        <f>'AMZN Auto Part MASTER'!$GJ$4</f>
        <v>0</v>
      </c>
      <c r="C233" s="17" t="s">
        <v>482</v>
      </c>
      <c r="D233" s="264" t="str">
        <f>'AMZN Auto Part MASTER'!$GJ$48</f>
        <v>-</v>
      </c>
      <c r="E233" s="264" t="str">
        <f>'AMZN Auto Part MASTER'!$GJ$49</f>
        <v>-</v>
      </c>
      <c r="F233" s="264" t="str">
        <f>'AMZN Auto Part MASTER'!$GJ$50</f>
        <v>-</v>
      </c>
      <c r="G233" s="264" t="str">
        <f>'AMZN Auto Part MASTER'!$GJ$51</f>
        <v>-</v>
      </c>
      <c r="H233" s="264" t="str">
        <f>'AMZN Auto Part MASTER'!$GJ$52</f>
        <v>-</v>
      </c>
      <c r="I233" s="264" t="str">
        <f>'AMZN Auto Part MASTER'!$GJ$53</f>
        <v>-</v>
      </c>
      <c r="J233" s="264" t="str">
        <f>'AMZN Auto Part MASTER'!$GJ$54</f>
        <v>-</v>
      </c>
      <c r="K233" s="264" t="str">
        <f>'AMZN Auto Part MASTER'!$GJ$55</f>
        <v>-</v>
      </c>
      <c r="L233" s="264" t="str">
        <f>'AMZN Auto Part MASTER'!$GJ$56</f>
        <v>-</v>
      </c>
      <c r="M233" s="264" t="str">
        <f>'AMZN Auto Part MASTER'!$GJ$57</f>
        <v>-</v>
      </c>
      <c r="N233" s="306" t="s">
        <v>199</v>
      </c>
      <c r="O233" s="264" t="str">
        <f>'AMZN Auto Part MASTER'!$GJ$58</f>
        <v>-</v>
      </c>
      <c r="P233" s="228"/>
      <c r="Q233" s="226"/>
      <c r="R233" s="226"/>
      <c r="T233" s="17"/>
      <c r="Y233" s="12"/>
      <c r="Z233" s="12"/>
      <c r="AA233" s="12"/>
      <c r="AB233" s="12"/>
    </row>
    <row r="234" spans="2:28" s="2" customFormat="1" ht="15.75" customHeight="1">
      <c r="B234" s="260">
        <f>'AMZN Auto Part MASTER'!$GK$4</f>
        <v>0</v>
      </c>
      <c r="C234" s="17" t="s">
        <v>483</v>
      </c>
      <c r="D234" s="264" t="str">
        <f>'AMZN Auto Part MASTER'!$GK$48</f>
        <v>-</v>
      </c>
      <c r="E234" s="264" t="str">
        <f>'AMZN Auto Part MASTER'!$GK$49</f>
        <v>-</v>
      </c>
      <c r="F234" s="264" t="str">
        <f>'AMZN Auto Part MASTER'!$GK$50</f>
        <v>-</v>
      </c>
      <c r="G234" s="264" t="str">
        <f>'AMZN Auto Part MASTER'!$GK$51</f>
        <v>-</v>
      </c>
      <c r="H234" s="264" t="str">
        <f>'AMZN Auto Part MASTER'!$GK$52</f>
        <v>-</v>
      </c>
      <c r="I234" s="264" t="str">
        <f>'AMZN Auto Part MASTER'!$GK$53</f>
        <v>-</v>
      </c>
      <c r="J234" s="264" t="str">
        <f>'AMZN Auto Part MASTER'!$GK$54</f>
        <v>-</v>
      </c>
      <c r="K234" s="264" t="str">
        <f>'AMZN Auto Part MASTER'!$GK$55</f>
        <v>-</v>
      </c>
      <c r="L234" s="264" t="str">
        <f>'AMZN Auto Part MASTER'!$GK$56</f>
        <v>-</v>
      </c>
      <c r="M234" s="264" t="str">
        <f>'AMZN Auto Part MASTER'!$GK$57</f>
        <v>-</v>
      </c>
      <c r="N234" s="306" t="s">
        <v>199</v>
      </c>
      <c r="O234" s="264" t="str">
        <f>'AMZN Auto Part MASTER'!$GK$58</f>
        <v>-</v>
      </c>
      <c r="P234" s="228"/>
      <c r="Q234" s="226"/>
      <c r="R234" s="226"/>
      <c r="T234" s="17"/>
      <c r="Y234" s="12"/>
      <c r="Z234" s="12"/>
      <c r="AA234" s="12"/>
      <c r="AB234" s="12"/>
    </row>
    <row r="235" spans="2:28" s="2" customFormat="1" ht="15.75" customHeight="1">
      <c r="B235" s="260">
        <f>'AMZN Auto Part MASTER'!$GL$4</f>
        <v>0</v>
      </c>
      <c r="C235" s="17" t="s">
        <v>484</v>
      </c>
      <c r="D235" s="264" t="str">
        <f>'AMZN Auto Part MASTER'!$GL$48</f>
        <v>-</v>
      </c>
      <c r="E235" s="264" t="str">
        <f>'AMZN Auto Part MASTER'!$GL$49</f>
        <v>-</v>
      </c>
      <c r="F235" s="264" t="str">
        <f>'AMZN Auto Part MASTER'!$GL$50</f>
        <v>-</v>
      </c>
      <c r="G235" s="264" t="str">
        <f>'AMZN Auto Part MASTER'!$GL$51</f>
        <v>-</v>
      </c>
      <c r="H235" s="264" t="str">
        <f>'AMZN Auto Part MASTER'!$GL$52</f>
        <v>-</v>
      </c>
      <c r="I235" s="264" t="str">
        <f>'AMZN Auto Part MASTER'!$GL$53</f>
        <v>-</v>
      </c>
      <c r="J235" s="264" t="str">
        <f>'AMZN Auto Part MASTER'!$GL$54</f>
        <v>-</v>
      </c>
      <c r="K235" s="264" t="str">
        <f>'AMZN Auto Part MASTER'!$GL$55</f>
        <v>-</v>
      </c>
      <c r="L235" s="264" t="str">
        <f>'AMZN Auto Part MASTER'!$GL$56</f>
        <v>-</v>
      </c>
      <c r="M235" s="264" t="str">
        <f>'AMZN Auto Part MASTER'!$GL$57</f>
        <v>-</v>
      </c>
      <c r="N235" s="306" t="s">
        <v>199</v>
      </c>
      <c r="O235" s="264" t="str">
        <f>'AMZN Auto Part MASTER'!$GL$58</f>
        <v>-</v>
      </c>
      <c r="P235" s="228"/>
      <c r="Q235" s="226"/>
      <c r="R235" s="226"/>
      <c r="T235" s="17"/>
      <c r="Y235" s="12"/>
      <c r="Z235" s="12"/>
      <c r="AA235" s="12"/>
      <c r="AB235" s="12"/>
    </row>
    <row r="236" spans="2:28" s="2" customFormat="1" ht="15.75" customHeight="1">
      <c r="B236" s="260">
        <f>'AMZN Auto Part MASTER'!$GM$4</f>
        <v>0</v>
      </c>
      <c r="C236" s="17" t="s">
        <v>485</v>
      </c>
      <c r="D236" s="264" t="str">
        <f>'AMZN Auto Part MASTER'!$GM$48</f>
        <v>-</v>
      </c>
      <c r="E236" s="264" t="str">
        <f>'AMZN Auto Part MASTER'!$GM$49</f>
        <v>-</v>
      </c>
      <c r="F236" s="264" t="str">
        <f>'AMZN Auto Part MASTER'!$GM$50</f>
        <v>-</v>
      </c>
      <c r="G236" s="264" t="str">
        <f>'AMZN Auto Part MASTER'!$GM$51</f>
        <v>-</v>
      </c>
      <c r="H236" s="264" t="str">
        <f>'AMZN Auto Part MASTER'!$GM$52</f>
        <v>-</v>
      </c>
      <c r="I236" s="264" t="str">
        <f>'AMZN Auto Part MASTER'!$GM$53</f>
        <v>-</v>
      </c>
      <c r="J236" s="264" t="str">
        <f>'AMZN Auto Part MASTER'!$GM$54</f>
        <v>-</v>
      </c>
      <c r="K236" s="264" t="str">
        <f>'AMZN Auto Part MASTER'!$GM$55</f>
        <v>-</v>
      </c>
      <c r="L236" s="264" t="str">
        <f>'AMZN Auto Part MASTER'!$GM$56</f>
        <v>-</v>
      </c>
      <c r="M236" s="264" t="str">
        <f>'AMZN Auto Part MASTER'!$GM$57</f>
        <v>-</v>
      </c>
      <c r="N236" s="306" t="s">
        <v>199</v>
      </c>
      <c r="O236" s="264" t="str">
        <f>'AMZN Auto Part MASTER'!$GM$58</f>
        <v>-</v>
      </c>
      <c r="P236" s="228"/>
      <c r="Q236" s="226"/>
      <c r="R236" s="226"/>
      <c r="T236" s="17"/>
      <c r="Y236" s="12"/>
      <c r="Z236" s="12"/>
      <c r="AA236" s="12"/>
      <c r="AB236" s="12"/>
    </row>
    <row r="237" spans="2:28" s="2" customFormat="1" ht="15.75" customHeight="1">
      <c r="B237" s="260">
        <f>'AMZN Auto Part MASTER'!$GN$4</f>
        <v>0</v>
      </c>
      <c r="C237" s="17" t="s">
        <v>486</v>
      </c>
      <c r="D237" s="264" t="str">
        <f>'AMZN Auto Part MASTER'!$GN$48</f>
        <v>-</v>
      </c>
      <c r="E237" s="264" t="str">
        <f>'AMZN Auto Part MASTER'!$GN$49</f>
        <v>-</v>
      </c>
      <c r="F237" s="264" t="str">
        <f>'AMZN Auto Part MASTER'!$GN$50</f>
        <v>-</v>
      </c>
      <c r="G237" s="264" t="str">
        <f>'AMZN Auto Part MASTER'!$GN$51</f>
        <v>-</v>
      </c>
      <c r="H237" s="264" t="str">
        <f>'AMZN Auto Part MASTER'!$GN$52</f>
        <v>-</v>
      </c>
      <c r="I237" s="264" t="str">
        <f>'AMZN Auto Part MASTER'!$GN$53</f>
        <v>-</v>
      </c>
      <c r="J237" s="264" t="str">
        <f>'AMZN Auto Part MASTER'!$GN$54</f>
        <v>-</v>
      </c>
      <c r="K237" s="264" t="str">
        <f>'AMZN Auto Part MASTER'!$GN$55</f>
        <v>-</v>
      </c>
      <c r="L237" s="264" t="str">
        <f>'AMZN Auto Part MASTER'!$GN$56</f>
        <v>-</v>
      </c>
      <c r="M237" s="264" t="str">
        <f>'AMZN Auto Part MASTER'!$GN$57</f>
        <v>-</v>
      </c>
      <c r="N237" s="306" t="s">
        <v>199</v>
      </c>
      <c r="O237" s="264" t="str">
        <f>'AMZN Auto Part MASTER'!$GN$58</f>
        <v>-</v>
      </c>
      <c r="P237" s="228"/>
      <c r="Q237" s="226"/>
      <c r="R237" s="226"/>
      <c r="T237" s="17"/>
      <c r="Y237" s="12"/>
      <c r="Z237" s="12"/>
      <c r="AA237" s="12"/>
      <c r="AB237" s="12"/>
    </row>
    <row r="238" spans="2:28" s="2" customFormat="1" ht="15.75" customHeight="1">
      <c r="B238" s="260">
        <f>'AMZN Auto Part MASTER'!$GO$4</f>
        <v>0</v>
      </c>
      <c r="C238" s="17" t="s">
        <v>487</v>
      </c>
      <c r="D238" s="264" t="str">
        <f>'AMZN Auto Part MASTER'!$GO$48</f>
        <v>-</v>
      </c>
      <c r="E238" s="264" t="str">
        <f>'AMZN Auto Part MASTER'!$GO$49</f>
        <v>-</v>
      </c>
      <c r="F238" s="264" t="str">
        <f>'AMZN Auto Part MASTER'!$GO$50</f>
        <v>-</v>
      </c>
      <c r="G238" s="264" t="str">
        <f>'AMZN Auto Part MASTER'!$GO$51</f>
        <v>-</v>
      </c>
      <c r="H238" s="264" t="str">
        <f>'AMZN Auto Part MASTER'!$GO$52</f>
        <v>-</v>
      </c>
      <c r="I238" s="264" t="str">
        <f>'AMZN Auto Part MASTER'!$GO$53</f>
        <v>-</v>
      </c>
      <c r="J238" s="264" t="str">
        <f>'AMZN Auto Part MASTER'!$GO$54</f>
        <v>-</v>
      </c>
      <c r="K238" s="264" t="str">
        <f>'AMZN Auto Part MASTER'!$GO$55</f>
        <v>-</v>
      </c>
      <c r="L238" s="264" t="str">
        <f>'AMZN Auto Part MASTER'!$GO$56</f>
        <v>-</v>
      </c>
      <c r="M238" s="264" t="str">
        <f>'AMZN Auto Part MASTER'!$GO$57</f>
        <v>-</v>
      </c>
      <c r="N238" s="306" t="s">
        <v>199</v>
      </c>
      <c r="O238" s="264" t="str">
        <f>'AMZN Auto Part MASTER'!$GO$58</f>
        <v>-</v>
      </c>
      <c r="P238" s="228"/>
      <c r="Q238" s="226"/>
      <c r="R238" s="226"/>
      <c r="T238" s="17"/>
      <c r="Y238" s="12"/>
      <c r="Z238" s="12"/>
      <c r="AA238" s="12"/>
      <c r="AB238" s="12"/>
    </row>
    <row r="239" spans="2:28" s="2" customFormat="1" ht="15.75" customHeight="1">
      <c r="B239" s="260">
        <f>'AMZN Auto Part MASTER'!$GP$4</f>
        <v>0</v>
      </c>
      <c r="C239" s="17" t="s">
        <v>488</v>
      </c>
      <c r="D239" s="264" t="str">
        <f>'AMZN Auto Part MASTER'!$GP$48</f>
        <v>-</v>
      </c>
      <c r="E239" s="264" t="str">
        <f>'AMZN Auto Part MASTER'!$GP$49</f>
        <v>-</v>
      </c>
      <c r="F239" s="264" t="str">
        <f>'AMZN Auto Part MASTER'!$GP$50</f>
        <v>-</v>
      </c>
      <c r="G239" s="264" t="str">
        <f>'AMZN Auto Part MASTER'!$GP$51</f>
        <v>-</v>
      </c>
      <c r="H239" s="264" t="str">
        <f>'AMZN Auto Part MASTER'!$GP$52</f>
        <v>-</v>
      </c>
      <c r="I239" s="264" t="str">
        <f>'AMZN Auto Part MASTER'!$GP$53</f>
        <v>-</v>
      </c>
      <c r="J239" s="264" t="str">
        <f>'AMZN Auto Part MASTER'!$GP$54</f>
        <v>-</v>
      </c>
      <c r="K239" s="264" t="str">
        <f>'AMZN Auto Part MASTER'!$GP$55</f>
        <v>-</v>
      </c>
      <c r="L239" s="264" t="str">
        <f>'AMZN Auto Part MASTER'!$GP$56</f>
        <v>-</v>
      </c>
      <c r="M239" s="264" t="str">
        <f>'AMZN Auto Part MASTER'!$GP$57</f>
        <v>-</v>
      </c>
      <c r="N239" s="306" t="s">
        <v>199</v>
      </c>
      <c r="O239" s="264" t="str">
        <f>'AMZN Auto Part MASTER'!$GP$58</f>
        <v>-</v>
      </c>
      <c r="P239" s="228"/>
      <c r="Q239" s="226"/>
      <c r="R239" s="226"/>
      <c r="T239" s="17"/>
      <c r="Y239" s="12"/>
      <c r="Z239" s="12"/>
      <c r="AA239" s="12"/>
      <c r="AB239" s="12"/>
    </row>
    <row r="240" spans="2:28" s="2" customFormat="1" ht="15.75" customHeight="1">
      <c r="B240" s="260">
        <f>'AMZN Auto Part MASTER'!$GQ$4</f>
        <v>0</v>
      </c>
      <c r="C240" s="17" t="s">
        <v>489</v>
      </c>
      <c r="D240" s="264" t="str">
        <f>'AMZN Auto Part MASTER'!$GQ$48</f>
        <v>-</v>
      </c>
      <c r="E240" s="264" t="str">
        <f>'AMZN Auto Part MASTER'!$GQ$49</f>
        <v>-</v>
      </c>
      <c r="F240" s="264" t="str">
        <f>'AMZN Auto Part MASTER'!$GQ$50</f>
        <v>-</v>
      </c>
      <c r="G240" s="264" t="str">
        <f>'AMZN Auto Part MASTER'!$GQ$51</f>
        <v>-</v>
      </c>
      <c r="H240" s="264" t="str">
        <f>'AMZN Auto Part MASTER'!$GQ$52</f>
        <v>-</v>
      </c>
      <c r="I240" s="264" t="str">
        <f>'AMZN Auto Part MASTER'!$GQ$53</f>
        <v>-</v>
      </c>
      <c r="J240" s="264" t="str">
        <f>'AMZN Auto Part MASTER'!$GQ$54</f>
        <v>-</v>
      </c>
      <c r="K240" s="264" t="str">
        <f>'AMZN Auto Part MASTER'!$GQ$55</f>
        <v>-</v>
      </c>
      <c r="L240" s="264" t="str">
        <f>'AMZN Auto Part MASTER'!$GQ$56</f>
        <v>-</v>
      </c>
      <c r="M240" s="264" t="str">
        <f>'AMZN Auto Part MASTER'!$GQ$57</f>
        <v>-</v>
      </c>
      <c r="N240" s="306" t="s">
        <v>199</v>
      </c>
      <c r="O240" s="264" t="str">
        <f>'AMZN Auto Part MASTER'!$GQ$58</f>
        <v>-</v>
      </c>
      <c r="P240" s="228"/>
      <c r="Q240" s="226"/>
      <c r="R240" s="226"/>
      <c r="T240" s="17"/>
      <c r="Y240" s="12"/>
      <c r="Z240" s="12"/>
      <c r="AA240" s="12"/>
      <c r="AB240" s="12"/>
    </row>
    <row r="241" spans="2:28" s="2" customFormat="1" ht="15.75" customHeight="1">
      <c r="B241" s="260">
        <f>'AMZN Auto Part MASTER'!$GR$4</f>
        <v>0</v>
      </c>
      <c r="C241" s="17" t="s">
        <v>490</v>
      </c>
      <c r="D241" s="264" t="str">
        <f>'AMZN Auto Part MASTER'!$GR$48</f>
        <v>-</v>
      </c>
      <c r="E241" s="264" t="str">
        <f>'AMZN Auto Part MASTER'!$GR$49</f>
        <v>-</v>
      </c>
      <c r="F241" s="264" t="str">
        <f>'AMZN Auto Part MASTER'!$GR$50</f>
        <v>-</v>
      </c>
      <c r="G241" s="264" t="str">
        <f>'AMZN Auto Part MASTER'!$GR$51</f>
        <v>-</v>
      </c>
      <c r="H241" s="264" t="str">
        <f>'AMZN Auto Part MASTER'!$GR$52</f>
        <v>-</v>
      </c>
      <c r="I241" s="264" t="str">
        <f>'AMZN Auto Part MASTER'!$GR$53</f>
        <v>-</v>
      </c>
      <c r="J241" s="264" t="str">
        <f>'AMZN Auto Part MASTER'!$GR$54</f>
        <v>-</v>
      </c>
      <c r="K241" s="264" t="str">
        <f>'AMZN Auto Part MASTER'!$GR$55</f>
        <v>-</v>
      </c>
      <c r="L241" s="264" t="str">
        <f>'AMZN Auto Part MASTER'!$GR$56</f>
        <v>-</v>
      </c>
      <c r="M241" s="264" t="str">
        <f>'AMZN Auto Part MASTER'!$GR$57</f>
        <v>-</v>
      </c>
      <c r="N241" s="306" t="s">
        <v>199</v>
      </c>
      <c r="O241" s="264" t="str">
        <f>'AMZN Auto Part MASTER'!$GR$58</f>
        <v>-</v>
      </c>
      <c r="P241" s="228"/>
      <c r="Q241" s="226"/>
      <c r="R241" s="226"/>
      <c r="T241" s="17"/>
      <c r="Y241" s="12"/>
      <c r="Z241" s="12"/>
      <c r="AA241" s="12"/>
      <c r="AB241" s="12"/>
    </row>
    <row r="242" spans="2:28" s="2" customFormat="1" ht="15.75" customHeight="1">
      <c r="B242" s="260">
        <f>'AMZN Auto Part MASTER'!$GS$4</f>
        <v>0</v>
      </c>
      <c r="C242" s="17" t="s">
        <v>491</v>
      </c>
      <c r="D242" s="264" t="str">
        <f>'AMZN Auto Part MASTER'!$GS$48</f>
        <v>-</v>
      </c>
      <c r="E242" s="264" t="str">
        <f>'AMZN Auto Part MASTER'!$GS$49</f>
        <v>-</v>
      </c>
      <c r="F242" s="264" t="str">
        <f>'AMZN Auto Part MASTER'!$GS$50</f>
        <v>-</v>
      </c>
      <c r="G242" s="264" t="str">
        <f>'AMZN Auto Part MASTER'!$GS$51</f>
        <v>-</v>
      </c>
      <c r="H242" s="264" t="str">
        <f>'AMZN Auto Part MASTER'!$GS$52</f>
        <v>-</v>
      </c>
      <c r="I242" s="264" t="str">
        <f>'AMZN Auto Part MASTER'!$GS$53</f>
        <v>-</v>
      </c>
      <c r="J242" s="264" t="str">
        <f>'AMZN Auto Part MASTER'!$GS$54</f>
        <v>-</v>
      </c>
      <c r="K242" s="264" t="str">
        <f>'AMZN Auto Part MASTER'!$GS$55</f>
        <v>-</v>
      </c>
      <c r="L242" s="264" t="str">
        <f>'AMZN Auto Part MASTER'!$GS$56</f>
        <v>-</v>
      </c>
      <c r="M242" s="264" t="str">
        <f>'AMZN Auto Part MASTER'!$GS$57</f>
        <v>-</v>
      </c>
      <c r="N242" s="306" t="s">
        <v>199</v>
      </c>
      <c r="O242" s="264" t="str">
        <f>'AMZN Auto Part MASTER'!$GS$58</f>
        <v>-</v>
      </c>
      <c r="P242" s="228"/>
      <c r="Q242" s="226"/>
      <c r="R242" s="226"/>
      <c r="T242" s="17"/>
      <c r="Y242" s="12"/>
      <c r="Z242" s="12"/>
      <c r="AA242" s="12"/>
      <c r="AB242" s="12"/>
    </row>
    <row r="243" spans="2:28" s="2" customFormat="1" ht="15.75" customHeight="1">
      <c r="B243" s="260">
        <f>'AMZN Auto Part MASTER'!$GT$4</f>
        <v>0</v>
      </c>
      <c r="C243" s="17" t="s">
        <v>492</v>
      </c>
      <c r="D243" s="264" t="str">
        <f>'AMZN Auto Part MASTER'!$GT$48</f>
        <v>-</v>
      </c>
      <c r="E243" s="264" t="str">
        <f>'AMZN Auto Part MASTER'!$GT$49</f>
        <v>-</v>
      </c>
      <c r="F243" s="264" t="str">
        <f>'AMZN Auto Part MASTER'!$GT$50</f>
        <v>-</v>
      </c>
      <c r="G243" s="264" t="str">
        <f>'AMZN Auto Part MASTER'!$GT$51</f>
        <v>-</v>
      </c>
      <c r="H243" s="264" t="str">
        <f>'AMZN Auto Part MASTER'!$GT$52</f>
        <v>-</v>
      </c>
      <c r="I243" s="264" t="str">
        <f>'AMZN Auto Part MASTER'!$GT$53</f>
        <v>-</v>
      </c>
      <c r="J243" s="264" t="str">
        <f>'AMZN Auto Part MASTER'!$GT$54</f>
        <v>-</v>
      </c>
      <c r="K243" s="264" t="str">
        <f>'AMZN Auto Part MASTER'!$GT$55</f>
        <v>-</v>
      </c>
      <c r="L243" s="264" t="str">
        <f>'AMZN Auto Part MASTER'!$GT$56</f>
        <v>-</v>
      </c>
      <c r="M243" s="264" t="str">
        <f>'AMZN Auto Part MASTER'!$GT$57</f>
        <v>-</v>
      </c>
      <c r="N243" s="306" t="s">
        <v>199</v>
      </c>
      <c r="O243" s="264" t="str">
        <f>'AMZN Auto Part MASTER'!$GT$58</f>
        <v>-</v>
      </c>
      <c r="P243" s="228"/>
      <c r="Q243" s="226"/>
      <c r="R243" s="226"/>
      <c r="T243" s="17"/>
      <c r="Y243" s="12"/>
      <c r="Z243" s="12"/>
      <c r="AA243" s="12"/>
      <c r="AB243" s="12"/>
    </row>
    <row r="244" spans="2:28" s="2" customFormat="1" ht="15.75" customHeight="1">
      <c r="B244" s="260">
        <f>'AMZN Auto Part MASTER'!$GU$4</f>
        <v>0</v>
      </c>
      <c r="C244" s="17" t="s">
        <v>493</v>
      </c>
      <c r="D244" s="264" t="str">
        <f>'AMZN Auto Part MASTER'!$GU$48</f>
        <v>-</v>
      </c>
      <c r="E244" s="264" t="str">
        <f>'AMZN Auto Part MASTER'!$GU$49</f>
        <v>-</v>
      </c>
      <c r="F244" s="264" t="str">
        <f>'AMZN Auto Part MASTER'!$GU$50</f>
        <v>-</v>
      </c>
      <c r="G244" s="264" t="str">
        <f>'AMZN Auto Part MASTER'!$GU$51</f>
        <v>-</v>
      </c>
      <c r="H244" s="264" t="str">
        <f>'AMZN Auto Part MASTER'!$GU$52</f>
        <v>-</v>
      </c>
      <c r="I244" s="264" t="str">
        <f>'AMZN Auto Part MASTER'!$GU$53</f>
        <v>-</v>
      </c>
      <c r="J244" s="264" t="str">
        <f>'AMZN Auto Part MASTER'!$GU$54</f>
        <v>-</v>
      </c>
      <c r="K244" s="264" t="str">
        <f>'AMZN Auto Part MASTER'!$GU$55</f>
        <v>-</v>
      </c>
      <c r="L244" s="264" t="str">
        <f>'AMZN Auto Part MASTER'!$GU$56</f>
        <v>-</v>
      </c>
      <c r="M244" s="264" t="str">
        <f>'AMZN Auto Part MASTER'!$GU$57</f>
        <v>-</v>
      </c>
      <c r="N244" s="306" t="s">
        <v>199</v>
      </c>
      <c r="O244" s="264" t="str">
        <f>'AMZN Auto Part MASTER'!$GU$58</f>
        <v>-</v>
      </c>
      <c r="P244" s="228"/>
      <c r="Q244" s="226"/>
      <c r="R244" s="226"/>
      <c r="T244" s="17"/>
      <c r="Y244" s="12"/>
      <c r="Z244" s="12"/>
      <c r="AA244" s="12"/>
      <c r="AB244" s="12"/>
    </row>
    <row r="245" spans="2:28" s="2" customFormat="1" ht="15.75" customHeight="1">
      <c r="C245" s="17"/>
      <c r="D245" s="33"/>
      <c r="E245" s="33"/>
      <c r="F245" s="33"/>
      <c r="G245" s="33"/>
      <c r="H245" s="33"/>
      <c r="I245" s="33"/>
      <c r="J245" s="33"/>
      <c r="K245" s="33"/>
      <c r="L245" s="33"/>
      <c r="M245" s="30"/>
      <c r="N245" s="79"/>
      <c r="O245" s="30"/>
      <c r="P245" s="36"/>
      <c r="T245" s="17"/>
      <c r="Y245" s="12"/>
      <c r="Z245" s="12"/>
      <c r="AA245" s="12"/>
      <c r="AB245" s="12"/>
    </row>
    <row r="246" spans="2:28" s="2" customFormat="1" ht="15.75" customHeight="1">
      <c r="C246" s="17"/>
      <c r="D246" s="33"/>
      <c r="E246" s="33"/>
      <c r="F246" s="33"/>
      <c r="G246" s="33"/>
      <c r="H246" s="33"/>
      <c r="I246" s="33"/>
      <c r="J246" s="33"/>
      <c r="K246" s="33"/>
      <c r="L246" s="33"/>
      <c r="M246" s="30"/>
      <c r="N246" s="79"/>
      <c r="O246" s="30"/>
      <c r="P246" s="36"/>
      <c r="T246" s="17"/>
      <c r="Y246" s="12"/>
      <c r="Z246" s="12"/>
      <c r="AA246" s="12"/>
      <c r="AB246" s="12"/>
    </row>
    <row r="247" spans="2:28" s="2" customFormat="1" ht="15.75" customHeight="1">
      <c r="C247" s="17"/>
      <c r="D247" s="33"/>
      <c r="E247" s="33"/>
      <c r="F247" s="33"/>
      <c r="G247" s="33"/>
      <c r="H247" s="33"/>
      <c r="I247" s="33"/>
      <c r="J247" s="33"/>
      <c r="K247" s="33"/>
      <c r="L247" s="33"/>
      <c r="M247" s="30"/>
      <c r="N247" s="79"/>
      <c r="O247" s="30"/>
      <c r="P247" s="36"/>
      <c r="T247" s="17"/>
      <c r="Y247" s="12"/>
      <c r="Z247" s="12"/>
      <c r="AA247" s="12"/>
      <c r="AB247" s="12"/>
    </row>
    <row r="248" spans="2:28" s="2" customFormat="1" ht="15.75" customHeight="1">
      <c r="C248" s="17"/>
      <c r="D248" s="33"/>
      <c r="E248" s="33"/>
      <c r="F248" s="33"/>
      <c r="G248" s="33"/>
      <c r="H248" s="33"/>
      <c r="I248" s="33"/>
      <c r="J248" s="33"/>
      <c r="K248" s="33"/>
      <c r="L248" s="33"/>
      <c r="M248" s="30"/>
      <c r="N248" s="79"/>
      <c r="O248" s="30"/>
      <c r="P248" s="36"/>
      <c r="T248" s="17"/>
      <c r="Y248" s="12"/>
      <c r="Z248" s="12"/>
      <c r="AA248" s="12"/>
      <c r="AB248" s="12"/>
    </row>
    <row r="249" spans="2:28" s="2" customFormat="1" ht="15.75" customHeight="1">
      <c r="C249" s="17"/>
      <c r="D249" s="33"/>
      <c r="E249" s="33"/>
      <c r="F249" s="33"/>
      <c r="G249" s="33"/>
      <c r="H249" s="33"/>
      <c r="I249" s="33"/>
      <c r="J249" s="33"/>
      <c r="K249" s="33"/>
      <c r="L249" s="33"/>
      <c r="M249" s="30"/>
      <c r="N249" s="79"/>
      <c r="O249" s="30"/>
      <c r="P249" s="36"/>
      <c r="T249" s="17"/>
      <c r="Y249" s="12"/>
      <c r="Z249" s="12"/>
      <c r="AA249" s="12"/>
      <c r="AB249" s="12"/>
    </row>
    <row r="250" spans="2:28" s="2" customFormat="1" ht="15.75" customHeight="1">
      <c r="C250" s="17"/>
      <c r="D250" s="33"/>
      <c r="E250" s="33"/>
      <c r="F250" s="33"/>
      <c r="G250" s="33"/>
      <c r="H250" s="33"/>
      <c r="I250" s="33"/>
      <c r="J250" s="33"/>
      <c r="K250" s="33"/>
      <c r="L250" s="33"/>
      <c r="M250" s="30"/>
      <c r="N250" s="79"/>
      <c r="O250" s="30"/>
      <c r="P250" s="36"/>
      <c r="T250" s="17"/>
      <c r="Y250" s="12"/>
      <c r="Z250" s="12"/>
      <c r="AA250" s="12"/>
      <c r="AB250" s="12"/>
    </row>
    <row r="251" spans="2:28" s="2" customFormat="1" ht="15.75" customHeight="1">
      <c r="C251" s="17"/>
      <c r="D251" s="33"/>
      <c r="E251" s="33"/>
      <c r="F251" s="33"/>
      <c r="G251" s="33"/>
      <c r="H251" s="33"/>
      <c r="I251" s="33"/>
      <c r="J251" s="33"/>
      <c r="K251" s="33"/>
      <c r="L251" s="33"/>
      <c r="M251" s="30"/>
      <c r="N251" s="79"/>
      <c r="O251" s="30"/>
      <c r="P251" s="36"/>
      <c r="T251" s="17"/>
      <c r="Y251" s="12"/>
      <c r="Z251" s="12"/>
      <c r="AA251" s="12"/>
      <c r="AB251" s="12"/>
    </row>
    <row r="252" spans="2:28" s="2" customFormat="1" ht="15.75" customHeight="1">
      <c r="C252" s="17"/>
      <c r="D252" s="33"/>
      <c r="E252" s="33"/>
      <c r="F252" s="33"/>
      <c r="G252" s="33"/>
      <c r="H252" s="33"/>
      <c r="I252" s="33"/>
      <c r="J252" s="33"/>
      <c r="K252" s="33"/>
      <c r="L252" s="33"/>
      <c r="M252" s="30"/>
      <c r="N252" s="79"/>
      <c r="O252" s="30"/>
      <c r="P252" s="36"/>
      <c r="T252" s="17"/>
      <c r="Y252" s="12"/>
      <c r="Z252" s="12"/>
      <c r="AA252" s="12"/>
      <c r="AB252" s="12"/>
    </row>
    <row r="253" spans="2:28" s="2" customFormat="1" ht="15.75" customHeight="1">
      <c r="C253" s="17"/>
      <c r="D253" s="33"/>
      <c r="E253" s="33"/>
      <c r="F253" s="33"/>
      <c r="G253" s="33"/>
      <c r="H253" s="33"/>
      <c r="I253" s="33"/>
      <c r="J253" s="33"/>
      <c r="K253" s="33"/>
      <c r="L253" s="33"/>
      <c r="M253" s="30"/>
      <c r="N253" s="79"/>
      <c r="O253" s="30"/>
      <c r="P253" s="36"/>
      <c r="T253" s="17"/>
      <c r="Y253" s="12"/>
      <c r="Z253" s="12"/>
      <c r="AA253" s="12"/>
      <c r="AB253" s="12"/>
    </row>
    <row r="254" spans="2:28" s="2" customFormat="1" ht="15.75" customHeight="1">
      <c r="C254" s="17"/>
      <c r="D254" s="33"/>
      <c r="E254" s="33"/>
      <c r="F254" s="33"/>
      <c r="G254" s="33"/>
      <c r="H254" s="33"/>
      <c r="I254" s="33"/>
      <c r="J254" s="33"/>
      <c r="K254" s="33"/>
      <c r="L254" s="33"/>
      <c r="M254" s="30"/>
      <c r="N254" s="79"/>
      <c r="O254" s="30"/>
      <c r="P254" s="36"/>
      <c r="T254" s="17"/>
      <c r="Y254" s="12"/>
      <c r="Z254" s="12"/>
      <c r="AA254" s="12"/>
      <c r="AB254" s="12"/>
    </row>
    <row r="255" spans="2:28" s="2" customFormat="1" ht="15.75" customHeight="1">
      <c r="C255" s="17"/>
      <c r="D255" s="33"/>
      <c r="E255" s="33"/>
      <c r="F255" s="33"/>
      <c r="G255" s="33"/>
      <c r="H255" s="33"/>
      <c r="I255" s="33"/>
      <c r="J255" s="33"/>
      <c r="K255" s="33"/>
      <c r="L255" s="33"/>
      <c r="M255" s="30"/>
      <c r="N255" s="79"/>
      <c r="O255" s="30"/>
      <c r="P255" s="36"/>
      <c r="T255" s="17"/>
      <c r="Y255" s="12"/>
      <c r="Z255" s="12"/>
      <c r="AA255" s="12"/>
      <c r="AB255" s="12"/>
    </row>
    <row r="256" spans="2:28" s="2" customFormat="1" ht="15.75" customHeight="1">
      <c r="C256" s="17"/>
      <c r="D256" s="33"/>
      <c r="E256" s="33"/>
      <c r="F256" s="33"/>
      <c r="G256" s="33"/>
      <c r="H256" s="33"/>
      <c r="I256" s="33"/>
      <c r="J256" s="33"/>
      <c r="K256" s="33"/>
      <c r="L256" s="33"/>
      <c r="M256" s="30"/>
      <c r="N256" s="79"/>
      <c r="O256" s="30"/>
      <c r="P256" s="36"/>
      <c r="T256" s="17"/>
      <c r="Y256" s="12"/>
      <c r="Z256" s="12"/>
      <c r="AA256" s="12"/>
      <c r="AB256" s="12"/>
    </row>
    <row r="257" spans="3:28" s="2" customFormat="1" ht="15.75" customHeight="1">
      <c r="C257" s="17"/>
      <c r="D257" s="33"/>
      <c r="E257" s="33"/>
      <c r="F257" s="33"/>
      <c r="G257" s="33"/>
      <c r="H257" s="33"/>
      <c r="I257" s="33"/>
      <c r="J257" s="33"/>
      <c r="K257" s="33"/>
      <c r="L257" s="33"/>
      <c r="M257" s="30"/>
      <c r="N257" s="79"/>
      <c r="O257" s="30"/>
      <c r="P257" s="36"/>
      <c r="T257" s="17"/>
      <c r="Y257" s="12"/>
      <c r="Z257" s="12"/>
      <c r="AA257" s="12"/>
      <c r="AB257" s="12"/>
    </row>
    <row r="258" spans="3:28" s="2" customFormat="1" ht="15.75" customHeight="1">
      <c r="C258" s="17"/>
      <c r="D258" s="33"/>
      <c r="E258" s="33"/>
      <c r="F258" s="33"/>
      <c r="G258" s="33"/>
      <c r="H258" s="33"/>
      <c r="I258" s="33"/>
      <c r="J258" s="33"/>
      <c r="K258" s="33"/>
      <c r="L258" s="33"/>
      <c r="M258" s="30"/>
      <c r="N258" s="79"/>
      <c r="O258" s="30"/>
      <c r="P258" s="36"/>
      <c r="T258" s="17"/>
      <c r="Y258" s="12"/>
      <c r="Z258" s="12"/>
      <c r="AA258" s="12"/>
      <c r="AB258" s="12"/>
    </row>
    <row r="259" spans="3:28" s="2" customFormat="1" ht="15.75" customHeight="1">
      <c r="C259" s="17"/>
      <c r="D259" s="33"/>
      <c r="E259" s="33"/>
      <c r="F259" s="33"/>
      <c r="G259" s="33"/>
      <c r="H259" s="33"/>
      <c r="I259" s="33"/>
      <c r="J259" s="33"/>
      <c r="K259" s="33"/>
      <c r="L259" s="33"/>
      <c r="M259" s="30"/>
      <c r="N259" s="79"/>
      <c r="O259" s="30"/>
      <c r="P259" s="36"/>
      <c r="T259" s="17"/>
      <c r="Y259" s="12"/>
      <c r="Z259" s="12"/>
      <c r="AA259" s="12"/>
      <c r="AB259" s="12"/>
    </row>
    <row r="260" spans="3:28" s="2" customFormat="1" ht="15.75" customHeight="1">
      <c r="C260" s="17"/>
      <c r="D260" s="33"/>
      <c r="E260" s="33"/>
      <c r="F260" s="33"/>
      <c r="G260" s="33"/>
      <c r="H260" s="33"/>
      <c r="I260" s="33"/>
      <c r="J260" s="33"/>
      <c r="K260" s="33"/>
      <c r="L260" s="33"/>
      <c r="M260" s="30"/>
      <c r="N260" s="79"/>
      <c r="O260" s="30"/>
      <c r="P260" s="36"/>
      <c r="T260" s="17"/>
      <c r="Y260" s="12"/>
      <c r="Z260" s="12"/>
      <c r="AA260" s="12"/>
      <c r="AB260" s="12"/>
    </row>
    <row r="261" spans="3:28" s="2" customFormat="1" ht="15.75" customHeight="1">
      <c r="C261" s="17"/>
      <c r="D261" s="33"/>
      <c r="E261" s="33"/>
      <c r="F261" s="33"/>
      <c r="G261" s="33"/>
      <c r="H261" s="33"/>
      <c r="I261" s="33"/>
      <c r="J261" s="33"/>
      <c r="K261" s="33"/>
      <c r="L261" s="33"/>
      <c r="M261" s="30"/>
      <c r="N261" s="79"/>
      <c r="O261" s="30"/>
      <c r="P261" s="36"/>
      <c r="T261" s="17"/>
      <c r="Y261" s="12"/>
      <c r="Z261" s="12"/>
      <c r="AA261" s="12"/>
      <c r="AB261" s="12"/>
    </row>
    <row r="262" spans="3:28" s="2" customFormat="1" ht="15.75" customHeight="1">
      <c r="C262" s="17"/>
      <c r="D262" s="33"/>
      <c r="E262" s="33"/>
      <c r="F262" s="33"/>
      <c r="G262" s="33"/>
      <c r="H262" s="33"/>
      <c r="I262" s="33"/>
      <c r="J262" s="33"/>
      <c r="K262" s="33"/>
      <c r="L262" s="33"/>
      <c r="M262" s="30"/>
      <c r="N262" s="79"/>
      <c r="O262" s="30"/>
      <c r="P262" s="36"/>
      <c r="T262" s="17"/>
      <c r="Y262" s="12"/>
      <c r="Z262" s="12"/>
      <c r="AA262" s="12"/>
      <c r="AB262" s="12"/>
    </row>
    <row r="263" spans="3:28" s="2" customFormat="1" ht="15.75" customHeight="1">
      <c r="C263" s="17"/>
      <c r="D263" s="33"/>
      <c r="E263" s="33"/>
      <c r="F263" s="33"/>
      <c r="G263" s="33"/>
      <c r="H263" s="33"/>
      <c r="I263" s="33"/>
      <c r="J263" s="33"/>
      <c r="K263" s="33"/>
      <c r="L263" s="33"/>
      <c r="M263" s="30"/>
      <c r="N263" s="79"/>
      <c r="O263" s="30"/>
      <c r="P263" s="36"/>
      <c r="T263" s="17"/>
      <c r="Y263" s="12"/>
      <c r="Z263" s="12"/>
      <c r="AA263" s="12"/>
      <c r="AB263" s="12"/>
    </row>
    <row r="264" spans="3:28" s="2" customFormat="1" ht="15.75" customHeight="1">
      <c r="C264" s="17"/>
      <c r="D264" s="33"/>
      <c r="E264" s="33"/>
      <c r="F264" s="33"/>
      <c r="G264" s="33"/>
      <c r="H264" s="33"/>
      <c r="I264" s="33"/>
      <c r="J264" s="33"/>
      <c r="K264" s="33"/>
      <c r="L264" s="33"/>
      <c r="M264" s="30"/>
      <c r="N264" s="79"/>
      <c r="O264" s="30"/>
      <c r="P264" s="36"/>
      <c r="T264" s="17"/>
      <c r="Y264" s="12"/>
      <c r="Z264" s="12"/>
      <c r="AA264" s="12"/>
      <c r="AB264" s="12"/>
    </row>
    <row r="265" spans="3:28" s="2" customFormat="1" ht="15.75" customHeight="1">
      <c r="C265" s="17"/>
      <c r="D265" s="33"/>
      <c r="E265" s="33"/>
      <c r="F265" s="33"/>
      <c r="G265" s="33"/>
      <c r="H265" s="33"/>
      <c r="I265" s="33"/>
      <c r="J265" s="33"/>
      <c r="K265" s="33"/>
      <c r="L265" s="33"/>
      <c r="M265" s="30"/>
      <c r="N265" s="79"/>
      <c r="O265" s="30"/>
      <c r="P265" s="36"/>
      <c r="T265" s="17"/>
      <c r="Y265" s="12"/>
      <c r="Z265" s="12"/>
      <c r="AA265" s="12"/>
      <c r="AB265" s="12"/>
    </row>
    <row r="266" spans="3:28" s="2" customFormat="1" ht="15.75" customHeight="1">
      <c r="C266" s="17"/>
      <c r="D266" s="33"/>
      <c r="E266" s="33"/>
      <c r="F266" s="33"/>
      <c r="G266" s="33"/>
      <c r="H266" s="33"/>
      <c r="I266" s="33"/>
      <c r="J266" s="33"/>
      <c r="K266" s="33"/>
      <c r="L266" s="33"/>
      <c r="M266" s="30"/>
      <c r="N266" s="79"/>
      <c r="O266" s="30"/>
      <c r="P266" s="36"/>
      <c r="T266" s="17"/>
      <c r="Y266" s="12"/>
      <c r="Z266" s="12"/>
      <c r="AA266" s="12"/>
      <c r="AB266" s="12"/>
    </row>
    <row r="267" spans="3:28" s="2" customFormat="1" ht="15.75" customHeight="1">
      <c r="C267" s="17"/>
      <c r="D267" s="33"/>
      <c r="E267" s="33"/>
      <c r="F267" s="33"/>
      <c r="G267" s="33"/>
      <c r="H267" s="33"/>
      <c r="I267" s="33"/>
      <c r="J267" s="33"/>
      <c r="K267" s="33"/>
      <c r="L267" s="33"/>
      <c r="M267" s="30"/>
      <c r="N267" s="79"/>
      <c r="O267" s="30"/>
      <c r="P267" s="36"/>
      <c r="T267" s="17"/>
      <c r="Y267" s="12"/>
      <c r="Z267" s="12"/>
      <c r="AA267" s="12"/>
      <c r="AB267" s="12"/>
    </row>
    <row r="268" spans="3:28" s="2" customFormat="1" ht="15.75" customHeight="1">
      <c r="C268" s="17"/>
      <c r="D268" s="33"/>
      <c r="E268" s="33"/>
      <c r="F268" s="33"/>
      <c r="G268" s="33"/>
      <c r="H268" s="33"/>
      <c r="I268" s="33"/>
      <c r="J268" s="33"/>
      <c r="K268" s="33"/>
      <c r="L268" s="33"/>
      <c r="M268" s="30"/>
      <c r="N268" s="79"/>
      <c r="O268" s="30"/>
      <c r="P268" s="36"/>
      <c r="T268" s="17"/>
      <c r="Y268" s="12"/>
      <c r="Z268" s="12"/>
      <c r="AA268" s="12"/>
      <c r="AB268" s="12"/>
    </row>
    <row r="269" spans="3:28" s="2" customFormat="1" ht="15.75" customHeight="1">
      <c r="C269" s="17"/>
      <c r="D269" s="33"/>
      <c r="E269" s="33"/>
      <c r="F269" s="33"/>
      <c r="G269" s="33"/>
      <c r="H269" s="33"/>
      <c r="I269" s="33"/>
      <c r="J269" s="33"/>
      <c r="K269" s="33"/>
      <c r="L269" s="33"/>
      <c r="M269" s="30"/>
      <c r="N269" s="79"/>
      <c r="O269" s="30"/>
      <c r="P269" s="36"/>
      <c r="T269" s="17"/>
      <c r="Y269" s="12"/>
      <c r="Z269" s="12"/>
      <c r="AA269" s="12"/>
      <c r="AB269" s="12"/>
    </row>
    <row r="270" spans="3:28" s="2" customFormat="1" ht="15.75" customHeight="1">
      <c r="C270" s="17"/>
      <c r="D270" s="33"/>
      <c r="E270" s="33"/>
      <c r="F270" s="33"/>
      <c r="G270" s="33"/>
      <c r="H270" s="33"/>
      <c r="I270" s="33"/>
      <c r="J270" s="33"/>
      <c r="K270" s="33"/>
      <c r="L270" s="33"/>
      <c r="M270" s="30"/>
      <c r="N270" s="79"/>
      <c r="O270" s="30"/>
      <c r="P270" s="36"/>
      <c r="T270" s="17"/>
      <c r="Y270" s="12"/>
      <c r="Z270" s="12"/>
      <c r="AA270" s="12"/>
      <c r="AB270" s="12"/>
    </row>
    <row r="271" spans="3:28" s="2" customFormat="1" ht="15.75" customHeight="1">
      <c r="C271" s="17"/>
      <c r="D271" s="33"/>
      <c r="E271" s="33"/>
      <c r="F271" s="33"/>
      <c r="G271" s="33"/>
      <c r="H271" s="33"/>
      <c r="I271" s="33"/>
      <c r="J271" s="33"/>
      <c r="K271" s="33"/>
      <c r="L271" s="33"/>
      <c r="M271" s="30"/>
      <c r="N271" s="79"/>
      <c r="O271" s="30"/>
      <c r="P271" s="36"/>
      <c r="T271" s="17"/>
      <c r="Y271" s="12"/>
      <c r="Z271" s="12"/>
      <c r="AA271" s="12"/>
      <c r="AB271" s="12"/>
    </row>
    <row r="272" spans="3:28" s="2" customFormat="1" ht="15.75" customHeight="1">
      <c r="C272" s="17"/>
      <c r="D272" s="33"/>
      <c r="E272" s="33"/>
      <c r="F272" s="33"/>
      <c r="G272" s="33"/>
      <c r="H272" s="33"/>
      <c r="I272" s="33"/>
      <c r="J272" s="33"/>
      <c r="K272" s="33"/>
      <c r="L272" s="33"/>
      <c r="M272" s="30"/>
      <c r="N272" s="79"/>
      <c r="O272" s="30"/>
      <c r="P272" s="36"/>
      <c r="T272" s="17"/>
      <c r="Y272" s="12"/>
      <c r="Z272" s="12"/>
      <c r="AA272" s="12"/>
      <c r="AB272" s="12"/>
    </row>
    <row r="273" spans="3:28" s="2" customFormat="1" ht="15.75" customHeight="1">
      <c r="C273" s="17"/>
      <c r="D273" s="33"/>
      <c r="E273" s="33"/>
      <c r="F273" s="33"/>
      <c r="G273" s="33"/>
      <c r="H273" s="33"/>
      <c r="I273" s="33"/>
      <c r="J273" s="33"/>
      <c r="K273" s="33"/>
      <c r="L273" s="33"/>
      <c r="M273" s="30"/>
      <c r="N273" s="79"/>
      <c r="O273" s="30"/>
      <c r="P273" s="36"/>
      <c r="T273" s="17"/>
      <c r="Y273" s="12"/>
      <c r="Z273" s="12"/>
      <c r="AA273" s="12"/>
      <c r="AB273" s="12"/>
    </row>
    <row r="274" spans="3:28" s="2" customFormat="1" ht="15.75" customHeight="1">
      <c r="C274" s="17"/>
      <c r="D274" s="33"/>
      <c r="E274" s="33"/>
      <c r="F274" s="33"/>
      <c r="G274" s="33"/>
      <c r="H274" s="33"/>
      <c r="I274" s="33"/>
      <c r="J274" s="33"/>
      <c r="K274" s="33"/>
      <c r="L274" s="33"/>
      <c r="M274" s="30"/>
      <c r="N274" s="79"/>
      <c r="O274" s="30"/>
      <c r="P274" s="36"/>
      <c r="T274" s="17"/>
      <c r="Y274" s="12"/>
      <c r="Z274" s="12"/>
      <c r="AA274" s="12"/>
      <c r="AB274" s="12"/>
    </row>
    <row r="275" spans="3:28" s="2" customFormat="1" ht="15.75" customHeight="1">
      <c r="C275" s="17"/>
      <c r="D275" s="33"/>
      <c r="E275" s="33"/>
      <c r="F275" s="33"/>
      <c r="G275" s="33"/>
      <c r="H275" s="33"/>
      <c r="I275" s="33"/>
      <c r="J275" s="33"/>
      <c r="K275" s="33"/>
      <c r="L275" s="33"/>
      <c r="M275" s="30"/>
      <c r="N275" s="79"/>
      <c r="O275" s="30"/>
      <c r="P275" s="36"/>
      <c r="T275" s="17"/>
      <c r="Y275" s="12"/>
      <c r="Z275" s="12"/>
      <c r="AA275" s="12"/>
      <c r="AB275" s="12"/>
    </row>
    <row r="276" spans="3:28" s="2" customFormat="1" ht="15.75" customHeight="1">
      <c r="C276" s="17"/>
      <c r="D276" s="33"/>
      <c r="E276" s="33"/>
      <c r="F276" s="33"/>
      <c r="G276" s="33"/>
      <c r="H276" s="33"/>
      <c r="I276" s="33"/>
      <c r="J276" s="33"/>
      <c r="K276" s="33"/>
      <c r="L276" s="33"/>
      <c r="M276" s="30"/>
      <c r="N276" s="79"/>
      <c r="O276" s="30"/>
      <c r="P276" s="36"/>
      <c r="T276" s="17"/>
      <c r="Y276" s="12"/>
      <c r="Z276" s="12"/>
      <c r="AA276" s="12"/>
      <c r="AB276" s="12"/>
    </row>
    <row r="277" spans="3:28" s="2" customFormat="1" ht="15.75" customHeight="1">
      <c r="C277" s="17"/>
      <c r="D277" s="33"/>
      <c r="E277" s="33"/>
      <c r="F277" s="33"/>
      <c r="G277" s="33"/>
      <c r="H277" s="33"/>
      <c r="I277" s="33"/>
      <c r="J277" s="33"/>
      <c r="K277" s="33"/>
      <c r="L277" s="33"/>
      <c r="M277" s="30"/>
      <c r="N277" s="79"/>
      <c r="O277" s="30"/>
      <c r="P277" s="36"/>
      <c r="T277" s="17"/>
      <c r="Y277" s="12"/>
      <c r="Z277" s="12"/>
      <c r="AA277" s="12"/>
      <c r="AB277" s="12"/>
    </row>
    <row r="278" spans="3:28" s="2" customFormat="1" ht="15.75" customHeight="1">
      <c r="C278" s="17"/>
      <c r="D278" s="33"/>
      <c r="E278" s="33"/>
      <c r="F278" s="33"/>
      <c r="G278" s="33"/>
      <c r="H278" s="33"/>
      <c r="I278" s="33"/>
      <c r="J278" s="33"/>
      <c r="K278" s="33"/>
      <c r="L278" s="33"/>
      <c r="M278" s="30"/>
      <c r="N278" s="79"/>
      <c r="O278" s="30"/>
      <c r="P278" s="36"/>
      <c r="T278" s="17"/>
      <c r="Y278" s="12"/>
      <c r="Z278" s="12"/>
      <c r="AA278" s="12"/>
      <c r="AB278" s="12"/>
    </row>
    <row r="279" spans="3:28" s="2" customFormat="1" ht="15.75" customHeight="1">
      <c r="C279" s="17"/>
      <c r="D279" s="33"/>
      <c r="E279" s="33"/>
      <c r="F279" s="33"/>
      <c r="G279" s="33"/>
      <c r="H279" s="33"/>
      <c r="I279" s="33"/>
      <c r="J279" s="33"/>
      <c r="K279" s="33"/>
      <c r="L279" s="33"/>
      <c r="M279" s="30"/>
      <c r="N279" s="79"/>
      <c r="O279" s="30"/>
      <c r="P279" s="36"/>
      <c r="T279" s="17"/>
      <c r="Y279" s="12"/>
      <c r="Z279" s="12"/>
      <c r="AA279" s="12"/>
      <c r="AB279" s="12"/>
    </row>
    <row r="280" spans="3:28" s="2" customFormat="1" ht="15.75" customHeight="1">
      <c r="C280" s="17"/>
      <c r="D280" s="33"/>
      <c r="E280" s="33"/>
      <c r="F280" s="33"/>
      <c r="G280" s="33"/>
      <c r="H280" s="33"/>
      <c r="I280" s="33"/>
      <c r="J280" s="33"/>
      <c r="K280" s="33"/>
      <c r="L280" s="33"/>
      <c r="M280" s="30"/>
      <c r="N280" s="79"/>
      <c r="O280" s="30"/>
      <c r="P280" s="36"/>
      <c r="T280" s="17"/>
      <c r="Y280" s="12"/>
      <c r="Z280" s="12"/>
      <c r="AA280" s="12"/>
      <c r="AB280" s="12"/>
    </row>
    <row r="281" spans="3:28" s="2" customFormat="1" ht="15.75" customHeight="1">
      <c r="C281" s="17"/>
      <c r="D281" s="33"/>
      <c r="E281" s="33"/>
      <c r="F281" s="33"/>
      <c r="G281" s="33"/>
      <c r="H281" s="33"/>
      <c r="I281" s="33"/>
      <c r="J281" s="33"/>
      <c r="K281" s="33"/>
      <c r="L281" s="33"/>
      <c r="M281" s="30"/>
      <c r="N281" s="79"/>
      <c r="O281" s="30"/>
      <c r="P281" s="36"/>
      <c r="T281" s="17"/>
      <c r="Y281" s="12"/>
      <c r="Z281" s="12"/>
      <c r="AA281" s="12"/>
      <c r="AB281" s="12"/>
    </row>
    <row r="282" spans="3:28" s="2" customFormat="1" ht="15.75" customHeight="1">
      <c r="C282" s="17"/>
      <c r="D282" s="33"/>
      <c r="E282" s="33"/>
      <c r="F282" s="33"/>
      <c r="G282" s="33"/>
      <c r="H282" s="33"/>
      <c r="I282" s="33"/>
      <c r="J282" s="33"/>
      <c r="K282" s="33"/>
      <c r="L282" s="33"/>
      <c r="M282" s="30"/>
      <c r="N282" s="79"/>
      <c r="O282" s="30"/>
      <c r="P282" s="36"/>
      <c r="T282" s="17"/>
      <c r="Y282" s="12"/>
      <c r="Z282" s="12"/>
      <c r="AA282" s="12"/>
      <c r="AB282" s="12"/>
    </row>
    <row r="283" spans="3:28" s="2" customFormat="1" ht="15.75" customHeight="1">
      <c r="C283" s="17"/>
      <c r="D283" s="33"/>
      <c r="E283" s="33"/>
      <c r="F283" s="33"/>
      <c r="G283" s="33"/>
      <c r="H283" s="33"/>
      <c r="I283" s="33"/>
      <c r="J283" s="33"/>
      <c r="K283" s="33"/>
      <c r="L283" s="33"/>
      <c r="M283" s="30"/>
      <c r="N283" s="79"/>
      <c r="O283" s="30"/>
      <c r="P283" s="36"/>
      <c r="T283" s="17"/>
      <c r="Y283" s="12"/>
      <c r="Z283" s="12"/>
      <c r="AA283" s="12"/>
      <c r="AB283" s="12"/>
    </row>
    <row r="284" spans="3:28" s="2" customFormat="1" ht="15.75" customHeight="1">
      <c r="C284" s="17"/>
      <c r="D284" s="33"/>
      <c r="E284" s="33"/>
      <c r="F284" s="33"/>
      <c r="G284" s="33"/>
      <c r="H284" s="33"/>
      <c r="I284" s="33"/>
      <c r="J284" s="33"/>
      <c r="K284" s="33"/>
      <c r="L284" s="33"/>
      <c r="M284" s="30"/>
      <c r="N284" s="79"/>
      <c r="O284" s="30"/>
      <c r="P284" s="36"/>
      <c r="T284" s="17"/>
      <c r="Y284" s="12"/>
      <c r="Z284" s="12"/>
      <c r="AA284" s="12"/>
      <c r="AB284" s="12"/>
    </row>
    <row r="285" spans="3:28" s="2" customFormat="1" ht="15.75" customHeight="1">
      <c r="C285" s="17"/>
      <c r="D285" s="33"/>
      <c r="E285" s="33"/>
      <c r="F285" s="33"/>
      <c r="G285" s="33"/>
      <c r="H285" s="33"/>
      <c r="I285" s="33"/>
      <c r="J285" s="33"/>
      <c r="K285" s="33"/>
      <c r="L285" s="33"/>
      <c r="M285" s="30"/>
      <c r="N285" s="79"/>
      <c r="O285" s="30"/>
      <c r="P285" s="36"/>
      <c r="T285" s="17"/>
      <c r="Y285" s="12"/>
      <c r="Z285" s="12"/>
      <c r="AA285" s="12"/>
      <c r="AB285" s="12"/>
    </row>
    <row r="286" spans="3:28" s="2" customFormat="1" ht="15.75" customHeight="1">
      <c r="C286" s="17"/>
      <c r="D286" s="33"/>
      <c r="E286" s="33"/>
      <c r="F286" s="33"/>
      <c r="G286" s="33"/>
      <c r="H286" s="33"/>
      <c r="I286" s="33"/>
      <c r="J286" s="33"/>
      <c r="K286" s="33"/>
      <c r="L286" s="33"/>
      <c r="M286" s="30"/>
      <c r="N286" s="79"/>
      <c r="O286" s="30"/>
      <c r="P286" s="36"/>
      <c r="T286" s="17"/>
      <c r="Y286" s="12"/>
      <c r="Z286" s="12"/>
      <c r="AA286" s="12"/>
      <c r="AB286" s="12"/>
    </row>
    <row r="287" spans="3:28" s="2" customFormat="1" ht="15.75" customHeight="1">
      <c r="C287" s="17"/>
      <c r="D287" s="33"/>
      <c r="E287" s="33"/>
      <c r="F287" s="33"/>
      <c r="G287" s="33"/>
      <c r="H287" s="33"/>
      <c r="I287" s="33"/>
      <c r="J287" s="33"/>
      <c r="K287" s="33"/>
      <c r="L287" s="33"/>
      <c r="M287" s="30"/>
      <c r="N287" s="79"/>
      <c r="O287" s="30"/>
      <c r="P287" s="36"/>
      <c r="T287" s="17"/>
      <c r="Y287" s="12"/>
      <c r="Z287" s="12"/>
      <c r="AA287" s="12"/>
      <c r="AB287" s="12"/>
    </row>
    <row r="288" spans="3:28" s="2" customFormat="1" ht="15.75" customHeight="1">
      <c r="C288" s="17"/>
      <c r="D288" s="33"/>
      <c r="E288" s="33"/>
      <c r="F288" s="33"/>
      <c r="G288" s="33"/>
      <c r="H288" s="33"/>
      <c r="I288" s="33"/>
      <c r="J288" s="33"/>
      <c r="K288" s="33"/>
      <c r="L288" s="33"/>
      <c r="M288" s="30"/>
      <c r="N288" s="79"/>
      <c r="O288" s="30"/>
      <c r="P288" s="36"/>
      <c r="T288" s="17"/>
      <c r="Y288" s="12"/>
      <c r="Z288" s="12"/>
      <c r="AA288" s="12"/>
      <c r="AB288" s="12"/>
    </row>
    <row r="289" spans="3:28" s="2" customFormat="1" ht="15.75" customHeight="1">
      <c r="C289" s="17"/>
      <c r="D289" s="33"/>
      <c r="E289" s="33"/>
      <c r="F289" s="33"/>
      <c r="G289" s="33"/>
      <c r="H289" s="33"/>
      <c r="I289" s="33"/>
      <c r="J289" s="33"/>
      <c r="K289" s="33"/>
      <c r="L289" s="33"/>
      <c r="M289" s="30"/>
      <c r="N289" s="79"/>
      <c r="O289" s="30"/>
      <c r="P289" s="36"/>
      <c r="T289" s="17"/>
      <c r="Y289" s="12"/>
      <c r="Z289" s="12"/>
      <c r="AA289" s="12"/>
      <c r="AB289" s="12"/>
    </row>
    <row r="290" spans="3:28" s="2" customFormat="1" ht="15.75" customHeight="1">
      <c r="C290" s="17"/>
      <c r="D290" s="33"/>
      <c r="E290" s="33"/>
      <c r="F290" s="33"/>
      <c r="G290" s="33"/>
      <c r="H290" s="33"/>
      <c r="I290" s="33"/>
      <c r="J290" s="33"/>
      <c r="K290" s="33"/>
      <c r="L290" s="33"/>
      <c r="M290" s="30"/>
      <c r="N290" s="79"/>
      <c r="O290" s="30"/>
      <c r="P290" s="36"/>
      <c r="T290" s="17"/>
      <c r="Y290" s="12"/>
      <c r="Z290" s="12"/>
      <c r="AA290" s="12"/>
      <c r="AB290" s="12"/>
    </row>
    <row r="291" spans="3:28" s="2" customFormat="1" ht="15.75" customHeight="1">
      <c r="C291" s="17"/>
      <c r="D291" s="33"/>
      <c r="E291" s="33"/>
      <c r="F291" s="33"/>
      <c r="G291" s="33"/>
      <c r="H291" s="33"/>
      <c r="I291" s="33"/>
      <c r="J291" s="33"/>
      <c r="K291" s="33"/>
      <c r="L291" s="33"/>
      <c r="M291" s="30"/>
      <c r="N291" s="79"/>
      <c r="O291" s="30"/>
      <c r="P291" s="36"/>
      <c r="T291" s="17"/>
      <c r="Y291" s="12"/>
      <c r="Z291" s="12"/>
      <c r="AA291" s="12"/>
      <c r="AB291" s="12"/>
    </row>
    <row r="292" spans="3:28" s="2" customFormat="1" ht="15.75" customHeight="1">
      <c r="C292" s="17"/>
      <c r="D292" s="33"/>
      <c r="E292" s="33"/>
      <c r="F292" s="33"/>
      <c r="G292" s="33"/>
      <c r="H292" s="33"/>
      <c r="I292" s="33"/>
      <c r="J292" s="33"/>
      <c r="K292" s="33"/>
      <c r="L292" s="33"/>
      <c r="M292" s="30"/>
      <c r="N292" s="79"/>
      <c r="O292" s="30"/>
      <c r="P292" s="36"/>
      <c r="T292" s="17"/>
      <c r="Y292" s="12"/>
      <c r="Z292" s="12"/>
      <c r="AA292" s="12"/>
      <c r="AB292" s="12"/>
    </row>
    <row r="293" spans="3:28" s="2" customFormat="1" ht="15.75" customHeight="1">
      <c r="C293" s="17"/>
      <c r="D293" s="33"/>
      <c r="E293" s="33"/>
      <c r="F293" s="33"/>
      <c r="G293" s="33"/>
      <c r="H293" s="33"/>
      <c r="I293" s="33"/>
      <c r="J293" s="33"/>
      <c r="K293" s="33"/>
      <c r="L293" s="33"/>
      <c r="M293" s="30"/>
      <c r="N293" s="79"/>
      <c r="O293" s="30"/>
      <c r="P293" s="36"/>
      <c r="T293" s="17"/>
      <c r="Y293" s="12"/>
      <c r="Z293" s="12"/>
      <c r="AA293" s="12"/>
      <c r="AB293" s="12"/>
    </row>
    <row r="294" spans="3:28" s="2" customFormat="1" ht="15.75" customHeight="1">
      <c r="C294" s="17"/>
      <c r="D294" s="33"/>
      <c r="E294" s="33"/>
      <c r="F294" s="33"/>
      <c r="G294" s="33"/>
      <c r="H294" s="33"/>
      <c r="I294" s="33"/>
      <c r="J294" s="33"/>
      <c r="K294" s="33"/>
      <c r="L294" s="33"/>
      <c r="M294" s="30"/>
      <c r="N294" s="79"/>
      <c r="O294" s="30"/>
      <c r="P294" s="36"/>
      <c r="T294" s="17"/>
      <c r="Y294" s="12"/>
      <c r="Z294" s="12"/>
      <c r="AA294" s="12"/>
      <c r="AB294" s="12"/>
    </row>
    <row r="295" spans="3:28" s="2" customFormat="1" ht="15.75" customHeight="1">
      <c r="C295" s="17"/>
      <c r="D295" s="33"/>
      <c r="E295" s="33"/>
      <c r="F295" s="33"/>
      <c r="G295" s="33"/>
      <c r="H295" s="33"/>
      <c r="I295" s="33"/>
      <c r="J295" s="33"/>
      <c r="K295" s="33"/>
      <c r="L295" s="33"/>
      <c r="M295" s="30"/>
      <c r="N295" s="79"/>
      <c r="O295" s="30"/>
      <c r="P295" s="36"/>
      <c r="T295" s="17"/>
      <c r="Y295" s="12"/>
      <c r="Z295" s="12"/>
      <c r="AA295" s="12"/>
      <c r="AB295" s="12"/>
    </row>
    <row r="296" spans="3:28" s="2" customFormat="1" ht="15.75" customHeight="1">
      <c r="C296" s="17"/>
      <c r="D296" s="33"/>
      <c r="E296" s="33"/>
      <c r="F296" s="33"/>
      <c r="G296" s="33"/>
      <c r="H296" s="33"/>
      <c r="I296" s="33"/>
      <c r="J296" s="33"/>
      <c r="K296" s="33"/>
      <c r="L296" s="33"/>
      <c r="M296" s="30"/>
      <c r="N296" s="79"/>
      <c r="O296" s="30"/>
      <c r="P296" s="36"/>
      <c r="T296" s="17"/>
      <c r="Y296" s="12"/>
      <c r="Z296" s="12"/>
      <c r="AA296" s="12"/>
      <c r="AB296" s="12"/>
    </row>
    <row r="297" spans="3:28" s="2" customFormat="1" ht="15.75" customHeight="1">
      <c r="C297" s="17"/>
      <c r="D297" s="33"/>
      <c r="E297" s="33"/>
      <c r="F297" s="33"/>
      <c r="G297" s="33"/>
      <c r="H297" s="33"/>
      <c r="I297" s="33"/>
      <c r="J297" s="33"/>
      <c r="K297" s="33"/>
      <c r="L297" s="33"/>
      <c r="M297" s="30"/>
      <c r="N297" s="79"/>
      <c r="O297" s="30"/>
      <c r="P297" s="36"/>
      <c r="T297" s="17"/>
      <c r="Y297" s="12"/>
      <c r="Z297" s="12"/>
      <c r="AA297" s="12"/>
      <c r="AB297" s="12"/>
    </row>
    <row r="298" spans="3:28" s="2" customFormat="1" ht="15.75" customHeight="1">
      <c r="C298" s="17"/>
      <c r="D298" s="33"/>
      <c r="E298" s="33"/>
      <c r="F298" s="33"/>
      <c r="G298" s="33"/>
      <c r="H298" s="33"/>
      <c r="I298" s="33"/>
      <c r="J298" s="33"/>
      <c r="K298" s="33"/>
      <c r="L298" s="33"/>
      <c r="M298" s="30"/>
      <c r="N298" s="79"/>
      <c r="O298" s="30"/>
      <c r="P298" s="36"/>
      <c r="T298" s="17"/>
      <c r="Y298" s="12"/>
      <c r="Z298" s="12"/>
      <c r="AA298" s="12"/>
      <c r="AB298" s="12"/>
    </row>
    <row r="299" spans="3:28" s="2" customFormat="1" ht="15.75" customHeight="1">
      <c r="C299" s="17"/>
      <c r="D299" s="33"/>
      <c r="E299" s="33"/>
      <c r="F299" s="33"/>
      <c r="G299" s="33"/>
      <c r="H299" s="33"/>
      <c r="I299" s="33"/>
      <c r="J299" s="33"/>
      <c r="K299" s="33"/>
      <c r="L299" s="33"/>
      <c r="M299" s="30"/>
      <c r="N299" s="79"/>
      <c r="O299" s="30"/>
      <c r="P299" s="36"/>
      <c r="T299" s="17"/>
      <c r="Y299" s="12"/>
      <c r="Z299" s="12"/>
      <c r="AA299" s="12"/>
      <c r="AB299" s="12"/>
    </row>
    <row r="300" spans="3:28" s="2" customFormat="1" ht="15.75" customHeight="1">
      <c r="C300" s="17"/>
      <c r="D300" s="33"/>
      <c r="E300" s="33"/>
      <c r="F300" s="33"/>
      <c r="G300" s="33"/>
      <c r="H300" s="33"/>
      <c r="I300" s="33"/>
      <c r="J300" s="33"/>
      <c r="K300" s="33"/>
      <c r="L300" s="33"/>
      <c r="M300" s="30"/>
      <c r="N300" s="79"/>
      <c r="O300" s="30"/>
      <c r="P300" s="36"/>
      <c r="T300" s="17"/>
      <c r="Y300" s="12"/>
      <c r="Z300" s="12"/>
      <c r="AA300" s="12"/>
      <c r="AB300" s="12"/>
    </row>
    <row r="301" spans="3:28" s="2" customFormat="1" ht="15.75" customHeight="1">
      <c r="C301" s="17"/>
      <c r="D301" s="33"/>
      <c r="E301" s="33"/>
      <c r="F301" s="33"/>
      <c r="G301" s="33"/>
      <c r="H301" s="33"/>
      <c r="I301" s="33"/>
      <c r="J301" s="33"/>
      <c r="K301" s="33"/>
      <c r="L301" s="33"/>
      <c r="M301" s="30"/>
      <c r="N301" s="79"/>
      <c r="O301" s="30"/>
      <c r="P301" s="36"/>
      <c r="T301" s="17"/>
      <c r="Y301" s="12"/>
      <c r="Z301" s="12"/>
      <c r="AA301" s="12"/>
      <c r="AB301" s="12"/>
    </row>
    <row r="302" spans="3:28" s="2" customFormat="1" ht="15.75" customHeight="1">
      <c r="C302" s="17"/>
      <c r="D302" s="33"/>
      <c r="E302" s="33"/>
      <c r="F302" s="33"/>
      <c r="G302" s="33"/>
      <c r="H302" s="33"/>
      <c r="I302" s="33"/>
      <c r="J302" s="33"/>
      <c r="K302" s="33"/>
      <c r="L302" s="33"/>
      <c r="M302" s="30"/>
      <c r="N302" s="79"/>
      <c r="O302" s="30"/>
      <c r="P302" s="36"/>
      <c r="T302" s="17"/>
      <c r="Y302" s="12"/>
      <c r="Z302" s="12"/>
      <c r="AA302" s="12"/>
      <c r="AB302" s="12"/>
    </row>
    <row r="303" spans="3:28" s="2" customFormat="1" ht="15.75" customHeight="1">
      <c r="C303" s="17"/>
      <c r="D303" s="33"/>
      <c r="E303" s="33"/>
      <c r="F303" s="33"/>
      <c r="G303" s="33"/>
      <c r="H303" s="33"/>
      <c r="I303" s="33"/>
      <c r="J303" s="33"/>
      <c r="K303" s="33"/>
      <c r="L303" s="33"/>
      <c r="M303" s="30"/>
      <c r="N303" s="79"/>
      <c r="O303" s="30"/>
      <c r="P303" s="36"/>
      <c r="T303" s="17"/>
      <c r="Y303" s="12"/>
      <c r="Z303" s="12"/>
      <c r="AA303" s="12"/>
      <c r="AB303" s="12"/>
    </row>
    <row r="304" spans="3:28" s="2" customFormat="1" ht="15.75" customHeight="1">
      <c r="C304" s="17"/>
      <c r="D304" s="33"/>
      <c r="E304" s="33"/>
      <c r="F304" s="33"/>
      <c r="G304" s="33"/>
      <c r="H304" s="33"/>
      <c r="I304" s="33"/>
      <c r="J304" s="33"/>
      <c r="K304" s="33"/>
      <c r="L304" s="33"/>
      <c r="M304" s="30"/>
      <c r="N304" s="79"/>
      <c r="O304" s="30"/>
      <c r="P304" s="36"/>
      <c r="T304" s="17"/>
      <c r="Y304" s="12"/>
      <c r="Z304" s="12"/>
      <c r="AA304" s="12"/>
      <c r="AB304" s="12"/>
    </row>
    <row r="305" spans="3:28" s="2" customFormat="1" ht="15.75" customHeight="1">
      <c r="C305" s="17"/>
      <c r="D305" s="33"/>
      <c r="E305" s="33"/>
      <c r="F305" s="33"/>
      <c r="G305" s="33"/>
      <c r="H305" s="33"/>
      <c r="I305" s="33"/>
      <c r="J305" s="33"/>
      <c r="K305" s="33"/>
      <c r="L305" s="33"/>
      <c r="M305" s="30"/>
      <c r="N305" s="79"/>
      <c r="O305" s="30"/>
      <c r="P305" s="36"/>
      <c r="T305" s="17"/>
      <c r="Y305" s="12"/>
      <c r="Z305" s="12"/>
      <c r="AA305" s="12"/>
      <c r="AB305" s="12"/>
    </row>
    <row r="306" spans="3:28" s="2" customFormat="1" ht="15.75" customHeight="1">
      <c r="C306" s="17"/>
      <c r="D306" s="33"/>
      <c r="E306" s="33"/>
      <c r="F306" s="33"/>
      <c r="G306" s="33"/>
      <c r="H306" s="33"/>
      <c r="I306" s="33"/>
      <c r="J306" s="33"/>
      <c r="K306" s="33"/>
      <c r="L306" s="33"/>
      <c r="M306" s="30"/>
      <c r="N306" s="79"/>
      <c r="O306" s="30"/>
      <c r="P306" s="36"/>
      <c r="T306" s="17"/>
      <c r="Y306" s="12"/>
      <c r="Z306" s="12"/>
      <c r="AA306" s="12"/>
      <c r="AB306" s="12"/>
    </row>
    <row r="307" spans="3:28" s="2" customFormat="1" ht="15.75" customHeight="1">
      <c r="C307" s="17"/>
      <c r="D307" s="33"/>
      <c r="E307" s="33"/>
      <c r="F307" s="33"/>
      <c r="G307" s="33"/>
      <c r="H307" s="33"/>
      <c r="I307" s="33"/>
      <c r="J307" s="33"/>
      <c r="K307" s="33"/>
      <c r="L307" s="33"/>
      <c r="M307" s="30"/>
      <c r="N307" s="79"/>
      <c r="O307" s="30"/>
      <c r="P307" s="36"/>
      <c r="T307" s="17"/>
      <c r="Y307" s="12"/>
      <c r="Z307" s="12"/>
      <c r="AA307" s="12"/>
      <c r="AB307" s="12"/>
    </row>
    <row r="308" spans="3:28" s="2" customFormat="1" ht="15.75" customHeight="1">
      <c r="C308" s="17"/>
      <c r="D308" s="33"/>
      <c r="E308" s="33"/>
      <c r="F308" s="33"/>
      <c r="G308" s="33"/>
      <c r="H308" s="33"/>
      <c r="I308" s="33"/>
      <c r="J308" s="33"/>
      <c r="K308" s="33"/>
      <c r="L308" s="33"/>
      <c r="M308" s="30"/>
      <c r="N308" s="79"/>
      <c r="O308" s="30"/>
      <c r="P308" s="36"/>
      <c r="T308" s="17"/>
      <c r="Y308" s="12"/>
      <c r="Z308" s="12"/>
      <c r="AA308" s="12"/>
      <c r="AB308" s="12"/>
    </row>
    <row r="309" spans="3:28" s="2" customFormat="1" ht="15.75" customHeight="1">
      <c r="C309" s="17"/>
      <c r="D309" s="33"/>
      <c r="E309" s="33"/>
      <c r="F309" s="33"/>
      <c r="G309" s="33"/>
      <c r="H309" s="33"/>
      <c r="I309" s="33"/>
      <c r="J309" s="33"/>
      <c r="K309" s="33"/>
      <c r="L309" s="33"/>
      <c r="M309" s="30"/>
      <c r="N309" s="79"/>
      <c r="O309" s="30"/>
      <c r="P309" s="36"/>
      <c r="T309" s="17"/>
      <c r="Y309" s="12"/>
      <c r="Z309" s="12"/>
      <c r="AA309" s="12"/>
      <c r="AB309" s="12"/>
    </row>
    <row r="310" spans="3:28" s="2" customFormat="1" ht="15.75" customHeight="1">
      <c r="C310" s="17"/>
      <c r="D310" s="33"/>
      <c r="E310" s="33"/>
      <c r="F310" s="33"/>
      <c r="G310" s="33"/>
      <c r="H310" s="33"/>
      <c r="I310" s="33"/>
      <c r="J310" s="33"/>
      <c r="K310" s="33"/>
      <c r="L310" s="33"/>
      <c r="M310" s="30"/>
      <c r="N310" s="79"/>
      <c r="O310" s="30"/>
      <c r="P310" s="36"/>
      <c r="T310" s="17"/>
      <c r="Y310" s="12"/>
      <c r="Z310" s="12"/>
      <c r="AA310" s="12"/>
      <c r="AB310" s="12"/>
    </row>
    <row r="311" spans="3:28" s="2" customFormat="1" ht="15.75" customHeight="1">
      <c r="C311" s="17"/>
      <c r="D311" s="33"/>
      <c r="E311" s="33"/>
      <c r="F311" s="33"/>
      <c r="G311" s="33"/>
      <c r="H311" s="33"/>
      <c r="I311" s="33"/>
      <c r="J311" s="33"/>
      <c r="K311" s="33"/>
      <c r="L311" s="33"/>
      <c r="M311" s="30"/>
      <c r="N311" s="79"/>
      <c r="O311" s="30"/>
      <c r="P311" s="36"/>
      <c r="T311" s="17"/>
      <c r="Y311" s="12"/>
      <c r="Z311" s="12"/>
      <c r="AA311" s="12"/>
      <c r="AB311" s="12"/>
    </row>
    <row r="312" spans="3:28" s="2" customFormat="1" ht="15.75" customHeight="1">
      <c r="C312" s="17"/>
      <c r="D312" s="33"/>
      <c r="E312" s="33"/>
      <c r="F312" s="33"/>
      <c r="G312" s="33"/>
      <c r="H312" s="33"/>
      <c r="I312" s="33"/>
      <c r="J312" s="33"/>
      <c r="K312" s="33"/>
      <c r="L312" s="33"/>
      <c r="M312" s="30"/>
      <c r="N312" s="79"/>
      <c r="O312" s="30"/>
      <c r="P312" s="36"/>
      <c r="T312" s="17"/>
      <c r="Y312" s="12"/>
      <c r="Z312" s="12"/>
      <c r="AA312" s="12"/>
      <c r="AB312" s="12"/>
    </row>
    <row r="313" spans="3:28" s="2" customFormat="1" ht="15.75" customHeight="1">
      <c r="C313" s="17"/>
      <c r="D313" s="33"/>
      <c r="E313" s="33"/>
      <c r="F313" s="33"/>
      <c r="G313" s="33"/>
      <c r="H313" s="33"/>
      <c r="I313" s="33"/>
      <c r="J313" s="33"/>
      <c r="K313" s="33"/>
      <c r="L313" s="33"/>
      <c r="M313" s="30"/>
      <c r="N313" s="79"/>
      <c r="O313" s="30"/>
      <c r="P313" s="36"/>
      <c r="T313" s="17"/>
      <c r="Y313" s="12"/>
      <c r="Z313" s="12"/>
      <c r="AA313" s="12"/>
      <c r="AB313" s="12"/>
    </row>
    <row r="314" spans="3:28" s="2" customFormat="1" ht="15.75" customHeight="1">
      <c r="C314" s="17"/>
      <c r="D314" s="33"/>
      <c r="E314" s="33"/>
      <c r="F314" s="33"/>
      <c r="G314" s="33"/>
      <c r="H314" s="33"/>
      <c r="I314" s="33"/>
      <c r="J314" s="33"/>
      <c r="K314" s="33"/>
      <c r="L314" s="33"/>
      <c r="M314" s="30"/>
      <c r="N314" s="79"/>
      <c r="O314" s="30"/>
      <c r="P314" s="36"/>
      <c r="T314" s="17"/>
      <c r="Y314" s="12"/>
      <c r="Z314" s="12"/>
      <c r="AA314" s="12"/>
      <c r="AB314" s="12"/>
    </row>
    <row r="315" spans="3:28" s="2" customFormat="1" ht="15.75" customHeight="1">
      <c r="C315" s="17"/>
      <c r="D315" s="33"/>
      <c r="E315" s="33"/>
      <c r="F315" s="33"/>
      <c r="G315" s="33"/>
      <c r="H315" s="33"/>
      <c r="I315" s="33"/>
      <c r="J315" s="33"/>
      <c r="K315" s="33"/>
      <c r="L315" s="33"/>
      <c r="M315" s="30"/>
      <c r="N315" s="79"/>
      <c r="O315" s="30"/>
      <c r="P315" s="36"/>
      <c r="T315" s="17"/>
      <c r="Y315" s="12"/>
      <c r="Z315" s="12"/>
      <c r="AA315" s="12"/>
      <c r="AB315" s="12"/>
    </row>
    <row r="316" spans="3:28" s="2" customFormat="1" ht="15.75" customHeight="1">
      <c r="C316" s="17"/>
      <c r="D316" s="33"/>
      <c r="E316" s="33"/>
      <c r="F316" s="33"/>
      <c r="G316" s="33"/>
      <c r="H316" s="33"/>
      <c r="I316" s="33"/>
      <c r="J316" s="33"/>
      <c r="K316" s="33"/>
      <c r="L316" s="33"/>
      <c r="M316" s="30"/>
      <c r="N316" s="79"/>
      <c r="O316" s="30"/>
      <c r="P316" s="36"/>
      <c r="T316" s="17"/>
      <c r="Y316" s="12"/>
      <c r="Z316" s="12"/>
      <c r="AA316" s="12"/>
      <c r="AB316" s="12"/>
    </row>
    <row r="317" spans="3:28" s="2" customFormat="1" ht="15.75" customHeight="1">
      <c r="C317" s="17"/>
      <c r="D317" s="33"/>
      <c r="E317" s="33"/>
      <c r="F317" s="33"/>
      <c r="G317" s="33"/>
      <c r="H317" s="33"/>
      <c r="I317" s="33"/>
      <c r="J317" s="33"/>
      <c r="K317" s="33"/>
      <c r="L317" s="33"/>
      <c r="M317" s="30"/>
      <c r="N317" s="79"/>
      <c r="O317" s="30"/>
      <c r="P317" s="36"/>
      <c r="T317" s="17"/>
      <c r="Y317" s="12"/>
      <c r="Z317" s="12"/>
      <c r="AA317" s="12"/>
      <c r="AB317" s="12"/>
    </row>
    <row r="318" spans="3:28" s="2" customFormat="1" ht="15.75" customHeight="1">
      <c r="C318" s="17"/>
      <c r="D318" s="33"/>
      <c r="E318" s="33"/>
      <c r="F318" s="33"/>
      <c r="G318" s="33"/>
      <c r="H318" s="33"/>
      <c r="I318" s="33"/>
      <c r="J318" s="33"/>
      <c r="K318" s="33"/>
      <c r="L318" s="33"/>
      <c r="M318" s="30"/>
      <c r="N318" s="79"/>
      <c r="O318" s="30"/>
      <c r="P318" s="36"/>
      <c r="T318" s="17"/>
      <c r="Y318" s="12"/>
      <c r="Z318" s="12"/>
      <c r="AA318" s="12"/>
      <c r="AB318" s="12"/>
    </row>
    <row r="319" spans="3:28" s="2" customFormat="1" ht="15.75" customHeight="1">
      <c r="C319" s="17"/>
      <c r="D319" s="33"/>
      <c r="E319" s="33"/>
      <c r="F319" s="33"/>
      <c r="G319" s="33"/>
      <c r="H319" s="33"/>
      <c r="I319" s="33"/>
      <c r="J319" s="33"/>
      <c r="K319" s="33"/>
      <c r="L319" s="33"/>
      <c r="M319" s="30"/>
      <c r="N319" s="79"/>
      <c r="O319" s="30"/>
      <c r="P319" s="36"/>
      <c r="T319" s="17"/>
      <c r="Y319" s="12"/>
      <c r="Z319" s="12"/>
      <c r="AA319" s="12"/>
      <c r="AB319" s="12"/>
    </row>
    <row r="320" spans="3:28" s="2" customFormat="1" ht="15.75" customHeight="1">
      <c r="C320" s="17"/>
      <c r="D320" s="33"/>
      <c r="E320" s="33"/>
      <c r="F320" s="33"/>
      <c r="G320" s="33"/>
      <c r="H320" s="33"/>
      <c r="I320" s="33"/>
      <c r="J320" s="33"/>
      <c r="K320" s="33"/>
      <c r="L320" s="33"/>
      <c r="M320" s="30"/>
      <c r="N320" s="79"/>
      <c r="O320" s="30"/>
      <c r="P320" s="36"/>
      <c r="T320" s="17"/>
      <c r="Y320" s="12"/>
      <c r="Z320" s="12"/>
      <c r="AA320" s="12"/>
      <c r="AB320" s="12"/>
    </row>
    <row r="321" spans="3:28" s="2" customFormat="1" ht="15.75" customHeight="1">
      <c r="C321" s="17"/>
      <c r="D321" s="33"/>
      <c r="E321" s="33"/>
      <c r="F321" s="33"/>
      <c r="G321" s="33"/>
      <c r="H321" s="33"/>
      <c r="I321" s="33"/>
      <c r="J321" s="33"/>
      <c r="K321" s="33"/>
      <c r="L321" s="33"/>
      <c r="M321" s="30"/>
      <c r="N321" s="79"/>
      <c r="O321" s="30"/>
      <c r="P321" s="36"/>
      <c r="T321" s="17"/>
      <c r="Y321" s="12"/>
      <c r="Z321" s="12"/>
      <c r="AA321" s="12"/>
      <c r="AB321" s="12"/>
    </row>
    <row r="322" spans="3:28" s="2" customFormat="1" ht="15.75" customHeight="1">
      <c r="C322" s="17"/>
      <c r="D322" s="33"/>
      <c r="E322" s="33"/>
      <c r="F322" s="33"/>
      <c r="G322" s="33"/>
      <c r="H322" s="33"/>
      <c r="I322" s="33"/>
      <c r="J322" s="33"/>
      <c r="K322" s="33"/>
      <c r="L322" s="33"/>
      <c r="M322" s="30"/>
      <c r="N322" s="79"/>
      <c r="O322" s="30"/>
      <c r="P322" s="36"/>
      <c r="T322" s="17"/>
      <c r="Y322" s="12"/>
      <c r="Z322" s="12"/>
      <c r="AA322" s="12"/>
      <c r="AB322" s="12"/>
    </row>
    <row r="323" spans="3:28" s="2" customFormat="1" ht="15.75" customHeight="1">
      <c r="C323" s="17"/>
      <c r="D323" s="33"/>
      <c r="E323" s="33"/>
      <c r="F323" s="33"/>
      <c r="G323" s="33"/>
      <c r="H323" s="33"/>
      <c r="I323" s="33"/>
      <c r="J323" s="33"/>
      <c r="K323" s="33"/>
      <c r="L323" s="33"/>
      <c r="M323" s="30"/>
      <c r="N323" s="79"/>
      <c r="O323" s="30"/>
      <c r="P323" s="36"/>
      <c r="T323" s="17"/>
      <c r="Y323" s="12"/>
      <c r="Z323" s="12"/>
      <c r="AA323" s="12"/>
      <c r="AB323" s="12"/>
    </row>
    <row r="324" spans="3:28" s="2" customFormat="1" ht="15.75" customHeight="1">
      <c r="C324" s="17"/>
      <c r="D324" s="33"/>
      <c r="E324" s="33"/>
      <c r="F324" s="33"/>
      <c r="G324" s="33"/>
      <c r="H324" s="33"/>
      <c r="I324" s="33"/>
      <c r="J324" s="33"/>
      <c r="K324" s="33"/>
      <c r="L324" s="33"/>
      <c r="M324" s="30"/>
      <c r="N324" s="79"/>
      <c r="O324" s="30"/>
      <c r="P324" s="36"/>
      <c r="T324" s="17"/>
      <c r="Y324" s="12"/>
      <c r="Z324" s="12"/>
      <c r="AA324" s="12"/>
      <c r="AB324" s="12"/>
    </row>
    <row r="325" spans="3:28" s="2" customFormat="1" ht="15.75" customHeight="1">
      <c r="C325" s="17"/>
      <c r="D325" s="33"/>
      <c r="E325" s="33"/>
      <c r="F325" s="33"/>
      <c r="G325" s="33"/>
      <c r="H325" s="33"/>
      <c r="I325" s="33"/>
      <c r="J325" s="33"/>
      <c r="K325" s="33"/>
      <c r="L325" s="33"/>
      <c r="M325" s="30"/>
      <c r="N325" s="79"/>
      <c r="O325" s="30"/>
      <c r="P325" s="36"/>
      <c r="T325" s="17"/>
      <c r="Y325" s="12"/>
      <c r="Z325" s="12"/>
      <c r="AA325" s="12"/>
      <c r="AB325" s="12"/>
    </row>
    <row r="326" spans="3:28" s="2" customFormat="1" ht="15.75" customHeight="1">
      <c r="C326" s="17"/>
      <c r="D326" s="33"/>
      <c r="E326" s="33"/>
      <c r="F326" s="33"/>
      <c r="G326" s="33"/>
      <c r="H326" s="33"/>
      <c r="I326" s="33"/>
      <c r="J326" s="33"/>
      <c r="K326" s="33"/>
      <c r="L326" s="33"/>
      <c r="M326" s="30"/>
      <c r="N326" s="79"/>
      <c r="O326" s="30"/>
      <c r="P326" s="36"/>
      <c r="T326" s="17"/>
      <c r="Y326" s="12"/>
      <c r="Z326" s="12"/>
      <c r="AA326" s="12"/>
      <c r="AB326" s="12"/>
    </row>
    <row r="327" spans="3:28" s="2" customFormat="1" ht="15.75" customHeight="1">
      <c r="C327" s="17"/>
      <c r="D327" s="33"/>
      <c r="E327" s="33"/>
      <c r="F327" s="33"/>
      <c r="G327" s="33"/>
      <c r="H327" s="33"/>
      <c r="I327" s="33"/>
      <c r="J327" s="33"/>
      <c r="K327" s="33"/>
      <c r="L327" s="33"/>
      <c r="M327" s="30"/>
      <c r="N327" s="79"/>
      <c r="O327" s="30"/>
      <c r="P327" s="36"/>
      <c r="T327" s="17"/>
      <c r="Y327" s="12"/>
      <c r="Z327" s="12"/>
      <c r="AA327" s="12"/>
      <c r="AB327" s="12"/>
    </row>
    <row r="328" spans="3:28" s="2" customFormat="1" ht="15.75" customHeight="1">
      <c r="C328" s="17"/>
      <c r="D328" s="33"/>
      <c r="E328" s="33"/>
      <c r="F328" s="33"/>
      <c r="G328" s="33"/>
      <c r="H328" s="33"/>
      <c r="I328" s="33"/>
      <c r="J328" s="33"/>
      <c r="K328" s="33"/>
      <c r="L328" s="33"/>
      <c r="M328" s="30"/>
      <c r="N328" s="79"/>
      <c r="O328" s="30"/>
      <c r="P328" s="36"/>
      <c r="T328" s="17"/>
      <c r="Y328" s="12"/>
      <c r="Z328" s="12"/>
      <c r="AA328" s="12"/>
      <c r="AB328" s="12"/>
    </row>
    <row r="329" spans="3:28" s="2" customFormat="1" ht="15.75" customHeight="1">
      <c r="C329" s="17"/>
      <c r="D329" s="33"/>
      <c r="E329" s="33"/>
      <c r="F329" s="33"/>
      <c r="G329" s="33"/>
      <c r="H329" s="33"/>
      <c r="I329" s="33"/>
      <c r="J329" s="33"/>
      <c r="K329" s="33"/>
      <c r="L329" s="33"/>
      <c r="M329" s="30"/>
      <c r="N329" s="79"/>
      <c r="O329" s="30"/>
      <c r="P329" s="36"/>
      <c r="T329" s="17"/>
      <c r="Y329" s="12"/>
      <c r="Z329" s="12"/>
      <c r="AA329" s="12"/>
      <c r="AB329" s="12"/>
    </row>
    <row r="330" spans="3:28" s="2" customFormat="1" ht="15.75" customHeight="1">
      <c r="P330" s="36"/>
      <c r="T330" s="17"/>
      <c r="Y330" s="12"/>
      <c r="Z330" s="12"/>
      <c r="AA330" s="12"/>
      <c r="AB330" s="12"/>
    </row>
    <row r="331" spans="3:28" s="2" customFormat="1" ht="15.75" customHeight="1">
      <c r="P331" s="36"/>
      <c r="T331" s="17"/>
      <c r="Y331" s="12"/>
      <c r="Z331" s="12"/>
      <c r="AA331" s="12"/>
      <c r="AB331" s="12"/>
    </row>
    <row r="332" spans="3:28" s="2" customFormat="1" ht="15.75" customHeight="1">
      <c r="P332" s="36"/>
      <c r="T332" s="17"/>
      <c r="Y332" s="12"/>
      <c r="Z332" s="12"/>
      <c r="AA332" s="12"/>
      <c r="AB332" s="12"/>
    </row>
    <row r="333" spans="3:28" s="2" customFormat="1" ht="15.75" customHeight="1">
      <c r="P333" s="36"/>
      <c r="T333" s="17"/>
      <c r="Y333" s="12"/>
      <c r="Z333" s="12"/>
      <c r="AA333" s="12"/>
      <c r="AB333" s="12"/>
    </row>
    <row r="334" spans="3:28" s="2" customFormat="1" ht="15.75" customHeight="1">
      <c r="P334" s="36"/>
      <c r="T334" s="17"/>
      <c r="Y334" s="12"/>
      <c r="Z334" s="12"/>
      <c r="AA334" s="12"/>
      <c r="AB334" s="12"/>
    </row>
    <row r="335" spans="3:28" s="2" customFormat="1" ht="15.75" customHeight="1">
      <c r="P335" s="36"/>
      <c r="T335" s="17"/>
      <c r="Y335" s="12"/>
      <c r="Z335" s="12"/>
      <c r="AA335" s="12"/>
      <c r="AB335" s="12"/>
    </row>
    <row r="336" spans="3:28" s="2" customFormat="1" ht="15.75" customHeight="1">
      <c r="P336" s="36"/>
      <c r="T336" s="17"/>
      <c r="Y336" s="12"/>
      <c r="Z336" s="12"/>
      <c r="AA336" s="12"/>
      <c r="AB336" s="12"/>
    </row>
    <row r="337" spans="3:28" s="2" customFormat="1" ht="15.75" customHeight="1">
      <c r="P337" s="36"/>
      <c r="T337" s="17"/>
      <c r="Y337" s="12"/>
      <c r="Z337" s="12"/>
      <c r="AA337" s="12"/>
      <c r="AB337" s="12"/>
    </row>
    <row r="338" spans="3:28" s="2" customFormat="1" ht="15.75" customHeight="1">
      <c r="P338" s="36"/>
      <c r="T338" s="17"/>
      <c r="Y338" s="12"/>
      <c r="Z338" s="12"/>
      <c r="AA338" s="12"/>
      <c r="AB338" s="12"/>
    </row>
    <row r="339" spans="3:28" s="2" customFormat="1" ht="15.75" customHeight="1">
      <c r="C339" s="17"/>
      <c r="D339" s="33"/>
      <c r="E339" s="33"/>
      <c r="F339" s="33"/>
      <c r="G339" s="33"/>
      <c r="H339" s="33"/>
      <c r="I339" s="33"/>
      <c r="J339" s="33"/>
      <c r="K339" s="33"/>
      <c r="L339" s="33"/>
      <c r="M339" s="30"/>
      <c r="N339" s="79"/>
      <c r="O339" s="30"/>
      <c r="P339" s="36"/>
      <c r="T339" s="17"/>
      <c r="Y339" s="12"/>
      <c r="Z339" s="12"/>
      <c r="AA339" s="12"/>
      <c r="AB339" s="12"/>
    </row>
    <row r="340" spans="3:28" s="2" customFormat="1" ht="15.75" customHeight="1">
      <c r="C340" s="17"/>
      <c r="D340" s="33"/>
      <c r="E340" s="33"/>
      <c r="F340" s="33"/>
      <c r="G340" s="33"/>
      <c r="H340" s="33"/>
      <c r="I340" s="33"/>
      <c r="J340" s="33"/>
      <c r="K340" s="33"/>
      <c r="L340" s="33"/>
      <c r="M340" s="30"/>
      <c r="N340" s="79"/>
      <c r="O340" s="30"/>
      <c r="P340" s="36"/>
      <c r="T340" s="17"/>
      <c r="Y340" s="12"/>
      <c r="Z340" s="12"/>
      <c r="AA340" s="12"/>
      <c r="AB340" s="12"/>
    </row>
    <row r="341" spans="3:28" s="2" customFormat="1" ht="15.75" customHeight="1">
      <c r="C341" s="17"/>
      <c r="D341" s="33"/>
      <c r="E341" s="33"/>
      <c r="F341" s="33"/>
      <c r="G341" s="33"/>
      <c r="H341" s="33"/>
      <c r="I341" s="33"/>
      <c r="J341" s="33"/>
      <c r="K341" s="33"/>
      <c r="L341" s="33"/>
      <c r="M341" s="30"/>
      <c r="N341" s="79"/>
      <c r="O341" s="30"/>
      <c r="P341" s="36"/>
      <c r="T341" s="17"/>
      <c r="Y341" s="12"/>
      <c r="Z341" s="12"/>
      <c r="AA341" s="12"/>
      <c r="AB341" s="12"/>
    </row>
    <row r="342" spans="3:28" s="2" customFormat="1" ht="15.75" customHeight="1">
      <c r="C342" s="17"/>
      <c r="D342" s="33"/>
      <c r="E342" s="33"/>
      <c r="F342" s="33"/>
      <c r="G342" s="33"/>
      <c r="H342" s="33"/>
      <c r="I342" s="33"/>
      <c r="J342" s="33"/>
      <c r="K342" s="33"/>
      <c r="L342" s="33"/>
      <c r="M342" s="30"/>
      <c r="N342" s="79"/>
      <c r="O342" s="30"/>
      <c r="P342" s="36"/>
      <c r="T342" s="17"/>
      <c r="Y342" s="12"/>
      <c r="Z342" s="12"/>
      <c r="AA342" s="12"/>
      <c r="AB342" s="12"/>
    </row>
    <row r="343" spans="3:28" s="2" customFormat="1" ht="15.75" customHeight="1">
      <c r="C343" s="17"/>
      <c r="D343" s="33"/>
      <c r="E343" s="33"/>
      <c r="F343" s="33"/>
      <c r="G343" s="33"/>
      <c r="H343" s="33"/>
      <c r="I343" s="33"/>
      <c r="J343" s="33"/>
      <c r="K343" s="33"/>
      <c r="L343" s="33"/>
      <c r="M343" s="30"/>
      <c r="N343" s="79"/>
      <c r="O343" s="30"/>
      <c r="P343" s="36"/>
      <c r="T343" s="17"/>
      <c r="Y343" s="12"/>
      <c r="Z343" s="12"/>
      <c r="AA343" s="12"/>
      <c r="AB343" s="12"/>
    </row>
    <row r="344" spans="3:28" s="2" customFormat="1" ht="15.75" customHeight="1">
      <c r="C344" s="17"/>
      <c r="D344" s="33"/>
      <c r="E344" s="33"/>
      <c r="F344" s="33"/>
      <c r="G344" s="33"/>
      <c r="H344" s="33"/>
      <c r="I344" s="33"/>
      <c r="J344" s="33"/>
      <c r="K344" s="33"/>
      <c r="L344" s="33"/>
      <c r="M344" s="30"/>
      <c r="N344" s="79"/>
      <c r="O344" s="30"/>
      <c r="P344" s="36"/>
      <c r="T344" s="17"/>
      <c r="Y344" s="12"/>
      <c r="Z344" s="12"/>
      <c r="AA344" s="12"/>
      <c r="AB344" s="12"/>
    </row>
    <row r="345" spans="3:28" s="2" customFormat="1" ht="15.75" customHeight="1">
      <c r="C345" s="17"/>
      <c r="D345" s="33"/>
      <c r="E345" s="33"/>
      <c r="F345" s="33"/>
      <c r="G345" s="33"/>
      <c r="H345" s="33"/>
      <c r="I345" s="33"/>
      <c r="J345" s="33"/>
      <c r="K345" s="33"/>
      <c r="L345" s="33"/>
      <c r="M345" s="30"/>
      <c r="N345" s="79"/>
      <c r="O345" s="30"/>
      <c r="P345" s="36"/>
      <c r="T345" s="17"/>
      <c r="Y345" s="12"/>
      <c r="Z345" s="12"/>
      <c r="AA345" s="12"/>
      <c r="AB345" s="12"/>
    </row>
    <row r="346" spans="3:28" s="2" customFormat="1" ht="15.75" customHeight="1">
      <c r="C346" s="17"/>
      <c r="D346" s="33"/>
      <c r="E346" s="33"/>
      <c r="F346" s="33"/>
      <c r="G346" s="33"/>
      <c r="H346" s="33"/>
      <c r="I346" s="33"/>
      <c r="J346" s="33"/>
      <c r="K346" s="33"/>
      <c r="L346" s="33"/>
      <c r="M346" s="30"/>
      <c r="N346" s="79"/>
      <c r="O346" s="30"/>
      <c r="P346" s="36"/>
      <c r="T346" s="17"/>
      <c r="Y346" s="12"/>
      <c r="Z346" s="12"/>
      <c r="AA346" s="12"/>
      <c r="AB346" s="12"/>
    </row>
    <row r="347" spans="3:28" s="2" customFormat="1" ht="15.75" customHeight="1">
      <c r="C347" s="17"/>
      <c r="D347" s="33"/>
      <c r="E347" s="33"/>
      <c r="F347" s="33"/>
      <c r="G347" s="33"/>
      <c r="H347" s="33"/>
      <c r="I347" s="33"/>
      <c r="J347" s="33"/>
      <c r="K347" s="33"/>
      <c r="L347" s="33"/>
      <c r="M347" s="30"/>
      <c r="N347" s="79"/>
      <c r="O347" s="30"/>
      <c r="P347" s="36"/>
      <c r="T347" s="17"/>
      <c r="Y347" s="12"/>
      <c r="Z347" s="12"/>
      <c r="AA347" s="12"/>
      <c r="AB347" s="12"/>
    </row>
    <row r="348" spans="3:28" s="2" customFormat="1" ht="15.75" customHeight="1">
      <c r="C348" s="17"/>
      <c r="D348" s="33"/>
      <c r="E348" s="33"/>
      <c r="F348" s="33"/>
      <c r="G348" s="33"/>
      <c r="H348" s="33"/>
      <c r="I348" s="33"/>
      <c r="J348" s="33"/>
      <c r="K348" s="33"/>
      <c r="L348" s="33"/>
      <c r="M348" s="30"/>
      <c r="N348" s="79"/>
      <c r="O348" s="30"/>
      <c r="P348" s="36"/>
      <c r="T348" s="17"/>
      <c r="Y348" s="12"/>
      <c r="Z348" s="12"/>
      <c r="AA348" s="12"/>
      <c r="AB348" s="12"/>
    </row>
    <row r="349" spans="3:28" s="2" customFormat="1" ht="15.75" customHeight="1">
      <c r="C349" s="17"/>
      <c r="D349" s="33"/>
      <c r="E349" s="33"/>
      <c r="F349" s="33"/>
      <c r="G349" s="33"/>
      <c r="H349" s="33"/>
      <c r="I349" s="33"/>
      <c r="J349" s="33"/>
      <c r="K349" s="33"/>
      <c r="L349" s="33"/>
      <c r="M349" s="30"/>
      <c r="N349" s="79"/>
      <c r="O349" s="30"/>
      <c r="P349" s="36"/>
      <c r="T349" s="17"/>
      <c r="Y349" s="12"/>
      <c r="Z349" s="12"/>
      <c r="AA349" s="12"/>
      <c r="AB349" s="12"/>
    </row>
    <row r="350" spans="3:28" s="2" customFormat="1" ht="15.75" customHeight="1">
      <c r="C350" s="17"/>
      <c r="D350" s="33"/>
      <c r="E350" s="33"/>
      <c r="F350" s="33"/>
      <c r="G350" s="33"/>
      <c r="H350" s="33"/>
      <c r="I350" s="33"/>
      <c r="J350" s="33"/>
      <c r="K350" s="33"/>
      <c r="L350" s="33"/>
      <c r="M350" s="30"/>
      <c r="N350" s="79"/>
      <c r="O350" s="30"/>
      <c r="P350" s="36"/>
      <c r="T350" s="17"/>
      <c r="Y350" s="12"/>
      <c r="Z350" s="12"/>
      <c r="AA350" s="12"/>
      <c r="AB350" s="12"/>
    </row>
    <row r="351" spans="3:28" s="2" customFormat="1" ht="15.75" customHeight="1">
      <c r="C351" s="17"/>
      <c r="D351" s="33"/>
      <c r="E351" s="33"/>
      <c r="F351" s="33"/>
      <c r="G351" s="33"/>
      <c r="H351" s="33"/>
      <c r="I351" s="33"/>
      <c r="J351" s="33"/>
      <c r="K351" s="33"/>
      <c r="L351" s="33"/>
      <c r="M351" s="30"/>
      <c r="N351" s="79"/>
      <c r="O351" s="30"/>
      <c r="P351" s="36"/>
      <c r="T351" s="17"/>
      <c r="Y351" s="12"/>
      <c r="Z351" s="12"/>
      <c r="AA351" s="12"/>
      <c r="AB351" s="12"/>
    </row>
    <row r="352" spans="3:28" s="2" customFormat="1" ht="15.75" customHeight="1">
      <c r="C352" s="17"/>
      <c r="D352" s="33"/>
      <c r="E352" s="33"/>
      <c r="F352" s="33"/>
      <c r="G352" s="33"/>
      <c r="H352" s="33"/>
      <c r="I352" s="33"/>
      <c r="J352" s="33"/>
      <c r="K352" s="33"/>
      <c r="L352" s="33"/>
      <c r="M352" s="30"/>
      <c r="N352" s="79"/>
      <c r="O352" s="30"/>
      <c r="P352" s="36"/>
      <c r="T352" s="17"/>
      <c r="Y352" s="12"/>
      <c r="Z352" s="12"/>
      <c r="AA352" s="12"/>
      <c r="AB352" s="12"/>
    </row>
    <row r="353" spans="3:28" s="2" customFormat="1" ht="15.75" customHeight="1">
      <c r="C353" s="17"/>
      <c r="D353" s="33"/>
      <c r="E353" s="33"/>
      <c r="F353" s="33"/>
      <c r="G353" s="33"/>
      <c r="H353" s="33"/>
      <c r="I353" s="33"/>
      <c r="J353" s="33"/>
      <c r="K353" s="33"/>
      <c r="L353" s="33"/>
      <c r="M353" s="30"/>
      <c r="N353" s="79"/>
      <c r="O353" s="30"/>
      <c r="P353" s="36"/>
      <c r="T353" s="17"/>
      <c r="Y353" s="12"/>
      <c r="Z353" s="12"/>
      <c r="AA353" s="12"/>
      <c r="AB353" s="12"/>
    </row>
    <row r="354" spans="3:28" s="2" customFormat="1" ht="15.75" customHeight="1">
      <c r="C354" s="17"/>
      <c r="D354" s="33"/>
      <c r="E354" s="33"/>
      <c r="F354" s="33"/>
      <c r="G354" s="33"/>
      <c r="H354" s="33"/>
      <c r="I354" s="33"/>
      <c r="J354" s="33"/>
      <c r="K354" s="33"/>
      <c r="L354" s="33"/>
      <c r="M354" s="30"/>
      <c r="N354" s="79"/>
      <c r="O354" s="30"/>
      <c r="P354" s="36"/>
      <c r="T354" s="17"/>
      <c r="Y354" s="12"/>
      <c r="Z354" s="12"/>
      <c r="AA354" s="12"/>
      <c r="AB354" s="12"/>
    </row>
    <row r="355" spans="3:28" s="2" customFormat="1" ht="15.75" customHeight="1">
      <c r="C355" s="17"/>
      <c r="D355" s="33"/>
      <c r="E355" s="33"/>
      <c r="F355" s="33"/>
      <c r="G355" s="33"/>
      <c r="H355" s="33"/>
      <c r="I355" s="33"/>
      <c r="J355" s="33"/>
      <c r="K355" s="33"/>
      <c r="L355" s="33"/>
      <c r="M355" s="30"/>
      <c r="N355" s="79"/>
      <c r="O355" s="30"/>
      <c r="P355" s="36"/>
      <c r="T355" s="17"/>
      <c r="Y355" s="12"/>
      <c r="Z355" s="12"/>
      <c r="AA355" s="12"/>
      <c r="AB355" s="12"/>
    </row>
    <row r="356" spans="3:28" s="2" customFormat="1" ht="15.75" customHeight="1">
      <c r="C356" s="17"/>
      <c r="D356" s="33"/>
      <c r="E356" s="33"/>
      <c r="F356" s="33"/>
      <c r="G356" s="33"/>
      <c r="H356" s="33"/>
      <c r="I356" s="33"/>
      <c r="J356" s="33"/>
      <c r="K356" s="33"/>
      <c r="L356" s="33"/>
      <c r="M356" s="30"/>
      <c r="N356" s="79"/>
      <c r="O356" s="30"/>
      <c r="P356" s="36"/>
      <c r="T356" s="17"/>
      <c r="Y356" s="12"/>
      <c r="Z356" s="12"/>
      <c r="AA356" s="12"/>
      <c r="AB356" s="12"/>
    </row>
    <row r="357" spans="3:28" s="2" customFormat="1" ht="15.75" customHeight="1">
      <c r="C357" s="17"/>
      <c r="D357" s="33"/>
      <c r="E357" s="33"/>
      <c r="F357" s="33"/>
      <c r="G357" s="33"/>
      <c r="H357" s="33"/>
      <c r="I357" s="33"/>
      <c r="J357" s="33"/>
      <c r="K357" s="33"/>
      <c r="L357" s="33"/>
      <c r="M357" s="30"/>
      <c r="N357" s="79"/>
      <c r="O357" s="30"/>
      <c r="P357" s="36"/>
      <c r="T357" s="17"/>
      <c r="Y357" s="12"/>
      <c r="Z357" s="12"/>
      <c r="AA357" s="12"/>
      <c r="AB357" s="12"/>
    </row>
    <row r="358" spans="3:28" s="2" customFormat="1" ht="15.75" customHeight="1">
      <c r="C358" s="17"/>
      <c r="D358" s="33"/>
      <c r="E358" s="33"/>
      <c r="F358" s="33"/>
      <c r="G358" s="33"/>
      <c r="H358" s="33"/>
      <c r="I358" s="33"/>
      <c r="J358" s="33"/>
      <c r="K358" s="33"/>
      <c r="L358" s="33"/>
      <c r="M358" s="30"/>
      <c r="N358" s="79"/>
      <c r="O358" s="30"/>
      <c r="P358" s="36"/>
      <c r="T358" s="17"/>
      <c r="Y358" s="12"/>
      <c r="Z358" s="12"/>
      <c r="AA358" s="12"/>
      <c r="AB358" s="12"/>
    </row>
    <row r="359" spans="3:28" s="2" customFormat="1" ht="15.75" customHeight="1">
      <c r="C359" s="17"/>
      <c r="D359" s="33"/>
      <c r="E359" s="33"/>
      <c r="F359" s="33"/>
      <c r="G359" s="33"/>
      <c r="H359" s="33"/>
      <c r="I359" s="33"/>
      <c r="J359" s="33"/>
      <c r="K359" s="33"/>
      <c r="L359" s="33"/>
      <c r="M359" s="30"/>
      <c r="N359" s="79"/>
      <c r="O359" s="30"/>
      <c r="P359" s="36"/>
      <c r="T359" s="17"/>
      <c r="Y359" s="12"/>
      <c r="Z359" s="12"/>
      <c r="AA359" s="12"/>
      <c r="AB359" s="12"/>
    </row>
    <row r="360" spans="3:28" s="2" customFormat="1" ht="15.75" customHeight="1">
      <c r="C360" s="17"/>
      <c r="D360" s="33"/>
      <c r="E360" s="33"/>
      <c r="F360" s="33"/>
      <c r="G360" s="33"/>
      <c r="H360" s="33"/>
      <c r="I360" s="33"/>
      <c r="J360" s="33"/>
      <c r="K360" s="33"/>
      <c r="L360" s="33"/>
      <c r="M360" s="30"/>
      <c r="N360" s="79"/>
      <c r="O360" s="30"/>
      <c r="P360" s="36"/>
      <c r="T360" s="17"/>
      <c r="Y360" s="12"/>
      <c r="Z360" s="12"/>
      <c r="AA360" s="12"/>
      <c r="AB360" s="12"/>
    </row>
    <row r="361" spans="3:28" s="2" customFormat="1" ht="15.75" customHeight="1">
      <c r="C361" s="17"/>
      <c r="D361" s="33"/>
      <c r="E361" s="33"/>
      <c r="F361" s="33"/>
      <c r="G361" s="33"/>
      <c r="H361" s="33"/>
      <c r="I361" s="33"/>
      <c r="J361" s="33"/>
      <c r="K361" s="33"/>
      <c r="L361" s="33"/>
      <c r="M361" s="30"/>
      <c r="N361" s="79"/>
      <c r="O361" s="30"/>
      <c r="P361" s="36"/>
      <c r="T361" s="17"/>
      <c r="Y361" s="12"/>
      <c r="Z361" s="12"/>
      <c r="AA361" s="12"/>
      <c r="AB361" s="12"/>
    </row>
    <row r="362" spans="3:28" s="2" customFormat="1" ht="15.75" customHeight="1">
      <c r="C362" s="17"/>
      <c r="D362" s="33"/>
      <c r="E362" s="33"/>
      <c r="F362" s="33"/>
      <c r="G362" s="33"/>
      <c r="H362" s="33"/>
      <c r="I362" s="33"/>
      <c r="J362" s="33"/>
      <c r="K362" s="33"/>
      <c r="L362" s="33"/>
      <c r="M362" s="30"/>
      <c r="N362" s="79"/>
      <c r="O362" s="30"/>
      <c r="P362" s="36"/>
      <c r="T362" s="17"/>
      <c r="Y362" s="12"/>
      <c r="Z362" s="12"/>
      <c r="AA362" s="12"/>
      <c r="AB362" s="12"/>
    </row>
    <row r="363" spans="3:28" s="2" customFormat="1" ht="15.75" customHeight="1">
      <c r="C363" s="17"/>
      <c r="D363" s="33"/>
      <c r="E363" s="33"/>
      <c r="F363" s="33"/>
      <c r="G363" s="33"/>
      <c r="H363" s="33"/>
      <c r="I363" s="33"/>
      <c r="J363" s="33"/>
      <c r="K363" s="33"/>
      <c r="L363" s="33"/>
      <c r="M363" s="30"/>
      <c r="N363" s="79"/>
      <c r="O363" s="30"/>
      <c r="P363" s="36"/>
      <c r="T363" s="17"/>
      <c r="Y363" s="12"/>
      <c r="Z363" s="12"/>
      <c r="AA363" s="12"/>
      <c r="AB363" s="12"/>
    </row>
    <row r="364" spans="3:28" s="2" customFormat="1" ht="15.75" customHeight="1">
      <c r="C364" s="17"/>
      <c r="D364" s="33"/>
      <c r="E364" s="33"/>
      <c r="F364" s="33"/>
      <c r="G364" s="33"/>
      <c r="H364" s="33"/>
      <c r="I364" s="33"/>
      <c r="J364" s="33"/>
      <c r="K364" s="33"/>
      <c r="L364" s="33"/>
      <c r="M364" s="30"/>
      <c r="N364" s="79"/>
      <c r="O364" s="30"/>
      <c r="P364" s="36"/>
      <c r="T364" s="17"/>
      <c r="Y364" s="12"/>
      <c r="Z364" s="12"/>
      <c r="AA364" s="12"/>
      <c r="AB364" s="12"/>
    </row>
    <row r="365" spans="3:28" s="2" customFormat="1" ht="15.75" customHeight="1">
      <c r="C365" s="17"/>
      <c r="D365" s="33"/>
      <c r="E365" s="33"/>
      <c r="F365" s="33"/>
      <c r="G365" s="33"/>
      <c r="H365" s="33"/>
      <c r="I365" s="33"/>
      <c r="J365" s="33"/>
      <c r="K365" s="33"/>
      <c r="L365" s="33"/>
      <c r="M365" s="30"/>
      <c r="N365" s="79"/>
      <c r="O365" s="30"/>
      <c r="P365" s="36"/>
      <c r="T365" s="17"/>
      <c r="Y365" s="12"/>
      <c r="Z365" s="12"/>
      <c r="AA365" s="12"/>
      <c r="AB365" s="12"/>
    </row>
    <row r="366" spans="3:28" s="2" customFormat="1" ht="15.75" customHeight="1">
      <c r="C366" s="17"/>
      <c r="D366" s="33"/>
      <c r="E366" s="33"/>
      <c r="F366" s="33"/>
      <c r="G366" s="33"/>
      <c r="H366" s="33"/>
      <c r="I366" s="33"/>
      <c r="J366" s="33"/>
      <c r="K366" s="33"/>
      <c r="L366" s="33"/>
      <c r="M366" s="30"/>
      <c r="N366" s="79"/>
      <c r="O366" s="30"/>
      <c r="P366" s="36"/>
      <c r="T366" s="17"/>
      <c r="Y366" s="12"/>
      <c r="Z366" s="12"/>
      <c r="AA366" s="12"/>
      <c r="AB366" s="12"/>
    </row>
    <row r="367" spans="3:28" s="2" customFormat="1" ht="15.75" customHeight="1">
      <c r="C367" s="17"/>
      <c r="D367" s="33"/>
      <c r="E367" s="33"/>
      <c r="F367" s="33"/>
      <c r="G367" s="33"/>
      <c r="H367" s="33"/>
      <c r="I367" s="33"/>
      <c r="J367" s="33"/>
      <c r="K367" s="33"/>
      <c r="L367" s="33"/>
      <c r="M367" s="30"/>
      <c r="N367" s="79"/>
      <c r="O367" s="30"/>
      <c r="P367" s="36"/>
      <c r="T367" s="17"/>
      <c r="Y367" s="12"/>
      <c r="Z367" s="12"/>
      <c r="AA367" s="12"/>
      <c r="AB367" s="12"/>
    </row>
    <row r="368" spans="3:28" s="2" customFormat="1" ht="15.75" customHeight="1">
      <c r="C368" s="17"/>
      <c r="D368" s="33"/>
      <c r="E368" s="33"/>
      <c r="F368" s="33"/>
      <c r="G368" s="33"/>
      <c r="H368" s="33"/>
      <c r="I368" s="33"/>
      <c r="J368" s="33"/>
      <c r="K368" s="33"/>
      <c r="L368" s="33"/>
      <c r="M368" s="30"/>
      <c r="N368" s="79"/>
      <c r="O368" s="30"/>
      <c r="P368" s="36"/>
      <c r="T368" s="17"/>
      <c r="Y368" s="12"/>
      <c r="Z368" s="12"/>
      <c r="AA368" s="12"/>
      <c r="AB368" s="12"/>
    </row>
    <row r="369" spans="3:28" s="2" customFormat="1" ht="15.75" customHeight="1">
      <c r="C369" s="17"/>
      <c r="D369" s="33"/>
      <c r="E369" s="33"/>
      <c r="F369" s="33"/>
      <c r="G369" s="33"/>
      <c r="H369" s="33"/>
      <c r="I369" s="33"/>
      <c r="J369" s="33"/>
      <c r="K369" s="33"/>
      <c r="L369" s="33"/>
      <c r="M369" s="30"/>
      <c r="N369" s="79"/>
      <c r="O369" s="30"/>
      <c r="P369" s="36"/>
      <c r="T369" s="17"/>
      <c r="Y369" s="12"/>
      <c r="Z369" s="12"/>
      <c r="AA369" s="12"/>
      <c r="AB369" s="12"/>
    </row>
    <row r="370" spans="3:28" s="2" customFormat="1" ht="15.75" customHeight="1">
      <c r="C370" s="17"/>
      <c r="D370" s="33"/>
      <c r="E370" s="33"/>
      <c r="F370" s="33"/>
      <c r="G370" s="33"/>
      <c r="H370" s="33"/>
      <c r="I370" s="33"/>
      <c r="J370" s="33"/>
      <c r="K370" s="33"/>
      <c r="L370" s="33"/>
      <c r="M370" s="30"/>
      <c r="N370" s="79"/>
      <c r="O370" s="30"/>
      <c r="P370" s="36"/>
      <c r="T370" s="17"/>
      <c r="Y370" s="12"/>
      <c r="Z370" s="12"/>
      <c r="AA370" s="12"/>
      <c r="AB370" s="12"/>
    </row>
    <row r="371" spans="3:28" s="2" customFormat="1" ht="15.75" customHeight="1">
      <c r="C371" s="17"/>
      <c r="D371" s="33"/>
      <c r="E371" s="33"/>
      <c r="F371" s="33"/>
      <c r="G371" s="33"/>
      <c r="H371" s="33"/>
      <c r="I371" s="33"/>
      <c r="J371" s="33"/>
      <c r="K371" s="33"/>
      <c r="L371" s="33"/>
      <c r="M371" s="30"/>
      <c r="N371" s="79"/>
      <c r="O371" s="30"/>
      <c r="P371" s="36"/>
      <c r="T371" s="17"/>
      <c r="Y371" s="12"/>
      <c r="Z371" s="12"/>
      <c r="AA371" s="12"/>
      <c r="AB371" s="12"/>
    </row>
    <row r="372" spans="3:28" s="2" customFormat="1" ht="15.75" customHeight="1">
      <c r="C372" s="17"/>
      <c r="D372" s="33"/>
      <c r="E372" s="33"/>
      <c r="F372" s="33"/>
      <c r="G372" s="33"/>
      <c r="H372" s="33"/>
      <c r="I372" s="33"/>
      <c r="J372" s="33"/>
      <c r="K372" s="33"/>
      <c r="L372" s="33"/>
      <c r="M372" s="30"/>
      <c r="N372" s="79"/>
      <c r="O372" s="30"/>
      <c r="P372" s="36"/>
      <c r="T372" s="17"/>
      <c r="Y372" s="12"/>
      <c r="Z372" s="12"/>
      <c r="AA372" s="12"/>
      <c r="AB372" s="12"/>
    </row>
    <row r="373" spans="3:28" s="2" customFormat="1" ht="15.75" customHeight="1">
      <c r="C373" s="17"/>
      <c r="D373" s="33"/>
      <c r="E373" s="33"/>
      <c r="F373" s="33"/>
      <c r="G373" s="33"/>
      <c r="H373" s="33"/>
      <c r="I373" s="33"/>
      <c r="J373" s="33"/>
      <c r="K373" s="33"/>
      <c r="L373" s="33"/>
      <c r="M373" s="30"/>
      <c r="N373" s="79"/>
      <c r="O373" s="30"/>
      <c r="P373" s="36"/>
      <c r="T373" s="17"/>
      <c r="Y373" s="12"/>
      <c r="Z373" s="12"/>
      <c r="AA373" s="12"/>
      <c r="AB373" s="12"/>
    </row>
    <row r="374" spans="3:28" s="2" customFormat="1" ht="15.75" customHeight="1">
      <c r="C374" s="17"/>
      <c r="D374" s="33"/>
      <c r="E374" s="33"/>
      <c r="F374" s="33"/>
      <c r="G374" s="33"/>
      <c r="H374" s="33"/>
      <c r="I374" s="33"/>
      <c r="J374" s="33"/>
      <c r="K374" s="33"/>
      <c r="L374" s="33"/>
      <c r="M374" s="30"/>
      <c r="N374" s="79"/>
      <c r="O374" s="30"/>
      <c r="P374" s="36"/>
      <c r="T374" s="17"/>
      <c r="Y374" s="12"/>
      <c r="Z374" s="12"/>
      <c r="AA374" s="12"/>
      <c r="AB374" s="12"/>
    </row>
    <row r="375" spans="3:28" s="2" customFormat="1" ht="15.75" customHeight="1">
      <c r="C375" s="17"/>
      <c r="D375" s="33"/>
      <c r="E375" s="33"/>
      <c r="F375" s="33"/>
      <c r="G375" s="33"/>
      <c r="H375" s="33"/>
      <c r="I375" s="33"/>
      <c r="J375" s="33"/>
      <c r="K375" s="33"/>
      <c r="L375" s="33"/>
      <c r="M375" s="30"/>
      <c r="N375" s="79"/>
      <c r="O375" s="30"/>
      <c r="P375" s="36"/>
      <c r="T375" s="17"/>
      <c r="Y375" s="12"/>
      <c r="Z375" s="12"/>
      <c r="AA375" s="12"/>
      <c r="AB375" s="12"/>
    </row>
    <row r="376" spans="3:28" s="2" customFormat="1" ht="15.75" customHeight="1">
      <c r="C376" s="17"/>
      <c r="D376" s="33"/>
      <c r="E376" s="33"/>
      <c r="F376" s="33"/>
      <c r="G376" s="33"/>
      <c r="H376" s="33"/>
      <c r="I376" s="33"/>
      <c r="J376" s="33"/>
      <c r="K376" s="33"/>
      <c r="L376" s="33"/>
      <c r="M376" s="30"/>
      <c r="N376" s="79"/>
      <c r="O376" s="30"/>
      <c r="P376" s="36"/>
      <c r="T376" s="17"/>
      <c r="Y376" s="12"/>
      <c r="Z376" s="12"/>
      <c r="AA376" s="12"/>
      <c r="AB376" s="12"/>
    </row>
    <row r="377" spans="3:28" s="2" customFormat="1" ht="15.75" customHeight="1">
      <c r="C377" s="17"/>
      <c r="D377" s="33"/>
      <c r="E377" s="33"/>
      <c r="F377" s="33"/>
      <c r="G377" s="33"/>
      <c r="H377" s="33"/>
      <c r="I377" s="33"/>
      <c r="J377" s="33"/>
      <c r="K377" s="33"/>
      <c r="L377" s="33"/>
      <c r="M377" s="30"/>
      <c r="N377" s="79"/>
      <c r="O377" s="30"/>
      <c r="P377" s="36"/>
      <c r="T377" s="17"/>
      <c r="Y377" s="12"/>
      <c r="Z377" s="12"/>
      <c r="AA377" s="12"/>
      <c r="AB377" s="12"/>
    </row>
    <row r="378" spans="3:28" s="2" customFormat="1" ht="15.75" customHeight="1">
      <c r="C378" s="17"/>
      <c r="D378" s="33"/>
      <c r="E378" s="33"/>
      <c r="F378" s="33"/>
      <c r="G378" s="33"/>
      <c r="H378" s="33"/>
      <c r="I378" s="33"/>
      <c r="J378" s="33"/>
      <c r="K378" s="33"/>
      <c r="L378" s="33"/>
      <c r="M378" s="30"/>
      <c r="N378" s="79"/>
      <c r="O378" s="30"/>
      <c r="P378" s="36"/>
      <c r="T378" s="17"/>
      <c r="Y378" s="12"/>
      <c r="Z378" s="12"/>
      <c r="AA378" s="12"/>
      <c r="AB378" s="12"/>
    </row>
    <row r="379" spans="3:28" s="2" customFormat="1" ht="15.75" customHeight="1">
      <c r="C379" s="17"/>
      <c r="D379" s="33"/>
      <c r="E379" s="33"/>
      <c r="F379" s="33"/>
      <c r="G379" s="33"/>
      <c r="H379" s="33"/>
      <c r="I379" s="33"/>
      <c r="J379" s="33"/>
      <c r="K379" s="33"/>
      <c r="L379" s="33"/>
      <c r="M379" s="30"/>
      <c r="N379" s="79"/>
      <c r="O379" s="30"/>
      <c r="P379" s="36"/>
      <c r="T379" s="17"/>
      <c r="Y379" s="12"/>
      <c r="Z379" s="12"/>
      <c r="AA379" s="12"/>
      <c r="AB379" s="12"/>
    </row>
    <row r="380" spans="3:28" s="2" customFormat="1" ht="15.75" customHeight="1">
      <c r="C380" s="17"/>
      <c r="D380" s="33"/>
      <c r="E380" s="33"/>
      <c r="F380" s="33"/>
      <c r="G380" s="33"/>
      <c r="H380" s="33"/>
      <c r="I380" s="33"/>
      <c r="J380" s="33"/>
      <c r="K380" s="33"/>
      <c r="L380" s="33"/>
      <c r="M380" s="30"/>
      <c r="N380" s="79"/>
      <c r="O380" s="30"/>
      <c r="P380" s="36"/>
      <c r="T380" s="17"/>
      <c r="Y380" s="12"/>
      <c r="Z380" s="12"/>
      <c r="AA380" s="12"/>
      <c r="AB380" s="12"/>
    </row>
    <row r="381" spans="3:28" s="2" customFormat="1" ht="15.75" customHeight="1">
      <c r="C381" s="17"/>
      <c r="D381" s="33"/>
      <c r="E381" s="33"/>
      <c r="F381" s="33"/>
      <c r="G381" s="33"/>
      <c r="H381" s="33"/>
      <c r="I381" s="33"/>
      <c r="J381" s="33"/>
      <c r="K381" s="33"/>
      <c r="L381" s="33"/>
      <c r="M381" s="30"/>
      <c r="N381" s="79"/>
      <c r="O381" s="30"/>
      <c r="P381" s="36"/>
      <c r="T381" s="17"/>
      <c r="Y381" s="12"/>
      <c r="Z381" s="12"/>
      <c r="AA381" s="12"/>
      <c r="AB381" s="12"/>
    </row>
    <row r="382" spans="3:28" s="2" customFormat="1" ht="15.75" customHeight="1">
      <c r="C382" s="17"/>
      <c r="D382" s="33"/>
      <c r="E382" s="33"/>
      <c r="F382" s="33"/>
      <c r="G382" s="33"/>
      <c r="H382" s="33"/>
      <c r="I382" s="33"/>
      <c r="J382" s="33"/>
      <c r="K382" s="33"/>
      <c r="L382" s="33"/>
      <c r="M382" s="30"/>
      <c r="N382" s="79"/>
      <c r="O382" s="30"/>
      <c r="P382" s="36"/>
      <c r="T382" s="17"/>
      <c r="Y382" s="12"/>
      <c r="Z382" s="12"/>
      <c r="AA382" s="12"/>
      <c r="AB382" s="12"/>
    </row>
    <row r="383" spans="3:28" s="2" customFormat="1" ht="15.75" customHeight="1">
      <c r="C383" s="17"/>
      <c r="D383" s="33"/>
      <c r="E383" s="33"/>
      <c r="F383" s="33"/>
      <c r="G383" s="33"/>
      <c r="H383" s="33"/>
      <c r="I383" s="33"/>
      <c r="J383" s="33"/>
      <c r="K383" s="33"/>
      <c r="L383" s="33"/>
      <c r="M383" s="30"/>
      <c r="N383" s="79"/>
      <c r="O383" s="30"/>
      <c r="P383" s="36"/>
      <c r="T383" s="17"/>
      <c r="Y383" s="12"/>
      <c r="Z383" s="12"/>
      <c r="AA383" s="12"/>
      <c r="AB383" s="12"/>
    </row>
    <row r="384" spans="3:28" s="2" customFormat="1" ht="15.75" customHeight="1">
      <c r="C384" s="17"/>
      <c r="D384" s="33"/>
      <c r="E384" s="33"/>
      <c r="F384" s="33"/>
      <c r="G384" s="33"/>
      <c r="H384" s="33"/>
      <c r="I384" s="33"/>
      <c r="J384" s="33"/>
      <c r="K384" s="33"/>
      <c r="L384" s="33"/>
      <c r="M384" s="30"/>
      <c r="N384" s="79"/>
      <c r="O384" s="30"/>
      <c r="P384" s="36"/>
      <c r="T384" s="17"/>
      <c r="Y384" s="12"/>
      <c r="Z384" s="12"/>
      <c r="AA384" s="12"/>
      <c r="AB384" s="12"/>
    </row>
    <row r="385" spans="3:28" s="2" customFormat="1" ht="15.75" customHeight="1">
      <c r="C385" s="17"/>
      <c r="D385" s="33"/>
      <c r="E385" s="33"/>
      <c r="F385" s="33"/>
      <c r="G385" s="33"/>
      <c r="H385" s="33"/>
      <c r="I385" s="33"/>
      <c r="J385" s="33"/>
      <c r="K385" s="33"/>
      <c r="L385" s="33"/>
      <c r="M385" s="30"/>
      <c r="N385" s="79"/>
      <c r="O385" s="30"/>
      <c r="P385" s="36"/>
      <c r="T385" s="17"/>
      <c r="Y385" s="12"/>
      <c r="Z385" s="12"/>
      <c r="AA385" s="12"/>
      <c r="AB385" s="12"/>
    </row>
    <row r="386" spans="3:28" s="2" customFormat="1" ht="15.75" customHeight="1">
      <c r="C386" s="17"/>
      <c r="D386" s="33"/>
      <c r="E386" s="33"/>
      <c r="F386" s="33"/>
      <c r="G386" s="33"/>
      <c r="H386" s="33"/>
      <c r="I386" s="33"/>
      <c r="J386" s="33"/>
      <c r="K386" s="33"/>
      <c r="L386" s="33"/>
      <c r="M386" s="30"/>
      <c r="N386" s="79"/>
      <c r="O386" s="30"/>
      <c r="P386" s="36"/>
      <c r="T386" s="17"/>
      <c r="Y386" s="12"/>
      <c r="Z386" s="12"/>
      <c r="AA386" s="12"/>
      <c r="AB386" s="12"/>
    </row>
    <row r="387" spans="3:28" s="2" customFormat="1" ht="15.75" customHeight="1">
      <c r="C387" s="17"/>
      <c r="D387" s="33"/>
      <c r="E387" s="33"/>
      <c r="F387" s="33"/>
      <c r="G387" s="33"/>
      <c r="H387" s="33"/>
      <c r="I387" s="33"/>
      <c r="J387" s="33"/>
      <c r="K387" s="33"/>
      <c r="L387" s="33"/>
      <c r="M387" s="30"/>
      <c r="N387" s="79"/>
      <c r="O387" s="30"/>
      <c r="P387" s="36"/>
      <c r="T387" s="17"/>
      <c r="Y387" s="12"/>
      <c r="Z387" s="12"/>
      <c r="AA387" s="12"/>
      <c r="AB387" s="12"/>
    </row>
    <row r="388" spans="3:28" s="2" customFormat="1" ht="15.75" customHeight="1">
      <c r="C388" s="17"/>
      <c r="D388" s="33"/>
      <c r="E388" s="33"/>
      <c r="F388" s="33"/>
      <c r="G388" s="33"/>
      <c r="H388" s="33"/>
      <c r="I388" s="33"/>
      <c r="J388" s="33"/>
      <c r="K388" s="33"/>
      <c r="L388" s="33"/>
      <c r="M388" s="30"/>
      <c r="N388" s="79"/>
      <c r="O388" s="30"/>
      <c r="P388" s="36"/>
      <c r="T388" s="17"/>
      <c r="Y388" s="12"/>
      <c r="Z388" s="12"/>
      <c r="AA388" s="12"/>
      <c r="AB388" s="12"/>
    </row>
    <row r="389" spans="3:28" s="2" customFormat="1" ht="15.75" customHeight="1">
      <c r="C389" s="17"/>
      <c r="D389" s="33"/>
      <c r="E389" s="33"/>
      <c r="F389" s="33"/>
      <c r="G389" s="33"/>
      <c r="H389" s="33"/>
      <c r="I389" s="33"/>
      <c r="J389" s="33"/>
      <c r="K389" s="33"/>
      <c r="L389" s="33"/>
      <c r="M389" s="30"/>
      <c r="N389" s="79"/>
      <c r="O389" s="30"/>
      <c r="P389" s="36"/>
      <c r="T389" s="17"/>
      <c r="Y389" s="12"/>
      <c r="Z389" s="12"/>
      <c r="AA389" s="12"/>
      <c r="AB389" s="12"/>
    </row>
    <row r="390" spans="3:28" s="2" customFormat="1" ht="15.75" customHeight="1">
      <c r="C390" s="17"/>
      <c r="D390" s="33"/>
      <c r="E390" s="33"/>
      <c r="F390" s="33"/>
      <c r="G390" s="33"/>
      <c r="H390" s="33"/>
      <c r="I390" s="33"/>
      <c r="J390" s="33"/>
      <c r="K390" s="33"/>
      <c r="L390" s="33"/>
      <c r="M390" s="30"/>
      <c r="N390" s="79"/>
      <c r="O390" s="30"/>
      <c r="P390" s="36"/>
      <c r="T390" s="17"/>
      <c r="Y390" s="12"/>
      <c r="Z390" s="12"/>
      <c r="AA390" s="12"/>
      <c r="AB390" s="12"/>
    </row>
    <row r="391" spans="3:28" s="2" customFormat="1" ht="15.75" customHeight="1">
      <c r="C391" s="17"/>
      <c r="D391" s="33"/>
      <c r="E391" s="33"/>
      <c r="F391" s="33"/>
      <c r="G391" s="33"/>
      <c r="H391" s="33"/>
      <c r="I391" s="33"/>
      <c r="J391" s="33"/>
      <c r="K391" s="33"/>
      <c r="L391" s="33"/>
      <c r="M391" s="30"/>
      <c r="N391" s="79"/>
      <c r="O391" s="30"/>
      <c r="P391" s="36"/>
      <c r="T391" s="17"/>
      <c r="Y391" s="12"/>
      <c r="Z391" s="12"/>
      <c r="AA391" s="12"/>
      <c r="AB391" s="12"/>
    </row>
    <row r="392" spans="3:28" s="2" customFormat="1" ht="15.75" customHeight="1">
      <c r="C392" s="17"/>
      <c r="D392" s="33"/>
      <c r="E392" s="33"/>
      <c r="F392" s="33"/>
      <c r="G392" s="33"/>
      <c r="H392" s="33"/>
      <c r="I392" s="33"/>
      <c r="J392" s="33"/>
      <c r="K392" s="33"/>
      <c r="L392" s="33"/>
      <c r="M392" s="30"/>
      <c r="N392" s="79"/>
      <c r="O392" s="30"/>
      <c r="P392" s="36"/>
      <c r="T392" s="17"/>
      <c r="Y392" s="12"/>
      <c r="Z392" s="12"/>
      <c r="AA392" s="12"/>
      <c r="AB392" s="12"/>
    </row>
    <row r="393" spans="3:28" s="2" customFormat="1" ht="15.75" customHeight="1">
      <c r="C393" s="17"/>
      <c r="D393" s="33"/>
      <c r="E393" s="33"/>
      <c r="F393" s="33"/>
      <c r="G393" s="33"/>
      <c r="H393" s="33"/>
      <c r="I393" s="33"/>
      <c r="J393" s="33"/>
      <c r="K393" s="33"/>
      <c r="L393" s="33"/>
      <c r="M393" s="30"/>
      <c r="N393" s="79"/>
      <c r="O393" s="30"/>
      <c r="P393" s="36"/>
      <c r="T393" s="17"/>
      <c r="Y393" s="12"/>
      <c r="Z393" s="12"/>
      <c r="AA393" s="12"/>
      <c r="AB393" s="12"/>
    </row>
    <row r="394" spans="3:28" s="2" customFormat="1" ht="15.75" customHeight="1">
      <c r="C394" s="17"/>
      <c r="D394" s="33"/>
      <c r="E394" s="33"/>
      <c r="F394" s="33"/>
      <c r="G394" s="33"/>
      <c r="H394" s="33"/>
      <c r="I394" s="33"/>
      <c r="J394" s="33"/>
      <c r="K394" s="33"/>
      <c r="L394" s="33"/>
      <c r="M394" s="30"/>
      <c r="N394" s="79"/>
      <c r="O394" s="30"/>
      <c r="P394" s="36"/>
      <c r="T394" s="17"/>
      <c r="Y394" s="12"/>
      <c r="Z394" s="12"/>
      <c r="AA394" s="12"/>
      <c r="AB394" s="12"/>
    </row>
    <row r="395" spans="3:28" s="2" customFormat="1" ht="15.75" customHeight="1">
      <c r="C395" s="17"/>
      <c r="D395" s="33"/>
      <c r="E395" s="33"/>
      <c r="F395" s="33"/>
      <c r="G395" s="33"/>
      <c r="H395" s="33"/>
      <c r="I395" s="33"/>
      <c r="J395" s="33"/>
      <c r="K395" s="33"/>
      <c r="L395" s="33"/>
      <c r="M395" s="30"/>
      <c r="N395" s="79"/>
      <c r="O395" s="30"/>
      <c r="P395" s="36"/>
      <c r="T395" s="17"/>
      <c r="Y395" s="12"/>
      <c r="Z395" s="12"/>
      <c r="AA395" s="12"/>
      <c r="AB395" s="12"/>
    </row>
    <row r="396" spans="3:28" s="2" customFormat="1" ht="15.75" customHeight="1">
      <c r="C396" s="17"/>
      <c r="D396" s="33"/>
      <c r="E396" s="33"/>
      <c r="F396" s="33"/>
      <c r="G396" s="33"/>
      <c r="H396" s="33"/>
      <c r="I396" s="33"/>
      <c r="J396" s="33"/>
      <c r="K396" s="33"/>
      <c r="L396" s="33"/>
      <c r="M396" s="30"/>
      <c r="N396" s="79"/>
      <c r="O396" s="30"/>
      <c r="P396" s="36"/>
      <c r="T396" s="17"/>
      <c r="Y396" s="12"/>
      <c r="Z396" s="12"/>
      <c r="AA396" s="12"/>
      <c r="AB396" s="12"/>
    </row>
    <row r="397" spans="3:28" s="2" customFormat="1" ht="15.75" customHeight="1">
      <c r="C397" s="17"/>
      <c r="D397" s="33"/>
      <c r="E397" s="33"/>
      <c r="F397" s="33"/>
      <c r="G397" s="33"/>
      <c r="H397" s="33"/>
      <c r="I397" s="33"/>
      <c r="J397" s="33"/>
      <c r="K397" s="33"/>
      <c r="L397" s="33"/>
      <c r="M397" s="30"/>
      <c r="N397" s="79"/>
      <c r="O397" s="30"/>
      <c r="P397" s="36"/>
      <c r="T397" s="17"/>
      <c r="Y397" s="12"/>
      <c r="Z397" s="12"/>
      <c r="AA397" s="12"/>
      <c r="AB397" s="12"/>
    </row>
    <row r="398" spans="3:28" s="2" customFormat="1" ht="15.75" customHeight="1">
      <c r="C398" s="17"/>
      <c r="D398" s="33"/>
      <c r="E398" s="33"/>
      <c r="F398" s="33"/>
      <c r="G398" s="33"/>
      <c r="H398" s="33"/>
      <c r="I398" s="33"/>
      <c r="J398" s="33"/>
      <c r="K398" s="33"/>
      <c r="L398" s="33"/>
      <c r="M398" s="30"/>
      <c r="N398" s="79"/>
      <c r="O398" s="30"/>
      <c r="P398" s="36"/>
      <c r="T398" s="17"/>
      <c r="Y398" s="12"/>
      <c r="Z398" s="12"/>
      <c r="AA398" s="12"/>
      <c r="AB398" s="12"/>
    </row>
    <row r="399" spans="3:28" s="2" customFormat="1" ht="15.75" customHeight="1">
      <c r="C399" s="17"/>
      <c r="D399" s="33"/>
      <c r="E399" s="33"/>
      <c r="F399" s="33"/>
      <c r="G399" s="33"/>
      <c r="H399" s="33"/>
      <c r="I399" s="33"/>
      <c r="J399" s="33"/>
      <c r="K399" s="33"/>
      <c r="L399" s="33"/>
      <c r="M399" s="30"/>
      <c r="N399" s="79"/>
      <c r="O399" s="30"/>
      <c r="P399" s="36"/>
      <c r="T399" s="17"/>
      <c r="Y399" s="12"/>
      <c r="Z399" s="12"/>
      <c r="AA399" s="12"/>
      <c r="AB399" s="12"/>
    </row>
    <row r="400" spans="3:28" s="2" customFormat="1" ht="15.75" customHeight="1">
      <c r="C400" s="17"/>
      <c r="D400" s="33"/>
      <c r="E400" s="33"/>
      <c r="F400" s="33"/>
      <c r="G400" s="33"/>
      <c r="H400" s="33"/>
      <c r="I400" s="33"/>
      <c r="J400" s="33"/>
      <c r="K400" s="33"/>
      <c r="L400" s="33"/>
      <c r="M400" s="30"/>
      <c r="N400" s="79"/>
      <c r="O400" s="30"/>
      <c r="P400" s="36"/>
      <c r="T400" s="17"/>
      <c r="Y400" s="12"/>
      <c r="Z400" s="12"/>
      <c r="AA400" s="12"/>
      <c r="AB400" s="12"/>
    </row>
    <row r="401" spans="3:28" s="2" customFormat="1" ht="15.75" customHeight="1">
      <c r="C401" s="17"/>
      <c r="D401" s="33"/>
      <c r="E401" s="33"/>
      <c r="F401" s="33"/>
      <c r="G401" s="33"/>
      <c r="H401" s="33"/>
      <c r="I401" s="33"/>
      <c r="J401" s="33"/>
      <c r="K401" s="33"/>
      <c r="L401" s="33"/>
      <c r="M401" s="30"/>
      <c r="N401" s="79"/>
      <c r="O401" s="30"/>
      <c r="P401" s="36"/>
      <c r="T401" s="17"/>
      <c r="Y401" s="12"/>
      <c r="Z401" s="12"/>
      <c r="AA401" s="12"/>
      <c r="AB401" s="12"/>
    </row>
    <row r="402" spans="3:28" s="2" customFormat="1" ht="15.75" customHeight="1">
      <c r="C402" s="17"/>
      <c r="D402" s="33"/>
      <c r="E402" s="33"/>
      <c r="F402" s="33"/>
      <c r="G402" s="33"/>
      <c r="H402" s="33"/>
      <c r="I402" s="33"/>
      <c r="J402" s="33"/>
      <c r="K402" s="33"/>
      <c r="L402" s="33"/>
      <c r="M402" s="30"/>
      <c r="N402" s="79"/>
      <c r="O402" s="30"/>
      <c r="P402" s="36"/>
      <c r="T402" s="17"/>
      <c r="Y402" s="12"/>
      <c r="Z402" s="12"/>
      <c r="AA402" s="12"/>
      <c r="AB402" s="12"/>
    </row>
    <row r="403" spans="3:28" s="2" customFormat="1" ht="15.75" customHeight="1">
      <c r="C403" s="17"/>
      <c r="D403" s="33"/>
      <c r="E403" s="33"/>
      <c r="F403" s="33"/>
      <c r="G403" s="33"/>
      <c r="H403" s="33"/>
      <c r="I403" s="33"/>
      <c r="J403" s="33"/>
      <c r="K403" s="33"/>
      <c r="L403" s="33"/>
      <c r="M403" s="30"/>
      <c r="N403" s="79"/>
      <c r="O403" s="30"/>
      <c r="P403" s="36"/>
      <c r="T403" s="17"/>
      <c r="Y403" s="12"/>
      <c r="Z403" s="12"/>
      <c r="AA403" s="12"/>
      <c r="AB403" s="12"/>
    </row>
    <row r="404" spans="3:28" s="2" customFormat="1" ht="15.75" customHeight="1">
      <c r="C404" s="17"/>
      <c r="D404" s="33"/>
      <c r="E404" s="33"/>
      <c r="F404" s="33"/>
      <c r="G404" s="33"/>
      <c r="H404" s="33"/>
      <c r="I404" s="33"/>
      <c r="J404" s="33"/>
      <c r="K404" s="33"/>
      <c r="L404" s="33"/>
      <c r="M404" s="30"/>
      <c r="N404" s="79"/>
      <c r="O404" s="30"/>
      <c r="P404" s="36"/>
      <c r="T404" s="17"/>
      <c r="Y404" s="12"/>
      <c r="Z404" s="12"/>
      <c r="AA404" s="12"/>
      <c r="AB404" s="12"/>
    </row>
    <row r="405" spans="3:28" s="2" customFormat="1" ht="15.75" customHeight="1">
      <c r="C405" s="17"/>
      <c r="D405" s="33"/>
      <c r="E405" s="33"/>
      <c r="F405" s="33"/>
      <c r="G405" s="33"/>
      <c r="H405" s="33"/>
      <c r="I405" s="33"/>
      <c r="J405" s="33"/>
      <c r="K405" s="33"/>
      <c r="L405" s="33"/>
      <c r="M405" s="30"/>
      <c r="N405" s="79"/>
      <c r="O405" s="30"/>
      <c r="P405" s="36"/>
      <c r="T405" s="17"/>
      <c r="Y405" s="12"/>
      <c r="Z405" s="12"/>
      <c r="AA405" s="12"/>
      <c r="AB405" s="12"/>
    </row>
    <row r="406" spans="3:28" s="2" customFormat="1" ht="15.75" customHeight="1">
      <c r="C406" s="17"/>
      <c r="D406" s="33"/>
      <c r="E406" s="33"/>
      <c r="F406" s="33"/>
      <c r="G406" s="33"/>
      <c r="H406" s="33"/>
      <c r="I406" s="33"/>
      <c r="J406" s="33"/>
      <c r="K406" s="33"/>
      <c r="L406" s="33"/>
      <c r="M406" s="30"/>
      <c r="N406" s="79"/>
      <c r="O406" s="30"/>
      <c r="P406" s="36"/>
      <c r="T406" s="17"/>
      <c r="Y406" s="12"/>
      <c r="Z406" s="12"/>
      <c r="AA406" s="12"/>
      <c r="AB406" s="12"/>
    </row>
    <row r="407" spans="3:28" s="2" customFormat="1" ht="15.75" customHeight="1">
      <c r="C407" s="17"/>
      <c r="D407" s="33"/>
      <c r="E407" s="33"/>
      <c r="F407" s="33"/>
      <c r="G407" s="33"/>
      <c r="H407" s="33"/>
      <c r="I407" s="33"/>
      <c r="J407" s="33"/>
      <c r="K407" s="33"/>
      <c r="L407" s="33"/>
      <c r="M407" s="30"/>
      <c r="N407" s="79"/>
      <c r="O407" s="30"/>
      <c r="P407" s="36"/>
      <c r="T407" s="17"/>
      <c r="Y407" s="12"/>
      <c r="Z407" s="12"/>
      <c r="AA407" s="12"/>
      <c r="AB407" s="12"/>
    </row>
    <row r="408" spans="3:28" s="2" customFormat="1" ht="15.75" customHeight="1">
      <c r="C408" s="17"/>
      <c r="D408" s="33"/>
      <c r="E408" s="33"/>
      <c r="F408" s="33"/>
      <c r="G408" s="33"/>
      <c r="H408" s="33"/>
      <c r="I408" s="33"/>
      <c r="J408" s="33"/>
      <c r="K408" s="33"/>
      <c r="L408" s="33"/>
      <c r="M408" s="30"/>
      <c r="N408" s="79"/>
      <c r="O408" s="30"/>
      <c r="P408" s="36"/>
      <c r="T408" s="17"/>
      <c r="Y408" s="12"/>
      <c r="Z408" s="12"/>
      <c r="AA408" s="12"/>
      <c r="AB408" s="12"/>
    </row>
    <row r="409" spans="3:28" s="2" customFormat="1" ht="15.75" customHeight="1">
      <c r="C409" s="17"/>
      <c r="D409" s="33"/>
      <c r="E409" s="33"/>
      <c r="F409" s="33"/>
      <c r="G409" s="33"/>
      <c r="H409" s="33"/>
      <c r="I409" s="33"/>
      <c r="J409" s="33"/>
      <c r="K409" s="33"/>
      <c r="L409" s="33"/>
      <c r="M409" s="30"/>
      <c r="N409" s="79"/>
      <c r="O409" s="30"/>
      <c r="P409" s="36"/>
      <c r="T409" s="17"/>
      <c r="Y409" s="12"/>
      <c r="Z409" s="12"/>
      <c r="AA409" s="12"/>
      <c r="AB409" s="12"/>
    </row>
    <row r="410" spans="3:28" s="2" customFormat="1" ht="15.75" customHeight="1">
      <c r="C410" s="17"/>
      <c r="D410" s="33"/>
      <c r="E410" s="33"/>
      <c r="F410" s="33"/>
      <c r="G410" s="33"/>
      <c r="H410" s="33"/>
      <c r="I410" s="33"/>
      <c r="J410" s="33"/>
      <c r="K410" s="33"/>
      <c r="L410" s="33"/>
      <c r="M410" s="30"/>
      <c r="N410" s="79"/>
      <c r="O410" s="30"/>
      <c r="P410" s="36"/>
      <c r="T410" s="17"/>
      <c r="Y410" s="12"/>
      <c r="Z410" s="12"/>
      <c r="AA410" s="12"/>
      <c r="AB410" s="12"/>
    </row>
    <row r="411" spans="3:28" s="2" customFormat="1" ht="15.75" customHeight="1">
      <c r="C411" s="17"/>
      <c r="D411" s="33"/>
      <c r="E411" s="33"/>
      <c r="F411" s="33"/>
      <c r="G411" s="33"/>
      <c r="H411" s="33"/>
      <c r="I411" s="33"/>
      <c r="J411" s="33"/>
      <c r="K411" s="33"/>
      <c r="L411" s="33"/>
      <c r="M411" s="30"/>
      <c r="N411" s="79"/>
      <c r="O411" s="30"/>
      <c r="P411" s="36"/>
      <c r="T411" s="17"/>
      <c r="Y411" s="12"/>
      <c r="Z411" s="12"/>
      <c r="AA411" s="12"/>
      <c r="AB411" s="12"/>
    </row>
    <row r="412" spans="3:28" s="2" customFormat="1" ht="15.75" customHeight="1">
      <c r="C412" s="17"/>
      <c r="D412" s="33"/>
      <c r="E412" s="33"/>
      <c r="F412" s="33"/>
      <c r="G412" s="33"/>
      <c r="H412" s="33"/>
      <c r="I412" s="33"/>
      <c r="J412" s="33"/>
      <c r="K412" s="33"/>
      <c r="L412" s="33"/>
      <c r="M412" s="30"/>
      <c r="N412" s="79"/>
      <c r="O412" s="30"/>
      <c r="P412" s="36"/>
      <c r="T412" s="17"/>
      <c r="Y412" s="12"/>
      <c r="Z412" s="12"/>
      <c r="AA412" s="12"/>
      <c r="AB412" s="12"/>
    </row>
    <row r="413" spans="3:28" s="2" customFormat="1" ht="15.75" customHeight="1">
      <c r="C413" s="17"/>
      <c r="D413" s="33"/>
      <c r="E413" s="33"/>
      <c r="F413" s="33"/>
      <c r="G413" s="33"/>
      <c r="H413" s="33"/>
      <c r="I413" s="33"/>
      <c r="J413" s="33"/>
      <c r="K413" s="33"/>
      <c r="L413" s="33"/>
      <c r="M413" s="30"/>
      <c r="N413" s="79"/>
      <c r="O413" s="30"/>
      <c r="P413" s="36"/>
      <c r="T413" s="17"/>
      <c r="Y413" s="12"/>
      <c r="Z413" s="12"/>
      <c r="AA413" s="12"/>
      <c r="AB413" s="12"/>
    </row>
    <row r="414" spans="3:28" s="2" customFormat="1" ht="15.75" customHeight="1">
      <c r="C414" s="17"/>
      <c r="D414" s="33"/>
      <c r="E414" s="33"/>
      <c r="F414" s="33"/>
      <c r="G414" s="33"/>
      <c r="H414" s="33"/>
      <c r="I414" s="33"/>
      <c r="J414" s="33"/>
      <c r="K414" s="33"/>
      <c r="L414" s="33"/>
      <c r="M414" s="30"/>
      <c r="N414" s="79"/>
      <c r="O414" s="30"/>
      <c r="P414" s="36"/>
      <c r="T414" s="17"/>
      <c r="Y414" s="12"/>
      <c r="Z414" s="12"/>
      <c r="AA414" s="12"/>
      <c r="AB414" s="12"/>
    </row>
    <row r="415" spans="3:28" s="2" customFormat="1" ht="15.75" customHeight="1">
      <c r="C415" s="17"/>
      <c r="D415" s="33"/>
      <c r="E415" s="33"/>
      <c r="F415" s="33"/>
      <c r="G415" s="33"/>
      <c r="H415" s="33"/>
      <c r="I415" s="33"/>
      <c r="J415" s="33"/>
      <c r="K415" s="33"/>
      <c r="L415" s="33"/>
      <c r="M415" s="30"/>
      <c r="N415" s="79"/>
      <c r="O415" s="30"/>
      <c r="P415" s="36"/>
      <c r="T415" s="17"/>
      <c r="Y415" s="12"/>
      <c r="Z415" s="12"/>
      <c r="AA415" s="12"/>
      <c r="AB415" s="12"/>
    </row>
    <row r="416" spans="3:28" s="2" customFormat="1" ht="15.75" customHeight="1">
      <c r="C416" s="17"/>
      <c r="D416" s="33"/>
      <c r="E416" s="33"/>
      <c r="F416" s="33"/>
      <c r="G416" s="33"/>
      <c r="H416" s="33"/>
      <c r="I416" s="33"/>
      <c r="J416" s="33"/>
      <c r="K416" s="33"/>
      <c r="L416" s="33"/>
      <c r="M416" s="30"/>
      <c r="N416" s="79"/>
      <c r="O416" s="30"/>
      <c r="P416" s="36"/>
      <c r="T416" s="17"/>
      <c r="Y416" s="12"/>
      <c r="Z416" s="12"/>
      <c r="AA416" s="12"/>
      <c r="AB416" s="12"/>
    </row>
    <row r="417" spans="3:28" s="2" customFormat="1" ht="15.75" customHeight="1">
      <c r="C417" s="17"/>
      <c r="D417" s="33"/>
      <c r="E417" s="33"/>
      <c r="F417" s="33"/>
      <c r="G417" s="33"/>
      <c r="H417" s="33"/>
      <c r="I417" s="33"/>
      <c r="J417" s="33"/>
      <c r="K417" s="33"/>
      <c r="L417" s="33"/>
      <c r="M417" s="30"/>
      <c r="N417" s="79"/>
      <c r="O417" s="30"/>
      <c r="P417" s="36"/>
      <c r="T417" s="17"/>
      <c r="Y417" s="12"/>
      <c r="Z417" s="12"/>
      <c r="AA417" s="12"/>
      <c r="AB417" s="12"/>
    </row>
    <row r="418" spans="3:28" s="2" customFormat="1" ht="15.75" customHeight="1">
      <c r="C418" s="17"/>
      <c r="D418" s="33"/>
      <c r="E418" s="33"/>
      <c r="F418" s="33"/>
      <c r="G418" s="33"/>
      <c r="H418" s="33"/>
      <c r="I418" s="33"/>
      <c r="J418" s="33"/>
      <c r="K418" s="33"/>
      <c r="L418" s="33"/>
      <c r="M418" s="30"/>
      <c r="N418" s="79"/>
      <c r="O418" s="30"/>
      <c r="P418" s="36"/>
      <c r="T418" s="17"/>
      <c r="Y418" s="12"/>
      <c r="Z418" s="12"/>
      <c r="AA418" s="12"/>
      <c r="AB418" s="12"/>
    </row>
    <row r="419" spans="3:28" s="2" customFormat="1" ht="15.75" customHeight="1">
      <c r="C419" s="17"/>
      <c r="D419" s="33"/>
      <c r="E419" s="33"/>
      <c r="F419" s="33"/>
      <c r="G419" s="33"/>
      <c r="H419" s="33"/>
      <c r="I419" s="33"/>
      <c r="J419" s="33"/>
      <c r="K419" s="33"/>
      <c r="L419" s="33"/>
      <c r="M419" s="30"/>
      <c r="N419" s="79"/>
      <c r="O419" s="30"/>
      <c r="P419" s="36"/>
      <c r="T419" s="17"/>
      <c r="Y419" s="12"/>
      <c r="Z419" s="12"/>
      <c r="AA419" s="12"/>
      <c r="AB419" s="12"/>
    </row>
    <row r="420" spans="3:28" s="2" customFormat="1" ht="15.75" customHeight="1">
      <c r="C420" s="17"/>
      <c r="D420" s="33"/>
      <c r="E420" s="33"/>
      <c r="F420" s="33"/>
      <c r="G420" s="33"/>
      <c r="H420" s="33"/>
      <c r="I420" s="33"/>
      <c r="J420" s="33"/>
      <c r="K420" s="33"/>
      <c r="L420" s="33"/>
      <c r="M420" s="30"/>
      <c r="N420" s="79"/>
      <c r="O420" s="30"/>
      <c r="P420" s="36"/>
      <c r="T420" s="17"/>
      <c r="Y420" s="12"/>
      <c r="Z420" s="12"/>
      <c r="AA420" s="12"/>
      <c r="AB420" s="12"/>
    </row>
    <row r="421" spans="3:28" s="2" customFormat="1" ht="15.75" customHeight="1">
      <c r="C421" s="17"/>
      <c r="D421" s="33"/>
      <c r="E421" s="33"/>
      <c r="F421" s="33"/>
      <c r="G421" s="33"/>
      <c r="H421" s="33"/>
      <c r="I421" s="33"/>
      <c r="J421" s="33"/>
      <c r="K421" s="33"/>
      <c r="L421" s="33"/>
      <c r="M421" s="30"/>
      <c r="N421" s="79"/>
      <c r="O421" s="30"/>
      <c r="P421" s="36"/>
      <c r="T421" s="17"/>
      <c r="Y421" s="12"/>
      <c r="Z421" s="12"/>
      <c r="AA421" s="12"/>
      <c r="AB421" s="12"/>
    </row>
    <row r="422" spans="3:28" s="2" customFormat="1" ht="15.75" customHeight="1">
      <c r="C422" s="17"/>
      <c r="D422" s="33"/>
      <c r="E422" s="33"/>
      <c r="F422" s="33"/>
      <c r="G422" s="33"/>
      <c r="H422" s="33"/>
      <c r="I422" s="33"/>
      <c r="J422" s="33"/>
      <c r="K422" s="33"/>
      <c r="L422" s="33"/>
      <c r="M422" s="30"/>
      <c r="N422" s="79"/>
      <c r="O422" s="30"/>
      <c r="P422" s="36"/>
      <c r="T422" s="17"/>
      <c r="Y422" s="12"/>
      <c r="Z422" s="12"/>
      <c r="AA422" s="12"/>
      <c r="AB422" s="12"/>
    </row>
    <row r="423" spans="3:28" s="2" customFormat="1" ht="15.75" customHeight="1">
      <c r="C423" s="17"/>
      <c r="D423" s="33"/>
      <c r="E423" s="33"/>
      <c r="F423" s="33"/>
      <c r="G423" s="33"/>
      <c r="H423" s="33"/>
      <c r="I423" s="33"/>
      <c r="J423" s="33"/>
      <c r="K423" s="33"/>
      <c r="L423" s="33"/>
      <c r="M423" s="30"/>
      <c r="N423" s="79"/>
      <c r="O423" s="30"/>
      <c r="P423" s="36"/>
      <c r="T423" s="17"/>
      <c r="Y423" s="12"/>
      <c r="Z423" s="12"/>
      <c r="AA423" s="12"/>
      <c r="AB423" s="12"/>
    </row>
    <row r="424" spans="3:28" s="2" customFormat="1" ht="15.75" customHeight="1">
      <c r="C424" s="17"/>
      <c r="D424" s="33"/>
      <c r="E424" s="33"/>
      <c r="F424" s="33"/>
      <c r="G424" s="33"/>
      <c r="H424" s="33"/>
      <c r="I424" s="33"/>
      <c r="J424" s="33"/>
      <c r="K424" s="33"/>
      <c r="L424" s="33"/>
      <c r="M424" s="30"/>
      <c r="N424" s="79"/>
      <c r="O424" s="30"/>
      <c r="P424" s="36"/>
      <c r="T424" s="17"/>
      <c r="Y424" s="12"/>
      <c r="Z424" s="12"/>
      <c r="AA424" s="12"/>
      <c r="AB424" s="12"/>
    </row>
    <row r="425" spans="3:28" s="2" customFormat="1" ht="15.75" customHeight="1">
      <c r="C425" s="17"/>
      <c r="D425" s="33"/>
      <c r="E425" s="33"/>
      <c r="F425" s="33"/>
      <c r="G425" s="33"/>
      <c r="H425" s="33"/>
      <c r="I425" s="33"/>
      <c r="J425" s="33"/>
      <c r="K425" s="33"/>
      <c r="L425" s="33"/>
      <c r="M425" s="30"/>
      <c r="N425" s="79"/>
      <c r="O425" s="30"/>
      <c r="P425" s="36"/>
      <c r="T425" s="17"/>
      <c r="Y425" s="12"/>
      <c r="Z425" s="12"/>
      <c r="AA425" s="12"/>
      <c r="AB425" s="12"/>
    </row>
    <row r="426" spans="3:28" s="2" customFormat="1" ht="15.75" customHeight="1">
      <c r="C426" s="17"/>
      <c r="D426" s="33"/>
      <c r="E426" s="33"/>
      <c r="F426" s="33"/>
      <c r="G426" s="33"/>
      <c r="H426" s="33"/>
      <c r="I426" s="33"/>
      <c r="J426" s="33"/>
      <c r="K426" s="33"/>
      <c r="L426" s="33"/>
      <c r="M426" s="30"/>
      <c r="N426" s="79"/>
      <c r="O426" s="30"/>
      <c r="P426" s="36"/>
      <c r="T426" s="17"/>
      <c r="Y426" s="12"/>
      <c r="Z426" s="12"/>
      <c r="AA426" s="12"/>
      <c r="AB426" s="12"/>
    </row>
    <row r="427" spans="3:28" s="2" customFormat="1" ht="15.75" customHeight="1">
      <c r="C427" s="17"/>
      <c r="D427" s="33"/>
      <c r="E427" s="33"/>
      <c r="F427" s="33"/>
      <c r="G427" s="33"/>
      <c r="H427" s="33"/>
      <c r="I427" s="33"/>
      <c r="J427" s="33"/>
      <c r="K427" s="33"/>
      <c r="L427" s="33"/>
      <c r="M427" s="30"/>
      <c r="N427" s="79"/>
      <c r="O427" s="30"/>
      <c r="P427" s="36"/>
      <c r="T427" s="17"/>
      <c r="Y427" s="12"/>
      <c r="Z427" s="12"/>
      <c r="AA427" s="12"/>
      <c r="AB427" s="12"/>
    </row>
    <row r="428" spans="3:28" s="2" customFormat="1" ht="15.75" customHeight="1">
      <c r="C428" s="17"/>
      <c r="D428" s="33"/>
      <c r="E428" s="33"/>
      <c r="F428" s="33"/>
      <c r="G428" s="33"/>
      <c r="H428" s="33"/>
      <c r="I428" s="33"/>
      <c r="J428" s="33"/>
      <c r="K428" s="33"/>
      <c r="L428" s="33"/>
      <c r="M428" s="30"/>
      <c r="N428" s="79"/>
      <c r="O428" s="30"/>
      <c r="P428" s="36"/>
      <c r="T428" s="17"/>
      <c r="Y428" s="12"/>
      <c r="Z428" s="12"/>
      <c r="AA428" s="12"/>
      <c r="AB428" s="12"/>
    </row>
    <row r="429" spans="3:28" s="2" customFormat="1" ht="15.75" customHeight="1">
      <c r="C429" s="17"/>
      <c r="D429" s="33"/>
      <c r="E429" s="33"/>
      <c r="F429" s="33"/>
      <c r="G429" s="33"/>
      <c r="H429" s="33"/>
      <c r="I429" s="33"/>
      <c r="J429" s="33"/>
      <c r="K429" s="33"/>
      <c r="L429" s="33"/>
      <c r="M429" s="30"/>
      <c r="N429" s="79"/>
      <c r="O429" s="30"/>
      <c r="P429" s="36"/>
      <c r="T429" s="17"/>
      <c r="Y429" s="12"/>
      <c r="Z429" s="12"/>
      <c r="AA429" s="12"/>
      <c r="AB429" s="12"/>
    </row>
    <row r="430" spans="3:28" s="2" customFormat="1" ht="15.75" customHeight="1">
      <c r="C430" s="17"/>
      <c r="D430" s="33"/>
      <c r="E430" s="33"/>
      <c r="F430" s="33"/>
      <c r="G430" s="33"/>
      <c r="H430" s="33"/>
      <c r="I430" s="33"/>
      <c r="J430" s="33"/>
      <c r="K430" s="33"/>
      <c r="L430" s="33"/>
      <c r="M430" s="30"/>
      <c r="N430" s="79"/>
      <c r="O430" s="30"/>
      <c r="P430" s="36"/>
      <c r="T430" s="17"/>
      <c r="Y430" s="12"/>
      <c r="Z430" s="12"/>
      <c r="AA430" s="12"/>
      <c r="AB430" s="12"/>
    </row>
    <row r="431" spans="3:28" s="2" customFormat="1" ht="15.75" customHeight="1">
      <c r="C431" s="17"/>
      <c r="D431" s="33"/>
      <c r="E431" s="33"/>
      <c r="F431" s="33"/>
      <c r="G431" s="33"/>
      <c r="H431" s="33"/>
      <c r="I431" s="33"/>
      <c r="J431" s="33"/>
      <c r="K431" s="33"/>
      <c r="L431" s="33"/>
      <c r="M431" s="30"/>
      <c r="N431" s="79"/>
      <c r="O431" s="30"/>
      <c r="P431" s="36"/>
      <c r="T431" s="17"/>
      <c r="Y431" s="12"/>
      <c r="Z431" s="12"/>
      <c r="AA431" s="12"/>
      <c r="AB431" s="12"/>
    </row>
    <row r="432" spans="3:28" s="2" customFormat="1" ht="15.75" customHeight="1">
      <c r="C432" s="17"/>
      <c r="D432" s="33"/>
      <c r="E432" s="33"/>
      <c r="F432" s="33"/>
      <c r="G432" s="33"/>
      <c r="H432" s="33"/>
      <c r="I432" s="33"/>
      <c r="J432" s="33"/>
      <c r="K432" s="33"/>
      <c r="L432" s="33"/>
      <c r="M432" s="30"/>
      <c r="N432" s="79"/>
      <c r="O432" s="30"/>
      <c r="P432" s="36"/>
      <c r="T432" s="17"/>
      <c r="Y432" s="12"/>
      <c r="Z432" s="12"/>
      <c r="AA432" s="12"/>
      <c r="AB432" s="12"/>
    </row>
    <row r="433" spans="3:28" s="2" customFormat="1" ht="15.75" customHeight="1">
      <c r="C433" s="17"/>
      <c r="D433" s="33"/>
      <c r="E433" s="33"/>
      <c r="F433" s="33"/>
      <c r="G433" s="33"/>
      <c r="H433" s="33"/>
      <c r="I433" s="33"/>
      <c r="J433" s="33"/>
      <c r="K433" s="33"/>
      <c r="L433" s="33"/>
      <c r="M433" s="30"/>
      <c r="N433" s="79"/>
      <c r="O433" s="30"/>
      <c r="P433" s="36"/>
      <c r="T433" s="17"/>
      <c r="Y433" s="12"/>
      <c r="Z433" s="12"/>
      <c r="AA433" s="12"/>
      <c r="AB433" s="12"/>
    </row>
    <row r="434" spans="3:28" s="2" customFormat="1" ht="15.75" customHeight="1">
      <c r="C434" s="17"/>
      <c r="D434" s="33"/>
      <c r="E434" s="33"/>
      <c r="F434" s="33"/>
      <c r="G434" s="33"/>
      <c r="H434" s="33"/>
      <c r="I434" s="33"/>
      <c r="J434" s="33"/>
      <c r="K434" s="33"/>
      <c r="L434" s="33"/>
      <c r="M434" s="30"/>
      <c r="N434" s="79"/>
      <c r="O434" s="30"/>
      <c r="P434" s="36"/>
      <c r="T434" s="17"/>
      <c r="Y434" s="12"/>
      <c r="Z434" s="12"/>
      <c r="AA434" s="12"/>
      <c r="AB434" s="12"/>
    </row>
    <row r="435" spans="3:28" s="2" customFormat="1" ht="15.75" customHeight="1">
      <c r="C435" s="17"/>
      <c r="D435" s="33"/>
      <c r="E435" s="33"/>
      <c r="F435" s="33"/>
      <c r="G435" s="33"/>
      <c r="H435" s="33"/>
      <c r="I435" s="33"/>
      <c r="J435" s="33"/>
      <c r="K435" s="33"/>
      <c r="L435" s="33"/>
      <c r="M435" s="30"/>
      <c r="N435" s="79"/>
      <c r="O435" s="30"/>
      <c r="P435" s="36"/>
      <c r="T435" s="17"/>
      <c r="Y435" s="12"/>
      <c r="Z435" s="12"/>
      <c r="AA435" s="12"/>
      <c r="AB435" s="12"/>
    </row>
    <row r="436" spans="3:28" s="2" customFormat="1" ht="15.75" customHeight="1">
      <c r="C436" s="17"/>
      <c r="D436" s="33"/>
      <c r="E436" s="33"/>
      <c r="F436" s="33"/>
      <c r="G436" s="33"/>
      <c r="H436" s="33"/>
      <c r="I436" s="33"/>
      <c r="J436" s="33"/>
      <c r="K436" s="33"/>
      <c r="L436" s="33"/>
      <c r="M436" s="30"/>
      <c r="N436" s="79"/>
      <c r="O436" s="30"/>
      <c r="P436" s="36"/>
      <c r="T436" s="17"/>
      <c r="Y436" s="12"/>
      <c r="Z436" s="12"/>
      <c r="AA436" s="12"/>
      <c r="AB436" s="12"/>
    </row>
    <row r="437" spans="3:28" s="2" customFormat="1" ht="15.75" customHeight="1">
      <c r="C437" s="17"/>
      <c r="D437" s="33"/>
      <c r="E437" s="33"/>
      <c r="F437" s="33"/>
      <c r="G437" s="33"/>
      <c r="H437" s="33"/>
      <c r="I437" s="33"/>
      <c r="J437" s="33"/>
      <c r="K437" s="33"/>
      <c r="L437" s="33"/>
      <c r="M437" s="30"/>
      <c r="N437" s="79"/>
      <c r="O437" s="30"/>
      <c r="P437" s="36"/>
      <c r="T437" s="17"/>
      <c r="Y437" s="12"/>
      <c r="Z437" s="12"/>
      <c r="AA437" s="12"/>
      <c r="AB437" s="12"/>
    </row>
    <row r="438" spans="3:28" s="2" customFormat="1" ht="15.75" customHeight="1">
      <c r="C438" s="17"/>
      <c r="D438" s="33"/>
      <c r="E438" s="33"/>
      <c r="F438" s="33"/>
      <c r="G438" s="33"/>
      <c r="H438" s="33"/>
      <c r="I438" s="33"/>
      <c r="J438" s="33"/>
      <c r="K438" s="33"/>
      <c r="L438" s="33"/>
      <c r="M438" s="30"/>
      <c r="N438" s="79"/>
      <c r="O438" s="30"/>
      <c r="P438" s="36"/>
      <c r="T438" s="17"/>
      <c r="Y438" s="12"/>
      <c r="Z438" s="12"/>
      <c r="AA438" s="12"/>
      <c r="AB438" s="12"/>
    </row>
    <row r="439" spans="3:28" s="2" customFormat="1" ht="15.75" customHeight="1">
      <c r="C439" s="17"/>
      <c r="D439" s="33"/>
      <c r="E439" s="33"/>
      <c r="F439" s="33"/>
      <c r="G439" s="33"/>
      <c r="H439" s="33"/>
      <c r="I439" s="33"/>
      <c r="J439" s="33"/>
      <c r="K439" s="33"/>
      <c r="L439" s="33"/>
      <c r="M439" s="30"/>
      <c r="N439" s="79"/>
      <c r="O439" s="30"/>
      <c r="P439" s="36"/>
      <c r="T439" s="17"/>
      <c r="Y439" s="12"/>
      <c r="Z439" s="12"/>
      <c r="AA439" s="12"/>
      <c r="AB439" s="12"/>
    </row>
    <row r="440" spans="3:28" s="2" customFormat="1" ht="15.75" customHeight="1">
      <c r="C440" s="17"/>
      <c r="D440" s="33"/>
      <c r="E440" s="33"/>
      <c r="F440" s="33"/>
      <c r="G440" s="33"/>
      <c r="H440" s="33"/>
      <c r="I440" s="33"/>
      <c r="J440" s="33"/>
      <c r="K440" s="33"/>
      <c r="L440" s="33"/>
      <c r="M440" s="30"/>
      <c r="N440" s="79"/>
      <c r="O440" s="30"/>
      <c r="P440" s="36"/>
      <c r="T440" s="17"/>
      <c r="Y440" s="12"/>
      <c r="Z440" s="12"/>
      <c r="AA440" s="12"/>
      <c r="AB440" s="12"/>
    </row>
    <row r="441" spans="3:28" s="2" customFormat="1" ht="15.75" customHeight="1">
      <c r="C441" s="17"/>
      <c r="D441" s="33"/>
      <c r="E441" s="33"/>
      <c r="F441" s="33"/>
      <c r="G441" s="33"/>
      <c r="H441" s="33"/>
      <c r="I441" s="33"/>
      <c r="J441" s="33"/>
      <c r="K441" s="33"/>
      <c r="L441" s="33"/>
      <c r="M441" s="30"/>
      <c r="N441" s="79"/>
      <c r="O441" s="30"/>
      <c r="P441" s="36"/>
      <c r="T441" s="17"/>
      <c r="Y441" s="12"/>
      <c r="Z441" s="12"/>
      <c r="AA441" s="12"/>
      <c r="AB441" s="12"/>
    </row>
    <row r="442" spans="3:28" s="2" customFormat="1" ht="15.75" customHeight="1">
      <c r="C442" s="17"/>
      <c r="D442" s="33"/>
      <c r="E442" s="33"/>
      <c r="F442" s="33"/>
      <c r="G442" s="33"/>
      <c r="H442" s="33"/>
      <c r="I442" s="33"/>
      <c r="J442" s="33"/>
      <c r="K442" s="33"/>
      <c r="L442" s="33"/>
      <c r="M442" s="30"/>
      <c r="N442" s="79"/>
      <c r="O442" s="30"/>
      <c r="P442" s="36"/>
      <c r="T442" s="17"/>
      <c r="Y442" s="12"/>
      <c r="Z442" s="12"/>
      <c r="AA442" s="12"/>
      <c r="AB442" s="12"/>
    </row>
    <row r="443" spans="3:28" s="2" customFormat="1" ht="15.75" customHeight="1">
      <c r="C443" s="17"/>
      <c r="D443" s="33"/>
      <c r="E443" s="33"/>
      <c r="F443" s="33"/>
      <c r="G443" s="33"/>
      <c r="H443" s="33"/>
      <c r="I443" s="33"/>
      <c r="J443" s="33"/>
      <c r="K443" s="33"/>
      <c r="L443" s="33"/>
      <c r="M443" s="30"/>
      <c r="N443" s="79"/>
      <c r="O443" s="30"/>
      <c r="P443" s="36"/>
      <c r="T443" s="17"/>
      <c r="Y443" s="12"/>
      <c r="Z443" s="12"/>
      <c r="AA443" s="12"/>
      <c r="AB443" s="12"/>
    </row>
    <row r="444" spans="3:28" s="2" customFormat="1" ht="15.75" customHeight="1">
      <c r="C444" s="17"/>
      <c r="D444" s="33"/>
      <c r="E444" s="33"/>
      <c r="F444" s="33"/>
      <c r="G444" s="33"/>
      <c r="H444" s="33"/>
      <c r="I444" s="33"/>
      <c r="J444" s="33"/>
      <c r="K444" s="33"/>
      <c r="L444" s="33"/>
      <c r="M444" s="30"/>
      <c r="N444" s="79"/>
      <c r="O444" s="30"/>
      <c r="P444" s="36"/>
      <c r="T444" s="17"/>
      <c r="Y444" s="12"/>
      <c r="Z444" s="12"/>
      <c r="AA444" s="12"/>
      <c r="AB444" s="12"/>
    </row>
    <row r="445" spans="3:28" s="2" customFormat="1" ht="15.75" customHeight="1">
      <c r="C445" s="17"/>
      <c r="D445" s="33"/>
      <c r="E445" s="33"/>
      <c r="F445" s="33"/>
      <c r="G445" s="33"/>
      <c r="H445" s="33"/>
      <c r="I445" s="33"/>
      <c r="J445" s="33"/>
      <c r="K445" s="33"/>
      <c r="L445" s="33"/>
      <c r="M445" s="30"/>
      <c r="N445" s="79"/>
      <c r="O445" s="30"/>
      <c r="P445" s="36"/>
      <c r="T445" s="17"/>
      <c r="Y445" s="12"/>
      <c r="Z445" s="12"/>
      <c r="AA445" s="12"/>
      <c r="AB445" s="12"/>
    </row>
    <row r="446" spans="3:28" s="2" customFormat="1" ht="15.75" customHeight="1">
      <c r="C446" s="17"/>
      <c r="D446" s="33"/>
      <c r="E446" s="33"/>
      <c r="F446" s="33"/>
      <c r="G446" s="33"/>
      <c r="H446" s="33"/>
      <c r="I446" s="33"/>
      <c r="J446" s="33"/>
      <c r="K446" s="33"/>
      <c r="L446" s="33"/>
      <c r="M446" s="30"/>
      <c r="N446" s="79"/>
      <c r="O446" s="30"/>
      <c r="P446" s="36"/>
      <c r="T446" s="17"/>
      <c r="Y446" s="12"/>
      <c r="Z446" s="12"/>
      <c r="AA446" s="12"/>
      <c r="AB446" s="12"/>
    </row>
    <row r="447" spans="3:28" s="2" customFormat="1" ht="15.75" customHeight="1">
      <c r="C447" s="17"/>
      <c r="D447" s="33"/>
      <c r="E447" s="33"/>
      <c r="F447" s="33"/>
      <c r="G447" s="33"/>
      <c r="H447" s="33"/>
      <c r="I447" s="33"/>
      <c r="J447" s="33"/>
      <c r="K447" s="33"/>
      <c r="L447" s="33"/>
      <c r="M447" s="30"/>
      <c r="N447" s="79"/>
      <c r="O447" s="30"/>
      <c r="P447" s="36"/>
      <c r="T447" s="17"/>
      <c r="Y447" s="12"/>
      <c r="Z447" s="12"/>
      <c r="AA447" s="12"/>
      <c r="AB447" s="12"/>
    </row>
    <row r="448" spans="3:28" s="2" customFormat="1" ht="15.75" customHeight="1">
      <c r="C448" s="17"/>
      <c r="D448" s="33"/>
      <c r="E448" s="33"/>
      <c r="F448" s="33"/>
      <c r="G448" s="33"/>
      <c r="H448" s="33"/>
      <c r="I448" s="33"/>
      <c r="J448" s="33"/>
      <c r="K448" s="33"/>
      <c r="L448" s="33"/>
      <c r="M448" s="30"/>
      <c r="N448" s="79"/>
      <c r="O448" s="30"/>
      <c r="P448" s="36"/>
      <c r="T448" s="17"/>
      <c r="Y448" s="12"/>
      <c r="Z448" s="12"/>
      <c r="AA448" s="12"/>
      <c r="AB448" s="12"/>
    </row>
    <row r="449" spans="3:28" s="2" customFormat="1" ht="15.75" customHeight="1">
      <c r="C449" s="17"/>
      <c r="D449" s="33"/>
      <c r="E449" s="33"/>
      <c r="F449" s="33"/>
      <c r="G449" s="33"/>
      <c r="H449" s="33"/>
      <c r="I449" s="33"/>
      <c r="J449" s="33"/>
      <c r="K449" s="33"/>
      <c r="L449" s="33"/>
      <c r="M449" s="30"/>
      <c r="N449" s="79"/>
      <c r="O449" s="30"/>
      <c r="P449" s="36"/>
      <c r="T449" s="17"/>
      <c r="Y449" s="12"/>
      <c r="Z449" s="12"/>
      <c r="AA449" s="12"/>
      <c r="AB449" s="12"/>
    </row>
    <row r="450" spans="3:28" s="2" customFormat="1" ht="15.75" customHeight="1">
      <c r="C450" s="17"/>
      <c r="D450" s="33"/>
      <c r="E450" s="33"/>
      <c r="F450" s="33"/>
      <c r="G450" s="33"/>
      <c r="H450" s="33"/>
      <c r="I450" s="33"/>
      <c r="J450" s="33"/>
      <c r="K450" s="33"/>
      <c r="L450" s="33"/>
      <c r="M450" s="30"/>
      <c r="N450" s="79"/>
      <c r="O450" s="30"/>
      <c r="P450" s="36"/>
      <c r="T450" s="17"/>
      <c r="Y450" s="12"/>
      <c r="Z450" s="12"/>
      <c r="AA450" s="12"/>
      <c r="AB450" s="12"/>
    </row>
    <row r="451" spans="3:28" s="2" customFormat="1" ht="15.75" customHeight="1">
      <c r="C451" s="17"/>
      <c r="D451" s="33"/>
      <c r="E451" s="33"/>
      <c r="F451" s="33"/>
      <c r="G451" s="33"/>
      <c r="H451" s="33"/>
      <c r="I451" s="33"/>
      <c r="J451" s="33"/>
      <c r="K451" s="33"/>
      <c r="L451" s="33"/>
      <c r="M451" s="30"/>
      <c r="N451" s="79"/>
      <c r="O451" s="30"/>
      <c r="P451" s="36"/>
      <c r="T451" s="17"/>
      <c r="Y451" s="12"/>
      <c r="Z451" s="12"/>
      <c r="AA451" s="12"/>
      <c r="AB451" s="12"/>
    </row>
    <row r="452" spans="3:28" s="2" customFormat="1" ht="15.75" customHeight="1">
      <c r="C452" s="17"/>
      <c r="D452" s="33"/>
      <c r="E452" s="33"/>
      <c r="F452" s="33"/>
      <c r="G452" s="33"/>
      <c r="H452" s="33"/>
      <c r="I452" s="33"/>
      <c r="J452" s="33"/>
      <c r="K452" s="33"/>
      <c r="L452" s="33"/>
      <c r="M452" s="30"/>
      <c r="N452" s="79"/>
      <c r="O452" s="30"/>
      <c r="P452" s="36"/>
      <c r="T452" s="17"/>
      <c r="Y452" s="12"/>
      <c r="Z452" s="12"/>
      <c r="AA452" s="12"/>
      <c r="AB452" s="12"/>
    </row>
    <row r="453" spans="3:28" s="2" customFormat="1" ht="15.75" customHeight="1">
      <c r="C453" s="17"/>
      <c r="D453" s="33"/>
      <c r="E453" s="33"/>
      <c r="F453" s="33"/>
      <c r="G453" s="33"/>
      <c r="H453" s="33"/>
      <c r="I453" s="33"/>
      <c r="J453" s="33"/>
      <c r="K453" s="33"/>
      <c r="L453" s="33"/>
      <c r="M453" s="30"/>
      <c r="N453" s="79"/>
      <c r="O453" s="30"/>
      <c r="P453" s="36"/>
      <c r="T453" s="17"/>
      <c r="Y453" s="12"/>
      <c r="Z453" s="12"/>
      <c r="AA453" s="12"/>
      <c r="AB453" s="12"/>
    </row>
    <row r="454" spans="3:28" s="2" customFormat="1" ht="15.75" customHeight="1">
      <c r="C454" s="17"/>
      <c r="D454" s="33"/>
      <c r="E454" s="33"/>
      <c r="F454" s="33"/>
      <c r="G454" s="33"/>
      <c r="H454" s="33"/>
      <c r="I454" s="33"/>
      <c r="J454" s="33"/>
      <c r="K454" s="33"/>
      <c r="L454" s="33"/>
      <c r="M454" s="30"/>
      <c r="N454" s="79"/>
      <c r="O454" s="30"/>
      <c r="P454" s="36"/>
      <c r="T454" s="17"/>
      <c r="Y454" s="12"/>
      <c r="Z454" s="12"/>
      <c r="AA454" s="12"/>
      <c r="AB454" s="12"/>
    </row>
    <row r="455" spans="3:28" s="2" customFormat="1" ht="15.75" customHeight="1">
      <c r="C455" s="17"/>
      <c r="D455" s="33"/>
      <c r="E455" s="33"/>
      <c r="F455" s="33"/>
      <c r="G455" s="33"/>
      <c r="H455" s="33"/>
      <c r="I455" s="33"/>
      <c r="J455" s="33"/>
      <c r="K455" s="33"/>
      <c r="L455" s="33"/>
      <c r="M455" s="30"/>
      <c r="N455" s="79"/>
      <c r="O455" s="30"/>
      <c r="P455" s="36"/>
      <c r="T455" s="17"/>
      <c r="Y455" s="12"/>
      <c r="Z455" s="12"/>
      <c r="AA455" s="12"/>
      <c r="AB455" s="12"/>
    </row>
    <row r="456" spans="3:28" s="2" customFormat="1" ht="15.75" customHeight="1">
      <c r="C456" s="17"/>
      <c r="D456" s="33"/>
      <c r="E456" s="33"/>
      <c r="F456" s="33"/>
      <c r="G456" s="33"/>
      <c r="H456" s="33"/>
      <c r="I456" s="33"/>
      <c r="J456" s="33"/>
      <c r="K456" s="33"/>
      <c r="L456" s="33"/>
      <c r="M456" s="30"/>
      <c r="N456" s="79"/>
      <c r="O456" s="30"/>
      <c r="P456" s="36"/>
      <c r="T456" s="17"/>
      <c r="Y456" s="12"/>
      <c r="Z456" s="12"/>
      <c r="AA456" s="12"/>
      <c r="AB456" s="12"/>
    </row>
    <row r="457" spans="3:28" s="2" customFormat="1" ht="15.75" customHeight="1">
      <c r="C457" s="17"/>
      <c r="D457" s="33"/>
      <c r="E457" s="33"/>
      <c r="F457" s="33"/>
      <c r="G457" s="33"/>
      <c r="H457" s="33"/>
      <c r="I457" s="33"/>
      <c r="J457" s="33"/>
      <c r="K457" s="33"/>
      <c r="L457" s="33"/>
      <c r="M457" s="30"/>
      <c r="N457" s="79"/>
      <c r="O457" s="30"/>
      <c r="P457" s="36"/>
      <c r="T457" s="17"/>
      <c r="Y457" s="12"/>
      <c r="Z457" s="12"/>
      <c r="AA457" s="12"/>
      <c r="AB457" s="12"/>
    </row>
    <row r="458" spans="3:28" s="2" customFormat="1" ht="15.75" customHeight="1">
      <c r="C458" s="17"/>
      <c r="D458" s="33"/>
      <c r="E458" s="33"/>
      <c r="F458" s="33"/>
      <c r="G458" s="33"/>
      <c r="H458" s="33"/>
      <c r="I458" s="33"/>
      <c r="J458" s="33"/>
      <c r="K458" s="33"/>
      <c r="L458" s="33"/>
      <c r="M458" s="30"/>
      <c r="N458" s="79"/>
      <c r="O458" s="30"/>
      <c r="P458" s="36"/>
      <c r="T458" s="17"/>
      <c r="Y458" s="12"/>
      <c r="Z458" s="12"/>
      <c r="AA458" s="12"/>
      <c r="AB458" s="12"/>
    </row>
    <row r="459" spans="3:28" s="2" customFormat="1" ht="15.75" customHeight="1">
      <c r="C459" s="17"/>
      <c r="D459" s="33"/>
      <c r="E459" s="33"/>
      <c r="F459" s="33"/>
      <c r="G459" s="33"/>
      <c r="H459" s="33"/>
      <c r="I459" s="33"/>
      <c r="J459" s="33"/>
      <c r="K459" s="33"/>
      <c r="L459" s="33"/>
      <c r="M459" s="30"/>
      <c r="N459" s="79"/>
      <c r="O459" s="30"/>
      <c r="P459" s="36"/>
      <c r="T459" s="17"/>
      <c r="Y459" s="12"/>
      <c r="Z459" s="12"/>
      <c r="AA459" s="12"/>
      <c r="AB459" s="12"/>
    </row>
    <row r="460" spans="3:28" s="2" customFormat="1" ht="15.75" customHeight="1">
      <c r="C460" s="17"/>
      <c r="D460" s="33"/>
      <c r="E460" s="33"/>
      <c r="F460" s="33"/>
      <c r="G460" s="33"/>
      <c r="H460" s="33"/>
      <c r="I460" s="33"/>
      <c r="J460" s="33"/>
      <c r="K460" s="33"/>
      <c r="L460" s="33"/>
      <c r="M460" s="30"/>
      <c r="N460" s="79"/>
      <c r="O460" s="30"/>
      <c r="P460" s="36"/>
      <c r="T460" s="17"/>
      <c r="Y460" s="12"/>
      <c r="Z460" s="12"/>
      <c r="AA460" s="12"/>
      <c r="AB460" s="12"/>
    </row>
    <row r="461" spans="3:28" s="2" customFormat="1" ht="15.75" customHeight="1">
      <c r="C461" s="17"/>
      <c r="D461" s="33"/>
      <c r="E461" s="33"/>
      <c r="F461" s="33"/>
      <c r="G461" s="33"/>
      <c r="H461" s="33"/>
      <c r="I461" s="33"/>
      <c r="J461" s="33"/>
      <c r="K461" s="33"/>
      <c r="L461" s="33"/>
      <c r="M461" s="30"/>
      <c r="N461" s="79"/>
      <c r="O461" s="30"/>
      <c r="P461" s="36"/>
      <c r="T461" s="17"/>
      <c r="Y461" s="12"/>
      <c r="Z461" s="12"/>
      <c r="AA461" s="12"/>
      <c r="AB461" s="12"/>
    </row>
    <row r="462" spans="3:28" s="2" customFormat="1" ht="15.75" customHeight="1">
      <c r="C462" s="17"/>
      <c r="D462" s="33"/>
      <c r="E462" s="33"/>
      <c r="F462" s="33"/>
      <c r="G462" s="33"/>
      <c r="H462" s="33"/>
      <c r="I462" s="33"/>
      <c r="J462" s="33"/>
      <c r="K462" s="33"/>
      <c r="L462" s="33"/>
      <c r="M462" s="30"/>
      <c r="N462" s="79"/>
      <c r="O462" s="30"/>
      <c r="P462" s="36"/>
      <c r="T462" s="17"/>
      <c r="Y462" s="12"/>
      <c r="Z462" s="12"/>
      <c r="AA462" s="12"/>
      <c r="AB462" s="12"/>
    </row>
    <row r="463" spans="3:28" s="2" customFormat="1" ht="15.75" customHeight="1">
      <c r="C463" s="17"/>
      <c r="D463" s="33"/>
      <c r="E463" s="33"/>
      <c r="F463" s="33"/>
      <c r="G463" s="33"/>
      <c r="H463" s="33"/>
      <c r="I463" s="33"/>
      <c r="J463" s="33"/>
      <c r="K463" s="33"/>
      <c r="L463" s="33"/>
      <c r="M463" s="30"/>
      <c r="N463" s="79"/>
      <c r="O463" s="30"/>
      <c r="P463" s="36"/>
      <c r="T463" s="17"/>
      <c r="Y463" s="12"/>
      <c r="Z463" s="12"/>
      <c r="AA463" s="12"/>
      <c r="AB463" s="12"/>
    </row>
    <row r="464" spans="3:28" s="2" customFormat="1" ht="15.75" customHeight="1">
      <c r="C464" s="17"/>
      <c r="D464" s="33"/>
      <c r="E464" s="33"/>
      <c r="F464" s="33"/>
      <c r="G464" s="33"/>
      <c r="H464" s="33"/>
      <c r="I464" s="33"/>
      <c r="J464" s="33"/>
      <c r="K464" s="33"/>
      <c r="L464" s="33"/>
      <c r="M464" s="30"/>
      <c r="N464" s="79"/>
      <c r="O464" s="30"/>
      <c r="P464" s="36"/>
      <c r="T464" s="17"/>
      <c r="Y464" s="12"/>
      <c r="Z464" s="12"/>
      <c r="AA464" s="12"/>
      <c r="AB464" s="12"/>
    </row>
    <row r="465" spans="3:28" s="2" customFormat="1" ht="15.75" customHeight="1">
      <c r="C465" s="17"/>
      <c r="D465" s="33"/>
      <c r="E465" s="33"/>
      <c r="F465" s="33"/>
      <c r="G465" s="33"/>
      <c r="H465" s="33"/>
      <c r="I465" s="33"/>
      <c r="J465" s="33"/>
      <c r="K465" s="33"/>
      <c r="L465" s="33"/>
      <c r="M465" s="30"/>
      <c r="N465" s="79"/>
      <c r="O465" s="30"/>
      <c r="P465" s="36"/>
      <c r="T465" s="17"/>
      <c r="Y465" s="12"/>
      <c r="Z465" s="12"/>
      <c r="AA465" s="12"/>
      <c r="AB465" s="12"/>
    </row>
    <row r="466" spans="3:28" s="2" customFormat="1" ht="15.75" customHeight="1">
      <c r="C466" s="17"/>
      <c r="D466" s="33"/>
      <c r="E466" s="33"/>
      <c r="F466" s="33"/>
      <c r="G466" s="33"/>
      <c r="H466" s="33"/>
      <c r="I466" s="33"/>
      <c r="J466" s="33"/>
      <c r="K466" s="33"/>
      <c r="L466" s="33"/>
      <c r="M466" s="30"/>
      <c r="N466" s="79"/>
      <c r="O466" s="30"/>
      <c r="P466" s="36"/>
      <c r="T466" s="17"/>
      <c r="Y466" s="12"/>
      <c r="Z466" s="12"/>
      <c r="AA466" s="12"/>
      <c r="AB466" s="12"/>
    </row>
    <row r="467" spans="3:28" s="2" customFormat="1" ht="15.75" customHeight="1">
      <c r="C467" s="17"/>
      <c r="D467" s="33"/>
      <c r="E467" s="33"/>
      <c r="F467" s="33"/>
      <c r="G467" s="33"/>
      <c r="H467" s="33"/>
      <c r="I467" s="33"/>
      <c r="J467" s="33"/>
      <c r="K467" s="33"/>
      <c r="L467" s="33"/>
      <c r="M467" s="30"/>
      <c r="N467" s="79"/>
      <c r="O467" s="30"/>
      <c r="P467" s="36"/>
      <c r="T467" s="17"/>
      <c r="Y467" s="12"/>
      <c r="Z467" s="12"/>
      <c r="AA467" s="12"/>
      <c r="AB467" s="12"/>
    </row>
    <row r="468" spans="3:28" s="2" customFormat="1" ht="15.75" customHeight="1">
      <c r="C468" s="17"/>
      <c r="D468" s="33"/>
      <c r="E468" s="33"/>
      <c r="F468" s="33"/>
      <c r="G468" s="33"/>
      <c r="H468" s="33"/>
      <c r="I468" s="33"/>
      <c r="J468" s="33"/>
      <c r="K468" s="33"/>
      <c r="L468" s="33"/>
      <c r="M468" s="30"/>
      <c r="N468" s="79"/>
      <c r="O468" s="30"/>
      <c r="P468" s="36"/>
      <c r="T468" s="17"/>
      <c r="Y468" s="12"/>
      <c r="Z468" s="12"/>
      <c r="AA468" s="12"/>
      <c r="AB468" s="12"/>
    </row>
    <row r="469" spans="3:28" s="2" customFormat="1" ht="15.75" customHeight="1">
      <c r="C469" s="17"/>
      <c r="D469" s="33"/>
      <c r="E469" s="33"/>
      <c r="F469" s="33"/>
      <c r="G469" s="33"/>
      <c r="H469" s="33"/>
      <c r="I469" s="33"/>
      <c r="J469" s="33"/>
      <c r="K469" s="33"/>
      <c r="L469" s="33"/>
      <c r="M469" s="30"/>
      <c r="N469" s="79"/>
      <c r="O469" s="30"/>
      <c r="P469" s="36"/>
      <c r="T469" s="17"/>
      <c r="Y469" s="12"/>
      <c r="Z469" s="12"/>
      <c r="AA469" s="12"/>
      <c r="AB469" s="12"/>
    </row>
    <row r="470" spans="3:28" s="2" customFormat="1" ht="15.75" customHeight="1">
      <c r="C470" s="17"/>
      <c r="D470" s="33"/>
      <c r="E470" s="33"/>
      <c r="F470" s="33"/>
      <c r="G470" s="33"/>
      <c r="H470" s="33"/>
      <c r="I470" s="33"/>
      <c r="J470" s="33"/>
      <c r="K470" s="33"/>
      <c r="L470" s="33"/>
      <c r="M470" s="30"/>
      <c r="N470" s="79"/>
      <c r="O470" s="30"/>
      <c r="P470" s="36"/>
      <c r="T470" s="17"/>
      <c r="Y470" s="12"/>
      <c r="Z470" s="12"/>
      <c r="AA470" s="12"/>
      <c r="AB470" s="12"/>
    </row>
    <row r="471" spans="3:28" s="2" customFormat="1" ht="15.75" customHeight="1">
      <c r="C471" s="17"/>
      <c r="D471" s="33"/>
      <c r="E471" s="33"/>
      <c r="F471" s="33"/>
      <c r="G471" s="33"/>
      <c r="H471" s="33"/>
      <c r="I471" s="33"/>
      <c r="J471" s="33"/>
      <c r="K471" s="33"/>
      <c r="L471" s="33"/>
      <c r="M471" s="30"/>
      <c r="N471" s="79"/>
      <c r="O471" s="30"/>
      <c r="P471" s="36"/>
      <c r="T471" s="17"/>
      <c r="Y471" s="12"/>
      <c r="Z471" s="12"/>
      <c r="AA471" s="12"/>
      <c r="AB471" s="12"/>
    </row>
    <row r="472" spans="3:28" s="2" customFormat="1" ht="15.75" customHeight="1">
      <c r="C472" s="17"/>
      <c r="D472" s="33"/>
      <c r="E472" s="33"/>
      <c r="F472" s="33"/>
      <c r="G472" s="33"/>
      <c r="H472" s="33"/>
      <c r="I472" s="33"/>
      <c r="J472" s="33"/>
      <c r="K472" s="33"/>
      <c r="L472" s="33"/>
      <c r="M472" s="30"/>
      <c r="N472" s="79"/>
      <c r="O472" s="30"/>
      <c r="P472" s="36"/>
      <c r="T472" s="17"/>
      <c r="Y472" s="12"/>
      <c r="Z472" s="12"/>
      <c r="AA472" s="12"/>
      <c r="AB472" s="12"/>
    </row>
    <row r="473" spans="3:28" s="2" customFormat="1" ht="15.75" customHeight="1">
      <c r="C473" s="17"/>
      <c r="D473" s="33"/>
      <c r="E473" s="33"/>
      <c r="F473" s="33"/>
      <c r="G473" s="33"/>
      <c r="H473" s="33"/>
      <c r="I473" s="33"/>
      <c r="J473" s="33"/>
      <c r="K473" s="33"/>
      <c r="L473" s="33"/>
      <c r="M473" s="30"/>
      <c r="N473" s="79"/>
      <c r="O473" s="30"/>
      <c r="P473" s="36"/>
      <c r="T473" s="17"/>
      <c r="Y473" s="12"/>
      <c r="Z473" s="12"/>
      <c r="AA473" s="12"/>
      <c r="AB473" s="12"/>
    </row>
    <row r="474" spans="3:28" s="2" customFormat="1" ht="15.75" customHeight="1">
      <c r="C474" s="17"/>
      <c r="D474" s="33"/>
      <c r="E474" s="33"/>
      <c r="F474" s="33"/>
      <c r="G474" s="33"/>
      <c r="H474" s="33"/>
      <c r="I474" s="33"/>
      <c r="J474" s="33"/>
      <c r="K474" s="33"/>
      <c r="L474" s="33"/>
      <c r="M474" s="30"/>
      <c r="N474" s="79"/>
      <c r="O474" s="30"/>
      <c r="P474" s="36"/>
      <c r="T474" s="17"/>
      <c r="Y474" s="12"/>
      <c r="Z474" s="12"/>
      <c r="AA474" s="12"/>
      <c r="AB474" s="12"/>
    </row>
    <row r="475" spans="3:28" s="2" customFormat="1" ht="15.75" customHeight="1">
      <c r="C475" s="17"/>
      <c r="D475" s="33"/>
      <c r="E475" s="33"/>
      <c r="F475" s="33"/>
      <c r="G475" s="33"/>
      <c r="H475" s="33"/>
      <c r="I475" s="33"/>
      <c r="J475" s="33"/>
      <c r="K475" s="33"/>
      <c r="L475" s="33"/>
      <c r="M475" s="30"/>
      <c r="N475" s="79"/>
      <c r="O475" s="30"/>
      <c r="P475" s="36"/>
      <c r="T475" s="17"/>
      <c r="Y475" s="12"/>
      <c r="Z475" s="12"/>
      <c r="AA475" s="12"/>
      <c r="AB475" s="12"/>
    </row>
    <row r="476" spans="3:28" s="2" customFormat="1" ht="15.75" customHeight="1">
      <c r="C476" s="17"/>
      <c r="D476" s="33"/>
      <c r="E476" s="33"/>
      <c r="F476" s="33"/>
      <c r="G476" s="33"/>
      <c r="H476" s="33"/>
      <c r="I476" s="33"/>
      <c r="J476" s="33"/>
      <c r="K476" s="33"/>
      <c r="L476" s="33"/>
      <c r="M476" s="30"/>
      <c r="N476" s="79"/>
      <c r="O476" s="30"/>
      <c r="P476" s="36"/>
      <c r="T476" s="17"/>
      <c r="Y476" s="12"/>
      <c r="Z476" s="12"/>
      <c r="AA476" s="12"/>
      <c r="AB476" s="12"/>
    </row>
    <row r="477" spans="3:28" s="2" customFormat="1" ht="15.75" customHeight="1">
      <c r="C477" s="17"/>
      <c r="D477" s="33"/>
      <c r="E477" s="33"/>
      <c r="F477" s="33"/>
      <c r="G477" s="33"/>
      <c r="H477" s="33"/>
      <c r="I477" s="33"/>
      <c r="J477" s="33"/>
      <c r="K477" s="33"/>
      <c r="L477" s="33"/>
      <c r="M477" s="30"/>
      <c r="N477" s="79"/>
      <c r="O477" s="30"/>
      <c r="P477" s="36"/>
      <c r="T477" s="17"/>
      <c r="Y477" s="12"/>
      <c r="Z477" s="12"/>
      <c r="AA477" s="12"/>
      <c r="AB477" s="12"/>
    </row>
    <row r="478" spans="3:28" s="2" customFormat="1" ht="15.75" customHeight="1">
      <c r="C478" s="17"/>
      <c r="D478" s="33"/>
      <c r="E478" s="33"/>
      <c r="F478" s="33"/>
      <c r="G478" s="33"/>
      <c r="H478" s="33"/>
      <c r="I478" s="33"/>
      <c r="J478" s="33"/>
      <c r="K478" s="33"/>
      <c r="L478" s="33"/>
      <c r="M478" s="30"/>
      <c r="N478" s="79"/>
      <c r="O478" s="30"/>
      <c r="P478" s="36"/>
      <c r="T478" s="17"/>
      <c r="Y478" s="12"/>
      <c r="Z478" s="12"/>
      <c r="AA478" s="12"/>
      <c r="AB478" s="12"/>
    </row>
    <row r="479" spans="3:28" s="2" customFormat="1" ht="15.75" customHeight="1">
      <c r="C479" s="17"/>
      <c r="D479" s="33"/>
      <c r="E479" s="33"/>
      <c r="F479" s="33"/>
      <c r="G479" s="33"/>
      <c r="H479" s="33"/>
      <c r="I479" s="33"/>
      <c r="J479" s="33"/>
      <c r="K479" s="33"/>
      <c r="L479" s="33"/>
      <c r="M479" s="30"/>
      <c r="N479" s="79"/>
      <c r="O479" s="30"/>
      <c r="P479" s="36"/>
      <c r="T479" s="17"/>
      <c r="Y479" s="12"/>
      <c r="Z479" s="12"/>
      <c r="AA479" s="12"/>
      <c r="AB479" s="12"/>
    </row>
    <row r="480" spans="3:28" s="2" customFormat="1" ht="15.75" customHeight="1">
      <c r="C480" s="17"/>
      <c r="D480" s="33"/>
      <c r="E480" s="33"/>
      <c r="F480" s="33"/>
      <c r="G480" s="33"/>
      <c r="H480" s="33"/>
      <c r="I480" s="33"/>
      <c r="J480" s="33"/>
      <c r="K480" s="33"/>
      <c r="L480" s="33"/>
      <c r="M480" s="30"/>
      <c r="N480" s="79"/>
      <c r="O480" s="30"/>
      <c r="P480" s="36"/>
      <c r="T480" s="17"/>
      <c r="Y480" s="12"/>
      <c r="Z480" s="12"/>
      <c r="AA480" s="12"/>
      <c r="AB480" s="12"/>
    </row>
    <row r="481" spans="3:28" s="2" customFormat="1" ht="15.75" customHeight="1">
      <c r="C481" s="17"/>
      <c r="D481" s="33"/>
      <c r="E481" s="33"/>
      <c r="F481" s="33"/>
      <c r="G481" s="33"/>
      <c r="H481" s="33"/>
      <c r="I481" s="33"/>
      <c r="J481" s="33"/>
      <c r="K481" s="33"/>
      <c r="L481" s="33"/>
      <c r="M481" s="30"/>
      <c r="N481" s="79"/>
      <c r="O481" s="30"/>
      <c r="P481" s="36"/>
      <c r="T481" s="17"/>
      <c r="Y481" s="12"/>
      <c r="Z481" s="12"/>
      <c r="AA481" s="12"/>
      <c r="AB481" s="12"/>
    </row>
    <row r="482" spans="3:28" s="2" customFormat="1" ht="15.75" customHeight="1">
      <c r="C482" s="17"/>
      <c r="D482" s="33"/>
      <c r="E482" s="33"/>
      <c r="F482" s="33"/>
      <c r="G482" s="33"/>
      <c r="H482" s="33"/>
      <c r="I482" s="33"/>
      <c r="J482" s="33"/>
      <c r="K482" s="33"/>
      <c r="L482" s="33"/>
      <c r="M482" s="30"/>
      <c r="N482" s="79"/>
      <c r="O482" s="30"/>
      <c r="P482" s="36"/>
      <c r="T482" s="17"/>
      <c r="Y482" s="12"/>
      <c r="Z482" s="12"/>
      <c r="AA482" s="12"/>
      <c r="AB482" s="12"/>
    </row>
    <row r="483" spans="3:28" s="2" customFormat="1" ht="15.75" customHeight="1">
      <c r="C483" s="17"/>
      <c r="D483" s="33"/>
      <c r="E483" s="33"/>
      <c r="F483" s="33"/>
      <c r="G483" s="33"/>
      <c r="H483" s="33"/>
      <c r="I483" s="33"/>
      <c r="J483" s="33"/>
      <c r="K483" s="33"/>
      <c r="L483" s="33"/>
      <c r="M483" s="30"/>
      <c r="N483" s="79"/>
      <c r="O483" s="30"/>
      <c r="P483" s="36"/>
      <c r="T483" s="17"/>
      <c r="Y483" s="12"/>
      <c r="Z483" s="12"/>
      <c r="AA483" s="12"/>
      <c r="AB483" s="12"/>
    </row>
    <row r="484" spans="3:28" s="2" customFormat="1" ht="15.75" customHeight="1">
      <c r="C484" s="17"/>
      <c r="D484" s="33"/>
      <c r="E484" s="33"/>
      <c r="F484" s="33"/>
      <c r="G484" s="33"/>
      <c r="H484" s="33"/>
      <c r="I484" s="33"/>
      <c r="J484" s="33"/>
      <c r="K484" s="33"/>
      <c r="L484" s="33"/>
      <c r="M484" s="30"/>
      <c r="N484" s="79"/>
      <c r="O484" s="30"/>
      <c r="P484" s="36"/>
      <c r="T484" s="17"/>
      <c r="Y484" s="12"/>
      <c r="Z484" s="12"/>
      <c r="AA484" s="12"/>
      <c r="AB484" s="12"/>
    </row>
    <row r="485" spans="3:28" s="2" customFormat="1" ht="15.75" customHeight="1">
      <c r="C485" s="17"/>
      <c r="D485" s="33"/>
      <c r="E485" s="33"/>
      <c r="F485" s="33"/>
      <c r="G485" s="33"/>
      <c r="H485" s="33"/>
      <c r="I485" s="33"/>
      <c r="J485" s="33"/>
      <c r="K485" s="33"/>
      <c r="L485" s="33"/>
      <c r="M485" s="30"/>
      <c r="N485" s="79"/>
      <c r="O485" s="30"/>
      <c r="P485" s="36"/>
      <c r="T485" s="17"/>
      <c r="Y485" s="12"/>
      <c r="Z485" s="12"/>
      <c r="AA485" s="12"/>
      <c r="AB485" s="12"/>
    </row>
    <row r="486" spans="3:28" s="2" customFormat="1" ht="15.75" customHeight="1">
      <c r="C486" s="17"/>
      <c r="D486" s="33"/>
      <c r="E486" s="33"/>
      <c r="F486" s="33"/>
      <c r="G486" s="33"/>
      <c r="H486" s="33"/>
      <c r="I486" s="33"/>
      <c r="J486" s="33"/>
      <c r="K486" s="33"/>
      <c r="L486" s="33"/>
      <c r="M486" s="30"/>
      <c r="N486" s="79"/>
      <c r="O486" s="30"/>
      <c r="P486" s="36"/>
      <c r="T486" s="17"/>
      <c r="Y486" s="12"/>
      <c r="Z486" s="12"/>
      <c r="AA486" s="12"/>
      <c r="AB486" s="12"/>
    </row>
    <row r="487" spans="3:28" s="2" customFormat="1" ht="15.75" customHeight="1">
      <c r="C487" s="17"/>
      <c r="D487" s="33"/>
      <c r="E487" s="33"/>
      <c r="F487" s="33"/>
      <c r="G487" s="33"/>
      <c r="H487" s="33"/>
      <c r="I487" s="33"/>
      <c r="J487" s="33"/>
      <c r="K487" s="33"/>
      <c r="L487" s="33"/>
      <c r="M487" s="30"/>
      <c r="N487" s="79"/>
      <c r="O487" s="30"/>
      <c r="P487" s="36"/>
      <c r="T487" s="17"/>
      <c r="Y487" s="12"/>
      <c r="Z487" s="12"/>
      <c r="AA487" s="12"/>
      <c r="AB487" s="12"/>
    </row>
    <row r="488" spans="3:28" s="2" customFormat="1" ht="15.75" customHeight="1">
      <c r="C488" s="17"/>
      <c r="D488" s="33"/>
      <c r="E488" s="33"/>
      <c r="F488" s="33"/>
      <c r="G488" s="33"/>
      <c r="H488" s="33"/>
      <c r="I488" s="33"/>
      <c r="J488" s="33"/>
      <c r="K488" s="33"/>
      <c r="L488" s="33"/>
      <c r="M488" s="30"/>
      <c r="N488" s="79"/>
      <c r="O488" s="30"/>
      <c r="P488" s="36"/>
      <c r="T488" s="17"/>
      <c r="Y488" s="12"/>
      <c r="Z488" s="12"/>
      <c r="AA488" s="12"/>
      <c r="AB488" s="12"/>
    </row>
    <row r="489" spans="3:28" s="2" customFormat="1" ht="15.75" customHeight="1">
      <c r="C489" s="17"/>
      <c r="D489" s="33"/>
      <c r="E489" s="33"/>
      <c r="F489" s="33"/>
      <c r="G489" s="33"/>
      <c r="H489" s="33"/>
      <c r="I489" s="33"/>
      <c r="J489" s="33"/>
      <c r="K489" s="33"/>
      <c r="L489" s="33"/>
      <c r="M489" s="30"/>
      <c r="N489" s="79"/>
      <c r="O489" s="30"/>
      <c r="P489" s="36"/>
      <c r="T489" s="17"/>
      <c r="Y489" s="12"/>
      <c r="Z489" s="12"/>
      <c r="AA489" s="12"/>
      <c r="AB489" s="12"/>
    </row>
    <row r="490" spans="3:28" s="2" customFormat="1" ht="15.75" customHeight="1">
      <c r="C490" s="17"/>
      <c r="D490" s="33"/>
      <c r="E490" s="33"/>
      <c r="F490" s="33"/>
      <c r="G490" s="33"/>
      <c r="H490" s="33"/>
      <c r="I490" s="33"/>
      <c r="J490" s="33"/>
      <c r="K490" s="33"/>
      <c r="L490" s="33"/>
      <c r="M490" s="30"/>
      <c r="N490" s="79"/>
      <c r="O490" s="30"/>
      <c r="P490" s="36"/>
      <c r="T490" s="17"/>
      <c r="Y490" s="12"/>
      <c r="Z490" s="12"/>
      <c r="AA490" s="12"/>
      <c r="AB490" s="12"/>
    </row>
    <row r="491" spans="3:28" s="2" customFormat="1" ht="15.75" customHeight="1">
      <c r="C491" s="17"/>
      <c r="D491" s="33"/>
      <c r="E491" s="33"/>
      <c r="F491" s="33"/>
      <c r="G491" s="33"/>
      <c r="H491" s="33"/>
      <c r="I491" s="33"/>
      <c r="J491" s="33"/>
      <c r="K491" s="33"/>
      <c r="L491" s="33"/>
      <c r="M491" s="30"/>
      <c r="N491" s="79"/>
      <c r="O491" s="30"/>
      <c r="P491" s="36"/>
      <c r="T491" s="17"/>
      <c r="Y491" s="12"/>
      <c r="Z491" s="12"/>
      <c r="AA491" s="12"/>
      <c r="AB491" s="12"/>
    </row>
    <row r="492" spans="3:28" s="2" customFormat="1" ht="15.75" customHeight="1">
      <c r="C492" s="17"/>
      <c r="D492" s="33"/>
      <c r="E492" s="33"/>
      <c r="F492" s="33"/>
      <c r="G492" s="33"/>
      <c r="H492" s="33"/>
      <c r="I492" s="33"/>
      <c r="J492" s="33"/>
      <c r="K492" s="33"/>
      <c r="L492" s="33"/>
      <c r="M492" s="30"/>
      <c r="N492" s="79"/>
      <c r="O492" s="30"/>
      <c r="P492" s="36"/>
      <c r="T492" s="17"/>
      <c r="Y492" s="12"/>
      <c r="Z492" s="12"/>
      <c r="AA492" s="12"/>
      <c r="AB492" s="12"/>
    </row>
    <row r="493" spans="3:28" s="2" customFormat="1" ht="15.75" customHeight="1">
      <c r="C493" s="17"/>
      <c r="D493" s="33"/>
      <c r="E493" s="33"/>
      <c r="F493" s="33"/>
      <c r="G493" s="33"/>
      <c r="H493" s="33"/>
      <c r="I493" s="33"/>
      <c r="J493" s="33"/>
      <c r="K493" s="33"/>
      <c r="L493" s="33"/>
      <c r="M493" s="30"/>
      <c r="N493" s="79"/>
      <c r="O493" s="30"/>
      <c r="P493" s="36"/>
      <c r="T493" s="17"/>
      <c r="Y493" s="12"/>
      <c r="Z493" s="12"/>
      <c r="AA493" s="12"/>
      <c r="AB493" s="12"/>
    </row>
    <row r="494" spans="3:28" s="2" customFormat="1" ht="15.75" customHeight="1">
      <c r="C494" s="17"/>
      <c r="D494" s="33"/>
      <c r="E494" s="33"/>
      <c r="F494" s="33"/>
      <c r="G494" s="33"/>
      <c r="H494" s="33"/>
      <c r="I494" s="33"/>
      <c r="J494" s="33"/>
      <c r="K494" s="33"/>
      <c r="L494" s="33"/>
      <c r="M494" s="30"/>
      <c r="N494" s="79"/>
      <c r="O494" s="30"/>
      <c r="P494" s="36"/>
      <c r="T494" s="17"/>
      <c r="Y494" s="12"/>
      <c r="Z494" s="12"/>
      <c r="AA494" s="12"/>
      <c r="AB494" s="12"/>
    </row>
    <row r="495" spans="3:28" s="2" customFormat="1" ht="15.75" customHeight="1">
      <c r="C495" s="17"/>
      <c r="D495" s="33"/>
      <c r="E495" s="33"/>
      <c r="F495" s="33"/>
      <c r="G495" s="33"/>
      <c r="H495" s="33"/>
      <c r="I495" s="33"/>
      <c r="J495" s="33"/>
      <c r="K495" s="33"/>
      <c r="L495" s="33"/>
      <c r="M495" s="30"/>
      <c r="N495" s="79"/>
      <c r="O495" s="30"/>
      <c r="P495" s="36"/>
      <c r="T495" s="17"/>
      <c r="Y495" s="12"/>
      <c r="Z495" s="12"/>
      <c r="AA495" s="12"/>
      <c r="AB495" s="12"/>
    </row>
    <row r="496" spans="3:28" s="2" customFormat="1" ht="15.75" customHeight="1">
      <c r="C496" s="17"/>
      <c r="D496" s="33"/>
      <c r="E496" s="33"/>
      <c r="F496" s="33"/>
      <c r="G496" s="33"/>
      <c r="H496" s="33"/>
      <c r="I496" s="33"/>
      <c r="J496" s="33"/>
      <c r="K496" s="33"/>
      <c r="L496" s="33"/>
      <c r="M496" s="30"/>
      <c r="N496" s="79"/>
      <c r="O496" s="30"/>
      <c r="P496" s="36"/>
      <c r="T496" s="17"/>
      <c r="Y496" s="12"/>
      <c r="Z496" s="12"/>
      <c r="AA496" s="12"/>
      <c r="AB496" s="12"/>
    </row>
    <row r="497" spans="3:28" s="2" customFormat="1" ht="15.75" customHeight="1">
      <c r="C497" s="17"/>
      <c r="D497" s="33"/>
      <c r="E497" s="33"/>
      <c r="F497" s="33"/>
      <c r="G497" s="33"/>
      <c r="H497" s="33"/>
      <c r="I497" s="33"/>
      <c r="J497" s="33"/>
      <c r="K497" s="33"/>
      <c r="L497" s="33"/>
      <c r="M497" s="30"/>
      <c r="N497" s="79"/>
      <c r="O497" s="30"/>
      <c r="P497" s="36"/>
      <c r="T497" s="17"/>
      <c r="Y497" s="12"/>
      <c r="Z497" s="12"/>
      <c r="AA497" s="12"/>
      <c r="AB497" s="12"/>
    </row>
    <row r="498" spans="3:28" s="2" customFormat="1" ht="15.75" customHeight="1">
      <c r="C498" s="17"/>
      <c r="D498" s="33"/>
      <c r="E498" s="33"/>
      <c r="F498" s="33"/>
      <c r="G498" s="33"/>
      <c r="H498" s="33"/>
      <c r="I498" s="33"/>
      <c r="J498" s="33"/>
      <c r="K498" s="33"/>
      <c r="L498" s="33"/>
      <c r="M498" s="30"/>
      <c r="N498" s="79"/>
      <c r="O498" s="30"/>
      <c r="P498" s="36"/>
      <c r="T498" s="17"/>
      <c r="Y498" s="12"/>
      <c r="Z498" s="12"/>
      <c r="AA498" s="12"/>
      <c r="AB498" s="12"/>
    </row>
    <row r="499" spans="3:28" s="2" customFormat="1" ht="15.75" customHeight="1">
      <c r="C499" s="17"/>
      <c r="D499" s="33"/>
      <c r="E499" s="33"/>
      <c r="F499" s="33"/>
      <c r="G499" s="33"/>
      <c r="H499" s="33"/>
      <c r="I499" s="33"/>
      <c r="J499" s="33"/>
      <c r="K499" s="33"/>
      <c r="L499" s="33"/>
      <c r="M499" s="30"/>
      <c r="N499" s="79"/>
      <c r="O499" s="30"/>
      <c r="P499" s="36"/>
      <c r="T499" s="17"/>
      <c r="Y499" s="12"/>
      <c r="Z499" s="12"/>
      <c r="AA499" s="12"/>
      <c r="AB499" s="12"/>
    </row>
    <row r="500" spans="3:28" s="2" customFormat="1" ht="15.75" customHeight="1">
      <c r="C500" s="17"/>
      <c r="D500" s="33"/>
      <c r="E500" s="33"/>
      <c r="F500" s="33"/>
      <c r="G500" s="33"/>
      <c r="H500" s="33"/>
      <c r="I500" s="33"/>
      <c r="J500" s="33"/>
      <c r="K500" s="33"/>
      <c r="L500" s="33"/>
      <c r="M500" s="30"/>
      <c r="N500" s="79"/>
      <c r="O500" s="30"/>
      <c r="P500" s="36"/>
      <c r="T500" s="17"/>
      <c r="Y500" s="12"/>
      <c r="Z500" s="12"/>
      <c r="AA500" s="12"/>
      <c r="AB500" s="12"/>
    </row>
    <row r="501" spans="3:28" s="2" customFormat="1" ht="15.75" customHeight="1">
      <c r="C501" s="17"/>
      <c r="D501" s="33"/>
      <c r="E501" s="33"/>
      <c r="F501" s="33"/>
      <c r="G501" s="33"/>
      <c r="H501" s="33"/>
      <c r="I501" s="33"/>
      <c r="J501" s="33"/>
      <c r="K501" s="33"/>
      <c r="L501" s="33"/>
      <c r="M501" s="30"/>
      <c r="N501" s="79"/>
      <c r="O501" s="30"/>
      <c r="P501" s="36"/>
      <c r="T501" s="17"/>
      <c r="Y501" s="12"/>
      <c r="Z501" s="12"/>
      <c r="AA501" s="12"/>
      <c r="AB501" s="12"/>
    </row>
    <row r="502" spans="3:28" s="2" customFormat="1" ht="15.75" customHeight="1">
      <c r="C502" s="17"/>
      <c r="D502" s="33"/>
      <c r="E502" s="33"/>
      <c r="F502" s="33"/>
      <c r="G502" s="33"/>
      <c r="H502" s="33"/>
      <c r="I502" s="33"/>
      <c r="J502" s="33"/>
      <c r="K502" s="33"/>
      <c r="L502" s="33"/>
      <c r="M502" s="30"/>
      <c r="N502" s="79"/>
      <c r="O502" s="30"/>
      <c r="P502" s="36"/>
      <c r="T502" s="17"/>
      <c r="Y502" s="12"/>
      <c r="Z502" s="12"/>
      <c r="AA502" s="12"/>
      <c r="AB502" s="12"/>
    </row>
    <row r="503" spans="3:28" s="2" customFormat="1" ht="15.75" customHeight="1">
      <c r="C503" s="17"/>
      <c r="D503" s="33"/>
      <c r="E503" s="33"/>
      <c r="F503" s="33"/>
      <c r="G503" s="33"/>
      <c r="H503" s="33"/>
      <c r="I503" s="33"/>
      <c r="J503" s="33"/>
      <c r="K503" s="33"/>
      <c r="L503" s="33"/>
      <c r="M503" s="30"/>
      <c r="N503" s="79"/>
      <c r="O503" s="30"/>
      <c r="P503" s="36"/>
      <c r="T503" s="17"/>
      <c r="Y503" s="12"/>
      <c r="Z503" s="12"/>
      <c r="AA503" s="12"/>
      <c r="AB503" s="12"/>
    </row>
    <row r="504" spans="3:28" s="2" customFormat="1" ht="15.75" customHeight="1">
      <c r="C504" s="17"/>
      <c r="D504" s="33"/>
      <c r="E504" s="33"/>
      <c r="F504" s="33"/>
      <c r="G504" s="33"/>
      <c r="H504" s="33"/>
      <c r="I504" s="33"/>
      <c r="J504" s="33"/>
      <c r="K504" s="33"/>
      <c r="L504" s="33"/>
      <c r="M504" s="30"/>
      <c r="N504" s="79"/>
      <c r="O504" s="30"/>
      <c r="P504" s="36"/>
      <c r="T504" s="17"/>
      <c r="Y504" s="12"/>
      <c r="Z504" s="12"/>
      <c r="AA504" s="12"/>
      <c r="AB504" s="12"/>
    </row>
    <row r="505" spans="3:28" s="2" customFormat="1" ht="15.75" customHeight="1">
      <c r="C505" s="17"/>
      <c r="D505" s="33"/>
      <c r="E505" s="33"/>
      <c r="F505" s="33"/>
      <c r="G505" s="33"/>
      <c r="H505" s="33"/>
      <c r="I505" s="33"/>
      <c r="J505" s="33"/>
      <c r="K505" s="33"/>
      <c r="L505" s="33"/>
      <c r="M505" s="30"/>
      <c r="N505" s="79"/>
      <c r="O505" s="30"/>
      <c r="P505" s="36"/>
      <c r="T505" s="17"/>
      <c r="Y505" s="12"/>
      <c r="Z505" s="12"/>
      <c r="AA505" s="12"/>
      <c r="AB505" s="12"/>
    </row>
    <row r="506" spans="3:28" s="2" customFormat="1" ht="15.75" customHeight="1">
      <c r="C506" s="17"/>
      <c r="D506" s="33"/>
      <c r="E506" s="33"/>
      <c r="F506" s="33"/>
      <c r="G506" s="33"/>
      <c r="H506" s="33"/>
      <c r="I506" s="33"/>
      <c r="J506" s="33"/>
      <c r="K506" s="33"/>
      <c r="L506" s="33"/>
      <c r="M506" s="30"/>
      <c r="N506" s="79"/>
      <c r="O506" s="30"/>
      <c r="P506" s="36"/>
      <c r="T506" s="17"/>
      <c r="Y506" s="12"/>
      <c r="Z506" s="12"/>
      <c r="AA506" s="12"/>
      <c r="AB506" s="12"/>
    </row>
    <row r="507" spans="3:28" s="2" customFormat="1" ht="15.75" customHeight="1">
      <c r="C507" s="17"/>
      <c r="D507" s="33"/>
      <c r="E507" s="33"/>
      <c r="F507" s="33"/>
      <c r="G507" s="33"/>
      <c r="H507" s="33"/>
      <c r="I507" s="33"/>
      <c r="J507" s="33"/>
      <c r="K507" s="33"/>
      <c r="L507" s="33"/>
      <c r="M507" s="30"/>
      <c r="N507" s="79"/>
      <c r="O507" s="30"/>
      <c r="P507" s="36"/>
      <c r="T507" s="17"/>
      <c r="Y507" s="12"/>
      <c r="Z507" s="12"/>
      <c r="AA507" s="12"/>
      <c r="AB507" s="12"/>
    </row>
    <row r="508" spans="3:28" s="2" customFormat="1" ht="15.75" customHeight="1">
      <c r="C508" s="17"/>
      <c r="D508" s="33"/>
      <c r="E508" s="33"/>
      <c r="F508" s="33"/>
      <c r="G508" s="33"/>
      <c r="H508" s="33"/>
      <c r="I508" s="33"/>
      <c r="J508" s="33"/>
      <c r="K508" s="33"/>
      <c r="L508" s="33"/>
      <c r="M508" s="30"/>
      <c r="N508" s="79"/>
      <c r="O508" s="30"/>
      <c r="P508" s="36"/>
      <c r="T508" s="17"/>
      <c r="Y508" s="12"/>
      <c r="Z508" s="12"/>
      <c r="AA508" s="12"/>
      <c r="AB508" s="12"/>
    </row>
    <row r="509" spans="3:28" s="2" customFormat="1" ht="15.75" customHeight="1">
      <c r="C509" s="17"/>
      <c r="D509" s="33"/>
      <c r="E509" s="33"/>
      <c r="F509" s="33"/>
      <c r="G509" s="33"/>
      <c r="H509" s="33"/>
      <c r="I509" s="33"/>
      <c r="J509" s="33"/>
      <c r="K509" s="33"/>
      <c r="L509" s="33"/>
      <c r="M509" s="30"/>
      <c r="N509" s="79"/>
      <c r="O509" s="30"/>
      <c r="P509" s="36"/>
      <c r="T509" s="17"/>
      <c r="Y509" s="12"/>
      <c r="Z509" s="12"/>
      <c r="AA509" s="12"/>
      <c r="AB509" s="12"/>
    </row>
    <row r="510" spans="3:28" s="2" customFormat="1" ht="15.75" customHeight="1">
      <c r="C510" s="17"/>
      <c r="D510" s="33"/>
      <c r="E510" s="33"/>
      <c r="F510" s="33"/>
      <c r="G510" s="33"/>
      <c r="H510" s="33"/>
      <c r="I510" s="33"/>
      <c r="J510" s="33"/>
      <c r="K510" s="33"/>
      <c r="L510" s="33"/>
      <c r="M510" s="30"/>
      <c r="N510" s="79"/>
      <c r="O510" s="30"/>
      <c r="P510" s="36"/>
      <c r="T510" s="17"/>
      <c r="Y510" s="12"/>
      <c r="Z510" s="12"/>
      <c r="AA510" s="12"/>
      <c r="AB510" s="12"/>
    </row>
    <row r="511" spans="3:28" s="2" customFormat="1" ht="15.75" customHeight="1">
      <c r="C511" s="17"/>
      <c r="D511" s="33"/>
      <c r="E511" s="33"/>
      <c r="F511" s="33"/>
      <c r="G511" s="33"/>
      <c r="H511" s="33"/>
      <c r="I511" s="33"/>
      <c r="J511" s="33"/>
      <c r="K511" s="33"/>
      <c r="L511" s="33"/>
      <c r="M511" s="30"/>
      <c r="N511" s="79"/>
      <c r="O511" s="30"/>
      <c r="P511" s="36"/>
      <c r="T511" s="17"/>
      <c r="Y511" s="12"/>
      <c r="Z511" s="12"/>
      <c r="AA511" s="12"/>
      <c r="AB511" s="12"/>
    </row>
    <row r="512" spans="3:28" s="2" customFormat="1" ht="15.75" customHeight="1">
      <c r="C512" s="17"/>
      <c r="D512" s="33"/>
      <c r="E512" s="33"/>
      <c r="F512" s="33"/>
      <c r="G512" s="33"/>
      <c r="H512" s="33"/>
      <c r="I512" s="33"/>
      <c r="J512" s="33"/>
      <c r="K512" s="33"/>
      <c r="L512" s="33"/>
      <c r="M512" s="30"/>
      <c r="N512" s="79"/>
      <c r="O512" s="30"/>
      <c r="P512" s="36"/>
      <c r="T512" s="17"/>
      <c r="Y512" s="12"/>
      <c r="Z512" s="12"/>
      <c r="AA512" s="12"/>
      <c r="AB512" s="12"/>
    </row>
    <row r="513" spans="3:28" s="2" customFormat="1" ht="15.75" customHeight="1">
      <c r="C513" s="17"/>
      <c r="D513" s="33"/>
      <c r="E513" s="33"/>
      <c r="F513" s="33"/>
      <c r="G513" s="33"/>
      <c r="H513" s="33"/>
      <c r="I513" s="33"/>
      <c r="J513" s="33"/>
      <c r="K513" s="33"/>
      <c r="L513" s="33"/>
      <c r="M513" s="30"/>
      <c r="N513" s="79"/>
      <c r="O513" s="30"/>
      <c r="P513" s="36"/>
      <c r="T513" s="17"/>
      <c r="Y513" s="12"/>
      <c r="Z513" s="12"/>
      <c r="AA513" s="12"/>
      <c r="AB513" s="12"/>
    </row>
    <row r="514" spans="3:28" s="2" customFormat="1" ht="15.75" customHeight="1">
      <c r="C514" s="17"/>
      <c r="D514" s="33"/>
      <c r="E514" s="33"/>
      <c r="F514" s="33"/>
      <c r="G514" s="33"/>
      <c r="H514" s="33"/>
      <c r="I514" s="33"/>
      <c r="J514" s="33"/>
      <c r="K514" s="33"/>
      <c r="L514" s="33"/>
      <c r="M514" s="30"/>
      <c r="N514" s="79"/>
      <c r="O514" s="30"/>
      <c r="P514" s="36"/>
      <c r="T514" s="17"/>
      <c r="Y514" s="12"/>
      <c r="Z514" s="12"/>
      <c r="AA514" s="12"/>
      <c r="AB514" s="12"/>
    </row>
    <row r="515" spans="3:28" s="2" customFormat="1" ht="15.75" customHeight="1">
      <c r="C515" s="17"/>
      <c r="D515" s="33"/>
      <c r="E515" s="33"/>
      <c r="F515" s="33"/>
      <c r="G515" s="33"/>
      <c r="H515" s="33"/>
      <c r="I515" s="33"/>
      <c r="J515" s="33"/>
      <c r="K515" s="33"/>
      <c r="L515" s="33"/>
      <c r="M515" s="30"/>
      <c r="N515" s="79"/>
      <c r="O515" s="30"/>
      <c r="P515" s="36"/>
      <c r="T515" s="17"/>
      <c r="Y515" s="12"/>
      <c r="Z515" s="12"/>
      <c r="AA515" s="12"/>
      <c r="AB515" s="12"/>
    </row>
    <row r="516" spans="3:28" s="2" customFormat="1" ht="15.75" customHeight="1">
      <c r="C516" s="17"/>
      <c r="D516" s="33"/>
      <c r="E516" s="33"/>
      <c r="F516" s="33"/>
      <c r="G516" s="33"/>
      <c r="H516" s="33"/>
      <c r="I516" s="33"/>
      <c r="J516" s="33"/>
      <c r="K516" s="33"/>
      <c r="L516" s="33"/>
      <c r="M516" s="30"/>
      <c r="N516" s="79"/>
      <c r="O516" s="30"/>
      <c r="P516" s="36"/>
      <c r="T516" s="17"/>
      <c r="Y516" s="12"/>
      <c r="Z516" s="12"/>
      <c r="AA516" s="12"/>
      <c r="AB516" s="12"/>
    </row>
    <row r="517" spans="3:28" s="2" customFormat="1" ht="15.75" customHeight="1">
      <c r="C517" s="17"/>
      <c r="D517" s="33"/>
      <c r="E517" s="33"/>
      <c r="F517" s="33"/>
      <c r="G517" s="33"/>
      <c r="H517" s="33"/>
      <c r="I517" s="33"/>
      <c r="J517" s="33"/>
      <c r="K517" s="33"/>
      <c r="L517" s="33"/>
      <c r="M517" s="30"/>
      <c r="N517" s="79"/>
      <c r="O517" s="30"/>
      <c r="P517" s="36"/>
      <c r="T517" s="17"/>
      <c r="Y517" s="12"/>
      <c r="Z517" s="12"/>
      <c r="AA517" s="12"/>
      <c r="AB517" s="12"/>
    </row>
    <row r="518" spans="3:28" s="2" customFormat="1" ht="15.75" customHeight="1">
      <c r="C518" s="17"/>
      <c r="D518" s="33"/>
      <c r="E518" s="33"/>
      <c r="F518" s="33"/>
      <c r="G518" s="33"/>
      <c r="H518" s="33"/>
      <c r="I518" s="33"/>
      <c r="J518" s="33"/>
      <c r="K518" s="33"/>
      <c r="L518" s="33"/>
      <c r="M518" s="30"/>
      <c r="N518" s="79"/>
      <c r="O518" s="30"/>
      <c r="P518" s="36"/>
      <c r="T518" s="17"/>
      <c r="Y518" s="12"/>
      <c r="Z518" s="12"/>
      <c r="AA518" s="12"/>
      <c r="AB518" s="12"/>
    </row>
    <row r="519" spans="3:28" s="2" customFormat="1" ht="15.75" customHeight="1">
      <c r="C519" s="17"/>
      <c r="D519" s="33"/>
      <c r="E519" s="33"/>
      <c r="F519" s="33"/>
      <c r="G519" s="33"/>
      <c r="H519" s="33"/>
      <c r="I519" s="33"/>
      <c r="J519" s="33"/>
      <c r="K519" s="33"/>
      <c r="L519" s="33"/>
      <c r="M519" s="30"/>
      <c r="N519" s="79"/>
      <c r="O519" s="30"/>
      <c r="P519" s="36"/>
      <c r="T519" s="17"/>
      <c r="Y519" s="12"/>
      <c r="Z519" s="12"/>
      <c r="AA519" s="12"/>
      <c r="AB519" s="12"/>
    </row>
    <row r="520" spans="3:28" s="2" customFormat="1" ht="15.75" customHeight="1">
      <c r="C520" s="17"/>
      <c r="D520" s="33"/>
      <c r="E520" s="33"/>
      <c r="F520" s="33"/>
      <c r="G520" s="33"/>
      <c r="H520" s="33"/>
      <c r="I520" s="33"/>
      <c r="J520" s="33"/>
      <c r="K520" s="33"/>
      <c r="L520" s="33"/>
      <c r="M520" s="30"/>
      <c r="N520" s="79"/>
      <c r="O520" s="30"/>
      <c r="P520" s="36"/>
      <c r="T520" s="17"/>
      <c r="Y520" s="12"/>
      <c r="Z520" s="12"/>
      <c r="AA520" s="12"/>
      <c r="AB520" s="12"/>
    </row>
    <row r="521" spans="3:28" s="2" customFormat="1" ht="15.75" customHeight="1">
      <c r="C521" s="17"/>
      <c r="D521" s="33"/>
      <c r="E521" s="33"/>
      <c r="F521" s="33"/>
      <c r="G521" s="33"/>
      <c r="H521" s="33"/>
      <c r="I521" s="33"/>
      <c r="J521" s="33"/>
      <c r="K521" s="33"/>
      <c r="L521" s="33"/>
      <c r="M521" s="30"/>
      <c r="N521" s="79"/>
      <c r="O521" s="30"/>
      <c r="P521" s="36"/>
      <c r="T521" s="17"/>
      <c r="Y521" s="12"/>
      <c r="Z521" s="12"/>
      <c r="AA521" s="12"/>
      <c r="AB521" s="12"/>
    </row>
    <row r="522" spans="3:28" s="2" customFormat="1" ht="15.75" customHeight="1">
      <c r="C522" s="17"/>
      <c r="D522" s="33"/>
      <c r="E522" s="33"/>
      <c r="F522" s="33"/>
      <c r="G522" s="33"/>
      <c r="H522" s="33"/>
      <c r="I522" s="33"/>
      <c r="J522" s="33"/>
      <c r="K522" s="33"/>
      <c r="L522" s="33"/>
      <c r="M522" s="30"/>
      <c r="N522" s="79"/>
      <c r="O522" s="30"/>
      <c r="P522" s="36"/>
      <c r="T522" s="17"/>
      <c r="Y522" s="12"/>
      <c r="Z522" s="12"/>
      <c r="AA522" s="12"/>
      <c r="AB522" s="12"/>
    </row>
    <row r="523" spans="3:28" s="2" customFormat="1" ht="15.75" customHeight="1">
      <c r="C523" s="17"/>
      <c r="D523" s="33"/>
      <c r="E523" s="33"/>
      <c r="F523" s="33"/>
      <c r="G523" s="33"/>
      <c r="H523" s="33"/>
      <c r="I523" s="33"/>
      <c r="J523" s="33"/>
      <c r="K523" s="33"/>
      <c r="L523" s="33"/>
      <c r="M523" s="30"/>
      <c r="N523" s="79"/>
      <c r="O523" s="30"/>
      <c r="P523" s="36"/>
      <c r="T523" s="17"/>
      <c r="Y523" s="12"/>
      <c r="Z523" s="12"/>
      <c r="AA523" s="12"/>
      <c r="AB523" s="12"/>
    </row>
    <row r="524" spans="3:28" s="2" customFormat="1" ht="15.75" customHeight="1">
      <c r="C524" s="17"/>
      <c r="D524" s="33"/>
      <c r="E524" s="33"/>
      <c r="F524" s="33"/>
      <c r="G524" s="33"/>
      <c r="H524" s="33"/>
      <c r="I524" s="33"/>
      <c r="J524" s="33"/>
      <c r="K524" s="33"/>
      <c r="L524" s="33"/>
      <c r="M524" s="30"/>
      <c r="N524" s="79"/>
      <c r="O524" s="30"/>
      <c r="P524" s="36"/>
      <c r="T524" s="17"/>
      <c r="Y524" s="12"/>
      <c r="Z524" s="12"/>
      <c r="AA524" s="12"/>
      <c r="AB524" s="12"/>
    </row>
    <row r="525" spans="3:28" s="2" customFormat="1" ht="15.75" customHeight="1">
      <c r="C525" s="17"/>
      <c r="D525" s="33"/>
      <c r="E525" s="33"/>
      <c r="F525" s="33"/>
      <c r="G525" s="33"/>
      <c r="H525" s="33"/>
      <c r="I525" s="33"/>
      <c r="J525" s="33"/>
      <c r="K525" s="33"/>
      <c r="L525" s="33"/>
      <c r="M525" s="30"/>
      <c r="N525" s="79"/>
      <c r="O525" s="30"/>
      <c r="P525" s="36"/>
      <c r="T525" s="17"/>
      <c r="Y525" s="12"/>
      <c r="Z525" s="12"/>
      <c r="AA525" s="12"/>
      <c r="AB525" s="12"/>
    </row>
    <row r="526" spans="3:28" s="2" customFormat="1" ht="15.75" customHeight="1">
      <c r="C526" s="17"/>
      <c r="D526" s="33"/>
      <c r="E526" s="33"/>
      <c r="F526" s="33"/>
      <c r="G526" s="33"/>
      <c r="H526" s="33"/>
      <c r="I526" s="33"/>
      <c r="J526" s="33"/>
      <c r="K526" s="33"/>
      <c r="L526" s="33"/>
      <c r="M526" s="30"/>
      <c r="N526" s="79"/>
      <c r="O526" s="30"/>
      <c r="P526" s="36"/>
      <c r="T526" s="17"/>
      <c r="Y526" s="12"/>
      <c r="Z526" s="12"/>
      <c r="AA526" s="12"/>
      <c r="AB526" s="12"/>
    </row>
    <row r="527" spans="3:28" s="2" customFormat="1" ht="15.75" customHeight="1">
      <c r="C527" s="17"/>
      <c r="D527" s="33"/>
      <c r="E527" s="33"/>
      <c r="F527" s="33"/>
      <c r="G527" s="33"/>
      <c r="H527" s="33"/>
      <c r="I527" s="33"/>
      <c r="J527" s="33"/>
      <c r="K527" s="33"/>
      <c r="L527" s="33"/>
      <c r="M527" s="30"/>
      <c r="N527" s="79"/>
      <c r="O527" s="30"/>
      <c r="P527" s="36"/>
      <c r="T527" s="17"/>
      <c r="Y527" s="12"/>
      <c r="Z527" s="12"/>
      <c r="AA527" s="12"/>
      <c r="AB527" s="12"/>
    </row>
    <row r="528" spans="3:28" s="2" customFormat="1" ht="15.75" customHeight="1">
      <c r="C528" s="17"/>
      <c r="D528" s="33"/>
      <c r="E528" s="33"/>
      <c r="F528" s="33"/>
      <c r="G528" s="33"/>
      <c r="H528" s="33"/>
      <c r="I528" s="33"/>
      <c r="J528" s="33"/>
      <c r="K528" s="33"/>
      <c r="L528" s="33"/>
      <c r="M528" s="30"/>
      <c r="N528" s="79"/>
      <c r="O528" s="30"/>
      <c r="P528" s="36"/>
      <c r="T528" s="17"/>
      <c r="Y528" s="12"/>
      <c r="Z528" s="12"/>
      <c r="AA528" s="12"/>
      <c r="AB528" s="12"/>
    </row>
    <row r="529" spans="3:28" s="2" customFormat="1" ht="15.75" customHeight="1">
      <c r="C529" s="17"/>
      <c r="D529" s="33"/>
      <c r="E529" s="33"/>
      <c r="F529" s="33"/>
      <c r="G529" s="33"/>
      <c r="H529" s="33"/>
      <c r="I529" s="33"/>
      <c r="J529" s="33"/>
      <c r="K529" s="33"/>
      <c r="L529" s="33"/>
      <c r="M529" s="30"/>
      <c r="N529" s="79"/>
      <c r="O529" s="30"/>
      <c r="P529" s="36"/>
      <c r="T529" s="17"/>
      <c r="Y529" s="12"/>
      <c r="Z529" s="12"/>
      <c r="AA529" s="12"/>
      <c r="AB529" s="12"/>
    </row>
    <row r="530" spans="3:28" s="2" customFormat="1" ht="15.75" customHeight="1">
      <c r="C530" s="17"/>
      <c r="D530" s="33"/>
      <c r="E530" s="33"/>
      <c r="F530" s="33"/>
      <c r="G530" s="33"/>
      <c r="H530" s="33"/>
      <c r="I530" s="33"/>
      <c r="J530" s="33"/>
      <c r="K530" s="33"/>
      <c r="L530" s="33"/>
      <c r="M530" s="30"/>
      <c r="N530" s="79"/>
      <c r="O530" s="30"/>
      <c r="P530" s="36"/>
      <c r="T530" s="17"/>
      <c r="Y530" s="12"/>
      <c r="Z530" s="12"/>
      <c r="AA530" s="12"/>
      <c r="AB530" s="12"/>
    </row>
    <row r="531" spans="3:28" s="2" customFormat="1" ht="15.75" customHeight="1">
      <c r="C531" s="17"/>
      <c r="D531" s="33"/>
      <c r="E531" s="33"/>
      <c r="F531" s="33"/>
      <c r="G531" s="33"/>
      <c r="H531" s="33"/>
      <c r="I531" s="33"/>
      <c r="J531" s="33"/>
      <c r="K531" s="33"/>
      <c r="L531" s="33"/>
      <c r="M531" s="30"/>
      <c r="N531" s="79"/>
      <c r="O531" s="30"/>
      <c r="P531" s="36"/>
      <c r="T531" s="17"/>
      <c r="Y531" s="12"/>
      <c r="Z531" s="12"/>
      <c r="AA531" s="12"/>
      <c r="AB531" s="12"/>
    </row>
    <row r="532" spans="3:28" s="2" customFormat="1" ht="15.75" customHeight="1">
      <c r="C532" s="17"/>
      <c r="D532" s="33"/>
      <c r="E532" s="33"/>
      <c r="F532" s="33"/>
      <c r="G532" s="33"/>
      <c r="H532" s="33"/>
      <c r="I532" s="33"/>
      <c r="J532" s="33"/>
      <c r="K532" s="33"/>
      <c r="L532" s="33"/>
      <c r="M532" s="30"/>
      <c r="N532" s="79"/>
      <c r="O532" s="30"/>
      <c r="P532" s="36"/>
      <c r="T532" s="17"/>
      <c r="Y532" s="12"/>
      <c r="Z532" s="12"/>
      <c r="AA532" s="12"/>
      <c r="AB532" s="12"/>
    </row>
    <row r="533" spans="3:28" s="2" customFormat="1" ht="15.75" customHeight="1">
      <c r="C533" s="17"/>
      <c r="D533" s="33"/>
      <c r="E533" s="33"/>
      <c r="F533" s="33"/>
      <c r="G533" s="33"/>
      <c r="H533" s="33"/>
      <c r="I533" s="33"/>
      <c r="J533" s="33"/>
      <c r="K533" s="33"/>
      <c r="L533" s="33"/>
      <c r="M533" s="30"/>
      <c r="N533" s="79"/>
      <c r="O533" s="30"/>
      <c r="P533" s="36"/>
      <c r="T533" s="17"/>
      <c r="Y533" s="12"/>
      <c r="Z533" s="12"/>
      <c r="AA533" s="12"/>
      <c r="AB533" s="12"/>
    </row>
    <row r="534" spans="3:28" s="2" customFormat="1" ht="15.75" customHeight="1">
      <c r="C534" s="17"/>
      <c r="D534" s="33"/>
      <c r="E534" s="33"/>
      <c r="F534" s="33"/>
      <c r="G534" s="33"/>
      <c r="H534" s="33"/>
      <c r="I534" s="33"/>
      <c r="J534" s="33"/>
      <c r="K534" s="33"/>
      <c r="L534" s="33"/>
      <c r="M534" s="30"/>
      <c r="N534" s="79"/>
      <c r="O534" s="30"/>
      <c r="P534" s="36"/>
      <c r="T534" s="17"/>
      <c r="Y534" s="12"/>
      <c r="Z534" s="12"/>
      <c r="AA534" s="12"/>
      <c r="AB534" s="12"/>
    </row>
    <row r="535" spans="3:28" s="2" customFormat="1" ht="15.75" customHeight="1">
      <c r="C535" s="17"/>
      <c r="D535" s="33"/>
      <c r="E535" s="33"/>
      <c r="F535" s="33"/>
      <c r="G535" s="33"/>
      <c r="H535" s="33"/>
      <c r="I535" s="33"/>
      <c r="J535" s="33"/>
      <c r="K535" s="33"/>
      <c r="L535" s="33"/>
      <c r="M535" s="30"/>
      <c r="N535" s="79"/>
      <c r="O535" s="30"/>
      <c r="P535" s="36"/>
      <c r="T535" s="17"/>
      <c r="Y535" s="12"/>
      <c r="Z535" s="12"/>
      <c r="AA535" s="12"/>
      <c r="AB535" s="12"/>
    </row>
    <row r="536" spans="3:28" s="2" customFormat="1" ht="15.75" customHeight="1">
      <c r="C536" s="17"/>
      <c r="D536" s="33"/>
      <c r="E536" s="33"/>
      <c r="F536" s="33"/>
      <c r="G536" s="33"/>
      <c r="H536" s="33"/>
      <c r="I536" s="33"/>
      <c r="J536" s="33"/>
      <c r="K536" s="33"/>
      <c r="L536" s="33"/>
      <c r="M536" s="30"/>
      <c r="N536" s="79"/>
      <c r="O536" s="30"/>
      <c r="P536" s="36"/>
      <c r="T536" s="17"/>
      <c r="Y536" s="12"/>
      <c r="Z536" s="12"/>
      <c r="AA536" s="12"/>
      <c r="AB536" s="12"/>
    </row>
    <row r="537" spans="3:28" s="2" customFormat="1" ht="15.75" customHeight="1">
      <c r="C537" s="17"/>
      <c r="D537" s="33"/>
      <c r="E537" s="33"/>
      <c r="F537" s="33"/>
      <c r="G537" s="33"/>
      <c r="H537" s="33"/>
      <c r="I537" s="33"/>
      <c r="J537" s="33"/>
      <c r="K537" s="33"/>
      <c r="L537" s="33"/>
      <c r="M537" s="30"/>
      <c r="N537" s="79"/>
      <c r="O537" s="30"/>
      <c r="P537" s="36"/>
      <c r="T537" s="17"/>
      <c r="Y537" s="12"/>
      <c r="Z537" s="12"/>
      <c r="AA537" s="12"/>
      <c r="AB537" s="12"/>
    </row>
    <row r="538" spans="3:28" s="2" customFormat="1" ht="15.75" customHeight="1">
      <c r="C538" s="17"/>
      <c r="D538" s="33"/>
      <c r="E538" s="33"/>
      <c r="F538" s="33"/>
      <c r="G538" s="33"/>
      <c r="H538" s="33"/>
      <c r="I538" s="33"/>
      <c r="J538" s="33"/>
      <c r="K538" s="33"/>
      <c r="L538" s="33"/>
      <c r="M538" s="30"/>
      <c r="N538" s="79"/>
      <c r="O538" s="30"/>
      <c r="P538" s="36"/>
      <c r="T538" s="17"/>
      <c r="Y538" s="12"/>
      <c r="Z538" s="12"/>
      <c r="AA538" s="12"/>
      <c r="AB538" s="12"/>
    </row>
    <row r="539" spans="3:28" s="2" customFormat="1" ht="15.75" customHeight="1">
      <c r="C539" s="17"/>
      <c r="D539" s="33"/>
      <c r="E539" s="33"/>
      <c r="F539" s="33"/>
      <c r="G539" s="33"/>
      <c r="H539" s="33"/>
      <c r="I539" s="33"/>
      <c r="J539" s="33"/>
      <c r="K539" s="33"/>
      <c r="L539" s="33"/>
      <c r="M539" s="30"/>
      <c r="N539" s="79"/>
      <c r="O539" s="30"/>
      <c r="P539" s="36"/>
      <c r="T539" s="17"/>
      <c r="Y539" s="12"/>
      <c r="Z539" s="12"/>
      <c r="AA539" s="12"/>
      <c r="AB539" s="12"/>
    </row>
    <row r="540" spans="3:28" s="2" customFormat="1" ht="15.75" customHeight="1">
      <c r="C540" s="17"/>
      <c r="D540" s="33"/>
      <c r="E540" s="33"/>
      <c r="F540" s="33"/>
      <c r="G540" s="33"/>
      <c r="H540" s="33"/>
      <c r="I540" s="33"/>
      <c r="J540" s="33"/>
      <c r="K540" s="33"/>
      <c r="L540" s="33"/>
      <c r="M540" s="30"/>
      <c r="N540" s="79"/>
      <c r="O540" s="30"/>
      <c r="P540" s="36"/>
      <c r="T540" s="17"/>
      <c r="Y540" s="12"/>
      <c r="Z540" s="12"/>
      <c r="AA540" s="12"/>
      <c r="AB540" s="12"/>
    </row>
    <row r="541" spans="3:28" s="2" customFormat="1" ht="15.75" customHeight="1">
      <c r="C541" s="17"/>
      <c r="D541" s="33"/>
      <c r="E541" s="33"/>
      <c r="F541" s="33"/>
      <c r="G541" s="33"/>
      <c r="H541" s="33"/>
      <c r="I541" s="33"/>
      <c r="J541" s="33"/>
      <c r="K541" s="33"/>
      <c r="L541" s="33"/>
      <c r="M541" s="30"/>
      <c r="N541" s="79"/>
      <c r="O541" s="30"/>
      <c r="P541" s="36"/>
      <c r="T541" s="17"/>
      <c r="Y541" s="12"/>
      <c r="Z541" s="12"/>
      <c r="AA541" s="12"/>
      <c r="AB541" s="12"/>
    </row>
    <row r="542" spans="3:28" s="2" customFormat="1" ht="15.75" customHeight="1">
      <c r="C542" s="17"/>
      <c r="D542" s="33"/>
      <c r="E542" s="33"/>
      <c r="F542" s="33"/>
      <c r="G542" s="33"/>
      <c r="H542" s="33"/>
      <c r="I542" s="33"/>
      <c r="J542" s="33"/>
      <c r="K542" s="33"/>
      <c r="L542" s="33"/>
      <c r="M542" s="30"/>
      <c r="N542" s="79"/>
      <c r="O542" s="30"/>
      <c r="P542" s="36"/>
      <c r="T542" s="17"/>
      <c r="Y542" s="12"/>
      <c r="Z542" s="12"/>
      <c r="AA542" s="12"/>
      <c r="AB542" s="12"/>
    </row>
    <row r="543" spans="3:28" s="2" customFormat="1" ht="15.75" customHeight="1">
      <c r="C543" s="17"/>
      <c r="D543" s="33"/>
      <c r="E543" s="33"/>
      <c r="F543" s="33"/>
      <c r="G543" s="33"/>
      <c r="H543" s="33"/>
      <c r="I543" s="33"/>
      <c r="J543" s="33"/>
      <c r="K543" s="33"/>
      <c r="L543" s="33"/>
      <c r="M543" s="30"/>
      <c r="N543" s="79"/>
      <c r="O543" s="30"/>
      <c r="P543" s="36"/>
      <c r="T543" s="17"/>
      <c r="Y543" s="12"/>
      <c r="Z543" s="12"/>
      <c r="AA543" s="12"/>
      <c r="AB543" s="12"/>
    </row>
    <row r="544" spans="3:28" s="2" customFormat="1" ht="15.75" customHeight="1">
      <c r="C544" s="17"/>
      <c r="D544" s="33"/>
      <c r="E544" s="33"/>
      <c r="F544" s="33"/>
      <c r="G544" s="33"/>
      <c r="H544" s="33"/>
      <c r="I544" s="33"/>
      <c r="J544" s="33"/>
      <c r="K544" s="33"/>
      <c r="L544" s="33"/>
      <c r="M544" s="30"/>
      <c r="N544" s="79"/>
      <c r="O544" s="30"/>
      <c r="P544" s="36"/>
      <c r="T544" s="17"/>
      <c r="Y544" s="12"/>
      <c r="Z544" s="12"/>
      <c r="AA544" s="12"/>
      <c r="AB544" s="12"/>
    </row>
    <row r="545" spans="3:28" s="2" customFormat="1" ht="15.75" customHeight="1">
      <c r="C545" s="17"/>
      <c r="D545" s="33"/>
      <c r="E545" s="33"/>
      <c r="F545" s="33"/>
      <c r="G545" s="33"/>
      <c r="H545" s="33"/>
      <c r="I545" s="33"/>
      <c r="J545" s="33"/>
      <c r="K545" s="33"/>
      <c r="L545" s="33"/>
      <c r="M545" s="30"/>
      <c r="N545" s="79"/>
      <c r="O545" s="30"/>
      <c r="P545" s="36"/>
      <c r="T545" s="17"/>
      <c r="Y545" s="12"/>
      <c r="Z545" s="12"/>
      <c r="AA545" s="12"/>
      <c r="AB545" s="12"/>
    </row>
    <row r="546" spans="3:28" s="2" customFormat="1" ht="15.75" customHeight="1">
      <c r="C546" s="17"/>
      <c r="D546" s="33"/>
      <c r="E546" s="33"/>
      <c r="F546" s="33"/>
      <c r="G546" s="33"/>
      <c r="H546" s="33"/>
      <c r="I546" s="33"/>
      <c r="J546" s="33"/>
      <c r="K546" s="33"/>
      <c r="L546" s="33"/>
      <c r="M546" s="30"/>
      <c r="N546" s="79"/>
      <c r="O546" s="30"/>
      <c r="P546" s="36"/>
      <c r="T546" s="17"/>
      <c r="Y546" s="12"/>
      <c r="Z546" s="12"/>
      <c r="AA546" s="12"/>
      <c r="AB546" s="12"/>
    </row>
    <row r="547" spans="3:28" s="2" customFormat="1" ht="15.75" customHeight="1">
      <c r="C547" s="17"/>
      <c r="D547" s="33"/>
      <c r="E547" s="33"/>
      <c r="F547" s="33"/>
      <c r="G547" s="33"/>
      <c r="H547" s="33"/>
      <c r="I547" s="33"/>
      <c r="J547" s="33"/>
      <c r="K547" s="33"/>
      <c r="L547" s="33"/>
      <c r="M547" s="30"/>
      <c r="N547" s="79"/>
      <c r="O547" s="30"/>
      <c r="P547" s="36"/>
      <c r="T547" s="17"/>
      <c r="Y547" s="12"/>
      <c r="Z547" s="12"/>
      <c r="AA547" s="12"/>
      <c r="AB547" s="12"/>
    </row>
    <row r="548" spans="3:28" s="2" customFormat="1" ht="15.75" customHeight="1">
      <c r="C548" s="17"/>
      <c r="D548" s="33"/>
      <c r="E548" s="33"/>
      <c r="F548" s="33"/>
      <c r="G548" s="33"/>
      <c r="H548" s="33"/>
      <c r="I548" s="33"/>
      <c r="J548" s="33"/>
      <c r="K548" s="33"/>
      <c r="L548" s="33"/>
      <c r="M548" s="30"/>
      <c r="N548" s="79"/>
      <c r="O548" s="30"/>
      <c r="P548" s="36"/>
      <c r="T548" s="17"/>
      <c r="Y548" s="12"/>
      <c r="Z548" s="12"/>
      <c r="AA548" s="12"/>
      <c r="AB548" s="12"/>
    </row>
    <row r="549" spans="3:28" s="2" customFormat="1" ht="15.75" customHeight="1">
      <c r="C549" s="17"/>
      <c r="D549" s="33"/>
      <c r="E549" s="33"/>
      <c r="F549" s="33"/>
      <c r="G549" s="33"/>
      <c r="H549" s="33"/>
      <c r="I549" s="33"/>
      <c r="J549" s="33"/>
      <c r="K549" s="33"/>
      <c r="L549" s="33"/>
      <c r="M549" s="30"/>
      <c r="N549" s="79"/>
      <c r="O549" s="30"/>
      <c r="P549" s="36"/>
      <c r="T549" s="17"/>
      <c r="Y549" s="12"/>
      <c r="Z549" s="12"/>
      <c r="AA549" s="12"/>
      <c r="AB549" s="12"/>
    </row>
    <row r="550" spans="3:28" s="2" customFormat="1" ht="15.75" customHeight="1">
      <c r="C550" s="17"/>
      <c r="D550" s="33"/>
      <c r="E550" s="33"/>
      <c r="F550" s="33"/>
      <c r="G550" s="33"/>
      <c r="H550" s="33"/>
      <c r="I550" s="33"/>
      <c r="J550" s="33"/>
      <c r="K550" s="33"/>
      <c r="L550" s="33"/>
      <c r="M550" s="30"/>
      <c r="N550" s="79"/>
      <c r="O550" s="30"/>
      <c r="P550" s="36"/>
      <c r="T550" s="17"/>
      <c r="Y550" s="12"/>
      <c r="Z550" s="12"/>
      <c r="AA550" s="12"/>
      <c r="AB550" s="12"/>
    </row>
    <row r="551" spans="3:28" s="2" customFormat="1" ht="15.75" customHeight="1">
      <c r="C551" s="17"/>
      <c r="D551" s="33"/>
      <c r="E551" s="33"/>
      <c r="F551" s="33"/>
      <c r="G551" s="33"/>
      <c r="H551" s="33"/>
      <c r="I551" s="33"/>
      <c r="J551" s="33"/>
      <c r="K551" s="33"/>
      <c r="L551" s="33"/>
      <c r="M551" s="30"/>
      <c r="N551" s="79"/>
      <c r="O551" s="30"/>
      <c r="P551" s="36"/>
      <c r="T551" s="17"/>
      <c r="Y551" s="12"/>
      <c r="Z551" s="12"/>
      <c r="AA551" s="12"/>
      <c r="AB551" s="12"/>
    </row>
    <row r="552" spans="3:28" s="2" customFormat="1" ht="15.75" customHeight="1">
      <c r="C552" s="17"/>
      <c r="D552" s="33"/>
      <c r="E552" s="33"/>
      <c r="F552" s="33"/>
      <c r="G552" s="33"/>
      <c r="H552" s="33"/>
      <c r="I552" s="33"/>
      <c r="J552" s="33"/>
      <c r="K552" s="33"/>
      <c r="L552" s="33"/>
      <c r="M552" s="30"/>
      <c r="N552" s="79"/>
      <c r="O552" s="30"/>
      <c r="P552" s="36"/>
      <c r="T552" s="17"/>
      <c r="Y552" s="12"/>
      <c r="Z552" s="12"/>
      <c r="AA552" s="12"/>
      <c r="AB552" s="12"/>
    </row>
    <row r="553" spans="3:28" s="2" customFormat="1" ht="15.75" customHeight="1">
      <c r="C553" s="17"/>
      <c r="D553" s="33"/>
      <c r="E553" s="33"/>
      <c r="F553" s="33"/>
      <c r="G553" s="33"/>
      <c r="H553" s="33"/>
      <c r="I553" s="33"/>
      <c r="J553" s="33"/>
      <c r="K553" s="33"/>
      <c r="L553" s="33"/>
      <c r="M553" s="30"/>
      <c r="N553" s="79"/>
      <c r="O553" s="30"/>
      <c r="P553" s="36"/>
      <c r="T553" s="17"/>
      <c r="Y553" s="12"/>
      <c r="Z553" s="12"/>
      <c r="AA553" s="12"/>
      <c r="AB553" s="12"/>
    </row>
  </sheetData>
  <sortState ref="S5:U19">
    <sortCondition descending="1" ref="T5:T19"/>
  </sortState>
  <pageMargins left="0.7" right="0.7" top="0.75" bottom="0.75" header="0.3" footer="0.3"/>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1"/>
  <dimension ref="B1:AK544"/>
  <sheetViews>
    <sheetView showGridLines="0" zoomScale="90" zoomScaleNormal="90" zoomScalePageLayoutView="90" workbookViewId="0"/>
  </sheetViews>
  <sheetFormatPr defaultColWidth="8.875" defaultRowHeight="15.75" customHeight="1"/>
  <cols>
    <col min="1" max="2" width="3.5" style="47" customWidth="1"/>
    <col min="3" max="3" width="41.625" style="47" customWidth="1"/>
    <col min="4" max="4" width="15.375" style="47" customWidth="1"/>
    <col min="5" max="5" width="19.5" style="47" customWidth="1"/>
    <col min="6" max="6" width="17.625" style="47" customWidth="1"/>
    <col min="7" max="7" width="13.625" style="47" customWidth="1"/>
    <col min="8" max="8" width="34.125" style="47" customWidth="1"/>
    <col min="9" max="10" width="19.875" style="47" customWidth="1"/>
    <col min="11" max="17" width="9.375" style="47" customWidth="1"/>
    <col min="18" max="16384" width="8.875" style="47"/>
  </cols>
  <sheetData>
    <row r="1" spans="3:5" ht="16.5" customHeight="1"/>
    <row r="2" spans="3:5">
      <c r="C2" s="113" t="s">
        <v>181</v>
      </c>
    </row>
    <row r="3" spans="3:5" ht="16.5" customHeight="1"/>
    <row r="4" spans="3:5" ht="16.5" customHeight="1">
      <c r="C4" s="98" t="s">
        <v>90</v>
      </c>
      <c r="D4" s="98" t="s">
        <v>91</v>
      </c>
      <c r="E4" s="98" t="s">
        <v>92</v>
      </c>
    </row>
    <row r="5" spans="3:5" ht="16.5" customHeight="1">
      <c r="C5" s="139" t="s">
        <v>101</v>
      </c>
      <c r="D5" s="49">
        <f>E5/$E$9</f>
        <v>0.30952380952380953</v>
      </c>
      <c r="E5" s="48">
        <f>COUNTIF($D$45:$D$544,C5)</f>
        <v>13</v>
      </c>
    </row>
    <row r="6" spans="3:5" ht="16.5" customHeight="1">
      <c r="C6" s="139" t="s">
        <v>152</v>
      </c>
      <c r="D6" s="49">
        <f>E6/$E$9</f>
        <v>0.61904761904761907</v>
      </c>
      <c r="E6" s="48">
        <f>COUNTIF($D$45:$D$544,C6)</f>
        <v>26</v>
      </c>
    </row>
    <row r="7" spans="3:5" ht="16.5" customHeight="1">
      <c r="C7" s="139" t="s">
        <v>102</v>
      </c>
      <c r="D7" s="49">
        <f>E7/$E$9</f>
        <v>7.1428571428571425E-2</v>
      </c>
      <c r="E7" s="48">
        <f>COUNTIF($D$45:$D$544,C7)</f>
        <v>3</v>
      </c>
    </row>
    <row r="8" spans="3:5" ht="16.5" customHeight="1"/>
    <row r="9" spans="3:5" ht="16.5" customHeight="1">
      <c r="C9" s="98" t="s">
        <v>93</v>
      </c>
      <c r="D9" s="190"/>
      <c r="E9" s="98">
        <f>SUM(E5:E7)</f>
        <v>42</v>
      </c>
    </row>
    <row r="10" spans="3:5" ht="16.5" customHeight="1"/>
    <row r="11" spans="3:5" ht="16.5" customHeight="1">
      <c r="C11" s="44"/>
      <c r="D11" s="45"/>
      <c r="E11" s="44"/>
    </row>
    <row r="12" spans="3:5" ht="16.5" customHeight="1">
      <c r="C12" s="48"/>
      <c r="D12" s="49"/>
      <c r="E12" s="48"/>
    </row>
    <row r="13" spans="3:5" ht="16.5" customHeight="1">
      <c r="D13" s="49"/>
      <c r="E13" s="48"/>
    </row>
    <row r="14" spans="3:5" ht="16.5" customHeight="1">
      <c r="C14" s="3"/>
      <c r="D14" s="49"/>
      <c r="E14" s="48"/>
    </row>
    <row r="15" spans="3:5" ht="16.5" customHeight="1">
      <c r="C15" s="3"/>
    </row>
    <row r="16" spans="3:5" ht="16.5" customHeight="1">
      <c r="C16" s="3"/>
    </row>
    <row r="17" spans="2:10" ht="16.5" customHeight="1">
      <c r="C17" s="4"/>
    </row>
    <row r="18" spans="2:10" ht="16.5" customHeight="1">
      <c r="C18" s="4"/>
    </row>
    <row r="19" spans="2:10" ht="16.5" customHeight="1">
      <c r="B19" s="173"/>
      <c r="C19" s="172"/>
      <c r="D19" s="173"/>
      <c r="E19" s="173"/>
      <c r="F19" s="173"/>
      <c r="G19" s="173"/>
      <c r="H19" s="172"/>
      <c r="I19" s="173"/>
      <c r="J19" s="173"/>
    </row>
    <row r="20" spans="2:10" ht="16.5" customHeight="1">
      <c r="B20" s="173"/>
      <c r="C20" s="174"/>
      <c r="D20" s="173"/>
      <c r="E20" s="173"/>
      <c r="F20" s="173"/>
      <c r="G20" s="173"/>
      <c r="H20" s="174"/>
      <c r="I20" s="173"/>
      <c r="J20" s="173"/>
    </row>
    <row r="21" spans="2:10" ht="16.5" customHeight="1">
      <c r="B21" s="173"/>
      <c r="C21" s="8"/>
      <c r="D21" s="100"/>
      <c r="E21" s="100"/>
      <c r="F21" s="173"/>
      <c r="G21" s="173"/>
      <c r="H21" s="8"/>
      <c r="I21" s="100"/>
      <c r="J21" s="100"/>
    </row>
    <row r="22" spans="2:10" ht="16.5" customHeight="1">
      <c r="B22" s="173"/>
      <c r="C22" s="175"/>
      <c r="D22" s="9"/>
      <c r="E22" s="38"/>
      <c r="F22" s="176"/>
      <c r="G22" s="173"/>
      <c r="H22" s="175"/>
      <c r="I22" s="9"/>
      <c r="J22" s="38"/>
    </row>
    <row r="23" spans="2:10" ht="16.5" customHeight="1">
      <c r="B23" s="173"/>
      <c r="C23" s="175"/>
      <c r="D23" s="9"/>
      <c r="E23" s="38"/>
      <c r="F23" s="176"/>
      <c r="G23" s="173"/>
      <c r="H23" s="175"/>
      <c r="I23" s="9"/>
      <c r="J23" s="38"/>
    </row>
    <row r="24" spans="2:10" ht="16.5" customHeight="1">
      <c r="B24" s="173"/>
      <c r="C24" s="392" t="s">
        <v>1084</v>
      </c>
      <c r="D24" s="9"/>
      <c r="E24" s="38"/>
      <c r="F24" s="173"/>
      <c r="G24" s="173"/>
      <c r="H24" s="175"/>
      <c r="I24" s="9"/>
      <c r="J24" s="38"/>
    </row>
    <row r="25" spans="2:10" ht="16.5" customHeight="1">
      <c r="B25" s="173"/>
      <c r="C25" s="374" t="s">
        <v>1075</v>
      </c>
      <c r="D25" s="375">
        <v>43133</v>
      </c>
      <c r="E25" s="375">
        <v>43214</v>
      </c>
      <c r="F25" s="375">
        <v>43294</v>
      </c>
      <c r="G25" s="173"/>
      <c r="H25" s="173"/>
      <c r="I25" s="173"/>
      <c r="J25" s="173"/>
    </row>
    <row r="26" spans="2:10" ht="16.5" customHeight="1">
      <c r="B26" s="173"/>
      <c r="C26" s="96" t="s">
        <v>90</v>
      </c>
      <c r="D26" s="96" t="s">
        <v>1076</v>
      </c>
      <c r="E26" s="96" t="s">
        <v>1076</v>
      </c>
      <c r="F26" s="96" t="s">
        <v>1082</v>
      </c>
      <c r="G26" s="173"/>
      <c r="H26" s="8"/>
      <c r="I26" s="177"/>
      <c r="J26" s="100"/>
    </row>
    <row r="27" spans="2:10" ht="16.5" customHeight="1">
      <c r="C27" s="139" t="s">
        <v>101</v>
      </c>
      <c r="D27" s="49">
        <v>0.26666666666666666</v>
      </c>
      <c r="E27" s="49">
        <v>0.23214285714285715</v>
      </c>
      <c r="F27" s="49">
        <v>0.4</v>
      </c>
    </row>
    <row r="28" spans="2:10" ht="16.5" customHeight="1">
      <c r="C28" s="139" t="s">
        <v>837</v>
      </c>
      <c r="D28" s="49">
        <v>0.64</v>
      </c>
      <c r="E28" s="49">
        <v>0.73</v>
      </c>
      <c r="F28" s="49">
        <v>0.49</v>
      </c>
    </row>
    <row r="29" spans="2:10" ht="16.5" customHeight="1">
      <c r="C29" s="139" t="s">
        <v>102</v>
      </c>
      <c r="D29" s="49">
        <v>0.09</v>
      </c>
      <c r="E29" s="49">
        <v>0.04</v>
      </c>
      <c r="F29" s="377">
        <v>0.11</v>
      </c>
    </row>
    <row r="30" spans="2:10" ht="16.5" customHeight="1">
      <c r="C30" s="3"/>
    </row>
    <row r="31" spans="2:10" ht="16.5" customHeight="1">
      <c r="C31" s="3"/>
    </row>
    <row r="32" spans="2:10" ht="16.5" customHeight="1">
      <c r="C32" s="3"/>
    </row>
    <row r="33" spans="2:37" ht="16.5" customHeight="1">
      <c r="C33" s="3"/>
    </row>
    <row r="34" spans="2:37" ht="16.5" customHeight="1">
      <c r="C34" s="3"/>
      <c r="I34" s="272"/>
      <c r="J34" s="272"/>
      <c r="K34" s="272"/>
      <c r="L34" s="273"/>
      <c r="M34" s="273"/>
      <c r="N34" s="273"/>
      <c r="O34" s="273"/>
      <c r="P34" s="273"/>
      <c r="Q34" s="272"/>
      <c r="R34" s="272"/>
      <c r="S34" s="272"/>
      <c r="T34" s="272"/>
      <c r="U34" s="272"/>
      <c r="V34" s="273"/>
      <c r="W34" s="273"/>
      <c r="X34" s="273"/>
      <c r="Y34" s="273"/>
      <c r="Z34" s="273"/>
      <c r="AA34" s="273"/>
      <c r="AB34" s="272"/>
      <c r="AC34" s="272"/>
      <c r="AD34" s="273"/>
      <c r="AE34" s="273"/>
      <c r="AF34" s="273"/>
      <c r="AG34" s="273"/>
      <c r="AH34" s="273"/>
      <c r="AI34" s="273"/>
      <c r="AJ34" s="273"/>
      <c r="AK34" s="273"/>
    </row>
    <row r="35" spans="2:37" ht="16.5" customHeight="1"/>
    <row r="36" spans="2:37" ht="16.5" customHeight="1"/>
    <row r="37" spans="2:37" ht="16.5" customHeight="1"/>
    <row r="38" spans="2:37" ht="16.5" customHeight="1">
      <c r="T38" s="184"/>
    </row>
    <row r="39" spans="2:37" ht="16.5" customHeight="1">
      <c r="T39" s="184"/>
    </row>
    <row r="40" spans="2:37" ht="16.5" customHeight="1">
      <c r="T40" s="184"/>
    </row>
    <row r="41" spans="2:37" ht="16.5" customHeight="1">
      <c r="T41" s="184"/>
    </row>
    <row r="42" spans="2:37" ht="16.5" customHeight="1">
      <c r="T42" s="184"/>
    </row>
    <row r="43" spans="2:37" ht="16.5" customHeight="1">
      <c r="T43" s="184"/>
    </row>
    <row r="44" spans="2:37" s="2" customFormat="1" ht="72.75" customHeight="1">
      <c r="C44" s="2" t="s">
        <v>89</v>
      </c>
      <c r="D44" s="169" t="s">
        <v>182</v>
      </c>
      <c r="H44" s="172"/>
      <c r="I44" s="172"/>
    </row>
    <row r="45" spans="2:37" s="2" customFormat="1" ht="15.75" customHeight="1">
      <c r="B45" s="260" t="str">
        <f>'AMZN Auto Part MASTER'!$D$4</f>
        <v>Independent</v>
      </c>
      <c r="C45" s="17" t="s">
        <v>5</v>
      </c>
      <c r="D45" s="260" t="str">
        <f>'AMZN Auto Part MASTER'!$D$59</f>
        <v>More</v>
      </c>
      <c r="E45" s="260"/>
      <c r="F45" s="12"/>
      <c r="G45" s="12"/>
      <c r="H45" s="272"/>
      <c r="I45" s="18"/>
      <c r="J45" s="12"/>
      <c r="K45" s="12"/>
      <c r="T45" s="17"/>
      <c r="U45" s="15"/>
    </row>
    <row r="46" spans="2:37" s="2" customFormat="1" ht="15.75" customHeight="1">
      <c r="B46" s="260" t="str">
        <f>'AMZN Auto Part MASTER'!$E$4</f>
        <v>Independent</v>
      </c>
      <c r="C46" s="17" t="s">
        <v>6</v>
      </c>
      <c r="D46" s="260" t="str">
        <f>'AMZN Auto Part MASTER'!$E$59</f>
        <v>More</v>
      </c>
      <c r="E46" s="260"/>
      <c r="F46" s="12"/>
      <c r="G46" s="12"/>
      <c r="H46" s="272"/>
      <c r="I46" s="18"/>
      <c r="J46" s="12"/>
      <c r="K46" s="12"/>
      <c r="T46" s="17"/>
      <c r="U46" s="15"/>
    </row>
    <row r="47" spans="2:37" s="2" customFormat="1" ht="15.75" customHeight="1">
      <c r="B47" s="260" t="str">
        <f>'AMZN Auto Part MASTER'!$F$4</f>
        <v>Independent</v>
      </c>
      <c r="C47" s="17" t="s">
        <v>7</v>
      </c>
      <c r="D47" s="260" t="str">
        <f>'AMZN Auto Part MASTER'!$F$59</f>
        <v>More</v>
      </c>
      <c r="E47" s="62"/>
      <c r="F47" s="12"/>
      <c r="G47" s="12"/>
      <c r="H47" s="272"/>
      <c r="I47" s="18"/>
      <c r="J47" s="12"/>
      <c r="K47" s="12"/>
      <c r="T47" s="17"/>
      <c r="U47" s="15"/>
    </row>
    <row r="48" spans="2:37" s="2" customFormat="1" ht="15.75" customHeight="1">
      <c r="B48" s="260" t="str">
        <f>'AMZN Auto Part MASTER'!$G$4</f>
        <v>Independent</v>
      </c>
      <c r="C48" s="17" t="s">
        <v>8</v>
      </c>
      <c r="D48" s="260">
        <f>'AMZN Auto Part MASTER'!$G$59</f>
        <v>0</v>
      </c>
      <c r="E48" s="62"/>
      <c r="F48" s="12"/>
      <c r="G48" s="12"/>
      <c r="H48" s="273"/>
      <c r="I48" s="18"/>
      <c r="J48" s="12"/>
      <c r="K48" s="12"/>
      <c r="T48" s="17"/>
      <c r="U48" s="15"/>
    </row>
    <row r="49" spans="2:21" s="2" customFormat="1" ht="15.75" customHeight="1">
      <c r="B49" s="260" t="str">
        <f>'AMZN Auto Part MASTER'!$H$4</f>
        <v>Independent</v>
      </c>
      <c r="C49" s="17" t="s">
        <v>9</v>
      </c>
      <c r="D49" s="260">
        <f>'AMZN Auto Part MASTER'!$H$59</f>
        <v>0</v>
      </c>
      <c r="E49" s="62"/>
      <c r="F49" s="12"/>
      <c r="G49" s="12"/>
      <c r="H49" s="273"/>
      <c r="I49" s="18"/>
      <c r="J49" s="12"/>
      <c r="K49" s="12"/>
      <c r="T49" s="17"/>
      <c r="U49" s="15"/>
    </row>
    <row r="50" spans="2:21" s="2" customFormat="1" ht="15.75" customHeight="1">
      <c r="B50" s="260" t="str">
        <f>'AMZN Auto Part MASTER'!$I$4</f>
        <v>Independent</v>
      </c>
      <c r="C50" s="17" t="s">
        <v>0</v>
      </c>
      <c r="D50" s="260" t="str">
        <f>'AMZN Auto Part MASTER'!$I$59</f>
        <v>About the same</v>
      </c>
      <c r="E50" s="62"/>
      <c r="F50" s="12"/>
      <c r="G50" s="12"/>
      <c r="H50" s="273"/>
      <c r="I50" s="18"/>
      <c r="J50" s="12"/>
      <c r="K50" s="12"/>
      <c r="T50" s="17"/>
      <c r="U50" s="15"/>
    </row>
    <row r="51" spans="2:21" s="2" customFormat="1" ht="15.75" customHeight="1">
      <c r="B51" s="260" t="str">
        <f>'AMZN Auto Part MASTER'!$J$4</f>
        <v>Independent</v>
      </c>
      <c r="C51" s="17" t="s">
        <v>1</v>
      </c>
      <c r="D51" s="260" t="str">
        <f>'AMZN Auto Part MASTER'!$J$59</f>
        <v>About the same</v>
      </c>
      <c r="E51" s="260"/>
      <c r="F51" s="12"/>
      <c r="G51" s="12"/>
      <c r="H51" s="273"/>
      <c r="I51" s="18"/>
      <c r="J51" s="12"/>
      <c r="K51" s="12"/>
      <c r="T51" s="17"/>
      <c r="U51" s="15"/>
    </row>
    <row r="52" spans="2:21" s="2" customFormat="1" ht="15.75" customHeight="1">
      <c r="B52" s="260" t="str">
        <f>'AMZN Auto Part MASTER'!$K$4</f>
        <v>Independent</v>
      </c>
      <c r="C52" s="17" t="s">
        <v>2</v>
      </c>
      <c r="D52" s="260" t="str">
        <f>'AMZN Auto Part MASTER'!$K$59</f>
        <v>About the same</v>
      </c>
      <c r="E52" s="260"/>
      <c r="F52" s="12"/>
      <c r="G52" s="12"/>
      <c r="H52" s="273"/>
      <c r="I52" s="18"/>
      <c r="J52" s="12"/>
      <c r="K52" s="12"/>
      <c r="T52" s="17"/>
      <c r="U52" s="15"/>
    </row>
    <row r="53" spans="2:21" s="2" customFormat="1" ht="15.75" customHeight="1">
      <c r="B53" s="260" t="str">
        <f>'AMZN Auto Part MASTER'!$L$4</f>
        <v>Independent</v>
      </c>
      <c r="C53" s="17" t="s">
        <v>3</v>
      </c>
      <c r="D53" s="260">
        <f>'AMZN Auto Part MASTER'!$L$59</f>
        <v>0</v>
      </c>
      <c r="E53" s="62"/>
      <c r="F53" s="12"/>
      <c r="G53" s="12"/>
      <c r="H53" s="272"/>
      <c r="I53" s="18"/>
      <c r="J53" s="12"/>
      <c r="K53" s="12"/>
      <c r="T53" s="17"/>
      <c r="U53" s="15"/>
    </row>
    <row r="54" spans="2:21" s="2" customFormat="1" ht="15.75" customHeight="1">
      <c r="B54" s="260" t="str">
        <f>'AMZN Auto Part MASTER'!$M$4</f>
        <v>Independent</v>
      </c>
      <c r="C54" s="17" t="s">
        <v>4</v>
      </c>
      <c r="D54" s="260" t="str">
        <f>'AMZN Auto Part MASTER'!$M$59</f>
        <v>More</v>
      </c>
      <c r="E54" s="260"/>
      <c r="F54" s="12"/>
      <c r="G54" s="12"/>
      <c r="H54" s="272"/>
      <c r="I54" s="18"/>
      <c r="J54" s="12"/>
      <c r="K54" s="12"/>
      <c r="T54" s="17"/>
      <c r="U54" s="15"/>
    </row>
    <row r="55" spans="2:21" s="2" customFormat="1" ht="15.75" customHeight="1">
      <c r="B55" s="260" t="str">
        <f>'AMZN Auto Part MASTER'!$N$4</f>
        <v>Independent</v>
      </c>
      <c r="C55" s="17" t="s">
        <v>10</v>
      </c>
      <c r="D55" s="260" t="str">
        <f>'AMZN Auto Part MASTER'!$N$59</f>
        <v>Less</v>
      </c>
      <c r="E55" s="62"/>
      <c r="F55" s="12"/>
      <c r="G55" s="12"/>
      <c r="H55" s="272"/>
      <c r="I55" s="18"/>
      <c r="J55" s="12"/>
      <c r="K55" s="12"/>
      <c r="T55" s="17"/>
      <c r="U55" s="15"/>
    </row>
    <row r="56" spans="2:21" s="2" customFormat="1" ht="15.75" customHeight="1">
      <c r="B56" s="260" t="str">
        <f>'AMZN Auto Part MASTER'!$O$4</f>
        <v>Independent</v>
      </c>
      <c r="C56" s="17" t="s">
        <v>11</v>
      </c>
      <c r="D56" s="260" t="str">
        <f>'AMZN Auto Part MASTER'!$O$59</f>
        <v>More</v>
      </c>
      <c r="E56" s="62"/>
      <c r="F56" s="12"/>
      <c r="G56" s="12"/>
      <c r="H56" s="272"/>
      <c r="I56" s="18"/>
      <c r="J56" s="12"/>
      <c r="K56" s="12"/>
      <c r="T56" s="17"/>
      <c r="U56" s="15"/>
    </row>
    <row r="57" spans="2:21" s="2" customFormat="1" ht="15.75" customHeight="1">
      <c r="B57" s="260" t="str">
        <f>'AMZN Auto Part MASTER'!$P$4</f>
        <v>Independent</v>
      </c>
      <c r="C57" s="17" t="s">
        <v>12</v>
      </c>
      <c r="D57" s="260" t="str">
        <f>'AMZN Auto Part MASTER'!$P$59</f>
        <v>About the same</v>
      </c>
      <c r="E57" s="62"/>
      <c r="F57" s="12"/>
      <c r="G57" s="12"/>
      <c r="H57" s="272"/>
      <c r="I57" s="18"/>
      <c r="J57" s="12"/>
      <c r="K57" s="12"/>
      <c r="T57" s="17"/>
      <c r="U57" s="15"/>
    </row>
    <row r="58" spans="2:21" s="2" customFormat="1" ht="15.75" customHeight="1">
      <c r="B58" s="260" t="str">
        <f>'AMZN Auto Part MASTER'!$Q$4</f>
        <v>Independent</v>
      </c>
      <c r="C58" s="17" t="s">
        <v>13</v>
      </c>
      <c r="D58" s="260" t="str">
        <f>'AMZN Auto Part MASTER'!$Q$59</f>
        <v>About the same</v>
      </c>
      <c r="E58" s="260"/>
      <c r="F58" s="12"/>
      <c r="G58" s="12"/>
      <c r="H58" s="273"/>
      <c r="I58" s="18"/>
      <c r="J58" s="12"/>
      <c r="K58" s="12"/>
      <c r="T58" s="17"/>
      <c r="U58" s="15"/>
    </row>
    <row r="59" spans="2:21" s="2" customFormat="1" ht="15.75" customHeight="1">
      <c r="B59" s="260" t="str">
        <f>'AMZN Auto Part MASTER'!$R$4</f>
        <v>Independent</v>
      </c>
      <c r="C59" s="17" t="s">
        <v>14</v>
      </c>
      <c r="D59" s="260">
        <f>'AMZN Auto Part MASTER'!$R$59</f>
        <v>0</v>
      </c>
      <c r="E59" s="62"/>
      <c r="F59" s="12"/>
      <c r="G59" s="12"/>
      <c r="H59" s="273"/>
      <c r="I59" s="18"/>
      <c r="J59" s="12"/>
      <c r="K59" s="12"/>
      <c r="T59" s="17"/>
      <c r="U59" s="15"/>
    </row>
    <row r="60" spans="2:21" s="2" customFormat="1" ht="15.75" customHeight="1">
      <c r="B60" s="260" t="str">
        <f>'AMZN Auto Part MASTER'!$S$4</f>
        <v>Independent</v>
      </c>
      <c r="C60" s="17" t="s">
        <v>15</v>
      </c>
      <c r="D60" s="260" t="str">
        <f>'AMZN Auto Part MASTER'!$S$59</f>
        <v>About the same</v>
      </c>
      <c r="E60" s="260"/>
      <c r="F60" s="12"/>
      <c r="G60" s="12"/>
      <c r="H60" s="273"/>
      <c r="I60" s="18"/>
      <c r="J60" s="12"/>
      <c r="K60" s="12"/>
      <c r="T60" s="17"/>
      <c r="U60" s="15"/>
    </row>
    <row r="61" spans="2:21" s="2" customFormat="1" ht="15.75" customHeight="1">
      <c r="B61" s="260" t="str">
        <f>'AMZN Auto Part MASTER'!$T$4</f>
        <v>Independent</v>
      </c>
      <c r="C61" s="17" t="s">
        <v>16</v>
      </c>
      <c r="D61" s="260">
        <f>'AMZN Auto Part MASTER'!$T$59</f>
        <v>0</v>
      </c>
      <c r="E61" s="260"/>
      <c r="F61" s="12"/>
      <c r="G61" s="12"/>
      <c r="H61" s="273"/>
      <c r="I61" s="18"/>
      <c r="J61" s="12"/>
      <c r="K61" s="12"/>
      <c r="T61" s="17"/>
      <c r="U61" s="15"/>
    </row>
    <row r="62" spans="2:21" s="2" customFormat="1" ht="15.75" customHeight="1">
      <c r="B62" s="260" t="str">
        <f>'AMZN Auto Part MASTER'!$U$4</f>
        <v>Independent</v>
      </c>
      <c r="C62" s="17" t="s">
        <v>17</v>
      </c>
      <c r="D62" s="260" t="str">
        <f>'AMZN Auto Part MASTER'!$U$59</f>
        <v>More</v>
      </c>
      <c r="E62" s="260"/>
      <c r="F62" s="12"/>
      <c r="G62" s="12"/>
      <c r="H62" s="273"/>
      <c r="I62" s="18"/>
      <c r="J62" s="12"/>
      <c r="K62" s="12"/>
      <c r="T62" s="17"/>
      <c r="U62" s="15"/>
    </row>
    <row r="63" spans="2:21" s="2" customFormat="1" ht="15.75" customHeight="1">
      <c r="B63" s="260" t="str">
        <f>'AMZN Auto Part MASTER'!$V$4</f>
        <v>Independent</v>
      </c>
      <c r="C63" s="17" t="s">
        <v>18</v>
      </c>
      <c r="D63" s="260" t="str">
        <f>'AMZN Auto Part MASTER'!$V$59</f>
        <v>More</v>
      </c>
      <c r="E63" s="260"/>
      <c r="F63" s="12"/>
      <c r="G63" s="12"/>
      <c r="H63" s="273"/>
      <c r="I63" s="18"/>
      <c r="J63" s="12"/>
      <c r="K63" s="12"/>
      <c r="T63" s="17"/>
      <c r="U63" s="15"/>
    </row>
    <row r="64" spans="2:21" s="2" customFormat="1" ht="15.75" customHeight="1">
      <c r="B64" s="260" t="str">
        <f>'AMZN Auto Part MASTER'!$W$4</f>
        <v>Independent</v>
      </c>
      <c r="C64" s="17" t="s">
        <v>19</v>
      </c>
      <c r="D64" s="260">
        <f>'AMZN Auto Part MASTER'!$W$59</f>
        <v>0</v>
      </c>
      <c r="E64" s="260"/>
      <c r="F64" s="12"/>
      <c r="G64" s="12"/>
      <c r="H64" s="272"/>
      <c r="I64" s="18"/>
      <c r="J64" s="12"/>
      <c r="K64" s="12"/>
      <c r="T64" s="17"/>
      <c r="U64" s="15"/>
    </row>
    <row r="65" spans="2:21" s="2" customFormat="1" ht="15.75" customHeight="1">
      <c r="B65" s="260" t="str">
        <f>'AMZN Auto Part MASTER'!$X$4</f>
        <v>Independent</v>
      </c>
      <c r="C65" s="17" t="s">
        <v>20</v>
      </c>
      <c r="D65" s="260">
        <f>'AMZN Auto Part MASTER'!$X$59</f>
        <v>0</v>
      </c>
      <c r="E65" s="260"/>
      <c r="F65" s="12"/>
      <c r="G65" s="12"/>
      <c r="H65" s="272"/>
      <c r="I65" s="18"/>
      <c r="J65" s="12"/>
      <c r="K65" s="12"/>
      <c r="T65" s="17"/>
      <c r="U65" s="15"/>
    </row>
    <row r="66" spans="2:21" s="2" customFormat="1" ht="15.75" customHeight="1">
      <c r="B66" s="260" t="str">
        <f>'AMZN Auto Part MASTER'!$Y$4</f>
        <v>Independent</v>
      </c>
      <c r="C66" s="17" t="s">
        <v>21</v>
      </c>
      <c r="D66" s="260" t="str">
        <f>'AMZN Auto Part MASTER'!$Y$59</f>
        <v>About the same</v>
      </c>
      <c r="E66" s="260"/>
      <c r="F66" s="12"/>
      <c r="G66" s="12"/>
      <c r="H66" s="273"/>
      <c r="I66" s="18"/>
      <c r="J66" s="12"/>
      <c r="K66" s="12"/>
      <c r="T66" s="17"/>
      <c r="U66" s="15"/>
    </row>
    <row r="67" spans="2:21" s="2" customFormat="1" ht="15.75" customHeight="1">
      <c r="B67" s="260" t="str">
        <f>'AMZN Auto Part MASTER'!$Z$4</f>
        <v>Independent</v>
      </c>
      <c r="C67" s="17" t="s">
        <v>22</v>
      </c>
      <c r="D67" s="260" t="str">
        <f>'AMZN Auto Part MASTER'!$Z$59</f>
        <v>More</v>
      </c>
      <c r="E67" s="260"/>
      <c r="F67" s="12"/>
      <c r="G67" s="12"/>
      <c r="H67" s="273"/>
      <c r="I67" s="18"/>
      <c r="J67" s="12"/>
      <c r="K67" s="12"/>
      <c r="T67" s="17"/>
      <c r="U67" s="15"/>
    </row>
    <row r="68" spans="2:21" s="2" customFormat="1" ht="15.75" customHeight="1">
      <c r="B68" s="260" t="str">
        <f>'AMZN Auto Part MASTER'!$AA$4</f>
        <v>Independent</v>
      </c>
      <c r="C68" s="17" t="s">
        <v>23</v>
      </c>
      <c r="D68" s="260">
        <f>'AMZN Auto Part MASTER'!$AA$59</f>
        <v>0</v>
      </c>
      <c r="E68" s="260"/>
      <c r="F68" s="12"/>
      <c r="G68" s="12"/>
      <c r="H68" s="273"/>
      <c r="I68" s="18"/>
      <c r="J68" s="12"/>
      <c r="K68" s="12"/>
      <c r="T68" s="17"/>
      <c r="U68" s="15"/>
    </row>
    <row r="69" spans="2:21" s="2" customFormat="1" ht="15.75" customHeight="1">
      <c r="B69" s="260" t="str">
        <f>'AMZN Auto Part MASTER'!$AB$4</f>
        <v>Independent</v>
      </c>
      <c r="C69" s="17" t="s">
        <v>24</v>
      </c>
      <c r="D69" s="260" t="str">
        <f>'AMZN Auto Part MASTER'!$AB$59</f>
        <v>About the same</v>
      </c>
      <c r="E69" s="260"/>
      <c r="F69" s="12"/>
      <c r="G69" s="12"/>
      <c r="H69" s="273"/>
      <c r="I69" s="18"/>
      <c r="J69" s="12"/>
      <c r="K69" s="12"/>
      <c r="T69" s="17"/>
      <c r="U69" s="15"/>
    </row>
    <row r="70" spans="2:21" s="2" customFormat="1" ht="15.75" customHeight="1">
      <c r="B70" s="260" t="str">
        <f>'AMZN Auto Part MASTER'!$AC$4</f>
        <v>Independent</v>
      </c>
      <c r="C70" s="17" t="s">
        <v>25</v>
      </c>
      <c r="D70" s="260" t="str">
        <f>'AMZN Auto Part MASTER'!$AC$59</f>
        <v>More</v>
      </c>
      <c r="E70" s="260"/>
      <c r="F70" s="12"/>
      <c r="G70" s="12"/>
      <c r="H70" s="273"/>
      <c r="I70" s="18"/>
      <c r="J70" s="12"/>
      <c r="K70" s="12"/>
      <c r="T70" s="17"/>
      <c r="U70" s="15"/>
    </row>
    <row r="71" spans="2:21" s="2" customFormat="1" ht="15.75" customHeight="1">
      <c r="B71" s="260" t="str">
        <f>'AMZN Auto Part MASTER'!$AD$4</f>
        <v>Independent</v>
      </c>
      <c r="C71" s="17" t="s">
        <v>26</v>
      </c>
      <c r="D71" s="260">
        <f>'AMZN Auto Part MASTER'!$AD$59</f>
        <v>0</v>
      </c>
      <c r="E71" s="260"/>
      <c r="F71" s="12"/>
      <c r="G71" s="12"/>
      <c r="H71" s="273"/>
      <c r="I71" s="18"/>
      <c r="J71" s="12"/>
      <c r="K71" s="12"/>
      <c r="T71" s="17"/>
      <c r="U71" s="15"/>
    </row>
    <row r="72" spans="2:21" s="2" customFormat="1" ht="15.75" customHeight="1">
      <c r="B72" s="260" t="str">
        <f>'AMZN Auto Part MASTER'!$AE$4</f>
        <v>Independent</v>
      </c>
      <c r="C72" s="17" t="s">
        <v>27</v>
      </c>
      <c r="D72" s="260">
        <f>'AMZN Auto Part MASTER'!$AE$59</f>
        <v>0</v>
      </c>
      <c r="E72" s="260"/>
      <c r="F72" s="12"/>
      <c r="G72" s="12"/>
      <c r="H72" s="273"/>
      <c r="I72" s="18"/>
      <c r="J72" s="12"/>
      <c r="K72" s="12"/>
      <c r="T72" s="17"/>
      <c r="U72" s="15"/>
    </row>
    <row r="73" spans="2:21" s="2" customFormat="1" ht="15.75" customHeight="1">
      <c r="B73" s="260" t="str">
        <f>'AMZN Auto Part MASTER'!$AF$4</f>
        <v>Independent</v>
      </c>
      <c r="C73" s="17" t="s">
        <v>28</v>
      </c>
      <c r="D73" s="260">
        <f>'AMZN Auto Part MASTER'!$AF$59</f>
        <v>0</v>
      </c>
      <c r="E73" s="260"/>
      <c r="F73" s="12"/>
      <c r="G73" s="12"/>
      <c r="H73" s="273"/>
      <c r="I73" s="18"/>
      <c r="J73" s="12"/>
      <c r="K73" s="12"/>
      <c r="T73" s="17"/>
      <c r="U73" s="15"/>
    </row>
    <row r="74" spans="2:21" s="2" customFormat="1" ht="15.75" customHeight="1">
      <c r="B74" s="260" t="str">
        <f>'AMZN Auto Part MASTER'!$AG$4</f>
        <v>Independent</v>
      </c>
      <c r="C74" s="17" t="s">
        <v>29</v>
      </c>
      <c r="D74" s="260" t="str">
        <f>'AMZN Auto Part MASTER'!$AG$59</f>
        <v>About the same</v>
      </c>
      <c r="E74" s="260"/>
      <c r="F74" s="12"/>
      <c r="G74" s="12"/>
      <c r="H74" s="12"/>
      <c r="I74" s="12"/>
      <c r="J74" s="12"/>
      <c r="K74" s="12"/>
      <c r="T74" s="17"/>
      <c r="U74" s="15"/>
    </row>
    <row r="75" spans="2:21" s="2" customFormat="1" ht="15.75" customHeight="1">
      <c r="B75" s="260" t="str">
        <f>'AMZN Auto Part MASTER'!$AH$4</f>
        <v>Independent</v>
      </c>
      <c r="C75" s="17" t="s">
        <v>30</v>
      </c>
      <c r="D75" s="260" t="str">
        <f>'AMZN Auto Part MASTER'!$AH$59</f>
        <v>About the same</v>
      </c>
      <c r="E75" s="260"/>
      <c r="F75" s="12"/>
      <c r="G75" s="12"/>
      <c r="H75" s="12"/>
      <c r="I75" s="12"/>
      <c r="J75" s="12"/>
      <c r="K75" s="12"/>
      <c r="L75" s="12"/>
      <c r="T75" s="17"/>
      <c r="U75" s="19"/>
    </row>
    <row r="76" spans="2:21" s="2" customFormat="1" ht="15.75" customHeight="1">
      <c r="B76" s="260" t="str">
        <f>'AMZN Auto Part MASTER'!$AI$4</f>
        <v>Independent</v>
      </c>
      <c r="C76" s="17" t="s">
        <v>31</v>
      </c>
      <c r="D76" s="260" t="str">
        <f>'AMZN Auto Part MASTER'!$AI$59</f>
        <v>About the same</v>
      </c>
      <c r="E76" s="62"/>
      <c r="F76" s="12"/>
      <c r="G76" s="12"/>
      <c r="H76" s="12"/>
      <c r="I76" s="12"/>
      <c r="J76" s="12"/>
      <c r="K76" s="12"/>
      <c r="L76" s="12"/>
      <c r="T76" s="17"/>
      <c r="U76" s="19"/>
    </row>
    <row r="77" spans="2:21" s="2" customFormat="1" ht="15.75" customHeight="1">
      <c r="B77" s="260" t="str">
        <f>'AMZN Auto Part MASTER'!$AJ$4</f>
        <v>Independent</v>
      </c>
      <c r="C77" s="17" t="s">
        <v>32</v>
      </c>
      <c r="D77" s="260" t="str">
        <f>'AMZN Auto Part MASTER'!$AJ$59</f>
        <v>Less</v>
      </c>
      <c r="E77" s="62"/>
      <c r="F77" s="12"/>
      <c r="G77" s="12"/>
      <c r="H77" s="12"/>
      <c r="I77" s="12"/>
      <c r="J77" s="12"/>
      <c r="K77" s="12"/>
      <c r="L77" s="12"/>
      <c r="T77" s="17"/>
      <c r="U77" s="19"/>
    </row>
    <row r="78" spans="2:21" s="2" customFormat="1" ht="15.75" customHeight="1">
      <c r="B78" s="260" t="str">
        <f>'AMZN Auto Part MASTER'!$AK$4</f>
        <v>Independent</v>
      </c>
      <c r="C78" s="17" t="s">
        <v>33</v>
      </c>
      <c r="D78" s="260">
        <f>'AMZN Auto Part MASTER'!$AK$59</f>
        <v>0</v>
      </c>
      <c r="E78" s="62"/>
      <c r="F78" s="12"/>
      <c r="G78" s="12"/>
      <c r="H78" s="12"/>
      <c r="I78" s="12"/>
      <c r="J78" s="12"/>
      <c r="K78" s="12"/>
      <c r="L78" s="12"/>
      <c r="T78" s="17"/>
      <c r="U78" s="19"/>
    </row>
    <row r="79" spans="2:21" s="2" customFormat="1" ht="15.75" customHeight="1">
      <c r="B79" s="260" t="str">
        <f>'AMZN Auto Part MASTER'!$AL$4</f>
        <v>Independent</v>
      </c>
      <c r="C79" s="17" t="s">
        <v>34</v>
      </c>
      <c r="D79" s="260">
        <f>'AMZN Auto Part MASTER'!$AL$59</f>
        <v>0</v>
      </c>
      <c r="E79" s="62"/>
      <c r="F79" s="12"/>
      <c r="G79" s="12"/>
      <c r="H79" s="12"/>
      <c r="I79" s="12"/>
      <c r="J79" s="12"/>
      <c r="K79" s="12"/>
      <c r="L79" s="12"/>
      <c r="T79" s="17"/>
      <c r="U79" s="19"/>
    </row>
    <row r="80" spans="2:21" s="2" customFormat="1" ht="15.75" customHeight="1">
      <c r="B80" s="260" t="str">
        <f>'AMZN Auto Part MASTER'!$AM$4</f>
        <v>Independent</v>
      </c>
      <c r="C80" s="17" t="s">
        <v>35</v>
      </c>
      <c r="D80" s="260" t="str">
        <f>'AMZN Auto Part MASTER'!$AM$59</f>
        <v>About the same</v>
      </c>
      <c r="E80" s="62"/>
      <c r="F80" s="12"/>
      <c r="G80" s="12"/>
      <c r="H80" s="12"/>
      <c r="I80" s="12"/>
      <c r="J80" s="12"/>
      <c r="K80" s="12"/>
      <c r="L80" s="12"/>
      <c r="T80" s="17"/>
      <c r="U80" s="19"/>
    </row>
    <row r="81" spans="2:21" s="2" customFormat="1" ht="15.75" customHeight="1">
      <c r="B81" s="260" t="str">
        <f>'AMZN Auto Part MASTER'!$AN$4</f>
        <v>Independent</v>
      </c>
      <c r="C81" s="17" t="s">
        <v>36</v>
      </c>
      <c r="D81" s="260">
        <f>'AMZN Auto Part MASTER'!$AN$59</f>
        <v>0</v>
      </c>
      <c r="E81" s="62"/>
      <c r="F81" s="12"/>
      <c r="G81" s="12"/>
      <c r="H81" s="273"/>
      <c r="I81" s="273"/>
      <c r="J81" s="273"/>
      <c r="K81" s="273"/>
      <c r="L81" s="273"/>
      <c r="M81" s="273"/>
      <c r="N81" s="273"/>
      <c r="T81" s="17"/>
      <c r="U81" s="19"/>
    </row>
    <row r="82" spans="2:21" s="2" customFormat="1" ht="15.75" customHeight="1">
      <c r="B82" s="260" t="str">
        <f>'AMZN Auto Part MASTER'!$AO$4</f>
        <v>Independent</v>
      </c>
      <c r="C82" s="17" t="s">
        <v>37</v>
      </c>
      <c r="D82" s="260">
        <f>'AMZN Auto Part MASTER'!$AO$59</f>
        <v>0</v>
      </c>
      <c r="E82" s="62"/>
      <c r="F82" s="12"/>
      <c r="G82" s="12"/>
      <c r="H82" s="12"/>
      <c r="I82" s="12"/>
      <c r="J82" s="12"/>
      <c r="K82" s="12"/>
      <c r="L82" s="12"/>
      <c r="T82" s="17"/>
      <c r="U82" s="19"/>
    </row>
    <row r="83" spans="2:21" s="2" customFormat="1" ht="15.75" customHeight="1">
      <c r="B83" s="260" t="str">
        <f>'AMZN Auto Part MASTER'!$AP$4</f>
        <v>Independent</v>
      </c>
      <c r="C83" s="17" t="s">
        <v>38</v>
      </c>
      <c r="D83" s="260" t="str">
        <f>'AMZN Auto Part MASTER'!$AP$59</f>
        <v>About the same</v>
      </c>
      <c r="E83" s="62"/>
      <c r="F83" s="12"/>
      <c r="G83" s="12"/>
      <c r="H83" s="273"/>
      <c r="I83" s="18"/>
      <c r="J83" s="12"/>
      <c r="K83" s="12"/>
      <c r="L83" s="12"/>
      <c r="T83" s="17"/>
      <c r="U83" s="19"/>
    </row>
    <row r="84" spans="2:21" s="2" customFormat="1" ht="15.75" customHeight="1">
      <c r="B84" s="260" t="str">
        <f>'AMZN Auto Part MASTER'!$AQ$4</f>
        <v>Independent</v>
      </c>
      <c r="C84" s="17" t="s">
        <v>39</v>
      </c>
      <c r="D84" s="260" t="str">
        <f>'AMZN Auto Part MASTER'!$AQ$59</f>
        <v>More</v>
      </c>
      <c r="E84" s="62"/>
      <c r="F84" s="12"/>
      <c r="G84" s="12"/>
      <c r="H84" s="273"/>
      <c r="I84" s="18"/>
      <c r="J84" s="12"/>
      <c r="K84" s="12"/>
      <c r="L84" s="12"/>
      <c r="T84" s="17"/>
      <c r="U84" s="19"/>
    </row>
    <row r="85" spans="2:21" s="2" customFormat="1" ht="15.75" customHeight="1">
      <c r="B85" s="260" t="str">
        <f>'AMZN Auto Part MASTER'!$AR$4</f>
        <v>Independent</v>
      </c>
      <c r="C85" s="17" t="s">
        <v>40</v>
      </c>
      <c r="D85" s="260" t="str">
        <f>'AMZN Auto Part MASTER'!$AR$59</f>
        <v>More</v>
      </c>
      <c r="E85" s="62"/>
      <c r="F85" s="12"/>
      <c r="G85" s="12"/>
      <c r="H85" s="273"/>
      <c r="I85" s="18"/>
      <c r="J85" s="12"/>
      <c r="K85" s="12"/>
      <c r="L85" s="12"/>
      <c r="T85" s="17"/>
      <c r="U85" s="19"/>
    </row>
    <row r="86" spans="2:21" s="2" customFormat="1" ht="15.75" customHeight="1">
      <c r="B86" s="260" t="str">
        <f>'AMZN Auto Part MASTER'!$AS$4</f>
        <v>Independent</v>
      </c>
      <c r="C86" s="17" t="s">
        <v>41</v>
      </c>
      <c r="D86" s="260">
        <f>'AMZN Auto Part MASTER'!$AS$59</f>
        <v>0</v>
      </c>
      <c r="E86" s="62"/>
      <c r="F86" s="12"/>
      <c r="G86" s="12"/>
      <c r="H86" s="273"/>
      <c r="I86" s="18"/>
      <c r="J86" s="12"/>
      <c r="K86" s="12"/>
      <c r="L86" s="12"/>
      <c r="T86" s="17"/>
      <c r="U86" s="19"/>
    </row>
    <row r="87" spans="2:21" s="2" customFormat="1" ht="15.75" customHeight="1">
      <c r="B87" s="260" t="str">
        <f>'AMZN Auto Part MASTER'!$AT$4</f>
        <v>Independent</v>
      </c>
      <c r="C87" s="17" t="s">
        <v>42</v>
      </c>
      <c r="D87" s="260" t="str">
        <f>'AMZN Auto Part MASTER'!$AT$59</f>
        <v>Less</v>
      </c>
      <c r="E87" s="62"/>
      <c r="F87" s="12"/>
      <c r="G87" s="12"/>
      <c r="H87" s="273"/>
      <c r="I87" s="18"/>
      <c r="J87" s="12"/>
      <c r="K87" s="12"/>
      <c r="L87" s="12"/>
      <c r="T87" s="17"/>
      <c r="U87" s="19"/>
    </row>
    <row r="88" spans="2:21" s="2" customFormat="1" ht="15.75" customHeight="1">
      <c r="B88" s="260" t="str">
        <f>'AMZN Auto Part MASTER'!$AU$4</f>
        <v>Independent</v>
      </c>
      <c r="C88" s="17" t="s">
        <v>43</v>
      </c>
      <c r="D88" s="260" t="str">
        <f>'AMZN Auto Part MASTER'!$AU$59</f>
        <v>About the same</v>
      </c>
      <c r="E88" s="62"/>
      <c r="F88" s="12"/>
      <c r="G88" s="12"/>
      <c r="H88" s="273"/>
      <c r="I88" s="18"/>
      <c r="J88" s="12"/>
      <c r="K88" s="12"/>
      <c r="L88" s="12"/>
      <c r="T88" s="17"/>
      <c r="U88" s="19"/>
    </row>
    <row r="89" spans="2:21" s="2" customFormat="1" ht="15.75" customHeight="1">
      <c r="B89" s="260" t="str">
        <f>'AMZN Auto Part MASTER'!$AV$4</f>
        <v>Independent</v>
      </c>
      <c r="C89" s="17" t="s">
        <v>44</v>
      </c>
      <c r="D89" s="260">
        <f>'AMZN Auto Part MASTER'!$AV$59</f>
        <v>0</v>
      </c>
      <c r="E89" s="62"/>
      <c r="F89" s="12"/>
      <c r="G89" s="12"/>
      <c r="H89" s="273"/>
      <c r="I89" s="18"/>
      <c r="J89" s="12"/>
      <c r="K89" s="12"/>
      <c r="L89" s="12"/>
      <c r="T89" s="17"/>
      <c r="U89" s="19"/>
    </row>
    <row r="90" spans="2:21" s="2" customFormat="1" ht="15.75" customHeight="1">
      <c r="B90" s="260" t="str">
        <f>'AMZN Auto Part MASTER'!$AW$4</f>
        <v>Independent</v>
      </c>
      <c r="C90" s="17" t="s">
        <v>45</v>
      </c>
      <c r="D90" s="260">
        <f>'AMZN Auto Part MASTER'!$AW$59</f>
        <v>0</v>
      </c>
      <c r="E90" s="62"/>
      <c r="F90" s="12"/>
      <c r="G90" s="12"/>
      <c r="H90" s="12"/>
      <c r="I90" s="12"/>
      <c r="J90" s="12"/>
      <c r="K90" s="12"/>
      <c r="L90" s="12"/>
      <c r="T90" s="17"/>
      <c r="U90" s="19"/>
    </row>
    <row r="91" spans="2:21" s="2" customFormat="1" ht="15.75" customHeight="1">
      <c r="B91" s="260" t="str">
        <f>'AMZN Auto Part MASTER'!$AX$4</f>
        <v>Independent</v>
      </c>
      <c r="C91" s="17" t="s">
        <v>46</v>
      </c>
      <c r="D91" s="260">
        <f>'AMZN Auto Part MASTER'!$AX$59</f>
        <v>0</v>
      </c>
      <c r="E91" s="62"/>
      <c r="F91" s="12"/>
      <c r="G91" s="12"/>
      <c r="H91" s="12"/>
      <c r="I91" s="12"/>
      <c r="J91" s="12"/>
      <c r="K91" s="12"/>
      <c r="L91" s="12"/>
      <c r="T91" s="17"/>
      <c r="U91" s="19"/>
    </row>
    <row r="92" spans="2:21" s="2" customFormat="1" ht="15.75" customHeight="1">
      <c r="B92" s="260" t="str">
        <f>'AMZN Auto Part MASTER'!$AY$4</f>
        <v>Independent</v>
      </c>
      <c r="C92" s="17" t="s">
        <v>47</v>
      </c>
      <c r="D92" s="260" t="str">
        <f>'AMZN Auto Part MASTER'!$AY$59</f>
        <v>About the same</v>
      </c>
      <c r="E92" s="62"/>
      <c r="F92" s="12"/>
      <c r="G92" s="12"/>
      <c r="H92" s="12"/>
      <c r="I92" s="12"/>
      <c r="J92" s="12"/>
      <c r="K92" s="12"/>
      <c r="L92" s="12"/>
      <c r="T92" s="17"/>
      <c r="U92" s="19"/>
    </row>
    <row r="93" spans="2:21" s="2" customFormat="1" ht="15.75" customHeight="1">
      <c r="B93" s="260" t="str">
        <f>'AMZN Auto Part MASTER'!$AZ$4</f>
        <v>Independent</v>
      </c>
      <c r="C93" s="17" t="s">
        <v>48</v>
      </c>
      <c r="D93" s="260" t="str">
        <f>'AMZN Auto Part MASTER'!$AZ$59</f>
        <v>About the same</v>
      </c>
      <c r="E93" s="62"/>
      <c r="F93" s="12"/>
      <c r="G93" s="12"/>
      <c r="H93" s="12"/>
      <c r="I93" s="12"/>
      <c r="J93" s="12"/>
      <c r="K93" s="12"/>
      <c r="L93" s="12"/>
      <c r="T93" s="17"/>
      <c r="U93" s="19"/>
    </row>
    <row r="94" spans="2:21" s="2" customFormat="1" ht="15.75" customHeight="1">
      <c r="B94" s="260" t="str">
        <f>'AMZN Auto Part MASTER'!$BA$4</f>
        <v>Independent</v>
      </c>
      <c r="C94" s="17" t="s">
        <v>49</v>
      </c>
      <c r="D94" s="260" t="str">
        <f>'AMZN Auto Part MASTER'!$BA$59</f>
        <v>About the same</v>
      </c>
      <c r="E94" s="62"/>
      <c r="F94" s="12"/>
      <c r="G94" s="12"/>
      <c r="H94" s="12"/>
      <c r="I94" s="12"/>
      <c r="J94" s="12"/>
      <c r="K94" s="12"/>
      <c r="L94" s="12"/>
      <c r="T94" s="17"/>
      <c r="U94" s="19"/>
    </row>
    <row r="95" spans="2:21" s="2" customFormat="1" ht="15.75" customHeight="1">
      <c r="B95" s="260" t="str">
        <f>'AMZN Auto Part MASTER'!$BB$4</f>
        <v>Chain</v>
      </c>
      <c r="C95" s="17" t="s">
        <v>50</v>
      </c>
      <c r="D95" s="260">
        <f>'AMZN Auto Part MASTER'!$BB$59</f>
        <v>0</v>
      </c>
      <c r="E95" s="62"/>
      <c r="F95" s="12"/>
      <c r="G95" s="12"/>
      <c r="H95" s="12"/>
      <c r="I95" s="12"/>
      <c r="J95" s="12"/>
      <c r="K95" s="12"/>
      <c r="L95" s="12"/>
      <c r="T95" s="17"/>
      <c r="U95" s="19"/>
    </row>
    <row r="96" spans="2:21" s="2" customFormat="1" ht="15.75" customHeight="1">
      <c r="B96" s="260" t="str">
        <f>'AMZN Auto Part MASTER'!$BC$4</f>
        <v>Chain</v>
      </c>
      <c r="C96" s="17" t="s">
        <v>51</v>
      </c>
      <c r="D96" s="260">
        <f>'AMZN Auto Part MASTER'!$BC$59</f>
        <v>0</v>
      </c>
      <c r="E96" s="62"/>
      <c r="F96" s="12"/>
      <c r="G96" s="12"/>
      <c r="H96" s="12"/>
      <c r="I96" s="12"/>
      <c r="J96" s="12"/>
      <c r="K96" s="12"/>
      <c r="L96" s="12"/>
      <c r="T96" s="17"/>
      <c r="U96" s="19"/>
    </row>
    <row r="97" spans="2:21" s="2" customFormat="1" ht="15.75" customHeight="1">
      <c r="B97" s="260" t="str">
        <f>'AMZN Auto Part MASTER'!$BD$4</f>
        <v>Chain</v>
      </c>
      <c r="C97" s="17" t="s">
        <v>52</v>
      </c>
      <c r="D97" s="260">
        <f>'AMZN Auto Part MASTER'!$BD$59</f>
        <v>0</v>
      </c>
      <c r="E97" s="62"/>
      <c r="F97" s="12"/>
      <c r="G97" s="12"/>
      <c r="H97" s="12"/>
      <c r="I97" s="12"/>
      <c r="J97" s="12"/>
      <c r="K97" s="12"/>
      <c r="L97" s="12"/>
      <c r="T97" s="17"/>
      <c r="U97" s="19"/>
    </row>
    <row r="98" spans="2:21" s="2" customFormat="1" ht="15.75" customHeight="1">
      <c r="B98" s="260" t="str">
        <f>'AMZN Auto Part MASTER'!$BE$4</f>
        <v>Chain</v>
      </c>
      <c r="C98" s="17" t="s">
        <v>53</v>
      </c>
      <c r="D98" s="260">
        <f>'AMZN Auto Part MASTER'!$BE$59</f>
        <v>0</v>
      </c>
      <c r="E98" s="62"/>
      <c r="F98" s="12"/>
      <c r="G98" s="12"/>
      <c r="H98" s="12"/>
      <c r="I98" s="12"/>
      <c r="J98" s="12"/>
      <c r="K98" s="12"/>
      <c r="L98" s="12"/>
      <c r="T98" s="17"/>
      <c r="U98" s="19"/>
    </row>
    <row r="99" spans="2:21" s="2" customFormat="1" ht="15.75" customHeight="1">
      <c r="B99" s="260" t="str">
        <f>'AMZN Auto Part MASTER'!$BF$4</f>
        <v>Chain</v>
      </c>
      <c r="C99" s="17" t="s">
        <v>54</v>
      </c>
      <c r="D99" s="260" t="str">
        <f>'AMZN Auto Part MASTER'!$BF$59</f>
        <v>About the same</v>
      </c>
      <c r="E99" s="62"/>
      <c r="F99" s="12"/>
      <c r="G99" s="12"/>
      <c r="H99" s="12"/>
      <c r="I99" s="12"/>
      <c r="J99" s="12"/>
      <c r="K99" s="12"/>
      <c r="L99" s="12"/>
      <c r="T99" s="17"/>
      <c r="U99" s="19"/>
    </row>
    <row r="100" spans="2:21" s="2" customFormat="1" ht="15.75" customHeight="1">
      <c r="B100" s="260" t="str">
        <f>'AMZN Auto Part MASTER'!$BG$4</f>
        <v>Chain</v>
      </c>
      <c r="C100" s="17" t="s">
        <v>55</v>
      </c>
      <c r="D100" s="260" t="str">
        <f>'AMZN Auto Part MASTER'!$BG$59</f>
        <v>About the same</v>
      </c>
      <c r="E100" s="62"/>
      <c r="F100" s="12"/>
      <c r="G100" s="12"/>
      <c r="H100" s="12"/>
      <c r="I100" s="12"/>
      <c r="J100" s="12"/>
      <c r="K100" s="12"/>
      <c r="L100" s="12"/>
      <c r="T100" s="17"/>
      <c r="U100" s="19"/>
    </row>
    <row r="101" spans="2:21" s="2" customFormat="1" ht="15.75" customHeight="1">
      <c r="B101" s="260" t="str">
        <f>'AMZN Auto Part MASTER'!$BH$4</f>
        <v>Chain</v>
      </c>
      <c r="C101" s="17" t="s">
        <v>56</v>
      </c>
      <c r="D101" s="260">
        <f>'AMZN Auto Part MASTER'!$BH$59</f>
        <v>0</v>
      </c>
      <c r="E101" s="62"/>
      <c r="F101" s="12"/>
      <c r="G101" s="12"/>
      <c r="H101" s="12"/>
      <c r="I101" s="12"/>
      <c r="J101" s="12"/>
      <c r="K101" s="12"/>
      <c r="L101" s="12"/>
      <c r="T101" s="17"/>
      <c r="U101" s="19"/>
    </row>
    <row r="102" spans="2:21" s="2" customFormat="1" ht="15.75" customHeight="1">
      <c r="B102" s="260" t="str">
        <f>'AMZN Auto Part MASTER'!$BI$4</f>
        <v>Chain</v>
      </c>
      <c r="C102" s="17" t="s">
        <v>57</v>
      </c>
      <c r="D102" s="260">
        <f>'AMZN Auto Part MASTER'!$BI$59</f>
        <v>0</v>
      </c>
      <c r="E102" s="62"/>
      <c r="F102" s="12"/>
      <c r="G102" s="12"/>
      <c r="H102" s="12"/>
      <c r="I102" s="12"/>
      <c r="J102" s="12"/>
      <c r="K102" s="12"/>
      <c r="L102" s="12"/>
      <c r="T102" s="17"/>
      <c r="U102" s="19"/>
    </row>
    <row r="103" spans="2:21" s="2" customFormat="1" ht="15.75" customHeight="1">
      <c r="B103" s="260" t="str">
        <f>'AMZN Auto Part MASTER'!$BJ$4</f>
        <v>Chain</v>
      </c>
      <c r="C103" s="17" t="s">
        <v>58</v>
      </c>
      <c r="D103" s="260" t="str">
        <f>'AMZN Auto Part MASTER'!$BJ$59</f>
        <v>About the same</v>
      </c>
      <c r="E103" s="62"/>
      <c r="F103" s="12"/>
      <c r="G103" s="12"/>
      <c r="H103" s="12"/>
      <c r="I103" s="12"/>
      <c r="J103" s="12"/>
      <c r="K103" s="12"/>
      <c r="L103" s="12"/>
      <c r="T103" s="17"/>
      <c r="U103" s="19"/>
    </row>
    <row r="104" spans="2:21" s="2" customFormat="1" ht="15.75" customHeight="1">
      <c r="B104" s="260" t="str">
        <f>'AMZN Auto Part MASTER'!$BK$4</f>
        <v>Independent</v>
      </c>
      <c r="C104" s="17" t="s">
        <v>59</v>
      </c>
      <c r="D104" s="260" t="str">
        <f>'AMZN Auto Part MASTER'!$BK$59</f>
        <v>About the same</v>
      </c>
      <c r="E104" s="62"/>
      <c r="F104" s="12"/>
      <c r="G104" s="12"/>
      <c r="H104" s="12"/>
      <c r="I104" s="12"/>
      <c r="J104" s="12"/>
      <c r="K104" s="12"/>
      <c r="L104" s="12"/>
      <c r="T104" s="17"/>
      <c r="U104" s="19"/>
    </row>
    <row r="105" spans="2:21" s="2" customFormat="1" ht="15.75" customHeight="1">
      <c r="B105" s="260" t="str">
        <f>'AMZN Auto Part MASTER'!$BL$4</f>
        <v>Independent</v>
      </c>
      <c r="C105" s="17" t="s">
        <v>60</v>
      </c>
      <c r="D105" s="260" t="str">
        <f>'AMZN Auto Part MASTER'!$BL$59</f>
        <v>About the same</v>
      </c>
      <c r="E105" s="62"/>
      <c r="F105" s="12"/>
      <c r="G105" s="12"/>
      <c r="H105" s="12"/>
      <c r="I105" s="12"/>
      <c r="J105" s="12"/>
      <c r="K105" s="12"/>
      <c r="L105" s="12"/>
      <c r="T105" s="17"/>
      <c r="U105" s="19"/>
    </row>
    <row r="106" spans="2:21" s="2" customFormat="1" ht="15.75" customHeight="1">
      <c r="B106" s="260" t="str">
        <f>'AMZN Auto Part MASTER'!$BM$4</f>
        <v>Independent</v>
      </c>
      <c r="C106" s="17" t="s">
        <v>61</v>
      </c>
      <c r="D106" s="260" t="str">
        <f>'AMZN Auto Part MASTER'!$BM$59</f>
        <v>More</v>
      </c>
      <c r="E106" s="62"/>
      <c r="F106" s="12"/>
      <c r="G106" s="12"/>
      <c r="H106" s="12"/>
      <c r="I106" s="12"/>
      <c r="J106" s="12"/>
      <c r="K106" s="12"/>
      <c r="L106" s="12"/>
      <c r="T106" s="17"/>
      <c r="U106" s="19"/>
    </row>
    <row r="107" spans="2:21" s="2" customFormat="1" ht="15.75" customHeight="1">
      <c r="B107" s="260" t="str">
        <f>'AMZN Auto Part MASTER'!$BN$4</f>
        <v>Independent</v>
      </c>
      <c r="C107" s="17" t="s">
        <v>62</v>
      </c>
      <c r="D107" s="260" t="str">
        <f>'AMZN Auto Part MASTER'!$BN$59</f>
        <v>About the same</v>
      </c>
      <c r="E107" s="62"/>
      <c r="F107" s="12"/>
      <c r="G107" s="12"/>
      <c r="H107" s="12"/>
      <c r="I107" s="12"/>
      <c r="J107" s="12"/>
      <c r="K107" s="12"/>
      <c r="L107" s="12"/>
      <c r="T107" s="17"/>
      <c r="U107" s="19"/>
    </row>
    <row r="108" spans="2:21" s="2" customFormat="1" ht="15.75" customHeight="1">
      <c r="B108" s="260" t="str">
        <f>'AMZN Auto Part MASTER'!$BO$4</f>
        <v>Independent</v>
      </c>
      <c r="C108" s="17" t="s">
        <v>63</v>
      </c>
      <c r="D108" s="260" t="str">
        <f>'AMZN Auto Part MASTER'!$BO$59</f>
        <v>More</v>
      </c>
      <c r="E108" s="62"/>
      <c r="F108" s="12"/>
      <c r="G108" s="12"/>
      <c r="H108" s="12"/>
      <c r="I108" s="12"/>
      <c r="J108" s="12"/>
      <c r="K108" s="12"/>
      <c r="L108" s="12"/>
      <c r="T108" s="17"/>
      <c r="U108" s="19"/>
    </row>
    <row r="109" spans="2:21" s="2" customFormat="1" ht="15.75" customHeight="1">
      <c r="B109" s="260" t="str">
        <f>'AMZN Auto Part MASTER'!$BP$4</f>
        <v>Independent</v>
      </c>
      <c r="C109" s="17" t="s">
        <v>64</v>
      </c>
      <c r="D109" s="260" t="str">
        <f>'AMZN Auto Part MASTER'!$BP$59</f>
        <v>About the same</v>
      </c>
      <c r="E109" s="62"/>
      <c r="F109" s="12"/>
      <c r="G109" s="12"/>
      <c r="H109" s="12"/>
      <c r="I109" s="12"/>
      <c r="J109" s="12"/>
      <c r="K109" s="12"/>
      <c r="L109" s="12"/>
      <c r="T109" s="17"/>
      <c r="U109" s="19"/>
    </row>
    <row r="110" spans="2:21" s="2" customFormat="1" ht="15.75" customHeight="1">
      <c r="B110" s="260" t="str">
        <f>'AMZN Auto Part MASTER'!$BQ$4</f>
        <v>Independent</v>
      </c>
      <c r="C110" s="17" t="s">
        <v>65</v>
      </c>
      <c r="D110" s="260" t="str">
        <f>'AMZN Auto Part MASTER'!$BQ$59</f>
        <v>About the same</v>
      </c>
      <c r="E110" s="62"/>
      <c r="F110" s="12"/>
      <c r="G110" s="12"/>
      <c r="H110" s="12"/>
      <c r="I110" s="12"/>
      <c r="J110" s="12"/>
      <c r="K110" s="12"/>
      <c r="L110" s="12"/>
      <c r="T110" s="17"/>
      <c r="U110" s="19"/>
    </row>
    <row r="111" spans="2:21" s="2" customFormat="1" ht="15.75" customHeight="1">
      <c r="B111" s="260" t="str">
        <f>'AMZN Auto Part MASTER'!$BR$4</f>
        <v>Chain</v>
      </c>
      <c r="C111" s="17" t="s">
        <v>66</v>
      </c>
      <c r="D111" s="260">
        <f>'AMZN Auto Part MASTER'!$BR$59</f>
        <v>0</v>
      </c>
      <c r="E111" s="62"/>
      <c r="F111" s="12"/>
      <c r="G111" s="12"/>
      <c r="H111" s="12"/>
      <c r="I111" s="12"/>
      <c r="J111" s="12"/>
      <c r="K111" s="12"/>
      <c r="L111" s="39"/>
      <c r="T111" s="17"/>
      <c r="U111" s="19"/>
    </row>
    <row r="112" spans="2:21" s="2" customFormat="1" ht="15.75" customHeight="1">
      <c r="B112" s="260" t="str">
        <f>'AMZN Auto Part MASTER'!$BS$4</f>
        <v>Chain</v>
      </c>
      <c r="C112" s="17" t="s">
        <v>67</v>
      </c>
      <c r="D112" s="260">
        <f>'AMZN Auto Part MASTER'!$BS$59</f>
        <v>0</v>
      </c>
      <c r="E112" s="62"/>
      <c r="F112" s="12"/>
      <c r="G112" s="12"/>
      <c r="H112" s="12"/>
      <c r="I112" s="12"/>
      <c r="J112" s="12"/>
      <c r="K112" s="12"/>
      <c r="L112" s="39"/>
      <c r="T112" s="17"/>
      <c r="U112" s="19"/>
    </row>
    <row r="113" spans="2:21" s="2" customFormat="1" ht="15.75" customHeight="1">
      <c r="B113" s="260" t="str">
        <f>'AMZN Auto Part MASTER'!$BT$4</f>
        <v>Chain</v>
      </c>
      <c r="C113" s="17" t="s">
        <v>68</v>
      </c>
      <c r="D113" s="260">
        <f>'AMZN Auto Part MASTER'!$BT$59</f>
        <v>0</v>
      </c>
      <c r="E113" s="62"/>
      <c r="F113" s="12"/>
      <c r="G113" s="12"/>
      <c r="H113" s="12"/>
      <c r="I113" s="12"/>
      <c r="J113" s="12"/>
      <c r="K113" s="12"/>
      <c r="L113" s="39"/>
      <c r="T113" s="17"/>
      <c r="U113" s="19"/>
    </row>
    <row r="114" spans="2:21" s="2" customFormat="1" ht="15.75" customHeight="1">
      <c r="B114" s="260" t="str">
        <f>'AMZN Auto Part MASTER'!$BU$4</f>
        <v>Chain</v>
      </c>
      <c r="C114" s="17" t="s">
        <v>69</v>
      </c>
      <c r="D114" s="260">
        <f>'AMZN Auto Part MASTER'!$BU$59</f>
        <v>0</v>
      </c>
      <c r="E114" s="62"/>
      <c r="F114" s="12"/>
      <c r="G114" s="12"/>
      <c r="H114" s="12"/>
      <c r="I114" s="12"/>
      <c r="J114" s="12"/>
      <c r="K114" s="12"/>
      <c r="L114" s="39"/>
      <c r="T114" s="17"/>
      <c r="U114" s="19"/>
    </row>
    <row r="115" spans="2:21" s="2" customFormat="1" ht="15.75" customHeight="1">
      <c r="B115" s="260" t="str">
        <f>'AMZN Auto Part MASTER'!$BV$4</f>
        <v>Chain</v>
      </c>
      <c r="C115" s="17" t="s">
        <v>70</v>
      </c>
      <c r="D115" s="260">
        <f>'AMZN Auto Part MASTER'!$BV$59</f>
        <v>0</v>
      </c>
      <c r="E115" s="62"/>
      <c r="F115" s="12"/>
      <c r="G115" s="12"/>
      <c r="H115" s="12"/>
      <c r="I115" s="12"/>
      <c r="J115" s="12"/>
      <c r="K115" s="12"/>
      <c r="L115" s="39"/>
      <c r="T115" s="17"/>
      <c r="U115" s="19"/>
    </row>
    <row r="116" spans="2:21" s="2" customFormat="1" ht="15.75" customHeight="1">
      <c r="B116" s="260" t="str">
        <f>'AMZN Auto Part MASTER'!$BW$4</f>
        <v>Chain</v>
      </c>
      <c r="C116" s="17" t="s">
        <v>71</v>
      </c>
      <c r="D116" s="260">
        <f>'AMZN Auto Part MASTER'!$BW$59</f>
        <v>0</v>
      </c>
      <c r="E116" s="62"/>
      <c r="F116" s="12"/>
      <c r="G116" s="12"/>
      <c r="H116" s="12"/>
      <c r="I116" s="12"/>
      <c r="J116" s="12"/>
      <c r="K116" s="12"/>
      <c r="L116" s="11"/>
      <c r="T116" s="17"/>
      <c r="U116" s="19"/>
    </row>
    <row r="117" spans="2:21" s="2" customFormat="1" ht="15.75" customHeight="1">
      <c r="B117" s="260" t="str">
        <f>'AMZN Auto Part MASTER'!$BX$4</f>
        <v>Chain</v>
      </c>
      <c r="C117" s="17" t="s">
        <v>72</v>
      </c>
      <c r="D117" s="260">
        <f>'AMZN Auto Part MASTER'!$BX$59</f>
        <v>0</v>
      </c>
      <c r="E117" s="62"/>
      <c r="F117" s="12"/>
      <c r="G117" s="12"/>
      <c r="H117" s="12"/>
      <c r="I117" s="12"/>
      <c r="J117" s="12"/>
      <c r="K117" s="12"/>
      <c r="L117" s="11"/>
      <c r="T117" s="17"/>
      <c r="U117" s="19"/>
    </row>
    <row r="118" spans="2:21" s="2" customFormat="1" ht="15.75" customHeight="1">
      <c r="B118" s="260" t="str">
        <f>'AMZN Auto Part MASTER'!$BY$4</f>
        <v>Chain</v>
      </c>
      <c r="C118" s="17" t="s">
        <v>73</v>
      </c>
      <c r="D118" s="260">
        <f>'AMZN Auto Part MASTER'!$BY$59</f>
        <v>0</v>
      </c>
      <c r="E118" s="62"/>
      <c r="F118" s="12"/>
      <c r="G118" s="12"/>
      <c r="H118" s="12"/>
      <c r="I118" s="12"/>
      <c r="J118" s="12"/>
      <c r="K118" s="12"/>
      <c r="L118" s="12"/>
      <c r="T118" s="17"/>
      <c r="U118" s="19"/>
    </row>
    <row r="119" spans="2:21" s="2" customFormat="1" ht="15.75" customHeight="1">
      <c r="B119" s="260" t="str">
        <f>'AMZN Auto Part MASTER'!$BZ$4</f>
        <v>Chain</v>
      </c>
      <c r="C119" s="17" t="s">
        <v>74</v>
      </c>
      <c r="D119" s="260">
        <f>'AMZN Auto Part MASTER'!$BZ$59</f>
        <v>0</v>
      </c>
      <c r="E119" s="62"/>
      <c r="F119" s="12"/>
      <c r="G119" s="12"/>
      <c r="H119" s="12"/>
      <c r="I119" s="12"/>
      <c r="J119" s="12"/>
      <c r="K119" s="12"/>
      <c r="L119" s="12"/>
      <c r="T119" s="17"/>
      <c r="U119" s="19"/>
    </row>
    <row r="120" spans="2:21" s="2" customFormat="1" ht="15.75" customHeight="1">
      <c r="B120" s="260" t="str">
        <f>'AMZN Auto Part MASTER'!$CA$4</f>
        <v>Chain</v>
      </c>
      <c r="C120" s="17" t="s">
        <v>75</v>
      </c>
      <c r="D120" s="260">
        <f>'AMZN Auto Part MASTER'!$CA$59</f>
        <v>0</v>
      </c>
      <c r="E120" s="62"/>
      <c r="F120" s="12"/>
      <c r="G120" s="12"/>
      <c r="H120" s="12"/>
      <c r="I120" s="12"/>
      <c r="J120" s="12"/>
      <c r="K120" s="12"/>
      <c r="L120" s="12"/>
      <c r="T120" s="17"/>
      <c r="U120" s="19"/>
    </row>
    <row r="121" spans="2:21" s="2" customFormat="1" ht="15.75" customHeight="1">
      <c r="B121" s="260" t="str">
        <f>'AMZN Auto Part MASTER'!$CB$4</f>
        <v>Chain</v>
      </c>
      <c r="C121" s="17" t="s">
        <v>76</v>
      </c>
      <c r="D121" s="260">
        <f>'AMZN Auto Part MASTER'!$CB$59</f>
        <v>0</v>
      </c>
      <c r="E121" s="62"/>
      <c r="F121" s="12"/>
      <c r="G121" s="12"/>
      <c r="H121" s="12"/>
      <c r="I121" s="12"/>
      <c r="J121" s="12"/>
      <c r="K121" s="12"/>
      <c r="L121" s="12"/>
      <c r="T121" s="17"/>
      <c r="U121" s="19"/>
    </row>
    <row r="122" spans="2:21" s="2" customFormat="1" ht="15.75" customHeight="1">
      <c r="B122" s="260" t="str">
        <f>'AMZN Auto Part MASTER'!$CC$4</f>
        <v>Chain</v>
      </c>
      <c r="C122" s="17" t="s">
        <v>77</v>
      </c>
      <c r="D122" s="260">
        <f>'AMZN Auto Part MASTER'!$CC$59</f>
        <v>0</v>
      </c>
      <c r="E122" s="62"/>
      <c r="F122" s="12"/>
      <c r="G122" s="12"/>
      <c r="H122" s="12"/>
      <c r="I122" s="12"/>
      <c r="J122" s="12"/>
      <c r="K122" s="12"/>
      <c r="L122" s="12"/>
      <c r="T122" s="17"/>
      <c r="U122" s="19"/>
    </row>
    <row r="123" spans="2:21" s="2" customFormat="1" ht="15.75" customHeight="1">
      <c r="B123" s="260" t="str">
        <f>'AMZN Auto Part MASTER'!$CD$4</f>
        <v>Chain</v>
      </c>
      <c r="C123" s="17" t="s">
        <v>78</v>
      </c>
      <c r="D123" s="260" t="str">
        <f>'AMZN Auto Part MASTER'!$CD$59</f>
        <v>About the same</v>
      </c>
      <c r="E123" s="62"/>
      <c r="F123" s="12"/>
      <c r="G123" s="12"/>
      <c r="H123" s="12"/>
      <c r="I123" s="12"/>
      <c r="J123" s="12"/>
      <c r="K123" s="12"/>
      <c r="L123" s="12"/>
      <c r="T123" s="17"/>
      <c r="U123" s="19"/>
    </row>
    <row r="124" spans="2:21" s="2" customFormat="1" ht="15.75" customHeight="1">
      <c r="B124" s="260" t="str">
        <f>'AMZN Auto Part MASTER'!$CE$4</f>
        <v>Chain</v>
      </c>
      <c r="C124" s="17" t="s">
        <v>79</v>
      </c>
      <c r="D124" s="260">
        <f>'AMZN Auto Part MASTER'!$CE$59</f>
        <v>0</v>
      </c>
      <c r="E124" s="62"/>
      <c r="F124" s="12"/>
      <c r="G124" s="12"/>
      <c r="H124" s="12"/>
      <c r="I124" s="12"/>
      <c r="J124" s="12"/>
      <c r="K124" s="12"/>
      <c r="L124" s="12"/>
      <c r="T124" s="17"/>
      <c r="U124" s="19"/>
    </row>
    <row r="125" spans="2:21" s="2" customFormat="1" ht="15.75" customHeight="1">
      <c r="B125" s="260" t="str">
        <f>'AMZN Auto Part MASTER'!$CF$4</f>
        <v>Chain</v>
      </c>
      <c r="C125" s="17" t="s">
        <v>80</v>
      </c>
      <c r="D125" s="260">
        <f>'AMZN Auto Part MASTER'!$CF$59</f>
        <v>0</v>
      </c>
      <c r="E125" s="62"/>
      <c r="F125" s="12"/>
      <c r="G125" s="12"/>
      <c r="H125" s="12"/>
      <c r="I125" s="12"/>
      <c r="J125" s="12"/>
      <c r="K125" s="12"/>
      <c r="L125" s="12"/>
      <c r="T125" s="17"/>
      <c r="U125" s="19"/>
    </row>
    <row r="126" spans="2:21" s="2" customFormat="1" ht="15.75" customHeight="1">
      <c r="B126" s="260" t="str">
        <f>'AMZN Auto Part MASTER'!$CG$4</f>
        <v>Chain</v>
      </c>
      <c r="C126" s="17" t="s">
        <v>81</v>
      </c>
      <c r="D126" s="260">
        <f>'AMZN Auto Part MASTER'!$CG$59</f>
        <v>0</v>
      </c>
      <c r="E126" s="62"/>
      <c r="F126" s="12"/>
      <c r="G126" s="12"/>
      <c r="H126" s="12"/>
      <c r="I126" s="12"/>
      <c r="J126" s="12"/>
      <c r="K126" s="12"/>
      <c r="L126" s="12"/>
      <c r="T126" s="17"/>
      <c r="U126" s="19"/>
    </row>
    <row r="127" spans="2:21" s="2" customFormat="1" ht="15.75" customHeight="1">
      <c r="B127" s="260" t="str">
        <f>'AMZN Auto Part MASTER'!$CH$4</f>
        <v>Chain</v>
      </c>
      <c r="C127" s="17" t="s">
        <v>82</v>
      </c>
      <c r="D127" s="260">
        <f>'AMZN Auto Part MASTER'!$CH$59</f>
        <v>0</v>
      </c>
      <c r="E127" s="62"/>
      <c r="F127" s="12"/>
      <c r="G127" s="12"/>
      <c r="H127" s="12"/>
      <c r="I127" s="12"/>
      <c r="J127" s="12"/>
      <c r="K127" s="12"/>
      <c r="L127" s="12"/>
      <c r="T127" s="17"/>
      <c r="U127" s="19"/>
    </row>
    <row r="128" spans="2:21" s="2" customFormat="1" ht="15.75" customHeight="1">
      <c r="B128" s="260" t="str">
        <f>'AMZN Auto Part MASTER'!$CI$4</f>
        <v>Chain</v>
      </c>
      <c r="C128" s="17" t="s">
        <v>83</v>
      </c>
      <c r="D128" s="260">
        <f>'AMZN Auto Part MASTER'!$CI$59</f>
        <v>0</v>
      </c>
      <c r="E128" s="62"/>
      <c r="F128" s="12"/>
      <c r="G128" s="12"/>
      <c r="H128" s="12"/>
      <c r="I128" s="12"/>
      <c r="J128" s="12"/>
      <c r="K128" s="12"/>
      <c r="L128" s="12"/>
      <c r="T128" s="17"/>
      <c r="U128" s="19"/>
    </row>
    <row r="129" spans="2:21" s="2" customFormat="1" ht="15.75" customHeight="1">
      <c r="B129" s="260" t="str">
        <f>'AMZN Auto Part MASTER'!$CJ$4</f>
        <v>Chain</v>
      </c>
      <c r="C129" s="17" t="s">
        <v>84</v>
      </c>
      <c r="D129" s="260">
        <f>'AMZN Auto Part MASTER'!$CJ$59</f>
        <v>0</v>
      </c>
      <c r="E129" s="62"/>
      <c r="F129" s="12"/>
      <c r="G129" s="12"/>
      <c r="H129" s="12"/>
      <c r="I129" s="12"/>
      <c r="J129" s="12"/>
      <c r="K129" s="12"/>
      <c r="L129" s="12"/>
      <c r="T129" s="17"/>
      <c r="U129" s="19"/>
    </row>
    <row r="130" spans="2:21" s="2" customFormat="1" ht="15.75" customHeight="1">
      <c r="B130" s="260" t="str">
        <f>'AMZN Auto Part MASTER'!$CK$4</f>
        <v>Chain</v>
      </c>
      <c r="C130" s="17" t="s">
        <v>85</v>
      </c>
      <c r="D130" s="260">
        <f>'AMZN Auto Part MASTER'!$CK$59</f>
        <v>0</v>
      </c>
      <c r="E130" s="62"/>
      <c r="F130" s="12"/>
      <c r="G130" s="12"/>
      <c r="H130" s="12"/>
      <c r="I130" s="12"/>
      <c r="J130" s="12"/>
      <c r="K130" s="12"/>
      <c r="L130" s="12"/>
      <c r="T130" s="17"/>
      <c r="U130" s="19"/>
    </row>
    <row r="131" spans="2:21" s="2" customFormat="1" ht="15.75" customHeight="1">
      <c r="B131" s="260">
        <f>'AMZN Auto Part MASTER'!$CL$4</f>
        <v>0</v>
      </c>
      <c r="C131" s="17" t="s">
        <v>362</v>
      </c>
      <c r="D131" s="260">
        <f>'AMZN Auto Part MASTER'!$CL$59</f>
        <v>0</v>
      </c>
      <c r="E131" s="62"/>
      <c r="F131" s="12"/>
      <c r="G131" s="12"/>
      <c r="H131" s="12"/>
      <c r="I131" s="12"/>
      <c r="J131" s="12"/>
      <c r="K131" s="12"/>
      <c r="L131" s="12"/>
      <c r="T131" s="17"/>
      <c r="U131" s="19"/>
    </row>
    <row r="132" spans="2:21" s="2" customFormat="1" ht="15.75" customHeight="1">
      <c r="B132" s="260">
        <f>'AMZN Auto Part MASTER'!$CM$4</f>
        <v>0</v>
      </c>
      <c r="C132" s="17" t="s">
        <v>363</v>
      </c>
      <c r="D132" s="260">
        <f>'AMZN Auto Part MASTER'!$CM$59</f>
        <v>0</v>
      </c>
      <c r="E132" s="62"/>
      <c r="F132" s="12"/>
      <c r="G132" s="12"/>
      <c r="H132" s="12"/>
      <c r="I132" s="12"/>
      <c r="J132" s="12"/>
      <c r="K132" s="12"/>
      <c r="L132" s="12"/>
      <c r="T132" s="17"/>
      <c r="U132" s="19"/>
    </row>
    <row r="133" spans="2:21" s="2" customFormat="1" ht="15.75" customHeight="1">
      <c r="B133" s="260">
        <f>'AMZN Auto Part MASTER'!$CN$4</f>
        <v>0</v>
      </c>
      <c r="C133" s="17" t="s">
        <v>364</v>
      </c>
      <c r="D133" s="260">
        <f>'AMZN Auto Part MASTER'!$CN$59</f>
        <v>0</v>
      </c>
      <c r="E133" s="62"/>
      <c r="F133" s="12"/>
      <c r="G133" s="12"/>
      <c r="H133" s="12"/>
      <c r="I133" s="12"/>
      <c r="J133" s="12"/>
      <c r="K133" s="12"/>
      <c r="L133" s="12"/>
      <c r="T133" s="17"/>
      <c r="U133" s="19"/>
    </row>
    <row r="134" spans="2:21" s="2" customFormat="1" ht="15.75" customHeight="1">
      <c r="B134" s="260">
        <f>'AMZN Auto Part MASTER'!$CO$4</f>
        <v>0</v>
      </c>
      <c r="C134" s="17" t="s">
        <v>365</v>
      </c>
      <c r="D134" s="260">
        <f>'AMZN Auto Part MASTER'!$CO$59</f>
        <v>0</v>
      </c>
      <c r="E134" s="62"/>
      <c r="F134" s="12"/>
      <c r="G134" s="12"/>
      <c r="H134" s="12"/>
      <c r="I134" s="12"/>
      <c r="J134" s="12"/>
      <c r="K134" s="12"/>
      <c r="L134" s="12"/>
      <c r="T134" s="17"/>
      <c r="U134" s="19"/>
    </row>
    <row r="135" spans="2:21" s="2" customFormat="1" ht="15.75" customHeight="1">
      <c r="B135" s="260">
        <f>'AMZN Auto Part MASTER'!$CP$4</f>
        <v>0</v>
      </c>
      <c r="C135" s="17" t="s">
        <v>366</v>
      </c>
      <c r="D135" s="260">
        <f>'AMZN Auto Part MASTER'!$CP$59</f>
        <v>0</v>
      </c>
      <c r="E135" s="62"/>
      <c r="F135" s="12"/>
      <c r="G135" s="12"/>
      <c r="H135" s="12"/>
      <c r="I135" s="12"/>
      <c r="J135" s="12"/>
      <c r="K135" s="12"/>
      <c r="L135" s="12"/>
      <c r="T135" s="17"/>
      <c r="U135" s="19"/>
    </row>
    <row r="136" spans="2:21" s="2" customFormat="1" ht="15.75" customHeight="1">
      <c r="B136" s="260">
        <f>'AMZN Auto Part MASTER'!$CQ$4</f>
        <v>0</v>
      </c>
      <c r="C136" s="17" t="s">
        <v>367</v>
      </c>
      <c r="D136" s="260">
        <f>'AMZN Auto Part MASTER'!$CQ$59</f>
        <v>0</v>
      </c>
      <c r="E136" s="62"/>
      <c r="F136" s="12"/>
      <c r="G136" s="12"/>
      <c r="H136" s="12"/>
      <c r="I136" s="12"/>
      <c r="J136" s="12"/>
      <c r="K136" s="12"/>
      <c r="L136" s="12"/>
      <c r="T136" s="17"/>
      <c r="U136" s="19"/>
    </row>
    <row r="137" spans="2:21" s="2" customFormat="1" ht="15.75" customHeight="1">
      <c r="B137" s="260">
        <f>'AMZN Auto Part MASTER'!$CR$4</f>
        <v>0</v>
      </c>
      <c r="C137" s="17" t="s">
        <v>368</v>
      </c>
      <c r="D137" s="260">
        <f>'AMZN Auto Part MASTER'!$CR$59</f>
        <v>0</v>
      </c>
      <c r="E137" s="62"/>
      <c r="F137" s="12"/>
      <c r="G137" s="12"/>
      <c r="H137" s="12"/>
      <c r="I137" s="12"/>
      <c r="J137" s="12"/>
      <c r="K137" s="12"/>
      <c r="L137" s="12"/>
      <c r="T137" s="17"/>
      <c r="U137" s="19"/>
    </row>
    <row r="138" spans="2:21" s="2" customFormat="1" ht="15.75" customHeight="1">
      <c r="B138" s="260">
        <f>'AMZN Auto Part MASTER'!$CS$4</f>
        <v>0</v>
      </c>
      <c r="C138" s="17" t="s">
        <v>369</v>
      </c>
      <c r="D138" s="260">
        <f>'AMZN Auto Part MASTER'!$CS$59</f>
        <v>0</v>
      </c>
      <c r="E138" s="62"/>
      <c r="F138" s="12"/>
      <c r="G138" s="12"/>
      <c r="H138" s="12"/>
      <c r="I138" s="12"/>
      <c r="J138" s="12"/>
      <c r="K138" s="12"/>
      <c r="L138" s="12"/>
      <c r="T138" s="17"/>
      <c r="U138" s="19"/>
    </row>
    <row r="139" spans="2:21" s="2" customFormat="1" ht="15.75" customHeight="1">
      <c r="B139" s="260">
        <f>'AMZN Auto Part MASTER'!$CT$4</f>
        <v>0</v>
      </c>
      <c r="C139" s="17" t="s">
        <v>370</v>
      </c>
      <c r="D139" s="260">
        <f>'AMZN Auto Part MASTER'!$CT$59</f>
        <v>0</v>
      </c>
      <c r="E139" s="62"/>
      <c r="F139" s="12"/>
      <c r="G139" s="12"/>
      <c r="H139" s="12"/>
      <c r="I139" s="12"/>
      <c r="J139" s="12"/>
      <c r="K139" s="12"/>
      <c r="L139" s="12"/>
      <c r="T139" s="17"/>
      <c r="U139" s="19"/>
    </row>
    <row r="140" spans="2:21" s="2" customFormat="1" ht="15.75" customHeight="1">
      <c r="B140" s="260">
        <f>'AMZN Auto Part MASTER'!$CU$4</f>
        <v>0</v>
      </c>
      <c r="C140" s="17" t="s">
        <v>371</v>
      </c>
      <c r="D140" s="260">
        <f>'AMZN Auto Part MASTER'!$CU$59</f>
        <v>0</v>
      </c>
      <c r="E140" s="62"/>
      <c r="F140" s="12"/>
      <c r="G140" s="12"/>
      <c r="H140" s="12"/>
      <c r="I140" s="12"/>
      <c r="J140" s="12"/>
      <c r="K140" s="12"/>
      <c r="L140" s="12"/>
      <c r="T140" s="17"/>
      <c r="U140" s="19"/>
    </row>
    <row r="141" spans="2:21" s="2" customFormat="1" ht="15.75" customHeight="1">
      <c r="B141" s="260">
        <f>'AMZN Auto Part MASTER'!$CV$4</f>
        <v>0</v>
      </c>
      <c r="C141" s="17" t="s">
        <v>372</v>
      </c>
      <c r="D141" s="260">
        <f>'AMZN Auto Part MASTER'!$CV$59</f>
        <v>0</v>
      </c>
      <c r="E141" s="62"/>
      <c r="F141" s="12"/>
      <c r="G141" s="12"/>
      <c r="H141" s="12"/>
      <c r="I141" s="12"/>
      <c r="J141" s="12"/>
      <c r="K141" s="12"/>
      <c r="L141" s="12"/>
      <c r="T141" s="17"/>
      <c r="U141" s="19"/>
    </row>
    <row r="142" spans="2:21" s="2" customFormat="1" ht="15.75" customHeight="1">
      <c r="B142" s="260">
        <f>'AMZN Auto Part MASTER'!$CW$4</f>
        <v>0</v>
      </c>
      <c r="C142" s="17" t="s">
        <v>373</v>
      </c>
      <c r="D142" s="260">
        <f>'AMZN Auto Part MASTER'!$CW$59</f>
        <v>0</v>
      </c>
      <c r="E142" s="62"/>
      <c r="F142" s="12"/>
      <c r="G142" s="12"/>
      <c r="H142" s="12"/>
      <c r="I142" s="12"/>
      <c r="J142" s="12"/>
      <c r="K142" s="12"/>
      <c r="L142" s="12"/>
      <c r="T142" s="17"/>
      <c r="U142" s="19"/>
    </row>
    <row r="143" spans="2:21" s="2" customFormat="1" ht="15.75" customHeight="1">
      <c r="B143" s="260">
        <f>'AMZN Auto Part MASTER'!$CX$4</f>
        <v>0</v>
      </c>
      <c r="C143" s="17" t="s">
        <v>374</v>
      </c>
      <c r="D143" s="260">
        <f>'AMZN Auto Part MASTER'!$CX$59</f>
        <v>0</v>
      </c>
      <c r="E143" s="62"/>
      <c r="F143" s="12"/>
      <c r="G143" s="12"/>
      <c r="H143" s="12"/>
      <c r="I143" s="12"/>
      <c r="J143" s="12"/>
      <c r="K143" s="12"/>
      <c r="L143" s="12"/>
      <c r="T143" s="17"/>
      <c r="U143" s="19"/>
    </row>
    <row r="144" spans="2:21" s="2" customFormat="1" ht="15.75" customHeight="1">
      <c r="B144" s="260">
        <f>'AMZN Auto Part MASTER'!$CY$4</f>
        <v>0</v>
      </c>
      <c r="C144" s="17" t="s">
        <v>375</v>
      </c>
      <c r="D144" s="260">
        <f>'AMZN Auto Part MASTER'!$CY$59</f>
        <v>0</v>
      </c>
      <c r="E144" s="62"/>
      <c r="F144" s="12"/>
      <c r="G144" s="12"/>
      <c r="H144" s="12"/>
      <c r="I144" s="12"/>
      <c r="J144" s="12"/>
      <c r="K144" s="12"/>
      <c r="L144" s="12"/>
      <c r="T144" s="17"/>
      <c r="U144" s="19"/>
    </row>
    <row r="145" spans="2:21" s="2" customFormat="1" ht="15.75" customHeight="1">
      <c r="B145" s="260">
        <f>'AMZN Auto Part MASTER'!$CZ$4</f>
        <v>0</v>
      </c>
      <c r="C145" s="17" t="s">
        <v>394</v>
      </c>
      <c r="D145" s="260">
        <f>'AMZN Auto Part MASTER'!$CZ$59</f>
        <v>0</v>
      </c>
      <c r="E145" s="62"/>
      <c r="F145" s="12"/>
      <c r="G145" s="12"/>
      <c r="H145" s="12"/>
      <c r="I145" s="12"/>
      <c r="J145" s="12"/>
      <c r="K145" s="12"/>
      <c r="L145" s="12"/>
      <c r="T145" s="17"/>
      <c r="U145" s="19"/>
    </row>
    <row r="146" spans="2:21" s="2" customFormat="1" ht="15.75" customHeight="1">
      <c r="B146" s="260">
        <f>'AMZN Auto Part MASTER'!$DA$4</f>
        <v>0</v>
      </c>
      <c r="C146" s="17" t="s">
        <v>395</v>
      </c>
      <c r="D146" s="260">
        <f>'AMZN Auto Part MASTER'!$DA$59</f>
        <v>0</v>
      </c>
      <c r="E146" s="62"/>
      <c r="F146" s="12"/>
      <c r="G146" s="12"/>
      <c r="H146" s="12"/>
      <c r="I146" s="12"/>
      <c r="J146" s="12"/>
      <c r="K146" s="12"/>
      <c r="L146" s="12"/>
      <c r="T146" s="17"/>
      <c r="U146" s="19"/>
    </row>
    <row r="147" spans="2:21" s="2" customFormat="1" ht="15.75" customHeight="1">
      <c r="B147" s="260">
        <f>'AMZN Auto Part MASTER'!$DB$4</f>
        <v>0</v>
      </c>
      <c r="C147" s="17" t="s">
        <v>396</v>
      </c>
      <c r="D147" s="260">
        <f>'AMZN Auto Part MASTER'!$DB$59</f>
        <v>0</v>
      </c>
      <c r="E147" s="62"/>
      <c r="F147" s="12"/>
      <c r="G147" s="12"/>
      <c r="H147" s="12"/>
      <c r="I147" s="12"/>
      <c r="J147" s="12"/>
      <c r="K147" s="12"/>
      <c r="L147" s="12"/>
      <c r="T147" s="17"/>
      <c r="U147" s="19"/>
    </row>
    <row r="148" spans="2:21" s="2" customFormat="1" ht="15.75" customHeight="1">
      <c r="B148" s="260">
        <f>'AMZN Auto Part MASTER'!$DC$4</f>
        <v>0</v>
      </c>
      <c r="C148" s="17" t="s">
        <v>397</v>
      </c>
      <c r="D148" s="260">
        <f>'AMZN Auto Part MASTER'!$DC$59</f>
        <v>0</v>
      </c>
      <c r="E148" s="62"/>
      <c r="F148" s="12"/>
      <c r="G148" s="12"/>
      <c r="H148" s="12"/>
      <c r="I148" s="12"/>
      <c r="J148" s="12"/>
      <c r="K148" s="12"/>
      <c r="L148" s="12"/>
      <c r="T148" s="17"/>
      <c r="U148" s="19"/>
    </row>
    <row r="149" spans="2:21" s="2" customFormat="1" ht="15.75" customHeight="1">
      <c r="B149" s="260">
        <f>'AMZN Auto Part MASTER'!$DD$4</f>
        <v>0</v>
      </c>
      <c r="C149" s="17" t="s">
        <v>398</v>
      </c>
      <c r="D149" s="260">
        <f>'AMZN Auto Part MASTER'!$DD$59</f>
        <v>0</v>
      </c>
      <c r="E149" s="62"/>
      <c r="F149" s="12"/>
      <c r="G149" s="12"/>
      <c r="H149" s="12"/>
      <c r="I149" s="12"/>
      <c r="J149" s="12"/>
      <c r="K149" s="12"/>
      <c r="L149" s="12"/>
      <c r="T149" s="17"/>
      <c r="U149" s="19"/>
    </row>
    <row r="150" spans="2:21" s="2" customFormat="1" ht="15.75" customHeight="1">
      <c r="B150" s="260">
        <f>'AMZN Auto Part MASTER'!$DE$4</f>
        <v>0</v>
      </c>
      <c r="C150" s="17" t="s">
        <v>399</v>
      </c>
      <c r="D150" s="260">
        <f>'AMZN Auto Part MASTER'!$DE$59</f>
        <v>0</v>
      </c>
      <c r="E150" s="62"/>
      <c r="F150" s="12"/>
      <c r="G150" s="12"/>
      <c r="H150" s="12"/>
      <c r="I150" s="12"/>
      <c r="J150" s="12"/>
      <c r="K150" s="12"/>
      <c r="L150" s="12"/>
      <c r="T150" s="17"/>
      <c r="U150" s="19"/>
    </row>
    <row r="151" spans="2:21" s="2" customFormat="1" ht="15.75" customHeight="1">
      <c r="B151" s="260">
        <f>'AMZN Auto Part MASTER'!$DF$4</f>
        <v>0</v>
      </c>
      <c r="C151" s="17" t="s">
        <v>400</v>
      </c>
      <c r="D151" s="260">
        <f>'AMZN Auto Part MASTER'!$DF$59</f>
        <v>0</v>
      </c>
      <c r="E151" s="62"/>
      <c r="F151" s="12"/>
      <c r="G151" s="12"/>
      <c r="H151" s="12"/>
      <c r="I151" s="12"/>
      <c r="J151" s="12"/>
      <c r="K151" s="12"/>
      <c r="L151" s="12"/>
      <c r="T151" s="17"/>
      <c r="U151" s="19"/>
    </row>
    <row r="152" spans="2:21" s="2" customFormat="1" ht="15.75" customHeight="1">
      <c r="B152" s="260">
        <f>'AMZN Auto Part MASTER'!$DG$4</f>
        <v>0</v>
      </c>
      <c r="C152" s="17" t="s">
        <v>401</v>
      </c>
      <c r="D152" s="260">
        <f>'AMZN Auto Part MASTER'!$DG$59</f>
        <v>0</v>
      </c>
      <c r="E152" s="62"/>
      <c r="F152" s="12"/>
      <c r="G152" s="12"/>
      <c r="H152" s="12"/>
      <c r="I152" s="12"/>
      <c r="J152" s="12"/>
      <c r="K152" s="12"/>
      <c r="L152" s="12"/>
      <c r="T152" s="17"/>
      <c r="U152" s="19"/>
    </row>
    <row r="153" spans="2:21" s="2" customFormat="1" ht="15.75" customHeight="1">
      <c r="B153" s="260">
        <f>'AMZN Auto Part MASTER'!$DH$4</f>
        <v>0</v>
      </c>
      <c r="C153" s="17" t="s">
        <v>402</v>
      </c>
      <c r="D153" s="260">
        <f>'AMZN Auto Part MASTER'!$DH$59</f>
        <v>0</v>
      </c>
      <c r="E153" s="62"/>
      <c r="F153" s="12"/>
      <c r="G153" s="12"/>
      <c r="H153" s="12"/>
      <c r="I153" s="12"/>
      <c r="J153" s="12"/>
      <c r="K153" s="12"/>
      <c r="L153" s="12"/>
      <c r="T153" s="17"/>
      <c r="U153" s="19"/>
    </row>
    <row r="154" spans="2:21" s="2" customFormat="1" ht="15.75" customHeight="1">
      <c r="B154" s="260">
        <f>'AMZN Auto Part MASTER'!$DI$4</f>
        <v>0</v>
      </c>
      <c r="C154" s="17" t="s">
        <v>403</v>
      </c>
      <c r="D154" s="260">
        <f>'AMZN Auto Part MASTER'!$DI$59</f>
        <v>0</v>
      </c>
      <c r="E154" s="62"/>
      <c r="F154" s="12"/>
      <c r="G154" s="12"/>
      <c r="H154" s="12"/>
      <c r="I154" s="12"/>
      <c r="J154" s="12"/>
      <c r="K154" s="12"/>
      <c r="L154" s="12"/>
      <c r="T154" s="17"/>
      <c r="U154" s="19"/>
    </row>
    <row r="155" spans="2:21" s="2" customFormat="1" ht="15.75" customHeight="1">
      <c r="B155" s="260">
        <f>'AMZN Auto Part MASTER'!$DJ$4</f>
        <v>0</v>
      </c>
      <c r="C155" s="17" t="s">
        <v>404</v>
      </c>
      <c r="D155" s="260">
        <f>'AMZN Auto Part MASTER'!$DJ$59</f>
        <v>0</v>
      </c>
      <c r="E155" s="62"/>
      <c r="F155" s="12"/>
      <c r="G155" s="12"/>
      <c r="H155" s="12"/>
      <c r="I155" s="12"/>
      <c r="J155" s="12"/>
      <c r="K155" s="12"/>
      <c r="L155" s="12"/>
      <c r="T155" s="17"/>
      <c r="U155" s="19"/>
    </row>
    <row r="156" spans="2:21" s="2" customFormat="1" ht="15.75" customHeight="1">
      <c r="B156" s="260">
        <f>'AMZN Auto Part MASTER'!$DK$4</f>
        <v>0</v>
      </c>
      <c r="C156" s="17" t="s">
        <v>405</v>
      </c>
      <c r="D156" s="260">
        <f>'AMZN Auto Part MASTER'!$DK$59</f>
        <v>0</v>
      </c>
      <c r="E156" s="62"/>
      <c r="F156" s="12"/>
      <c r="G156" s="12"/>
      <c r="H156" s="12"/>
      <c r="I156" s="12"/>
      <c r="J156" s="12"/>
      <c r="K156" s="12"/>
      <c r="L156" s="12"/>
      <c r="T156" s="17"/>
      <c r="U156" s="19"/>
    </row>
    <row r="157" spans="2:21" s="2" customFormat="1" ht="15.75" customHeight="1">
      <c r="B157" s="260">
        <f>'AMZN Auto Part MASTER'!$DL$4</f>
        <v>0</v>
      </c>
      <c r="C157" s="17" t="s">
        <v>406</v>
      </c>
      <c r="D157" s="260">
        <f>'AMZN Auto Part MASTER'!$DL$59</f>
        <v>0</v>
      </c>
      <c r="E157" s="62"/>
      <c r="F157" s="12"/>
      <c r="G157" s="12"/>
      <c r="H157" s="12"/>
      <c r="I157" s="12"/>
      <c r="J157" s="12"/>
      <c r="K157" s="12"/>
      <c r="L157" s="12"/>
      <c r="T157" s="17"/>
      <c r="U157" s="19"/>
    </row>
    <row r="158" spans="2:21" s="2" customFormat="1" ht="15.75" customHeight="1">
      <c r="B158" s="260">
        <f>'AMZN Auto Part MASTER'!$DM$4</f>
        <v>0</v>
      </c>
      <c r="C158" s="17" t="s">
        <v>407</v>
      </c>
      <c r="D158" s="260">
        <f>'AMZN Auto Part MASTER'!$DM$59</f>
        <v>0</v>
      </c>
      <c r="E158" s="62"/>
      <c r="F158" s="12"/>
      <c r="G158" s="12"/>
      <c r="H158" s="12"/>
      <c r="I158" s="12"/>
      <c r="J158" s="12"/>
      <c r="K158" s="12"/>
      <c r="L158" s="12"/>
      <c r="T158" s="17"/>
      <c r="U158" s="19"/>
    </row>
    <row r="159" spans="2:21" s="2" customFormat="1" ht="15.75" customHeight="1">
      <c r="B159" s="260">
        <f>'AMZN Auto Part MASTER'!$DN$4</f>
        <v>0</v>
      </c>
      <c r="C159" s="17" t="s">
        <v>408</v>
      </c>
      <c r="D159" s="260">
        <f>'AMZN Auto Part MASTER'!$DN$59</f>
        <v>0</v>
      </c>
      <c r="E159" s="62"/>
      <c r="F159" s="12"/>
      <c r="G159" s="12"/>
      <c r="H159" s="12"/>
      <c r="I159" s="12"/>
      <c r="J159" s="12"/>
      <c r="K159" s="12"/>
      <c r="L159" s="12"/>
      <c r="T159" s="17"/>
      <c r="U159" s="19"/>
    </row>
    <row r="160" spans="2:21" s="2" customFormat="1" ht="15.75" customHeight="1">
      <c r="B160" s="260">
        <f>'AMZN Auto Part MASTER'!$DO$4</f>
        <v>0</v>
      </c>
      <c r="C160" s="17" t="s">
        <v>409</v>
      </c>
      <c r="D160" s="260">
        <f>'AMZN Auto Part MASTER'!$DO$59</f>
        <v>0</v>
      </c>
      <c r="E160" s="62"/>
      <c r="F160" s="12"/>
      <c r="G160" s="12"/>
      <c r="H160" s="12"/>
      <c r="I160" s="12"/>
      <c r="J160" s="12"/>
      <c r="K160" s="12"/>
      <c r="L160" s="12"/>
      <c r="T160" s="17"/>
      <c r="U160" s="19"/>
    </row>
    <row r="161" spans="2:21" s="2" customFormat="1" ht="15.75" customHeight="1">
      <c r="B161" s="260">
        <f>'AMZN Auto Part MASTER'!$DP$4</f>
        <v>0</v>
      </c>
      <c r="C161" s="17" t="s">
        <v>410</v>
      </c>
      <c r="D161" s="260">
        <f>'AMZN Auto Part MASTER'!$DP$59</f>
        <v>0</v>
      </c>
      <c r="E161" s="62"/>
      <c r="F161" s="12"/>
      <c r="G161" s="12"/>
      <c r="H161" s="12"/>
      <c r="I161" s="12"/>
      <c r="J161" s="12"/>
      <c r="K161" s="12"/>
      <c r="L161" s="12"/>
      <c r="T161" s="17"/>
      <c r="U161" s="19"/>
    </row>
    <row r="162" spans="2:21" s="2" customFormat="1" ht="15.75" customHeight="1">
      <c r="B162" s="260">
        <f>'AMZN Auto Part MASTER'!$DQ$4</f>
        <v>0</v>
      </c>
      <c r="C162" s="17" t="s">
        <v>411</v>
      </c>
      <c r="D162" s="260">
        <f>'AMZN Auto Part MASTER'!$DQ$59</f>
        <v>0</v>
      </c>
      <c r="E162" s="62"/>
      <c r="F162" s="12"/>
      <c r="G162" s="12"/>
      <c r="H162" s="12"/>
      <c r="I162" s="12"/>
      <c r="J162" s="12"/>
      <c r="K162" s="12"/>
      <c r="L162" s="12"/>
      <c r="T162" s="17"/>
      <c r="U162" s="19"/>
    </row>
    <row r="163" spans="2:21" s="2" customFormat="1" ht="15.75" customHeight="1">
      <c r="B163" s="260">
        <f>'AMZN Auto Part MASTER'!$DR$4</f>
        <v>0</v>
      </c>
      <c r="C163" s="17" t="s">
        <v>412</v>
      </c>
      <c r="D163" s="260">
        <f>'AMZN Auto Part MASTER'!$DR$59</f>
        <v>0</v>
      </c>
      <c r="E163" s="62"/>
      <c r="F163" s="12"/>
      <c r="G163" s="12"/>
      <c r="H163" s="12"/>
      <c r="I163" s="12"/>
      <c r="J163" s="12"/>
      <c r="K163" s="12"/>
      <c r="L163" s="12"/>
      <c r="T163" s="17"/>
      <c r="U163" s="19"/>
    </row>
    <row r="164" spans="2:21" s="2" customFormat="1" ht="15.75" customHeight="1">
      <c r="B164" s="260">
        <f>'AMZN Auto Part MASTER'!$DS$4</f>
        <v>0</v>
      </c>
      <c r="C164" s="17" t="s">
        <v>413</v>
      </c>
      <c r="D164" s="260">
        <f>'AMZN Auto Part MASTER'!$DS$59</f>
        <v>0</v>
      </c>
      <c r="E164" s="62"/>
      <c r="F164" s="12"/>
      <c r="G164" s="12"/>
      <c r="H164" s="12"/>
      <c r="I164" s="12"/>
      <c r="J164" s="12"/>
      <c r="K164" s="12"/>
      <c r="L164" s="12"/>
      <c r="T164" s="17"/>
      <c r="U164" s="19"/>
    </row>
    <row r="165" spans="2:21" s="2" customFormat="1" ht="15.75" customHeight="1">
      <c r="B165" s="260">
        <f>'AMZN Auto Part MASTER'!$DT$4</f>
        <v>0</v>
      </c>
      <c r="C165" s="17" t="s">
        <v>414</v>
      </c>
      <c r="D165" s="260">
        <f>'AMZN Auto Part MASTER'!$DT$59</f>
        <v>0</v>
      </c>
      <c r="E165" s="62"/>
      <c r="F165" s="12"/>
      <c r="G165" s="12"/>
      <c r="H165" s="12"/>
      <c r="I165" s="12"/>
      <c r="J165" s="12"/>
      <c r="K165" s="12"/>
      <c r="L165" s="12"/>
      <c r="T165" s="17"/>
      <c r="U165" s="19"/>
    </row>
    <row r="166" spans="2:21" s="2" customFormat="1" ht="15.75" customHeight="1">
      <c r="B166" s="260">
        <f>'AMZN Auto Part MASTER'!$DU$4</f>
        <v>0</v>
      </c>
      <c r="C166" s="17" t="s">
        <v>415</v>
      </c>
      <c r="D166" s="260">
        <f>'AMZN Auto Part MASTER'!$DU$59</f>
        <v>0</v>
      </c>
      <c r="E166" s="62"/>
      <c r="F166" s="12"/>
      <c r="G166" s="12"/>
      <c r="H166" s="12"/>
      <c r="I166" s="12"/>
      <c r="J166" s="12"/>
      <c r="K166" s="12"/>
      <c r="L166" s="12"/>
      <c r="T166" s="17"/>
      <c r="U166" s="19"/>
    </row>
    <row r="167" spans="2:21" s="2" customFormat="1" ht="15.75" customHeight="1">
      <c r="B167" s="260">
        <f>'AMZN Auto Part MASTER'!$DV$4</f>
        <v>0</v>
      </c>
      <c r="C167" s="17" t="s">
        <v>416</v>
      </c>
      <c r="D167" s="260">
        <f>'AMZN Auto Part MASTER'!$DV$59</f>
        <v>0</v>
      </c>
      <c r="E167" s="62"/>
      <c r="F167" s="12"/>
      <c r="G167" s="12"/>
      <c r="H167" s="12"/>
      <c r="I167" s="12"/>
      <c r="J167" s="12"/>
      <c r="K167" s="12"/>
      <c r="L167" s="12"/>
      <c r="T167" s="17"/>
      <c r="U167" s="19"/>
    </row>
    <row r="168" spans="2:21" s="2" customFormat="1" ht="15.75" customHeight="1">
      <c r="B168" s="260">
        <f>'AMZN Auto Part MASTER'!$DW$4</f>
        <v>0</v>
      </c>
      <c r="C168" s="17" t="s">
        <v>417</v>
      </c>
      <c r="D168" s="260">
        <f>'AMZN Auto Part MASTER'!$DW$59</f>
        <v>0</v>
      </c>
      <c r="E168" s="62"/>
      <c r="F168" s="12"/>
      <c r="G168" s="12"/>
      <c r="H168" s="12"/>
      <c r="I168" s="12"/>
      <c r="J168" s="12"/>
      <c r="K168" s="12"/>
      <c r="L168" s="12"/>
      <c r="T168" s="17"/>
      <c r="U168" s="19"/>
    </row>
    <row r="169" spans="2:21" s="2" customFormat="1" ht="15.75" customHeight="1">
      <c r="B169" s="260">
        <f>'AMZN Auto Part MASTER'!$DX$4</f>
        <v>0</v>
      </c>
      <c r="C169" s="17" t="s">
        <v>418</v>
      </c>
      <c r="D169" s="260">
        <f>'AMZN Auto Part MASTER'!$DX$59</f>
        <v>0</v>
      </c>
      <c r="E169" s="62"/>
      <c r="F169" s="12"/>
      <c r="G169" s="12"/>
      <c r="H169" s="12"/>
      <c r="I169" s="12"/>
      <c r="J169" s="12"/>
      <c r="K169" s="12"/>
      <c r="L169" s="12"/>
      <c r="T169" s="17"/>
      <c r="U169" s="19"/>
    </row>
    <row r="170" spans="2:21" s="2" customFormat="1" ht="15.75" customHeight="1">
      <c r="B170" s="260">
        <f>'AMZN Auto Part MASTER'!$DY$4</f>
        <v>0</v>
      </c>
      <c r="C170" s="17" t="s">
        <v>419</v>
      </c>
      <c r="D170" s="260">
        <f>'AMZN Auto Part MASTER'!$DY$59</f>
        <v>0</v>
      </c>
      <c r="E170" s="62"/>
      <c r="F170" s="12"/>
      <c r="G170" s="12"/>
      <c r="H170" s="12"/>
      <c r="I170" s="12"/>
      <c r="J170" s="12"/>
      <c r="K170" s="12"/>
      <c r="L170" s="12"/>
      <c r="T170" s="17"/>
      <c r="U170" s="19"/>
    </row>
    <row r="171" spans="2:21" s="2" customFormat="1" ht="15.75" customHeight="1">
      <c r="B171" s="260">
        <f>'AMZN Auto Part MASTER'!$DZ$4</f>
        <v>0</v>
      </c>
      <c r="C171" s="17" t="s">
        <v>420</v>
      </c>
      <c r="D171" s="260">
        <f>'AMZN Auto Part MASTER'!$DZ$59</f>
        <v>0</v>
      </c>
      <c r="E171" s="62"/>
      <c r="F171" s="12"/>
      <c r="G171" s="12"/>
      <c r="H171" s="12"/>
      <c r="I171" s="12"/>
      <c r="J171" s="12"/>
      <c r="K171" s="12"/>
      <c r="L171" s="12"/>
      <c r="T171" s="17"/>
      <c r="U171" s="19"/>
    </row>
    <row r="172" spans="2:21" s="2" customFormat="1" ht="15.75" customHeight="1">
      <c r="B172" s="260">
        <f>'AMZN Auto Part MASTER'!$EA$4</f>
        <v>0</v>
      </c>
      <c r="C172" s="17" t="s">
        <v>421</v>
      </c>
      <c r="D172" s="260">
        <f>'AMZN Auto Part MASTER'!$EA$59</f>
        <v>0</v>
      </c>
      <c r="E172" s="62"/>
      <c r="F172" s="12"/>
      <c r="G172" s="12"/>
      <c r="H172" s="12"/>
      <c r="I172" s="12"/>
      <c r="J172" s="12"/>
      <c r="K172" s="12"/>
      <c r="L172" s="12"/>
      <c r="T172" s="17"/>
      <c r="U172" s="19"/>
    </row>
    <row r="173" spans="2:21" s="2" customFormat="1" ht="15.75" customHeight="1">
      <c r="B173" s="260">
        <f>'AMZN Auto Part MASTER'!$EB$4</f>
        <v>0</v>
      </c>
      <c r="C173" s="17" t="s">
        <v>422</v>
      </c>
      <c r="D173" s="260">
        <f>'AMZN Auto Part MASTER'!$EB$59</f>
        <v>0</v>
      </c>
      <c r="E173" s="62"/>
      <c r="F173" s="12"/>
      <c r="G173" s="12"/>
      <c r="H173" s="12"/>
      <c r="I173" s="12"/>
      <c r="J173" s="12"/>
      <c r="K173" s="12"/>
      <c r="L173" s="12"/>
      <c r="T173" s="17"/>
      <c r="U173" s="19"/>
    </row>
    <row r="174" spans="2:21" s="2" customFormat="1" ht="15.75" customHeight="1">
      <c r="B174" s="260">
        <f>'AMZN Auto Part MASTER'!$EC$4</f>
        <v>0</v>
      </c>
      <c r="C174" s="17" t="s">
        <v>423</v>
      </c>
      <c r="D174" s="260">
        <f>'AMZN Auto Part MASTER'!$EC$59</f>
        <v>0</v>
      </c>
      <c r="E174" s="62"/>
      <c r="F174" s="12"/>
      <c r="G174" s="12"/>
      <c r="H174" s="12"/>
      <c r="I174" s="12"/>
      <c r="J174" s="12"/>
      <c r="K174" s="12"/>
      <c r="L174" s="12"/>
      <c r="T174" s="17"/>
      <c r="U174" s="19"/>
    </row>
    <row r="175" spans="2:21" s="2" customFormat="1" ht="15.75" customHeight="1">
      <c r="B175" s="260">
        <f>'AMZN Auto Part MASTER'!$ED$4</f>
        <v>0</v>
      </c>
      <c r="C175" s="17" t="s">
        <v>424</v>
      </c>
      <c r="D175" s="260">
        <f>'AMZN Auto Part MASTER'!$ED$59</f>
        <v>0</v>
      </c>
      <c r="E175" s="62"/>
      <c r="F175" s="12"/>
      <c r="G175" s="12"/>
      <c r="H175" s="12"/>
      <c r="I175" s="12"/>
      <c r="J175" s="12"/>
      <c r="K175" s="12"/>
      <c r="L175" s="12"/>
      <c r="T175" s="17"/>
      <c r="U175" s="19"/>
    </row>
    <row r="176" spans="2:21" s="2" customFormat="1" ht="15.75" customHeight="1">
      <c r="B176" s="260">
        <f>'AMZN Auto Part MASTER'!$EE$4</f>
        <v>0</v>
      </c>
      <c r="C176" s="17" t="s">
        <v>425</v>
      </c>
      <c r="D176" s="260">
        <f>'AMZN Auto Part MASTER'!$EE$59</f>
        <v>0</v>
      </c>
      <c r="E176" s="62"/>
      <c r="F176" s="12"/>
      <c r="G176" s="12"/>
      <c r="H176" s="12"/>
      <c r="I176" s="12"/>
      <c r="J176" s="12"/>
      <c r="K176" s="12"/>
      <c r="L176" s="12"/>
      <c r="T176" s="17"/>
      <c r="U176" s="19"/>
    </row>
    <row r="177" spans="2:21" s="2" customFormat="1" ht="15.75" customHeight="1">
      <c r="B177" s="260">
        <f>'AMZN Auto Part MASTER'!$EF$4</f>
        <v>0</v>
      </c>
      <c r="C177" s="17" t="s">
        <v>426</v>
      </c>
      <c r="D177" s="260">
        <f>'AMZN Auto Part MASTER'!$EF$59</f>
        <v>0</v>
      </c>
      <c r="E177" s="62"/>
      <c r="F177" s="12"/>
      <c r="G177" s="12"/>
      <c r="H177" s="12"/>
      <c r="I177" s="12"/>
      <c r="J177" s="12"/>
      <c r="K177" s="12"/>
      <c r="L177" s="12"/>
      <c r="T177" s="17"/>
      <c r="U177" s="19"/>
    </row>
    <row r="178" spans="2:21" s="2" customFormat="1" ht="15.75" customHeight="1">
      <c r="B178" s="260">
        <f>'AMZN Auto Part MASTER'!$EG$4</f>
        <v>0</v>
      </c>
      <c r="C178" s="17" t="s">
        <v>427</v>
      </c>
      <c r="D178" s="260">
        <f>'AMZN Auto Part MASTER'!$EG$59</f>
        <v>0</v>
      </c>
      <c r="E178" s="62"/>
      <c r="F178" s="12"/>
      <c r="G178" s="12"/>
      <c r="H178" s="12"/>
      <c r="I178" s="12"/>
      <c r="J178" s="12"/>
      <c r="K178" s="12"/>
      <c r="L178" s="12"/>
      <c r="T178" s="17"/>
      <c r="U178" s="19"/>
    </row>
    <row r="179" spans="2:21" s="2" customFormat="1" ht="15.75" customHeight="1">
      <c r="B179" s="260">
        <f>'AMZN Auto Part MASTER'!$EH$4</f>
        <v>0</v>
      </c>
      <c r="C179" s="17" t="s">
        <v>428</v>
      </c>
      <c r="D179" s="260">
        <f>'AMZN Auto Part MASTER'!$EH$59</f>
        <v>0</v>
      </c>
      <c r="E179" s="62"/>
      <c r="F179" s="12"/>
      <c r="G179" s="12"/>
      <c r="H179" s="12"/>
      <c r="I179" s="12"/>
      <c r="J179" s="12"/>
      <c r="K179" s="12"/>
      <c r="L179" s="12"/>
      <c r="T179" s="17"/>
      <c r="U179" s="19"/>
    </row>
    <row r="180" spans="2:21" s="2" customFormat="1" ht="15.75" customHeight="1">
      <c r="B180" s="260">
        <f>'AMZN Auto Part MASTER'!$EI$4</f>
        <v>0</v>
      </c>
      <c r="C180" s="17" t="s">
        <v>429</v>
      </c>
      <c r="D180" s="260">
        <f>'AMZN Auto Part MASTER'!$EI$59</f>
        <v>0</v>
      </c>
      <c r="E180" s="62"/>
      <c r="F180" s="12"/>
      <c r="G180" s="12"/>
      <c r="H180" s="12"/>
      <c r="I180" s="12"/>
      <c r="J180" s="12"/>
      <c r="K180" s="12"/>
      <c r="L180" s="12"/>
      <c r="T180" s="17"/>
      <c r="U180" s="19"/>
    </row>
    <row r="181" spans="2:21" s="2" customFormat="1" ht="15.75" customHeight="1">
      <c r="B181" s="260">
        <f>'AMZN Auto Part MASTER'!$EJ$4</f>
        <v>0</v>
      </c>
      <c r="C181" s="17" t="s">
        <v>430</v>
      </c>
      <c r="D181" s="260">
        <f>'AMZN Auto Part MASTER'!$EJ$59</f>
        <v>0</v>
      </c>
      <c r="E181" s="62"/>
      <c r="F181" s="12"/>
      <c r="G181" s="12"/>
      <c r="H181" s="12"/>
      <c r="I181" s="12"/>
      <c r="J181" s="12"/>
      <c r="K181" s="12"/>
      <c r="L181" s="12"/>
      <c r="T181" s="17"/>
      <c r="U181" s="19"/>
    </row>
    <row r="182" spans="2:21" s="2" customFormat="1" ht="15.75" customHeight="1">
      <c r="B182" s="260">
        <f>'AMZN Auto Part MASTER'!$EK$4</f>
        <v>0</v>
      </c>
      <c r="C182" s="17" t="s">
        <v>431</v>
      </c>
      <c r="D182" s="260">
        <f>'AMZN Auto Part MASTER'!$EK$59</f>
        <v>0</v>
      </c>
      <c r="E182" s="62"/>
      <c r="F182" s="12"/>
      <c r="G182" s="12"/>
      <c r="H182" s="12"/>
      <c r="I182" s="12"/>
      <c r="J182" s="12"/>
      <c r="K182" s="12"/>
      <c r="L182" s="12"/>
      <c r="T182" s="17"/>
      <c r="U182" s="19"/>
    </row>
    <row r="183" spans="2:21" s="2" customFormat="1" ht="15.75" customHeight="1">
      <c r="B183" s="260">
        <f>'AMZN Auto Part MASTER'!$EL$4</f>
        <v>0</v>
      </c>
      <c r="C183" s="17" t="s">
        <v>432</v>
      </c>
      <c r="D183" s="260">
        <f>'AMZN Auto Part MASTER'!$EL$59</f>
        <v>0</v>
      </c>
      <c r="E183" s="62"/>
      <c r="F183" s="12"/>
      <c r="G183" s="12"/>
      <c r="H183" s="12"/>
      <c r="I183" s="12"/>
      <c r="J183" s="12"/>
      <c r="K183" s="12"/>
      <c r="L183" s="12"/>
      <c r="T183" s="17"/>
      <c r="U183" s="19"/>
    </row>
    <row r="184" spans="2:21" s="2" customFormat="1" ht="15.75" customHeight="1">
      <c r="B184" s="260">
        <f>'AMZN Auto Part MASTER'!$EM$4</f>
        <v>0</v>
      </c>
      <c r="C184" s="17" t="s">
        <v>433</v>
      </c>
      <c r="D184" s="260">
        <f>'AMZN Auto Part MASTER'!$EM$59</f>
        <v>0</v>
      </c>
      <c r="E184" s="62"/>
      <c r="F184" s="12"/>
      <c r="G184" s="12"/>
      <c r="H184" s="12"/>
      <c r="I184" s="12"/>
      <c r="J184" s="12"/>
      <c r="K184" s="12"/>
      <c r="L184" s="12"/>
      <c r="T184" s="17"/>
      <c r="U184" s="19"/>
    </row>
    <row r="185" spans="2:21" s="2" customFormat="1" ht="15.75" customHeight="1">
      <c r="B185" s="260">
        <f>'AMZN Auto Part MASTER'!$EN$4</f>
        <v>0</v>
      </c>
      <c r="C185" s="17" t="s">
        <v>434</v>
      </c>
      <c r="D185" s="260">
        <f>'AMZN Auto Part MASTER'!$EN$59</f>
        <v>0</v>
      </c>
      <c r="E185" s="62"/>
      <c r="F185" s="12"/>
      <c r="G185" s="12"/>
      <c r="H185" s="12"/>
      <c r="I185" s="12"/>
      <c r="J185" s="12"/>
      <c r="K185" s="12"/>
      <c r="L185" s="12"/>
      <c r="T185" s="17"/>
      <c r="U185" s="19"/>
    </row>
    <row r="186" spans="2:21" s="2" customFormat="1" ht="15.75" customHeight="1">
      <c r="B186" s="260">
        <f>'AMZN Auto Part MASTER'!$EO$4</f>
        <v>0</v>
      </c>
      <c r="C186" s="17" t="s">
        <v>435</v>
      </c>
      <c r="D186" s="260">
        <f>'AMZN Auto Part MASTER'!$EO$59</f>
        <v>0</v>
      </c>
      <c r="E186" s="62"/>
      <c r="F186" s="12"/>
      <c r="G186" s="12"/>
      <c r="H186" s="12"/>
      <c r="I186" s="12"/>
      <c r="J186" s="12"/>
      <c r="K186" s="12"/>
      <c r="L186" s="12"/>
      <c r="T186" s="17"/>
      <c r="U186" s="19"/>
    </row>
    <row r="187" spans="2:21" s="2" customFormat="1" ht="15.75" customHeight="1">
      <c r="B187" s="260">
        <f>'AMZN Auto Part MASTER'!$EP$4</f>
        <v>0</v>
      </c>
      <c r="C187" s="17" t="s">
        <v>436</v>
      </c>
      <c r="D187" s="260">
        <f>'AMZN Auto Part MASTER'!$EP$59</f>
        <v>0</v>
      </c>
      <c r="E187" s="62"/>
      <c r="F187" s="12"/>
      <c r="G187" s="12"/>
      <c r="H187" s="12"/>
      <c r="I187" s="12"/>
      <c r="J187" s="12"/>
      <c r="K187" s="12"/>
      <c r="L187" s="12"/>
      <c r="T187" s="17"/>
      <c r="U187" s="19"/>
    </row>
    <row r="188" spans="2:21" s="2" customFormat="1" ht="15.75" customHeight="1">
      <c r="B188" s="260">
        <f>'AMZN Auto Part MASTER'!$EQ$4</f>
        <v>0</v>
      </c>
      <c r="C188" s="17" t="s">
        <v>437</v>
      </c>
      <c r="D188" s="260">
        <f>'AMZN Auto Part MASTER'!$EQ$59</f>
        <v>0</v>
      </c>
      <c r="E188" s="62"/>
      <c r="F188" s="12"/>
      <c r="G188" s="12"/>
      <c r="H188" s="12"/>
      <c r="I188" s="12"/>
      <c r="J188" s="12"/>
      <c r="K188" s="12"/>
      <c r="L188" s="12"/>
      <c r="T188" s="17"/>
      <c r="U188" s="19"/>
    </row>
    <row r="189" spans="2:21" s="2" customFormat="1" ht="15.75" customHeight="1">
      <c r="B189" s="260">
        <f>'AMZN Auto Part MASTER'!$ER$4</f>
        <v>0</v>
      </c>
      <c r="C189" s="17" t="s">
        <v>438</v>
      </c>
      <c r="D189" s="260">
        <f>'AMZN Auto Part MASTER'!$ER$59</f>
        <v>0</v>
      </c>
      <c r="E189" s="62"/>
      <c r="F189" s="12"/>
      <c r="G189" s="12"/>
      <c r="H189" s="12"/>
      <c r="I189" s="12"/>
      <c r="J189" s="12"/>
      <c r="K189" s="12"/>
      <c r="L189" s="12"/>
      <c r="T189" s="17"/>
      <c r="U189" s="19"/>
    </row>
    <row r="190" spans="2:21" s="2" customFormat="1" ht="15.75" customHeight="1">
      <c r="B190" s="260">
        <f>'AMZN Auto Part MASTER'!$ES$4</f>
        <v>0</v>
      </c>
      <c r="C190" s="17" t="s">
        <v>439</v>
      </c>
      <c r="D190" s="260">
        <f>'AMZN Auto Part MASTER'!$ES$59</f>
        <v>0</v>
      </c>
      <c r="E190" s="62"/>
      <c r="F190" s="12"/>
      <c r="G190" s="12"/>
      <c r="H190" s="12"/>
      <c r="I190" s="12"/>
      <c r="J190" s="12"/>
      <c r="K190" s="12"/>
      <c r="L190" s="12"/>
      <c r="T190" s="17"/>
      <c r="U190" s="19"/>
    </row>
    <row r="191" spans="2:21" s="2" customFormat="1" ht="15.75" customHeight="1">
      <c r="B191" s="260">
        <f>'AMZN Auto Part MASTER'!$ET$4</f>
        <v>0</v>
      </c>
      <c r="C191" s="17" t="s">
        <v>440</v>
      </c>
      <c r="D191" s="260">
        <f>'AMZN Auto Part MASTER'!$ET$59</f>
        <v>0</v>
      </c>
      <c r="E191" s="62"/>
      <c r="F191" s="12"/>
      <c r="G191" s="12"/>
      <c r="H191" s="12"/>
      <c r="I191" s="12"/>
      <c r="J191" s="12"/>
      <c r="K191" s="12"/>
      <c r="L191" s="12"/>
      <c r="T191" s="17"/>
      <c r="U191" s="19"/>
    </row>
    <row r="192" spans="2:21" s="2" customFormat="1" ht="15.75" customHeight="1">
      <c r="B192" s="260">
        <f>'AMZN Auto Part MASTER'!$EU$4</f>
        <v>0</v>
      </c>
      <c r="C192" s="17" t="s">
        <v>441</v>
      </c>
      <c r="D192" s="260">
        <f>'AMZN Auto Part MASTER'!$EU$59</f>
        <v>0</v>
      </c>
      <c r="E192" s="62"/>
      <c r="F192" s="12"/>
      <c r="G192" s="12"/>
      <c r="H192" s="12"/>
      <c r="I192" s="12"/>
      <c r="J192" s="12"/>
      <c r="K192" s="12"/>
      <c r="L192" s="12"/>
      <c r="T192" s="17"/>
      <c r="U192" s="19"/>
    </row>
    <row r="193" spans="2:21" s="2" customFormat="1" ht="15.75" customHeight="1">
      <c r="B193" s="260">
        <f>'AMZN Auto Part MASTER'!$EV$4</f>
        <v>0</v>
      </c>
      <c r="C193" s="17" t="s">
        <v>442</v>
      </c>
      <c r="D193" s="260">
        <f>'AMZN Auto Part MASTER'!$EV$59</f>
        <v>0</v>
      </c>
      <c r="E193" s="62"/>
      <c r="F193" s="12"/>
      <c r="G193" s="12"/>
      <c r="H193" s="12"/>
      <c r="I193" s="12"/>
      <c r="J193" s="12"/>
      <c r="K193" s="12"/>
      <c r="L193" s="12"/>
      <c r="T193" s="17"/>
      <c r="U193" s="19"/>
    </row>
    <row r="194" spans="2:21" s="2" customFormat="1" ht="15.75" customHeight="1">
      <c r="B194" s="260">
        <f>'AMZN Auto Part MASTER'!$EW$4</f>
        <v>0</v>
      </c>
      <c r="C194" s="17" t="s">
        <v>443</v>
      </c>
      <c r="D194" s="260">
        <f>'AMZN Auto Part MASTER'!$EW$59</f>
        <v>0</v>
      </c>
      <c r="E194" s="62"/>
      <c r="F194" s="12"/>
      <c r="G194" s="12"/>
      <c r="H194" s="12"/>
      <c r="I194" s="12"/>
      <c r="J194" s="12"/>
      <c r="K194" s="12"/>
      <c r="L194" s="12"/>
      <c r="T194" s="17"/>
      <c r="U194" s="19"/>
    </row>
    <row r="195" spans="2:21" s="2" customFormat="1" ht="15.75" customHeight="1">
      <c r="B195" s="260">
        <f>'AMZN Auto Part MASTER'!$EX$4</f>
        <v>0</v>
      </c>
      <c r="C195" s="17" t="s">
        <v>444</v>
      </c>
      <c r="D195" s="260">
        <f>'AMZN Auto Part MASTER'!$EX$59</f>
        <v>0</v>
      </c>
      <c r="E195" s="62"/>
      <c r="F195" s="12"/>
      <c r="G195" s="12"/>
      <c r="H195" s="12"/>
      <c r="I195" s="12"/>
      <c r="J195" s="12"/>
      <c r="K195" s="12"/>
      <c r="L195" s="12"/>
      <c r="T195" s="17"/>
      <c r="U195" s="19"/>
    </row>
    <row r="196" spans="2:21" s="2" customFormat="1" ht="15.75" customHeight="1">
      <c r="B196" s="260">
        <f>'AMZN Auto Part MASTER'!$EY$4</f>
        <v>0</v>
      </c>
      <c r="C196" s="17" t="s">
        <v>445</v>
      </c>
      <c r="D196" s="260">
        <f>'AMZN Auto Part MASTER'!$EY$59</f>
        <v>0</v>
      </c>
      <c r="E196" s="62"/>
      <c r="F196" s="12"/>
      <c r="G196" s="12"/>
      <c r="H196" s="12"/>
      <c r="I196" s="12"/>
      <c r="J196" s="12"/>
      <c r="K196" s="12"/>
      <c r="L196" s="12"/>
      <c r="T196" s="17"/>
      <c r="U196" s="19"/>
    </row>
    <row r="197" spans="2:21" s="2" customFormat="1" ht="15.75" customHeight="1">
      <c r="B197" s="260">
        <f>'AMZN Auto Part MASTER'!$EZ$4</f>
        <v>0</v>
      </c>
      <c r="C197" s="17" t="s">
        <v>446</v>
      </c>
      <c r="D197" s="260">
        <f>'AMZN Auto Part MASTER'!$EZ$59</f>
        <v>0</v>
      </c>
      <c r="E197" s="62"/>
      <c r="F197" s="12"/>
      <c r="G197" s="12"/>
      <c r="H197" s="12"/>
      <c r="I197" s="12"/>
      <c r="J197" s="12"/>
      <c r="K197" s="12"/>
      <c r="L197" s="12"/>
      <c r="T197" s="17"/>
      <c r="U197" s="19"/>
    </row>
    <row r="198" spans="2:21" s="2" customFormat="1" ht="15.75" customHeight="1">
      <c r="B198" s="260">
        <f>'AMZN Auto Part MASTER'!$FA$4</f>
        <v>0</v>
      </c>
      <c r="C198" s="17" t="s">
        <v>447</v>
      </c>
      <c r="D198" s="260">
        <f>'AMZN Auto Part MASTER'!$FA$59</f>
        <v>0</v>
      </c>
      <c r="E198" s="62"/>
      <c r="F198" s="12"/>
      <c r="G198" s="12"/>
      <c r="H198" s="12"/>
      <c r="I198" s="12"/>
      <c r="J198" s="12"/>
      <c r="K198" s="12"/>
      <c r="L198" s="12"/>
      <c r="T198" s="17"/>
      <c r="U198" s="19"/>
    </row>
    <row r="199" spans="2:21" s="2" customFormat="1" ht="15.75" customHeight="1">
      <c r="B199" s="260">
        <f>'AMZN Auto Part MASTER'!$FB$4</f>
        <v>0</v>
      </c>
      <c r="C199" s="17" t="s">
        <v>448</v>
      </c>
      <c r="D199" s="260">
        <f>'AMZN Auto Part MASTER'!$FB$59</f>
        <v>0</v>
      </c>
      <c r="E199" s="62"/>
      <c r="F199" s="12"/>
      <c r="G199" s="12"/>
      <c r="H199" s="12"/>
      <c r="I199" s="12"/>
      <c r="J199" s="12"/>
      <c r="K199" s="12"/>
      <c r="L199" s="12"/>
      <c r="T199" s="17"/>
      <c r="U199" s="19"/>
    </row>
    <row r="200" spans="2:21" s="2" customFormat="1" ht="15.75" customHeight="1">
      <c r="B200" s="260">
        <f>'AMZN Auto Part MASTER'!$FC$4</f>
        <v>0</v>
      </c>
      <c r="C200" s="17" t="s">
        <v>449</v>
      </c>
      <c r="D200" s="260">
        <f>'AMZN Auto Part MASTER'!$FC$59</f>
        <v>0</v>
      </c>
      <c r="E200" s="62"/>
      <c r="F200" s="12"/>
      <c r="G200" s="12"/>
      <c r="H200" s="12"/>
      <c r="I200" s="12"/>
      <c r="J200" s="12"/>
      <c r="K200" s="12"/>
      <c r="L200" s="12"/>
      <c r="T200" s="17"/>
      <c r="U200" s="19"/>
    </row>
    <row r="201" spans="2:21" s="2" customFormat="1" ht="15.75" customHeight="1">
      <c r="B201" s="260">
        <f>'AMZN Auto Part MASTER'!$FD$4</f>
        <v>0</v>
      </c>
      <c r="C201" s="17" t="s">
        <v>450</v>
      </c>
      <c r="D201" s="260">
        <f>'AMZN Auto Part MASTER'!$FD$59</f>
        <v>0</v>
      </c>
      <c r="E201" s="62"/>
      <c r="F201" s="12"/>
      <c r="G201" s="12"/>
      <c r="H201" s="12"/>
      <c r="I201" s="12"/>
      <c r="J201" s="12"/>
      <c r="K201" s="12"/>
      <c r="L201" s="12"/>
      <c r="T201" s="17"/>
      <c r="U201" s="19"/>
    </row>
    <row r="202" spans="2:21" s="2" customFormat="1" ht="15.75" customHeight="1">
      <c r="B202" s="260">
        <f>'AMZN Auto Part MASTER'!$FE$4</f>
        <v>0</v>
      </c>
      <c r="C202" s="17" t="s">
        <v>451</v>
      </c>
      <c r="D202" s="260">
        <f>'AMZN Auto Part MASTER'!$FE$59</f>
        <v>0</v>
      </c>
      <c r="E202" s="62"/>
      <c r="F202" s="12"/>
      <c r="G202" s="12"/>
      <c r="H202" s="12"/>
      <c r="I202" s="12"/>
      <c r="J202" s="12"/>
      <c r="K202" s="12"/>
      <c r="L202" s="12"/>
      <c r="T202" s="17"/>
      <c r="U202" s="19"/>
    </row>
    <row r="203" spans="2:21" s="2" customFormat="1" ht="15.75" customHeight="1">
      <c r="B203" s="260">
        <f>'AMZN Auto Part MASTER'!$FF$4</f>
        <v>0</v>
      </c>
      <c r="C203" s="17" t="s">
        <v>452</v>
      </c>
      <c r="D203" s="260">
        <f>'AMZN Auto Part MASTER'!$FF$59</f>
        <v>0</v>
      </c>
      <c r="E203" s="62"/>
      <c r="F203" s="12"/>
      <c r="G203" s="12"/>
      <c r="H203" s="12"/>
      <c r="I203" s="12"/>
      <c r="J203" s="12"/>
      <c r="K203" s="12"/>
      <c r="L203" s="12"/>
      <c r="T203" s="17"/>
      <c r="U203" s="19"/>
    </row>
    <row r="204" spans="2:21" s="2" customFormat="1" ht="15.75" customHeight="1">
      <c r="B204" s="260">
        <f>'AMZN Auto Part MASTER'!$FG$4</f>
        <v>0</v>
      </c>
      <c r="C204" s="17" t="s">
        <v>453</v>
      </c>
      <c r="D204" s="260">
        <f>'AMZN Auto Part MASTER'!$FG$59</f>
        <v>0</v>
      </c>
      <c r="E204" s="62"/>
      <c r="F204" s="12"/>
      <c r="G204" s="12"/>
      <c r="H204" s="12"/>
      <c r="I204" s="12"/>
      <c r="J204" s="12"/>
      <c r="K204" s="12"/>
      <c r="L204" s="12"/>
      <c r="T204" s="17"/>
      <c r="U204" s="19"/>
    </row>
    <row r="205" spans="2:21" s="2" customFormat="1" ht="15.75" customHeight="1">
      <c r="B205" s="260">
        <f>'AMZN Auto Part MASTER'!$FH$4</f>
        <v>0</v>
      </c>
      <c r="C205" s="17" t="s">
        <v>454</v>
      </c>
      <c r="D205" s="260">
        <f>'AMZN Auto Part MASTER'!$FH$59</f>
        <v>0</v>
      </c>
      <c r="E205" s="62"/>
      <c r="F205" s="12"/>
      <c r="G205" s="12"/>
      <c r="H205" s="12"/>
      <c r="I205" s="12"/>
      <c r="J205" s="12"/>
      <c r="K205" s="12"/>
      <c r="L205" s="12"/>
      <c r="T205" s="17"/>
      <c r="U205" s="19"/>
    </row>
    <row r="206" spans="2:21" s="2" customFormat="1" ht="15.75" customHeight="1">
      <c r="B206" s="260">
        <f>'AMZN Auto Part MASTER'!$FI$4</f>
        <v>0</v>
      </c>
      <c r="C206" s="17" t="s">
        <v>455</v>
      </c>
      <c r="D206" s="260">
        <f>'AMZN Auto Part MASTER'!$FI$59</f>
        <v>0</v>
      </c>
      <c r="E206" s="62"/>
      <c r="F206" s="12"/>
      <c r="G206" s="12"/>
      <c r="H206" s="12"/>
      <c r="I206" s="12"/>
      <c r="J206" s="12"/>
      <c r="K206" s="12"/>
      <c r="L206" s="12"/>
      <c r="T206" s="17"/>
      <c r="U206" s="19"/>
    </row>
    <row r="207" spans="2:21" s="2" customFormat="1" ht="15.75" customHeight="1">
      <c r="B207" s="260">
        <f>'AMZN Auto Part MASTER'!$FJ$4</f>
        <v>0</v>
      </c>
      <c r="C207" s="17" t="s">
        <v>456</v>
      </c>
      <c r="D207" s="260">
        <f>'AMZN Auto Part MASTER'!$FJ$59</f>
        <v>0</v>
      </c>
      <c r="E207" s="62"/>
      <c r="F207" s="12"/>
      <c r="G207" s="12"/>
      <c r="H207" s="12"/>
      <c r="I207" s="12"/>
      <c r="J207" s="12"/>
      <c r="K207" s="12"/>
      <c r="L207" s="12"/>
      <c r="T207" s="17"/>
      <c r="U207" s="19"/>
    </row>
    <row r="208" spans="2:21" s="2" customFormat="1" ht="15.75" customHeight="1">
      <c r="B208" s="260">
        <f>'AMZN Auto Part MASTER'!$FK$4</f>
        <v>0</v>
      </c>
      <c r="C208" s="17" t="s">
        <v>457</v>
      </c>
      <c r="D208" s="260">
        <f>'AMZN Auto Part MASTER'!$FK$59</f>
        <v>0</v>
      </c>
      <c r="E208" s="62"/>
      <c r="F208" s="12"/>
      <c r="G208" s="12"/>
      <c r="H208" s="12"/>
      <c r="I208" s="12"/>
      <c r="J208" s="12"/>
      <c r="K208" s="12"/>
      <c r="L208" s="12"/>
      <c r="T208" s="17"/>
      <c r="U208" s="19"/>
    </row>
    <row r="209" spans="2:21" s="2" customFormat="1" ht="15.75" customHeight="1">
      <c r="B209" s="260">
        <f>'AMZN Auto Part MASTER'!$FL$4</f>
        <v>0</v>
      </c>
      <c r="C209" s="17" t="s">
        <v>458</v>
      </c>
      <c r="D209" s="260">
        <f>'AMZN Auto Part MASTER'!$FL$59</f>
        <v>0</v>
      </c>
      <c r="E209" s="62"/>
      <c r="F209" s="12"/>
      <c r="G209" s="12"/>
      <c r="H209" s="12"/>
      <c r="I209" s="12"/>
      <c r="J209" s="12"/>
      <c r="K209" s="12"/>
      <c r="L209" s="12"/>
      <c r="T209" s="17"/>
      <c r="U209" s="19"/>
    </row>
    <row r="210" spans="2:21" s="2" customFormat="1" ht="15.75" customHeight="1">
      <c r="B210" s="260">
        <f>'AMZN Auto Part MASTER'!$FM$4</f>
        <v>0</v>
      </c>
      <c r="C210" s="17" t="s">
        <v>459</v>
      </c>
      <c r="D210" s="260">
        <f>'AMZN Auto Part MASTER'!$FM$59</f>
        <v>0</v>
      </c>
      <c r="E210" s="62"/>
      <c r="F210" s="12"/>
      <c r="G210" s="12"/>
      <c r="H210" s="12"/>
      <c r="I210" s="12"/>
      <c r="J210" s="12"/>
      <c r="K210" s="12"/>
      <c r="L210" s="12"/>
      <c r="T210" s="17"/>
      <c r="U210" s="19"/>
    </row>
    <row r="211" spans="2:21" s="2" customFormat="1" ht="15.75" customHeight="1">
      <c r="B211" s="260">
        <f>'AMZN Auto Part MASTER'!$FN$4</f>
        <v>0</v>
      </c>
      <c r="C211" s="17" t="s">
        <v>460</v>
      </c>
      <c r="D211" s="260">
        <f>'AMZN Auto Part MASTER'!$FN$59</f>
        <v>0</v>
      </c>
      <c r="E211" s="62"/>
      <c r="F211" s="12"/>
      <c r="G211" s="12"/>
      <c r="H211" s="12"/>
      <c r="I211" s="12"/>
      <c r="J211" s="12"/>
      <c r="K211" s="12"/>
      <c r="L211" s="12"/>
      <c r="T211" s="17"/>
      <c r="U211" s="19"/>
    </row>
    <row r="212" spans="2:21" s="2" customFormat="1" ht="15.75" customHeight="1">
      <c r="B212" s="260">
        <f>'AMZN Auto Part MASTER'!$FO$4</f>
        <v>0</v>
      </c>
      <c r="C212" s="17" t="s">
        <v>461</v>
      </c>
      <c r="D212" s="260">
        <f>'AMZN Auto Part MASTER'!$FO$59</f>
        <v>0</v>
      </c>
      <c r="E212" s="62"/>
      <c r="F212" s="12"/>
      <c r="G212" s="12"/>
      <c r="H212" s="12"/>
      <c r="I212" s="12"/>
      <c r="J212" s="12"/>
      <c r="K212" s="12"/>
      <c r="L212" s="12"/>
      <c r="T212" s="17"/>
      <c r="U212" s="19"/>
    </row>
    <row r="213" spans="2:21" s="2" customFormat="1" ht="15.75" customHeight="1">
      <c r="B213" s="260">
        <f>'AMZN Auto Part MASTER'!$FP$4</f>
        <v>0</v>
      </c>
      <c r="C213" s="17" t="s">
        <v>462</v>
      </c>
      <c r="D213" s="260">
        <f>'AMZN Auto Part MASTER'!$FP$59</f>
        <v>0</v>
      </c>
      <c r="E213" s="62"/>
      <c r="F213" s="12"/>
      <c r="G213" s="12"/>
      <c r="H213" s="12"/>
      <c r="I213" s="12"/>
      <c r="J213" s="12"/>
      <c r="K213" s="12"/>
      <c r="L213" s="12"/>
      <c r="T213" s="17"/>
      <c r="U213" s="19"/>
    </row>
    <row r="214" spans="2:21" s="2" customFormat="1" ht="15.75" customHeight="1">
      <c r="B214" s="260">
        <f>'AMZN Auto Part MASTER'!$FQ$4</f>
        <v>0</v>
      </c>
      <c r="C214" s="17" t="s">
        <v>463</v>
      </c>
      <c r="D214" s="260">
        <f>'AMZN Auto Part MASTER'!$FQ$59</f>
        <v>0</v>
      </c>
      <c r="E214" s="62"/>
      <c r="F214" s="12"/>
      <c r="G214" s="12"/>
      <c r="H214" s="12"/>
      <c r="I214" s="12"/>
      <c r="J214" s="12"/>
      <c r="K214" s="12"/>
      <c r="L214" s="12"/>
      <c r="T214" s="17"/>
      <c r="U214" s="19"/>
    </row>
    <row r="215" spans="2:21" s="2" customFormat="1" ht="15.75" customHeight="1">
      <c r="B215" s="260">
        <f>'AMZN Auto Part MASTER'!$FR$4</f>
        <v>0</v>
      </c>
      <c r="C215" s="17" t="s">
        <v>464</v>
      </c>
      <c r="D215" s="260">
        <f>'AMZN Auto Part MASTER'!$FR$59</f>
        <v>0</v>
      </c>
      <c r="E215" s="62"/>
      <c r="F215" s="12"/>
      <c r="G215" s="12"/>
      <c r="H215" s="12"/>
      <c r="I215" s="12"/>
      <c r="J215" s="12"/>
      <c r="K215" s="12"/>
      <c r="L215" s="12"/>
      <c r="T215" s="17"/>
      <c r="U215" s="19"/>
    </row>
    <row r="216" spans="2:21" s="2" customFormat="1" ht="15.75" customHeight="1">
      <c r="B216" s="260">
        <f>'AMZN Auto Part MASTER'!$FS$4</f>
        <v>0</v>
      </c>
      <c r="C216" s="17" t="s">
        <v>465</v>
      </c>
      <c r="D216" s="260">
        <f>'AMZN Auto Part MASTER'!$FS$59</f>
        <v>0</v>
      </c>
      <c r="E216" s="62"/>
      <c r="F216" s="12"/>
      <c r="G216" s="12"/>
      <c r="H216" s="12"/>
      <c r="I216" s="12"/>
      <c r="J216" s="12"/>
      <c r="K216" s="12"/>
      <c r="L216" s="12"/>
      <c r="T216" s="17"/>
      <c r="U216" s="19"/>
    </row>
    <row r="217" spans="2:21" s="2" customFormat="1" ht="15.75" customHeight="1">
      <c r="B217" s="260">
        <f>'AMZN Auto Part MASTER'!$FT$4</f>
        <v>0</v>
      </c>
      <c r="C217" s="17" t="s">
        <v>466</v>
      </c>
      <c r="D217" s="260">
        <f>'AMZN Auto Part MASTER'!$FT$59</f>
        <v>0</v>
      </c>
      <c r="E217" s="62"/>
      <c r="F217" s="12"/>
      <c r="G217" s="12"/>
      <c r="H217" s="12"/>
      <c r="I217" s="12"/>
      <c r="J217" s="12"/>
      <c r="K217" s="12"/>
      <c r="L217" s="12"/>
      <c r="T217" s="17"/>
      <c r="U217" s="19"/>
    </row>
    <row r="218" spans="2:21" s="2" customFormat="1" ht="15.75" customHeight="1">
      <c r="B218" s="260">
        <f>'AMZN Auto Part MASTER'!$FU$4</f>
        <v>0</v>
      </c>
      <c r="C218" s="17" t="s">
        <v>467</v>
      </c>
      <c r="D218" s="260">
        <f>'AMZN Auto Part MASTER'!$FU$59</f>
        <v>0</v>
      </c>
      <c r="E218" s="62"/>
      <c r="F218" s="12"/>
      <c r="G218" s="12"/>
      <c r="H218" s="12"/>
      <c r="I218" s="12"/>
      <c r="J218" s="12"/>
      <c r="K218" s="12"/>
      <c r="L218" s="12"/>
      <c r="T218" s="17"/>
      <c r="U218" s="19"/>
    </row>
    <row r="219" spans="2:21" s="2" customFormat="1" ht="15.75" customHeight="1">
      <c r="B219" s="260">
        <f>'AMZN Auto Part MASTER'!$FV$4</f>
        <v>0</v>
      </c>
      <c r="C219" s="17" t="s">
        <v>468</v>
      </c>
      <c r="D219" s="260">
        <f>'AMZN Auto Part MASTER'!$FV$59</f>
        <v>0</v>
      </c>
      <c r="E219" s="62"/>
      <c r="F219" s="12"/>
      <c r="G219" s="12"/>
      <c r="H219" s="12"/>
      <c r="I219" s="12"/>
      <c r="J219" s="12"/>
      <c r="K219" s="12"/>
      <c r="L219" s="12"/>
      <c r="T219" s="17"/>
      <c r="U219" s="19"/>
    </row>
    <row r="220" spans="2:21" s="2" customFormat="1" ht="15.75" customHeight="1">
      <c r="B220" s="260">
        <f>'AMZN Auto Part MASTER'!$FW$4</f>
        <v>0</v>
      </c>
      <c r="C220" s="17" t="s">
        <v>469</v>
      </c>
      <c r="D220" s="260">
        <f>'AMZN Auto Part MASTER'!$FW$59</f>
        <v>0</v>
      </c>
      <c r="E220" s="62"/>
      <c r="F220" s="12"/>
      <c r="G220" s="12"/>
      <c r="H220" s="12"/>
      <c r="I220" s="12"/>
      <c r="J220" s="12"/>
      <c r="K220" s="12"/>
      <c r="L220" s="12"/>
      <c r="T220" s="17"/>
      <c r="U220" s="19"/>
    </row>
    <row r="221" spans="2:21" s="2" customFormat="1" ht="15.75" customHeight="1">
      <c r="B221" s="260">
        <f>'AMZN Auto Part MASTER'!$FX$4</f>
        <v>0</v>
      </c>
      <c r="C221" s="17" t="s">
        <v>470</v>
      </c>
      <c r="D221" s="260">
        <f>'AMZN Auto Part MASTER'!$FX$59</f>
        <v>0</v>
      </c>
      <c r="E221" s="62"/>
      <c r="F221" s="12"/>
      <c r="G221" s="12"/>
      <c r="H221" s="12"/>
      <c r="I221" s="12"/>
      <c r="J221" s="12"/>
      <c r="K221" s="12"/>
      <c r="L221" s="12"/>
      <c r="T221" s="17"/>
      <c r="U221" s="19"/>
    </row>
    <row r="222" spans="2:21" s="2" customFormat="1" ht="15.75" customHeight="1">
      <c r="B222" s="260">
        <f>'AMZN Auto Part MASTER'!$FY$4</f>
        <v>0</v>
      </c>
      <c r="C222" s="17" t="s">
        <v>471</v>
      </c>
      <c r="D222" s="260">
        <f>'AMZN Auto Part MASTER'!$FY$59</f>
        <v>0</v>
      </c>
      <c r="E222" s="62"/>
      <c r="F222" s="12"/>
      <c r="G222" s="12"/>
      <c r="H222" s="12"/>
      <c r="I222" s="12"/>
      <c r="J222" s="12"/>
      <c r="K222" s="12"/>
      <c r="L222" s="12"/>
      <c r="T222" s="17"/>
      <c r="U222" s="19"/>
    </row>
    <row r="223" spans="2:21" s="2" customFormat="1" ht="15.75" customHeight="1">
      <c r="B223" s="260">
        <f>'AMZN Auto Part MASTER'!$FZ$4</f>
        <v>0</v>
      </c>
      <c r="C223" s="17" t="s">
        <v>472</v>
      </c>
      <c r="D223" s="260">
        <f>'AMZN Auto Part MASTER'!$FZ$59</f>
        <v>0</v>
      </c>
      <c r="E223" s="62"/>
      <c r="F223" s="12"/>
      <c r="G223" s="12"/>
      <c r="H223" s="12"/>
      <c r="I223" s="12"/>
      <c r="J223" s="12"/>
      <c r="K223" s="12"/>
      <c r="L223" s="12"/>
      <c r="T223" s="17"/>
      <c r="U223" s="19"/>
    </row>
    <row r="224" spans="2:21" s="2" customFormat="1" ht="15.75" customHeight="1">
      <c r="B224" s="260">
        <f>'AMZN Auto Part MASTER'!$GA$4</f>
        <v>0</v>
      </c>
      <c r="C224" s="17" t="s">
        <v>473</v>
      </c>
      <c r="D224" s="260">
        <f>'AMZN Auto Part MASTER'!$GA$59</f>
        <v>0</v>
      </c>
      <c r="E224" s="62"/>
      <c r="F224" s="12"/>
      <c r="G224" s="12"/>
      <c r="H224" s="12"/>
      <c r="I224" s="12"/>
      <c r="J224" s="12"/>
      <c r="K224" s="12"/>
      <c r="L224" s="12"/>
      <c r="T224" s="17"/>
      <c r="U224" s="19"/>
    </row>
    <row r="225" spans="2:21" s="2" customFormat="1" ht="15.75" customHeight="1">
      <c r="B225" s="260">
        <f>'AMZN Auto Part MASTER'!$GB$4</f>
        <v>0</v>
      </c>
      <c r="C225" s="17" t="s">
        <v>474</v>
      </c>
      <c r="D225" s="260">
        <f>'AMZN Auto Part MASTER'!$GB$59</f>
        <v>0</v>
      </c>
      <c r="E225" s="62"/>
      <c r="F225" s="12"/>
      <c r="G225" s="12"/>
      <c r="H225" s="12"/>
      <c r="I225" s="12"/>
      <c r="J225" s="12"/>
      <c r="K225" s="12"/>
      <c r="L225" s="12"/>
      <c r="T225" s="17"/>
      <c r="U225" s="19"/>
    </row>
    <row r="226" spans="2:21" s="2" customFormat="1" ht="15.75" customHeight="1">
      <c r="B226" s="260">
        <f>'AMZN Auto Part MASTER'!$GC$4</f>
        <v>0</v>
      </c>
      <c r="C226" s="17" t="s">
        <v>475</v>
      </c>
      <c r="D226" s="260">
        <f>'AMZN Auto Part MASTER'!$GC$59</f>
        <v>0</v>
      </c>
      <c r="E226" s="62"/>
      <c r="F226" s="12"/>
      <c r="G226" s="12"/>
      <c r="H226" s="12"/>
      <c r="I226" s="12"/>
      <c r="J226" s="12"/>
      <c r="K226" s="12"/>
      <c r="L226" s="12"/>
      <c r="T226" s="17"/>
      <c r="U226" s="19"/>
    </row>
    <row r="227" spans="2:21" s="2" customFormat="1" ht="15.75" customHeight="1">
      <c r="B227" s="260">
        <f>'AMZN Auto Part MASTER'!$GD$4</f>
        <v>0</v>
      </c>
      <c r="C227" s="17" t="s">
        <v>476</v>
      </c>
      <c r="D227" s="260">
        <f>'AMZN Auto Part MASTER'!$GD$59</f>
        <v>0</v>
      </c>
      <c r="E227" s="62"/>
      <c r="F227" s="12"/>
      <c r="G227" s="12"/>
      <c r="H227" s="12"/>
      <c r="I227" s="12"/>
      <c r="J227" s="12"/>
      <c r="K227" s="12"/>
      <c r="L227" s="12"/>
      <c r="T227" s="17"/>
      <c r="U227" s="19"/>
    </row>
    <row r="228" spans="2:21" s="2" customFormat="1" ht="15.75" customHeight="1">
      <c r="B228" s="260">
        <f>'AMZN Auto Part MASTER'!$GE$4</f>
        <v>0</v>
      </c>
      <c r="C228" s="17" t="s">
        <v>477</v>
      </c>
      <c r="D228" s="260">
        <f>'AMZN Auto Part MASTER'!$GE$59</f>
        <v>0</v>
      </c>
      <c r="E228" s="62"/>
      <c r="F228" s="12"/>
      <c r="G228" s="12"/>
      <c r="H228" s="12"/>
      <c r="I228" s="12"/>
      <c r="J228" s="12"/>
      <c r="K228" s="12"/>
      <c r="L228" s="12"/>
      <c r="T228" s="17"/>
      <c r="U228" s="19"/>
    </row>
    <row r="229" spans="2:21" s="2" customFormat="1" ht="15.75" customHeight="1">
      <c r="B229" s="260">
        <f>'AMZN Auto Part MASTER'!$GF$4</f>
        <v>0</v>
      </c>
      <c r="C229" s="17" t="s">
        <v>478</v>
      </c>
      <c r="D229" s="260">
        <f>'AMZN Auto Part MASTER'!$GF$59</f>
        <v>0</v>
      </c>
      <c r="E229" s="62"/>
      <c r="F229" s="12"/>
      <c r="G229" s="12"/>
      <c r="H229" s="12"/>
      <c r="I229" s="12"/>
      <c r="J229" s="12"/>
      <c r="K229" s="12"/>
      <c r="L229" s="12"/>
      <c r="T229" s="17"/>
      <c r="U229" s="19"/>
    </row>
    <row r="230" spans="2:21" s="2" customFormat="1" ht="15.75" customHeight="1">
      <c r="B230" s="260">
        <f>'AMZN Auto Part MASTER'!$GG$4</f>
        <v>0</v>
      </c>
      <c r="C230" s="17" t="s">
        <v>479</v>
      </c>
      <c r="D230" s="260">
        <f>'AMZN Auto Part MASTER'!$GG$59</f>
        <v>0</v>
      </c>
      <c r="E230" s="62"/>
      <c r="F230" s="12"/>
      <c r="G230" s="12"/>
      <c r="H230" s="12"/>
      <c r="I230" s="12"/>
      <c r="J230" s="12"/>
      <c r="K230" s="12"/>
      <c r="L230" s="12"/>
      <c r="T230" s="17"/>
      <c r="U230" s="19"/>
    </row>
    <row r="231" spans="2:21" s="2" customFormat="1" ht="15.75" customHeight="1">
      <c r="B231" s="260">
        <f>'AMZN Auto Part MASTER'!$GH$4</f>
        <v>0</v>
      </c>
      <c r="C231" s="17" t="s">
        <v>480</v>
      </c>
      <c r="D231" s="260">
        <f>'AMZN Auto Part MASTER'!$GH$59</f>
        <v>0</v>
      </c>
      <c r="E231" s="62"/>
      <c r="F231" s="12"/>
      <c r="G231" s="12"/>
      <c r="H231" s="12"/>
      <c r="I231" s="12"/>
      <c r="J231" s="12"/>
      <c r="K231" s="12"/>
      <c r="L231" s="12"/>
      <c r="T231" s="17"/>
      <c r="U231" s="19"/>
    </row>
    <row r="232" spans="2:21" s="2" customFormat="1" ht="15.75" customHeight="1">
      <c r="B232" s="260">
        <f>'AMZN Auto Part MASTER'!$GI$4</f>
        <v>0</v>
      </c>
      <c r="C232" s="17" t="s">
        <v>481</v>
      </c>
      <c r="D232" s="260">
        <f>'AMZN Auto Part MASTER'!$GI$59</f>
        <v>0</v>
      </c>
      <c r="E232" s="62"/>
      <c r="F232" s="12"/>
      <c r="G232" s="12"/>
      <c r="H232" s="12"/>
      <c r="I232" s="12"/>
      <c r="J232" s="12"/>
      <c r="K232" s="12"/>
      <c r="L232" s="12"/>
      <c r="T232" s="17"/>
      <c r="U232" s="19"/>
    </row>
    <row r="233" spans="2:21" s="2" customFormat="1" ht="15.75" customHeight="1">
      <c r="B233" s="260">
        <f>'AMZN Auto Part MASTER'!$GJ$4</f>
        <v>0</v>
      </c>
      <c r="C233" s="17" t="s">
        <v>482</v>
      </c>
      <c r="D233" s="260">
        <f>'AMZN Auto Part MASTER'!$GJ$59</f>
        <v>0</v>
      </c>
      <c r="E233" s="62"/>
      <c r="F233" s="12"/>
      <c r="G233" s="12"/>
      <c r="H233" s="12"/>
      <c r="I233" s="12"/>
      <c r="J233" s="12"/>
      <c r="K233" s="12"/>
      <c r="L233" s="12"/>
      <c r="T233" s="17"/>
      <c r="U233" s="19"/>
    </row>
    <row r="234" spans="2:21" s="2" customFormat="1" ht="15.75" customHeight="1">
      <c r="B234" s="260">
        <f>'AMZN Auto Part MASTER'!$GK$4</f>
        <v>0</v>
      </c>
      <c r="C234" s="17" t="s">
        <v>483</v>
      </c>
      <c r="D234" s="260">
        <f>'AMZN Auto Part MASTER'!$GK$59</f>
        <v>0</v>
      </c>
      <c r="E234" s="62"/>
      <c r="F234" s="12"/>
      <c r="G234" s="12"/>
      <c r="H234" s="12"/>
      <c r="I234" s="12"/>
      <c r="J234" s="12"/>
      <c r="K234" s="12"/>
      <c r="L234" s="12"/>
      <c r="T234" s="17"/>
      <c r="U234" s="19"/>
    </row>
    <row r="235" spans="2:21" s="2" customFormat="1" ht="15.75" customHeight="1">
      <c r="B235" s="260">
        <f>'AMZN Auto Part MASTER'!$GL$4</f>
        <v>0</v>
      </c>
      <c r="C235" s="17" t="s">
        <v>484</v>
      </c>
      <c r="D235" s="260">
        <f>'AMZN Auto Part MASTER'!$GL$59</f>
        <v>0</v>
      </c>
      <c r="E235" s="62"/>
      <c r="F235" s="12"/>
      <c r="G235" s="12"/>
      <c r="H235" s="12"/>
      <c r="I235" s="12"/>
      <c r="J235" s="12"/>
      <c r="K235" s="12"/>
      <c r="L235" s="12"/>
      <c r="T235" s="17"/>
      <c r="U235" s="19"/>
    </row>
    <row r="236" spans="2:21" s="2" customFormat="1" ht="15.75" customHeight="1">
      <c r="B236" s="260">
        <f>'AMZN Auto Part MASTER'!$GM$4</f>
        <v>0</v>
      </c>
      <c r="C236" s="17" t="s">
        <v>485</v>
      </c>
      <c r="D236" s="260">
        <f>'AMZN Auto Part MASTER'!$GM$59</f>
        <v>0</v>
      </c>
      <c r="E236" s="62"/>
      <c r="F236" s="12"/>
      <c r="G236" s="12"/>
      <c r="H236" s="12"/>
      <c r="I236" s="12"/>
      <c r="J236" s="12"/>
      <c r="K236" s="12"/>
      <c r="L236" s="12"/>
      <c r="T236" s="17"/>
      <c r="U236" s="19"/>
    </row>
    <row r="237" spans="2:21" s="2" customFormat="1" ht="15.75" customHeight="1">
      <c r="B237" s="260">
        <f>'AMZN Auto Part MASTER'!$GN$4</f>
        <v>0</v>
      </c>
      <c r="C237" s="17" t="s">
        <v>486</v>
      </c>
      <c r="D237" s="260">
        <f>'AMZN Auto Part MASTER'!$GN$59</f>
        <v>0</v>
      </c>
      <c r="E237" s="62"/>
      <c r="F237" s="12"/>
      <c r="G237" s="12"/>
      <c r="H237" s="12"/>
      <c r="I237" s="12"/>
      <c r="J237" s="12"/>
      <c r="K237" s="12"/>
      <c r="L237" s="12"/>
      <c r="T237" s="17"/>
      <c r="U237" s="19"/>
    </row>
    <row r="238" spans="2:21" s="2" customFormat="1" ht="15.75" customHeight="1">
      <c r="B238" s="260">
        <f>'AMZN Auto Part MASTER'!$GO$4</f>
        <v>0</v>
      </c>
      <c r="C238" s="17" t="s">
        <v>487</v>
      </c>
      <c r="D238" s="260">
        <f>'AMZN Auto Part MASTER'!$GO$59</f>
        <v>0</v>
      </c>
      <c r="E238" s="62"/>
      <c r="F238" s="12"/>
      <c r="G238" s="12"/>
      <c r="H238" s="12"/>
      <c r="I238" s="12"/>
      <c r="J238" s="12"/>
      <c r="K238" s="12"/>
      <c r="L238" s="12"/>
      <c r="T238" s="17"/>
      <c r="U238" s="19"/>
    </row>
    <row r="239" spans="2:21" s="2" customFormat="1" ht="15.75" customHeight="1">
      <c r="B239" s="260">
        <f>'AMZN Auto Part MASTER'!$GP$4</f>
        <v>0</v>
      </c>
      <c r="C239" s="17" t="s">
        <v>488</v>
      </c>
      <c r="D239" s="260">
        <f>'AMZN Auto Part MASTER'!$GP$59</f>
        <v>0</v>
      </c>
      <c r="E239" s="62"/>
      <c r="F239" s="12"/>
      <c r="G239" s="12"/>
      <c r="H239" s="12"/>
      <c r="I239" s="12"/>
      <c r="J239" s="12"/>
      <c r="K239" s="12"/>
      <c r="L239" s="12"/>
      <c r="T239" s="17"/>
      <c r="U239" s="19"/>
    </row>
    <row r="240" spans="2:21" s="2" customFormat="1" ht="15.75" customHeight="1">
      <c r="B240" s="260">
        <f>'AMZN Auto Part MASTER'!$GQ$4</f>
        <v>0</v>
      </c>
      <c r="C240" s="17" t="s">
        <v>489</v>
      </c>
      <c r="D240" s="260">
        <f>'AMZN Auto Part MASTER'!$GQ$59</f>
        <v>0</v>
      </c>
      <c r="E240" s="62"/>
      <c r="F240" s="12"/>
      <c r="G240" s="12"/>
      <c r="H240" s="12"/>
      <c r="I240" s="12"/>
      <c r="J240" s="12"/>
      <c r="K240" s="12"/>
      <c r="L240" s="12"/>
      <c r="T240" s="17"/>
      <c r="U240" s="19"/>
    </row>
    <row r="241" spans="2:21" s="2" customFormat="1" ht="15.75" customHeight="1">
      <c r="B241" s="260">
        <f>'AMZN Auto Part MASTER'!$GR$4</f>
        <v>0</v>
      </c>
      <c r="C241" s="17" t="s">
        <v>490</v>
      </c>
      <c r="D241" s="260">
        <f>'AMZN Auto Part MASTER'!$GR$59</f>
        <v>0</v>
      </c>
      <c r="E241" s="62"/>
      <c r="F241" s="12"/>
      <c r="G241" s="12"/>
      <c r="H241" s="12"/>
      <c r="I241" s="12"/>
      <c r="J241" s="12"/>
      <c r="K241" s="12"/>
      <c r="L241" s="12"/>
      <c r="T241" s="17"/>
      <c r="U241" s="19"/>
    </row>
    <row r="242" spans="2:21" s="2" customFormat="1" ht="15.75" customHeight="1">
      <c r="B242" s="260">
        <f>'AMZN Auto Part MASTER'!$GS$4</f>
        <v>0</v>
      </c>
      <c r="C242" s="17" t="s">
        <v>491</v>
      </c>
      <c r="D242" s="260">
        <f>'AMZN Auto Part MASTER'!$GS$59</f>
        <v>0</v>
      </c>
      <c r="E242" s="62"/>
      <c r="F242" s="12"/>
      <c r="G242" s="12"/>
      <c r="H242" s="12"/>
      <c r="I242" s="12"/>
      <c r="J242" s="12"/>
      <c r="K242" s="12"/>
      <c r="L242" s="12"/>
      <c r="T242" s="17"/>
      <c r="U242" s="19"/>
    </row>
    <row r="243" spans="2:21" s="2" customFormat="1" ht="15.75" customHeight="1">
      <c r="B243" s="260">
        <f>'AMZN Auto Part MASTER'!$GT$4</f>
        <v>0</v>
      </c>
      <c r="C243" s="17" t="s">
        <v>492</v>
      </c>
      <c r="D243" s="260">
        <f>'AMZN Auto Part MASTER'!$GT$59</f>
        <v>0</v>
      </c>
      <c r="E243" s="62"/>
      <c r="F243" s="12"/>
      <c r="G243" s="12"/>
      <c r="H243" s="12"/>
      <c r="I243" s="12"/>
      <c r="J243" s="12"/>
      <c r="K243" s="12"/>
      <c r="L243" s="12"/>
      <c r="T243" s="17"/>
      <c r="U243" s="19"/>
    </row>
    <row r="244" spans="2:21" s="2" customFormat="1" ht="15.75" customHeight="1">
      <c r="B244" s="260">
        <f>'AMZN Auto Part MASTER'!$GU$4</f>
        <v>0</v>
      </c>
      <c r="C244" s="17" t="s">
        <v>493</v>
      </c>
      <c r="D244" s="260">
        <f>'AMZN Auto Part MASTER'!$GU$59</f>
        <v>0</v>
      </c>
      <c r="E244" s="62"/>
      <c r="F244" s="12"/>
      <c r="G244" s="12"/>
      <c r="H244" s="12"/>
      <c r="I244" s="12"/>
      <c r="J244" s="12"/>
      <c r="K244" s="12"/>
      <c r="L244" s="12"/>
      <c r="T244" s="17"/>
      <c r="U244" s="19"/>
    </row>
    <row r="245" spans="2:21" s="2" customFormat="1" ht="15.75" customHeight="1">
      <c r="C245" s="17"/>
      <c r="D245" s="18"/>
      <c r="E245" s="12"/>
      <c r="F245" s="12"/>
      <c r="G245" s="12"/>
      <c r="H245" s="12"/>
      <c r="I245" s="12"/>
      <c r="J245" s="12"/>
      <c r="K245" s="12"/>
      <c r="L245" s="12"/>
      <c r="T245" s="17"/>
      <c r="U245" s="19"/>
    </row>
    <row r="246" spans="2:21" s="2" customFormat="1" ht="15.75" customHeight="1">
      <c r="C246" s="17"/>
      <c r="D246" s="18"/>
      <c r="E246" s="12"/>
      <c r="F246" s="12"/>
      <c r="G246" s="12"/>
      <c r="H246" s="12"/>
      <c r="I246" s="12"/>
      <c r="J246" s="12"/>
      <c r="K246" s="12"/>
      <c r="L246" s="12"/>
      <c r="T246" s="17"/>
      <c r="U246" s="19"/>
    </row>
    <row r="247" spans="2:21" s="2" customFormat="1" ht="15.75" customHeight="1">
      <c r="C247" s="17"/>
      <c r="D247" s="18"/>
      <c r="E247" s="12"/>
      <c r="F247" s="12"/>
      <c r="G247" s="12"/>
      <c r="H247" s="12"/>
      <c r="I247" s="12"/>
      <c r="J247" s="12"/>
      <c r="K247" s="12"/>
      <c r="L247" s="12"/>
      <c r="T247" s="17"/>
      <c r="U247" s="19"/>
    </row>
    <row r="248" spans="2:21" s="2" customFormat="1" ht="15.75" customHeight="1">
      <c r="C248" s="17"/>
      <c r="D248" s="18"/>
      <c r="E248" s="12"/>
      <c r="F248" s="12"/>
      <c r="G248" s="12"/>
      <c r="H248" s="12"/>
      <c r="I248" s="12"/>
      <c r="J248" s="12"/>
      <c r="K248" s="12"/>
      <c r="L248" s="12"/>
      <c r="T248" s="17"/>
      <c r="U248" s="19"/>
    </row>
    <row r="249" spans="2:21" s="2" customFormat="1" ht="15.75" customHeight="1">
      <c r="C249" s="17"/>
      <c r="D249" s="18"/>
      <c r="E249" s="12"/>
      <c r="F249" s="12"/>
      <c r="G249" s="12"/>
      <c r="H249" s="12"/>
      <c r="I249" s="12"/>
      <c r="J249" s="12"/>
      <c r="K249" s="12"/>
      <c r="L249" s="12"/>
      <c r="T249" s="17"/>
      <c r="U249" s="19"/>
    </row>
    <row r="250" spans="2:21" s="2" customFormat="1" ht="15.75" customHeight="1">
      <c r="C250" s="17"/>
      <c r="D250" s="18"/>
      <c r="E250" s="12"/>
      <c r="F250" s="12"/>
      <c r="G250" s="12"/>
      <c r="H250" s="12"/>
      <c r="I250" s="12"/>
      <c r="J250" s="12"/>
      <c r="K250" s="12"/>
      <c r="L250" s="12"/>
      <c r="T250" s="17"/>
      <c r="U250" s="19"/>
    </row>
    <row r="251" spans="2:21" s="2" customFormat="1" ht="15.75" customHeight="1">
      <c r="C251" s="17"/>
      <c r="D251" s="18"/>
      <c r="E251" s="12"/>
      <c r="F251" s="12"/>
      <c r="G251" s="12"/>
      <c r="H251" s="12"/>
      <c r="I251" s="12"/>
      <c r="J251" s="12"/>
      <c r="K251" s="12"/>
      <c r="L251" s="12"/>
      <c r="T251" s="17"/>
      <c r="U251" s="19"/>
    </row>
    <row r="252" spans="2:21" s="2" customFormat="1" ht="15.75" customHeight="1">
      <c r="C252" s="17"/>
      <c r="D252" s="18"/>
      <c r="E252" s="12"/>
      <c r="F252" s="12"/>
      <c r="G252" s="12"/>
      <c r="H252" s="12"/>
      <c r="I252" s="12"/>
      <c r="J252" s="12"/>
      <c r="K252" s="12"/>
      <c r="L252" s="12"/>
      <c r="T252" s="17"/>
      <c r="U252" s="19"/>
    </row>
    <row r="253" spans="2:21" s="2" customFormat="1" ht="15.75" customHeight="1">
      <c r="C253" s="17"/>
      <c r="D253" s="18"/>
      <c r="E253" s="12"/>
      <c r="F253" s="12"/>
      <c r="G253" s="12"/>
      <c r="H253" s="12"/>
      <c r="I253" s="12"/>
      <c r="J253" s="12"/>
      <c r="K253" s="12"/>
      <c r="L253" s="12"/>
      <c r="T253" s="17"/>
      <c r="U253" s="19"/>
    </row>
    <row r="254" spans="2:21" s="2" customFormat="1" ht="15.75" customHeight="1">
      <c r="C254" s="17"/>
      <c r="D254" s="18"/>
      <c r="E254" s="12"/>
      <c r="F254" s="12"/>
      <c r="G254" s="12"/>
      <c r="H254" s="12"/>
      <c r="I254" s="12"/>
      <c r="J254" s="12"/>
      <c r="K254" s="12"/>
      <c r="L254" s="12"/>
      <c r="T254" s="17"/>
      <c r="U254" s="19"/>
    </row>
    <row r="255" spans="2:21" s="2" customFormat="1" ht="15.75" customHeight="1">
      <c r="C255" s="17"/>
      <c r="D255" s="18"/>
      <c r="E255" s="12"/>
      <c r="F255" s="12"/>
      <c r="G255" s="12"/>
      <c r="H255" s="12"/>
      <c r="I255" s="12"/>
      <c r="J255" s="12"/>
      <c r="K255" s="12"/>
      <c r="L255" s="12"/>
      <c r="T255" s="17"/>
      <c r="U255" s="19"/>
    </row>
    <row r="256" spans="2:21" s="2" customFormat="1" ht="15.75" customHeight="1">
      <c r="C256" s="17"/>
      <c r="D256" s="18"/>
      <c r="E256" s="12"/>
      <c r="F256" s="12"/>
      <c r="G256" s="12"/>
      <c r="H256" s="12"/>
      <c r="I256" s="12"/>
      <c r="J256" s="12"/>
      <c r="K256" s="12"/>
      <c r="L256" s="12"/>
      <c r="T256" s="17"/>
      <c r="U256" s="19"/>
    </row>
    <row r="257" spans="3:21" s="2" customFormat="1" ht="15.75" customHeight="1">
      <c r="C257" s="17"/>
      <c r="D257" s="18"/>
      <c r="E257" s="12"/>
      <c r="F257" s="12"/>
      <c r="G257" s="12"/>
      <c r="H257" s="12"/>
      <c r="I257" s="12"/>
      <c r="J257" s="12"/>
      <c r="K257" s="12"/>
      <c r="L257" s="12"/>
      <c r="T257" s="17"/>
      <c r="U257" s="19"/>
    </row>
    <row r="258" spans="3:21" s="2" customFormat="1" ht="15.75" customHeight="1">
      <c r="C258" s="17"/>
      <c r="D258" s="18"/>
      <c r="E258" s="12"/>
      <c r="F258" s="12"/>
      <c r="G258" s="12"/>
      <c r="H258" s="12"/>
      <c r="I258" s="12"/>
      <c r="J258" s="12"/>
      <c r="K258" s="12"/>
      <c r="L258" s="12"/>
      <c r="T258" s="17"/>
      <c r="U258" s="19"/>
    </row>
    <row r="259" spans="3:21" s="2" customFormat="1" ht="15.75" customHeight="1">
      <c r="C259" s="17"/>
      <c r="D259" s="18"/>
      <c r="E259" s="12"/>
      <c r="F259" s="12"/>
      <c r="G259" s="12"/>
      <c r="H259" s="12"/>
      <c r="I259" s="12"/>
      <c r="J259" s="12"/>
      <c r="K259" s="12"/>
      <c r="L259" s="12"/>
      <c r="T259" s="17"/>
      <c r="U259" s="19"/>
    </row>
    <row r="260" spans="3:21" s="2" customFormat="1" ht="15.75" customHeight="1">
      <c r="C260" s="17"/>
      <c r="D260" s="18"/>
      <c r="E260" s="12"/>
      <c r="F260" s="12"/>
      <c r="G260" s="12"/>
      <c r="H260" s="12"/>
      <c r="I260" s="12"/>
      <c r="J260" s="12"/>
      <c r="K260" s="12"/>
      <c r="L260" s="12"/>
      <c r="T260" s="17"/>
      <c r="U260" s="19"/>
    </row>
    <row r="261" spans="3:21" s="2" customFormat="1" ht="15.75" customHeight="1">
      <c r="C261" s="17"/>
      <c r="D261" s="18"/>
      <c r="E261" s="12"/>
      <c r="F261" s="12"/>
      <c r="G261" s="12"/>
      <c r="H261" s="12"/>
      <c r="I261" s="12"/>
      <c r="J261" s="12"/>
      <c r="K261" s="12"/>
      <c r="L261" s="12"/>
      <c r="T261" s="17"/>
      <c r="U261" s="19"/>
    </row>
    <row r="262" spans="3:21" s="2" customFormat="1" ht="15.75" customHeight="1">
      <c r="C262" s="17"/>
      <c r="D262" s="18"/>
      <c r="E262" s="12"/>
      <c r="F262" s="12"/>
      <c r="G262" s="12"/>
      <c r="H262" s="12"/>
      <c r="I262" s="12"/>
      <c r="J262" s="12"/>
      <c r="K262" s="12"/>
      <c r="L262" s="12"/>
      <c r="T262" s="17"/>
      <c r="U262" s="19"/>
    </row>
    <row r="263" spans="3:21" s="2" customFormat="1" ht="15.75" customHeight="1">
      <c r="C263" s="17"/>
      <c r="D263" s="18"/>
      <c r="E263" s="12"/>
      <c r="F263" s="12"/>
      <c r="G263" s="12"/>
      <c r="H263" s="12"/>
      <c r="I263" s="12"/>
      <c r="J263" s="12"/>
      <c r="K263" s="12"/>
      <c r="L263" s="12"/>
      <c r="T263" s="17"/>
      <c r="U263" s="19"/>
    </row>
    <row r="264" spans="3:21" s="2" customFormat="1" ht="15.75" customHeight="1">
      <c r="C264" s="17"/>
      <c r="D264" s="18"/>
      <c r="E264" s="12"/>
      <c r="F264" s="12"/>
      <c r="G264" s="12"/>
      <c r="H264" s="12"/>
      <c r="I264" s="12"/>
      <c r="J264" s="12"/>
      <c r="K264" s="12"/>
      <c r="L264" s="12"/>
      <c r="T264" s="17"/>
      <c r="U264" s="19"/>
    </row>
    <row r="265" spans="3:21" s="2" customFormat="1" ht="15.75" customHeight="1">
      <c r="C265" s="17"/>
      <c r="D265" s="18"/>
      <c r="E265" s="12"/>
      <c r="F265" s="12"/>
      <c r="G265" s="12"/>
      <c r="H265" s="12"/>
      <c r="I265" s="12"/>
      <c r="J265" s="12"/>
      <c r="K265" s="12"/>
      <c r="L265" s="12"/>
      <c r="T265" s="17"/>
      <c r="U265" s="19"/>
    </row>
    <row r="266" spans="3:21" s="2" customFormat="1" ht="15.75" customHeight="1">
      <c r="C266" s="17"/>
      <c r="D266" s="18"/>
      <c r="E266" s="12"/>
      <c r="F266" s="12"/>
      <c r="G266" s="12"/>
      <c r="H266" s="12"/>
      <c r="I266" s="12"/>
      <c r="J266" s="12"/>
      <c r="K266" s="12"/>
      <c r="L266" s="12"/>
      <c r="T266" s="17"/>
      <c r="U266" s="19"/>
    </row>
    <row r="267" spans="3:21" s="2" customFormat="1" ht="15.75" customHeight="1">
      <c r="C267" s="17"/>
      <c r="D267" s="18"/>
      <c r="E267" s="12"/>
      <c r="F267" s="12"/>
      <c r="G267" s="12"/>
      <c r="H267" s="12"/>
      <c r="I267" s="12"/>
      <c r="J267" s="12"/>
      <c r="K267" s="12"/>
      <c r="L267" s="12"/>
      <c r="T267" s="17"/>
      <c r="U267" s="19"/>
    </row>
    <row r="268" spans="3:21" s="2" customFormat="1" ht="15.75" customHeight="1">
      <c r="C268" s="17"/>
      <c r="D268" s="18"/>
      <c r="E268" s="12"/>
      <c r="F268" s="12"/>
      <c r="G268" s="12"/>
      <c r="H268" s="12"/>
      <c r="I268" s="12"/>
      <c r="J268" s="12"/>
      <c r="K268" s="12"/>
      <c r="L268" s="12"/>
      <c r="T268" s="17"/>
      <c r="U268" s="19"/>
    </row>
    <row r="269" spans="3:21" s="2" customFormat="1" ht="15.75" customHeight="1">
      <c r="C269" s="17"/>
      <c r="D269" s="18"/>
      <c r="E269" s="12"/>
      <c r="F269" s="12"/>
      <c r="G269" s="12"/>
      <c r="H269" s="12"/>
      <c r="I269" s="12"/>
      <c r="J269" s="12"/>
      <c r="K269" s="12"/>
      <c r="L269" s="12"/>
      <c r="T269" s="17"/>
      <c r="U269" s="19"/>
    </row>
    <row r="270" spans="3:21" s="2" customFormat="1" ht="15.75" customHeight="1">
      <c r="C270" s="17"/>
      <c r="D270" s="18"/>
      <c r="E270" s="12"/>
      <c r="F270" s="12"/>
      <c r="G270" s="12"/>
      <c r="H270" s="12"/>
      <c r="I270" s="12"/>
      <c r="J270" s="12"/>
      <c r="K270" s="12"/>
      <c r="L270" s="12"/>
      <c r="T270" s="17"/>
      <c r="U270" s="19"/>
    </row>
    <row r="271" spans="3:21" s="2" customFormat="1" ht="15.75" customHeight="1">
      <c r="C271" s="17"/>
      <c r="D271" s="18"/>
      <c r="E271" s="12"/>
      <c r="F271" s="12"/>
      <c r="G271" s="12"/>
      <c r="H271" s="12"/>
      <c r="I271" s="12"/>
      <c r="J271" s="12"/>
      <c r="K271" s="12"/>
      <c r="L271" s="12"/>
      <c r="T271" s="17"/>
      <c r="U271" s="19"/>
    </row>
    <row r="272" spans="3:21" s="2" customFormat="1" ht="15.75" customHeight="1">
      <c r="C272" s="17"/>
      <c r="D272" s="18"/>
      <c r="E272" s="12"/>
      <c r="F272" s="12"/>
      <c r="G272" s="12"/>
      <c r="H272" s="12"/>
      <c r="I272" s="12"/>
      <c r="J272" s="12"/>
      <c r="K272" s="12"/>
      <c r="L272" s="12"/>
      <c r="T272" s="17"/>
      <c r="U272" s="19"/>
    </row>
    <row r="273" spans="3:21" s="2" customFormat="1" ht="15.75" customHeight="1">
      <c r="C273" s="17"/>
      <c r="D273" s="18"/>
      <c r="E273" s="12"/>
      <c r="F273" s="12"/>
      <c r="G273" s="12"/>
      <c r="H273" s="12"/>
      <c r="I273" s="12"/>
      <c r="J273" s="12"/>
      <c r="K273" s="12"/>
      <c r="L273" s="12"/>
      <c r="T273" s="17"/>
      <c r="U273" s="19"/>
    </row>
    <row r="274" spans="3:21" s="2" customFormat="1" ht="15.75" customHeight="1">
      <c r="C274" s="17"/>
      <c r="D274" s="18"/>
      <c r="E274" s="12"/>
      <c r="F274" s="12"/>
      <c r="G274" s="12"/>
      <c r="H274" s="12"/>
      <c r="I274" s="12"/>
      <c r="J274" s="12"/>
      <c r="K274" s="12"/>
      <c r="L274" s="12"/>
      <c r="T274" s="17"/>
      <c r="U274" s="19"/>
    </row>
    <row r="275" spans="3:21" s="2" customFormat="1" ht="15.75" customHeight="1">
      <c r="C275" s="17"/>
      <c r="D275" s="18"/>
      <c r="E275" s="12"/>
      <c r="F275" s="12"/>
      <c r="G275" s="12"/>
      <c r="H275" s="12"/>
      <c r="I275" s="12"/>
      <c r="J275" s="12"/>
      <c r="K275" s="12"/>
      <c r="L275" s="12"/>
      <c r="T275" s="17"/>
      <c r="U275" s="19"/>
    </row>
    <row r="276" spans="3:21" s="2" customFormat="1" ht="15.75" customHeight="1">
      <c r="C276" s="17"/>
      <c r="D276" s="18"/>
      <c r="E276" s="12"/>
      <c r="F276" s="12"/>
      <c r="G276" s="12"/>
      <c r="H276" s="12"/>
      <c r="I276" s="12"/>
      <c r="J276" s="12"/>
      <c r="K276" s="12"/>
      <c r="L276" s="12"/>
      <c r="T276" s="17"/>
      <c r="U276" s="19"/>
    </row>
    <row r="277" spans="3:21" s="2" customFormat="1" ht="15.75" customHeight="1">
      <c r="C277" s="17"/>
      <c r="D277" s="18"/>
      <c r="E277" s="12"/>
      <c r="F277" s="12"/>
      <c r="G277" s="12"/>
      <c r="H277" s="12"/>
      <c r="I277" s="12"/>
      <c r="J277" s="12"/>
      <c r="K277" s="12"/>
      <c r="L277" s="12"/>
      <c r="T277" s="17"/>
      <c r="U277" s="19"/>
    </row>
    <row r="278" spans="3:21" s="2" customFormat="1" ht="15.75" customHeight="1">
      <c r="C278" s="17"/>
      <c r="D278" s="18"/>
      <c r="E278" s="12"/>
      <c r="F278" s="12"/>
      <c r="G278" s="12"/>
      <c r="H278" s="12"/>
      <c r="I278" s="12"/>
      <c r="J278" s="12"/>
      <c r="K278" s="12"/>
      <c r="L278" s="12"/>
      <c r="T278" s="17"/>
      <c r="U278" s="19"/>
    </row>
    <row r="279" spans="3:21" s="2" customFormat="1" ht="15.75" customHeight="1">
      <c r="C279" s="17"/>
      <c r="D279" s="18"/>
      <c r="E279" s="12"/>
      <c r="F279" s="12"/>
      <c r="G279" s="12"/>
      <c r="H279" s="12"/>
      <c r="I279" s="12"/>
      <c r="J279" s="12"/>
      <c r="K279" s="12"/>
      <c r="L279" s="12"/>
      <c r="T279" s="17"/>
      <c r="U279" s="19"/>
    </row>
    <row r="280" spans="3:21" s="2" customFormat="1" ht="15.75" customHeight="1">
      <c r="C280" s="17"/>
      <c r="D280" s="18"/>
      <c r="E280" s="12"/>
      <c r="F280" s="12"/>
      <c r="G280" s="12"/>
      <c r="H280" s="12"/>
      <c r="I280" s="12"/>
      <c r="J280" s="12"/>
      <c r="K280" s="12"/>
      <c r="L280" s="12"/>
      <c r="T280" s="17"/>
      <c r="U280" s="19"/>
    </row>
    <row r="281" spans="3:21" s="2" customFormat="1" ht="15.75" customHeight="1">
      <c r="C281" s="17"/>
      <c r="D281" s="18"/>
      <c r="E281" s="12"/>
      <c r="F281" s="12"/>
      <c r="G281" s="12"/>
      <c r="H281" s="12"/>
      <c r="I281" s="12"/>
      <c r="J281" s="12"/>
      <c r="K281" s="12"/>
      <c r="L281" s="12"/>
      <c r="T281" s="17"/>
      <c r="U281" s="19"/>
    </row>
    <row r="282" spans="3:21" s="2" customFormat="1" ht="15.75" customHeight="1">
      <c r="C282" s="17"/>
      <c r="D282" s="18"/>
      <c r="E282" s="12"/>
      <c r="F282" s="12"/>
      <c r="G282" s="12"/>
      <c r="H282" s="12"/>
      <c r="I282" s="12"/>
      <c r="J282" s="12"/>
      <c r="K282" s="12"/>
      <c r="L282" s="12"/>
      <c r="T282" s="17"/>
      <c r="U282" s="19"/>
    </row>
    <row r="283" spans="3:21" s="2" customFormat="1" ht="15.75" customHeight="1">
      <c r="C283" s="17"/>
      <c r="D283" s="18"/>
      <c r="E283" s="12"/>
      <c r="F283" s="12"/>
      <c r="G283" s="12"/>
      <c r="H283" s="12"/>
      <c r="I283" s="12"/>
      <c r="J283" s="12"/>
      <c r="K283" s="12"/>
      <c r="L283" s="12"/>
      <c r="T283" s="17"/>
      <c r="U283" s="19"/>
    </row>
    <row r="284" spans="3:21" s="2" customFormat="1" ht="15.75" customHeight="1">
      <c r="C284" s="17"/>
      <c r="D284" s="18"/>
      <c r="E284" s="12"/>
      <c r="F284" s="12"/>
      <c r="G284" s="12"/>
      <c r="H284" s="12"/>
      <c r="I284" s="12"/>
      <c r="J284" s="12"/>
      <c r="K284" s="12"/>
      <c r="L284" s="12"/>
      <c r="T284" s="17"/>
      <c r="U284" s="19"/>
    </row>
    <row r="285" spans="3:21" s="2" customFormat="1" ht="15.75" customHeight="1">
      <c r="C285" s="17"/>
      <c r="D285" s="18"/>
      <c r="E285" s="12"/>
      <c r="F285" s="12"/>
      <c r="G285" s="12"/>
      <c r="H285" s="12"/>
      <c r="I285" s="12"/>
      <c r="J285" s="12"/>
      <c r="K285" s="12"/>
      <c r="L285" s="12"/>
      <c r="T285" s="17"/>
      <c r="U285" s="19"/>
    </row>
    <row r="286" spans="3:21" s="2" customFormat="1" ht="15.75" customHeight="1">
      <c r="C286" s="17"/>
      <c r="D286" s="18"/>
      <c r="E286" s="12"/>
      <c r="F286" s="12"/>
      <c r="G286" s="12"/>
      <c r="H286" s="12"/>
      <c r="I286" s="12"/>
      <c r="J286" s="12"/>
      <c r="K286" s="12"/>
      <c r="L286" s="12"/>
      <c r="T286" s="17"/>
      <c r="U286" s="19"/>
    </row>
    <row r="287" spans="3:21" s="2" customFormat="1" ht="15.75" customHeight="1">
      <c r="C287" s="17"/>
      <c r="D287" s="18"/>
      <c r="E287" s="12"/>
      <c r="F287" s="12"/>
      <c r="G287" s="12"/>
      <c r="H287" s="12"/>
      <c r="I287" s="12"/>
      <c r="J287" s="12"/>
      <c r="K287" s="12"/>
      <c r="L287" s="12"/>
      <c r="T287" s="17"/>
      <c r="U287" s="19"/>
    </row>
    <row r="288" spans="3:21" s="2" customFormat="1" ht="15.75" customHeight="1">
      <c r="C288" s="17"/>
      <c r="D288" s="18"/>
      <c r="E288" s="12"/>
      <c r="F288" s="12"/>
      <c r="G288" s="12"/>
      <c r="H288" s="12"/>
      <c r="I288" s="12"/>
      <c r="J288" s="12"/>
      <c r="K288" s="12"/>
      <c r="L288" s="12"/>
      <c r="T288" s="17"/>
      <c r="U288" s="19"/>
    </row>
    <row r="289" spans="3:21" s="2" customFormat="1" ht="15.75" customHeight="1">
      <c r="C289" s="17"/>
      <c r="D289" s="18"/>
      <c r="E289" s="12"/>
      <c r="F289" s="12"/>
      <c r="G289" s="12"/>
      <c r="H289" s="12"/>
      <c r="I289" s="12"/>
      <c r="J289" s="12"/>
      <c r="K289" s="12"/>
      <c r="L289" s="12"/>
      <c r="T289" s="17"/>
      <c r="U289" s="19"/>
    </row>
    <row r="290" spans="3:21" s="2" customFormat="1" ht="15.75" customHeight="1">
      <c r="C290" s="17"/>
      <c r="D290" s="18"/>
      <c r="E290" s="12"/>
      <c r="F290" s="12"/>
      <c r="G290" s="12"/>
      <c r="H290" s="12"/>
      <c r="I290" s="12"/>
      <c r="J290" s="12"/>
      <c r="K290" s="12"/>
      <c r="L290" s="12"/>
      <c r="T290" s="17"/>
      <c r="U290" s="19"/>
    </row>
    <row r="291" spans="3:21" s="2" customFormat="1" ht="15.75" customHeight="1">
      <c r="C291" s="17"/>
      <c r="D291" s="18"/>
      <c r="E291" s="12"/>
      <c r="F291" s="12"/>
      <c r="G291" s="12"/>
      <c r="H291" s="12"/>
      <c r="I291" s="12"/>
      <c r="J291" s="12"/>
      <c r="K291" s="12"/>
      <c r="L291" s="12"/>
      <c r="T291" s="17"/>
      <c r="U291" s="19"/>
    </row>
    <row r="292" spans="3:21" s="2" customFormat="1" ht="15.75" customHeight="1">
      <c r="C292" s="17"/>
      <c r="D292" s="18"/>
      <c r="E292" s="12"/>
      <c r="F292" s="12"/>
      <c r="G292" s="12"/>
      <c r="H292" s="12"/>
      <c r="I292" s="12"/>
      <c r="J292" s="12"/>
      <c r="K292" s="12"/>
      <c r="L292" s="12"/>
      <c r="T292" s="17"/>
      <c r="U292" s="19"/>
    </row>
    <row r="293" spans="3:21" s="2" customFormat="1" ht="15.75" customHeight="1">
      <c r="C293" s="17"/>
      <c r="D293" s="18"/>
      <c r="E293" s="12"/>
      <c r="F293" s="12"/>
      <c r="G293" s="12"/>
      <c r="H293" s="12"/>
      <c r="I293" s="12"/>
      <c r="J293" s="12"/>
      <c r="K293" s="12"/>
      <c r="L293" s="12"/>
      <c r="T293" s="17"/>
      <c r="U293" s="19"/>
    </row>
    <row r="294" spans="3:21" s="2" customFormat="1" ht="15.75" customHeight="1">
      <c r="C294" s="17"/>
      <c r="D294" s="18"/>
      <c r="E294" s="12"/>
      <c r="F294" s="12"/>
      <c r="G294" s="12"/>
      <c r="H294" s="12"/>
      <c r="I294" s="12"/>
      <c r="J294" s="12"/>
      <c r="K294" s="12"/>
      <c r="L294" s="12"/>
      <c r="T294" s="17"/>
      <c r="U294" s="19"/>
    </row>
    <row r="295" spans="3:21" s="2" customFormat="1" ht="15.75" customHeight="1">
      <c r="C295" s="17"/>
      <c r="D295" s="18"/>
      <c r="E295" s="12"/>
      <c r="F295" s="12"/>
      <c r="G295" s="12"/>
      <c r="H295" s="12"/>
      <c r="I295" s="12"/>
      <c r="J295" s="12"/>
      <c r="K295" s="12"/>
      <c r="L295" s="12"/>
      <c r="T295" s="17"/>
      <c r="U295" s="19"/>
    </row>
    <row r="296" spans="3:21" s="2" customFormat="1" ht="15.75" customHeight="1">
      <c r="C296" s="17"/>
      <c r="D296" s="18"/>
      <c r="E296" s="12"/>
      <c r="F296" s="12"/>
      <c r="G296" s="12"/>
      <c r="H296" s="12"/>
      <c r="I296" s="12"/>
      <c r="J296" s="12"/>
      <c r="K296" s="12"/>
      <c r="L296" s="12"/>
      <c r="T296" s="17"/>
      <c r="U296" s="19"/>
    </row>
    <row r="297" spans="3:21" s="2" customFormat="1" ht="15.75" customHeight="1">
      <c r="C297" s="17"/>
      <c r="D297" s="18"/>
      <c r="E297" s="12"/>
      <c r="F297" s="12"/>
      <c r="G297" s="12"/>
      <c r="H297" s="12"/>
      <c r="I297" s="12"/>
      <c r="J297" s="12"/>
      <c r="K297" s="12"/>
      <c r="L297" s="12"/>
      <c r="T297" s="17"/>
      <c r="U297" s="19"/>
    </row>
    <row r="298" spans="3:21" s="2" customFormat="1" ht="15.75" customHeight="1">
      <c r="C298" s="17"/>
      <c r="D298" s="18"/>
      <c r="E298" s="12"/>
      <c r="F298" s="12"/>
      <c r="G298" s="12"/>
      <c r="H298" s="12"/>
      <c r="I298" s="12"/>
      <c r="J298" s="12"/>
      <c r="K298" s="12"/>
      <c r="L298" s="12"/>
      <c r="T298" s="17"/>
      <c r="U298" s="19"/>
    </row>
    <row r="299" spans="3:21" s="2" customFormat="1" ht="15.75" customHeight="1">
      <c r="C299" s="17"/>
      <c r="D299" s="18"/>
      <c r="E299" s="12"/>
      <c r="F299" s="12"/>
      <c r="G299" s="12"/>
      <c r="H299" s="12"/>
      <c r="I299" s="12"/>
      <c r="J299" s="12"/>
      <c r="K299" s="12"/>
      <c r="L299" s="12"/>
      <c r="T299" s="17"/>
      <c r="U299" s="19"/>
    </row>
    <row r="300" spans="3:21" s="2" customFormat="1" ht="15.75" customHeight="1">
      <c r="C300" s="17"/>
      <c r="D300" s="18"/>
      <c r="E300" s="12"/>
      <c r="F300" s="12"/>
      <c r="G300" s="12"/>
      <c r="H300" s="12"/>
      <c r="I300" s="12"/>
      <c r="J300" s="12"/>
      <c r="K300" s="12"/>
      <c r="L300" s="12"/>
      <c r="T300" s="17"/>
      <c r="U300" s="19"/>
    </row>
    <row r="301" spans="3:21" s="2" customFormat="1" ht="15.75" customHeight="1">
      <c r="C301" s="17"/>
      <c r="D301" s="18"/>
      <c r="E301" s="12"/>
      <c r="F301" s="12"/>
      <c r="G301" s="12"/>
      <c r="H301" s="12"/>
      <c r="I301" s="12"/>
      <c r="J301" s="12"/>
      <c r="K301" s="12"/>
      <c r="L301" s="12"/>
      <c r="T301" s="17"/>
      <c r="U301" s="19"/>
    </row>
    <row r="302" spans="3:21" s="2" customFormat="1" ht="15.75" customHeight="1">
      <c r="C302" s="17"/>
      <c r="D302" s="18"/>
      <c r="E302" s="12"/>
      <c r="F302" s="12"/>
      <c r="G302" s="12"/>
      <c r="H302" s="12"/>
      <c r="I302" s="12"/>
      <c r="J302" s="12"/>
      <c r="K302" s="12"/>
      <c r="L302" s="12"/>
      <c r="T302" s="17"/>
      <c r="U302" s="19"/>
    </row>
    <row r="303" spans="3:21" s="2" customFormat="1" ht="15.75" customHeight="1">
      <c r="C303" s="17"/>
      <c r="D303" s="18"/>
      <c r="E303" s="12"/>
      <c r="F303" s="12"/>
      <c r="G303" s="12"/>
      <c r="H303" s="12"/>
      <c r="I303" s="12"/>
      <c r="J303" s="12"/>
      <c r="K303" s="12"/>
      <c r="L303" s="12"/>
      <c r="T303" s="17"/>
      <c r="U303" s="19"/>
    </row>
    <row r="304" spans="3:21" s="2" customFormat="1" ht="15.75" customHeight="1">
      <c r="C304" s="17"/>
      <c r="D304" s="18"/>
      <c r="E304" s="12"/>
      <c r="F304" s="12"/>
      <c r="G304" s="12"/>
      <c r="H304" s="12"/>
      <c r="I304" s="12"/>
      <c r="J304" s="12"/>
      <c r="K304" s="12"/>
      <c r="L304" s="12"/>
      <c r="T304" s="17"/>
      <c r="U304" s="19"/>
    </row>
    <row r="305" spans="3:21" s="2" customFormat="1" ht="15.75" customHeight="1">
      <c r="C305" s="17"/>
      <c r="D305" s="18"/>
      <c r="E305" s="12"/>
      <c r="F305" s="12"/>
      <c r="G305" s="12"/>
      <c r="H305" s="12"/>
      <c r="I305" s="12"/>
      <c r="J305" s="12"/>
      <c r="K305" s="12"/>
      <c r="L305" s="12"/>
      <c r="T305" s="17"/>
      <c r="U305" s="19"/>
    </row>
    <row r="306" spans="3:21" s="2" customFormat="1" ht="15.75" customHeight="1">
      <c r="C306" s="17"/>
      <c r="D306" s="18"/>
      <c r="E306" s="12"/>
      <c r="F306" s="12"/>
      <c r="G306" s="12"/>
      <c r="H306" s="12"/>
      <c r="I306" s="12"/>
      <c r="J306" s="12"/>
      <c r="K306" s="12"/>
      <c r="L306" s="12"/>
      <c r="T306" s="17"/>
      <c r="U306" s="19"/>
    </row>
    <row r="307" spans="3:21" s="2" customFormat="1" ht="15.75" customHeight="1">
      <c r="C307" s="17"/>
      <c r="D307" s="18"/>
      <c r="E307" s="12"/>
      <c r="F307" s="12"/>
      <c r="G307" s="12"/>
      <c r="H307" s="12"/>
      <c r="I307" s="12"/>
      <c r="J307" s="12"/>
      <c r="K307" s="12"/>
      <c r="L307" s="12"/>
      <c r="T307" s="17"/>
      <c r="U307" s="19"/>
    </row>
    <row r="308" spans="3:21" s="2" customFormat="1" ht="15.75" customHeight="1">
      <c r="C308" s="17"/>
      <c r="D308" s="18"/>
      <c r="E308" s="12"/>
      <c r="F308" s="12"/>
      <c r="G308" s="12"/>
      <c r="H308" s="12"/>
      <c r="I308" s="12"/>
      <c r="J308" s="12"/>
      <c r="K308" s="12"/>
      <c r="L308" s="12"/>
      <c r="T308" s="17"/>
      <c r="U308" s="19"/>
    </row>
    <row r="309" spans="3:21" s="2" customFormat="1" ht="15.75" customHeight="1">
      <c r="C309" s="17"/>
      <c r="D309" s="18"/>
      <c r="E309" s="12"/>
      <c r="F309" s="12"/>
      <c r="G309" s="12"/>
      <c r="H309" s="12"/>
      <c r="I309" s="12"/>
      <c r="J309" s="12"/>
      <c r="K309" s="12"/>
      <c r="L309" s="12"/>
      <c r="T309" s="17"/>
      <c r="U309" s="19"/>
    </row>
    <row r="310" spans="3:21" s="2" customFormat="1" ht="15.75" customHeight="1">
      <c r="C310" s="17"/>
      <c r="D310" s="18"/>
      <c r="E310" s="12"/>
      <c r="F310" s="12"/>
      <c r="G310" s="12"/>
      <c r="H310" s="12"/>
      <c r="I310" s="12"/>
      <c r="J310" s="12"/>
      <c r="K310" s="12"/>
      <c r="L310" s="12"/>
      <c r="T310" s="17"/>
      <c r="U310" s="19"/>
    </row>
    <row r="311" spans="3:21" s="2" customFormat="1" ht="15.75" customHeight="1">
      <c r="C311" s="17"/>
      <c r="D311" s="18"/>
      <c r="E311" s="12"/>
      <c r="F311" s="12"/>
      <c r="G311" s="12"/>
      <c r="H311" s="12"/>
      <c r="I311" s="12"/>
      <c r="J311" s="12"/>
      <c r="K311" s="12"/>
      <c r="L311" s="12"/>
      <c r="T311" s="17"/>
      <c r="U311" s="19"/>
    </row>
    <row r="312" spans="3:21" s="2" customFormat="1" ht="15.75" customHeight="1">
      <c r="C312" s="17"/>
      <c r="D312" s="18"/>
      <c r="E312" s="12"/>
      <c r="F312" s="12"/>
      <c r="G312" s="12"/>
      <c r="H312" s="12"/>
      <c r="I312" s="12"/>
      <c r="J312" s="12"/>
      <c r="K312" s="12"/>
      <c r="L312" s="12"/>
      <c r="T312" s="17"/>
      <c r="U312" s="19"/>
    </row>
    <row r="313" spans="3:21" s="2" customFormat="1" ht="15.75" customHeight="1">
      <c r="C313" s="17"/>
      <c r="D313" s="18"/>
      <c r="E313" s="12"/>
      <c r="F313" s="12"/>
      <c r="G313" s="12"/>
      <c r="H313" s="12"/>
      <c r="I313" s="12"/>
      <c r="J313" s="12"/>
      <c r="K313" s="12"/>
      <c r="L313" s="12"/>
      <c r="T313" s="17"/>
      <c r="U313" s="19"/>
    </row>
    <row r="314" spans="3:21" s="2" customFormat="1" ht="15.75" customHeight="1">
      <c r="C314" s="17"/>
      <c r="D314" s="18"/>
      <c r="E314" s="12"/>
      <c r="F314" s="12"/>
      <c r="G314" s="12"/>
      <c r="H314" s="12"/>
      <c r="I314" s="12"/>
      <c r="J314" s="12"/>
      <c r="K314" s="12"/>
      <c r="L314" s="12"/>
      <c r="T314" s="17"/>
      <c r="U314" s="19"/>
    </row>
    <row r="315" spans="3:21" s="2" customFormat="1" ht="15.75" customHeight="1">
      <c r="C315" s="17"/>
      <c r="D315" s="18"/>
      <c r="E315" s="12"/>
      <c r="F315" s="12"/>
      <c r="G315" s="12"/>
      <c r="H315" s="12"/>
      <c r="I315" s="12"/>
      <c r="J315" s="12"/>
      <c r="K315" s="12"/>
      <c r="L315" s="12"/>
      <c r="T315" s="17"/>
      <c r="U315" s="19"/>
    </row>
    <row r="316" spans="3:21" s="2" customFormat="1" ht="15.75" customHeight="1">
      <c r="C316" s="17"/>
      <c r="D316" s="18"/>
      <c r="E316" s="12"/>
      <c r="F316" s="12"/>
      <c r="G316" s="12"/>
      <c r="H316" s="12"/>
      <c r="I316" s="12"/>
      <c r="J316" s="12"/>
      <c r="K316" s="12"/>
      <c r="L316" s="12"/>
      <c r="T316" s="17"/>
      <c r="U316" s="19"/>
    </row>
    <row r="317" spans="3:21" s="2" customFormat="1" ht="15.75" customHeight="1">
      <c r="C317" s="17"/>
      <c r="D317" s="18"/>
      <c r="E317" s="12"/>
      <c r="F317" s="12"/>
      <c r="G317" s="12"/>
      <c r="H317" s="12"/>
      <c r="I317" s="12"/>
      <c r="J317" s="12"/>
      <c r="K317" s="12"/>
      <c r="L317" s="12"/>
      <c r="T317" s="17"/>
      <c r="U317" s="19"/>
    </row>
    <row r="318" spans="3:21" s="2" customFormat="1" ht="15.75" customHeight="1">
      <c r="C318" s="17"/>
      <c r="D318" s="18"/>
      <c r="E318" s="12"/>
      <c r="F318" s="12"/>
      <c r="G318" s="12"/>
      <c r="H318" s="12"/>
      <c r="I318" s="12"/>
      <c r="J318" s="12"/>
      <c r="K318" s="12"/>
      <c r="L318" s="12"/>
      <c r="T318" s="17"/>
      <c r="U318" s="19"/>
    </row>
    <row r="319" spans="3:21" s="2" customFormat="1" ht="15.75" customHeight="1">
      <c r="C319" s="17"/>
      <c r="D319" s="18"/>
      <c r="E319" s="12"/>
      <c r="F319" s="12"/>
      <c r="G319" s="12"/>
      <c r="H319" s="12"/>
      <c r="I319" s="12"/>
      <c r="J319" s="12"/>
      <c r="K319" s="12"/>
      <c r="L319" s="12"/>
      <c r="T319" s="17"/>
      <c r="U319" s="19"/>
    </row>
    <row r="320" spans="3:21" s="2" customFormat="1" ht="15.75" customHeight="1">
      <c r="C320" s="17"/>
      <c r="D320" s="18"/>
      <c r="E320" s="12"/>
      <c r="F320" s="12"/>
      <c r="G320" s="12"/>
      <c r="H320" s="12"/>
      <c r="I320" s="12"/>
      <c r="J320" s="12"/>
      <c r="K320" s="12"/>
      <c r="L320" s="12"/>
      <c r="T320" s="17"/>
      <c r="U320" s="19"/>
    </row>
    <row r="321" spans="3:21" s="2" customFormat="1" ht="15.75" customHeight="1">
      <c r="C321" s="17"/>
      <c r="D321" s="18"/>
      <c r="E321" s="12"/>
      <c r="F321" s="12"/>
      <c r="G321" s="12"/>
      <c r="H321" s="12"/>
      <c r="I321" s="12"/>
      <c r="J321" s="12"/>
      <c r="K321" s="12"/>
      <c r="L321" s="12"/>
      <c r="T321" s="17"/>
      <c r="U321" s="19"/>
    </row>
    <row r="322" spans="3:21" s="2" customFormat="1" ht="15.75" customHeight="1">
      <c r="C322" s="17"/>
      <c r="D322" s="18"/>
      <c r="E322" s="12"/>
      <c r="F322" s="12"/>
      <c r="G322" s="12"/>
      <c r="H322" s="12"/>
      <c r="I322" s="12"/>
      <c r="J322" s="12"/>
      <c r="K322" s="12"/>
      <c r="L322" s="12"/>
      <c r="T322" s="17"/>
      <c r="U322" s="19"/>
    </row>
    <row r="323" spans="3:21" s="2" customFormat="1" ht="15.75" customHeight="1">
      <c r="C323" s="17"/>
      <c r="D323" s="18"/>
      <c r="E323" s="12"/>
      <c r="F323" s="12"/>
      <c r="G323" s="12"/>
      <c r="H323" s="12"/>
      <c r="I323" s="12"/>
      <c r="J323" s="12"/>
      <c r="K323" s="12"/>
      <c r="L323" s="12"/>
      <c r="T323" s="17"/>
      <c r="U323" s="19"/>
    </row>
    <row r="324" spans="3:21" s="2" customFormat="1" ht="15.75" customHeight="1">
      <c r="C324" s="17"/>
      <c r="D324" s="18"/>
      <c r="E324" s="12"/>
      <c r="F324" s="12"/>
      <c r="G324" s="12"/>
      <c r="H324" s="12"/>
      <c r="I324" s="12"/>
      <c r="J324" s="12"/>
      <c r="K324" s="12"/>
      <c r="L324" s="12"/>
      <c r="T324" s="17"/>
      <c r="U324" s="19"/>
    </row>
    <row r="325" spans="3:21" s="2" customFormat="1" ht="15.75" customHeight="1">
      <c r="C325" s="17"/>
      <c r="D325" s="18"/>
      <c r="E325" s="12"/>
      <c r="F325" s="12"/>
      <c r="G325" s="12"/>
      <c r="H325" s="12"/>
      <c r="I325" s="12"/>
      <c r="J325" s="12"/>
      <c r="K325" s="12"/>
      <c r="L325" s="12"/>
      <c r="T325" s="17"/>
      <c r="U325" s="19"/>
    </row>
    <row r="326" spans="3:21" s="2" customFormat="1" ht="15.75" customHeight="1">
      <c r="C326" s="17"/>
      <c r="D326" s="18"/>
      <c r="E326" s="12"/>
      <c r="F326" s="12"/>
      <c r="G326" s="12"/>
      <c r="H326" s="12"/>
      <c r="I326" s="12"/>
      <c r="J326" s="12"/>
      <c r="K326" s="12"/>
      <c r="L326" s="12"/>
      <c r="T326" s="17"/>
      <c r="U326" s="19"/>
    </row>
    <row r="327" spans="3:21" s="2" customFormat="1" ht="15.75" customHeight="1">
      <c r="C327" s="17"/>
      <c r="D327" s="18"/>
      <c r="E327" s="12"/>
      <c r="F327" s="12"/>
      <c r="G327" s="12"/>
      <c r="H327" s="12"/>
      <c r="I327" s="12"/>
      <c r="J327" s="12"/>
      <c r="K327" s="12"/>
      <c r="L327" s="12"/>
      <c r="T327" s="17"/>
      <c r="U327" s="19"/>
    </row>
    <row r="328" spans="3:21" s="2" customFormat="1" ht="15.75" customHeight="1">
      <c r="C328" s="17"/>
      <c r="D328" s="18"/>
      <c r="E328" s="12"/>
      <c r="F328" s="12"/>
      <c r="G328" s="12"/>
      <c r="H328" s="12"/>
      <c r="I328" s="12"/>
      <c r="J328" s="12"/>
      <c r="K328" s="12"/>
      <c r="L328" s="12"/>
      <c r="T328" s="17"/>
      <c r="U328" s="19"/>
    </row>
    <row r="329" spans="3:21" s="2" customFormat="1" ht="15.75" customHeight="1">
      <c r="C329" s="17"/>
      <c r="D329" s="18"/>
      <c r="E329" s="12"/>
      <c r="F329" s="12"/>
      <c r="G329" s="12"/>
      <c r="H329" s="12"/>
      <c r="I329" s="12"/>
      <c r="J329" s="12"/>
      <c r="K329" s="12"/>
      <c r="L329" s="12"/>
      <c r="T329" s="17"/>
      <c r="U329" s="19"/>
    </row>
    <row r="330" spans="3:21" s="2" customFormat="1" ht="15.75" customHeight="1">
      <c r="C330" s="17"/>
      <c r="D330" s="18"/>
      <c r="E330" s="12"/>
      <c r="F330" s="12"/>
      <c r="G330" s="12"/>
      <c r="H330" s="12"/>
      <c r="I330" s="12"/>
      <c r="J330" s="12"/>
      <c r="K330" s="12"/>
      <c r="L330" s="12"/>
      <c r="T330" s="17"/>
      <c r="U330" s="19"/>
    </row>
    <row r="331" spans="3:21" s="2" customFormat="1" ht="15.75" customHeight="1">
      <c r="C331" s="17"/>
      <c r="D331" s="18"/>
      <c r="E331" s="12"/>
      <c r="F331" s="12"/>
      <c r="G331" s="12"/>
      <c r="H331" s="12"/>
      <c r="I331" s="12"/>
      <c r="J331" s="12"/>
      <c r="K331" s="12"/>
      <c r="L331" s="12"/>
      <c r="T331" s="17"/>
      <c r="U331" s="19"/>
    </row>
    <row r="332" spans="3:21" s="2" customFormat="1" ht="15.75" customHeight="1">
      <c r="C332" s="17"/>
      <c r="D332" s="18"/>
      <c r="E332" s="12"/>
      <c r="F332" s="12"/>
      <c r="G332" s="12"/>
      <c r="H332" s="12"/>
      <c r="I332" s="12"/>
      <c r="J332" s="12"/>
      <c r="K332" s="12"/>
      <c r="L332" s="12"/>
      <c r="T332" s="17"/>
      <c r="U332" s="19"/>
    </row>
    <row r="333" spans="3:21" s="2" customFormat="1" ht="15.75" customHeight="1">
      <c r="C333" s="17"/>
      <c r="D333" s="18"/>
      <c r="E333" s="12"/>
      <c r="F333" s="12"/>
      <c r="G333" s="12"/>
      <c r="H333" s="12"/>
      <c r="I333" s="12"/>
      <c r="J333" s="12"/>
      <c r="K333" s="12"/>
      <c r="L333" s="12"/>
      <c r="T333" s="17"/>
      <c r="U333" s="19"/>
    </row>
    <row r="334" spans="3:21" s="2" customFormat="1" ht="15.75" customHeight="1">
      <c r="C334" s="17"/>
      <c r="D334" s="18"/>
      <c r="E334" s="12"/>
      <c r="F334" s="12"/>
      <c r="G334" s="12"/>
      <c r="H334" s="12"/>
      <c r="I334" s="12"/>
      <c r="J334" s="12"/>
      <c r="K334" s="12"/>
      <c r="L334" s="12"/>
      <c r="T334" s="17"/>
      <c r="U334" s="19"/>
    </row>
    <row r="335" spans="3:21" s="2" customFormat="1" ht="15.75" customHeight="1">
      <c r="C335" s="17"/>
      <c r="D335" s="18"/>
      <c r="E335" s="12"/>
      <c r="F335" s="12"/>
      <c r="G335" s="12"/>
      <c r="H335" s="12"/>
      <c r="I335" s="12"/>
      <c r="J335" s="12"/>
      <c r="K335" s="12"/>
      <c r="L335" s="12"/>
      <c r="T335" s="17"/>
      <c r="U335" s="19"/>
    </row>
    <row r="336" spans="3:21" s="2" customFormat="1" ht="15.75" customHeight="1">
      <c r="C336" s="17"/>
      <c r="D336" s="18"/>
      <c r="E336" s="12"/>
      <c r="F336" s="12"/>
      <c r="G336" s="12"/>
      <c r="H336" s="12"/>
      <c r="I336" s="12"/>
      <c r="J336" s="12"/>
      <c r="K336" s="12"/>
      <c r="L336" s="12"/>
      <c r="T336" s="17"/>
      <c r="U336" s="19"/>
    </row>
    <row r="337" spans="3:21" s="2" customFormat="1" ht="15.75" customHeight="1">
      <c r="C337" s="17"/>
      <c r="D337" s="18"/>
      <c r="E337" s="12"/>
      <c r="F337" s="12"/>
      <c r="G337" s="12"/>
      <c r="H337" s="12"/>
      <c r="I337" s="12"/>
      <c r="J337" s="12"/>
      <c r="K337" s="12"/>
      <c r="L337" s="12"/>
      <c r="T337" s="17"/>
      <c r="U337" s="19"/>
    </row>
    <row r="338" spans="3:21" s="2" customFormat="1" ht="15.75" customHeight="1">
      <c r="C338" s="17"/>
      <c r="D338" s="18"/>
      <c r="E338" s="12"/>
      <c r="F338" s="12"/>
      <c r="G338" s="12"/>
      <c r="H338" s="12"/>
      <c r="I338" s="12"/>
      <c r="J338" s="12"/>
      <c r="K338" s="12"/>
      <c r="L338" s="12"/>
      <c r="T338" s="17"/>
      <c r="U338" s="19"/>
    </row>
    <row r="339" spans="3:21" s="2" customFormat="1" ht="15.75" customHeight="1">
      <c r="C339" s="17"/>
      <c r="D339" s="18"/>
      <c r="E339" s="12"/>
      <c r="F339" s="12"/>
      <c r="G339" s="12"/>
      <c r="H339" s="12"/>
      <c r="I339" s="12"/>
      <c r="J339" s="12"/>
      <c r="K339" s="12"/>
      <c r="L339" s="12"/>
      <c r="T339" s="17"/>
      <c r="U339" s="19"/>
    </row>
    <row r="340" spans="3:21" s="2" customFormat="1" ht="15.75" customHeight="1">
      <c r="C340" s="17"/>
      <c r="D340" s="18"/>
      <c r="E340" s="12"/>
      <c r="F340" s="12"/>
      <c r="G340" s="12"/>
      <c r="H340" s="12"/>
      <c r="I340" s="12"/>
      <c r="J340" s="12"/>
      <c r="K340" s="12"/>
      <c r="L340" s="12"/>
      <c r="T340" s="17"/>
      <c r="U340" s="19"/>
    </row>
    <row r="341" spans="3:21" s="2" customFormat="1" ht="15.75" customHeight="1">
      <c r="C341" s="17"/>
      <c r="D341" s="18"/>
      <c r="E341" s="12"/>
      <c r="F341" s="12"/>
      <c r="G341" s="12"/>
      <c r="H341" s="12"/>
      <c r="I341" s="12"/>
      <c r="J341" s="12"/>
      <c r="K341" s="12"/>
      <c r="L341" s="12"/>
      <c r="T341" s="17"/>
      <c r="U341" s="19"/>
    </row>
    <row r="342" spans="3:21" s="2" customFormat="1" ht="15.75" customHeight="1">
      <c r="C342" s="17"/>
      <c r="D342" s="18"/>
      <c r="E342" s="12"/>
      <c r="F342" s="12"/>
      <c r="G342" s="12"/>
      <c r="H342" s="12"/>
      <c r="I342" s="12"/>
      <c r="J342" s="12"/>
      <c r="K342" s="12"/>
      <c r="L342" s="12"/>
      <c r="T342" s="17"/>
      <c r="U342" s="19"/>
    </row>
    <row r="343" spans="3:21" s="2" customFormat="1" ht="15.75" customHeight="1">
      <c r="C343" s="17"/>
      <c r="D343" s="18"/>
      <c r="E343" s="12"/>
      <c r="F343" s="12"/>
      <c r="G343" s="12"/>
      <c r="H343" s="12"/>
      <c r="I343" s="12"/>
      <c r="J343" s="12"/>
      <c r="K343" s="12"/>
      <c r="L343" s="12"/>
      <c r="T343" s="17"/>
      <c r="U343" s="19"/>
    </row>
    <row r="344" spans="3:21" s="2" customFormat="1" ht="15.75" customHeight="1">
      <c r="C344" s="17"/>
      <c r="D344" s="18"/>
      <c r="E344" s="12"/>
      <c r="F344" s="12"/>
      <c r="G344" s="12"/>
      <c r="H344" s="12"/>
      <c r="I344" s="12"/>
      <c r="J344" s="12"/>
      <c r="K344" s="12"/>
      <c r="L344" s="12"/>
      <c r="T344" s="17"/>
      <c r="U344" s="19"/>
    </row>
    <row r="345" spans="3:21" s="2" customFormat="1" ht="15.75" customHeight="1">
      <c r="C345" s="17"/>
      <c r="D345" s="18"/>
      <c r="E345" s="12"/>
      <c r="F345" s="12"/>
      <c r="G345" s="12"/>
      <c r="H345" s="12"/>
      <c r="I345" s="12"/>
      <c r="J345" s="12"/>
      <c r="K345" s="12"/>
      <c r="L345" s="12"/>
      <c r="T345" s="17"/>
      <c r="U345" s="19"/>
    </row>
    <row r="346" spans="3:21" s="2" customFormat="1" ht="15.75" customHeight="1">
      <c r="C346" s="17"/>
      <c r="D346" s="18"/>
      <c r="E346" s="12"/>
      <c r="F346" s="12"/>
      <c r="G346" s="12"/>
      <c r="H346" s="12"/>
      <c r="I346" s="12"/>
      <c r="J346" s="12"/>
      <c r="K346" s="12"/>
      <c r="L346" s="12"/>
      <c r="T346" s="17"/>
      <c r="U346" s="19"/>
    </row>
    <row r="347" spans="3:21" s="2" customFormat="1" ht="15.75" customHeight="1">
      <c r="C347" s="17"/>
      <c r="D347" s="18"/>
      <c r="E347" s="12"/>
      <c r="F347" s="12"/>
      <c r="G347" s="12"/>
      <c r="H347" s="12"/>
      <c r="I347" s="12"/>
      <c r="J347" s="12"/>
      <c r="K347" s="12"/>
      <c r="L347" s="12"/>
      <c r="T347" s="17"/>
      <c r="U347" s="19"/>
    </row>
    <row r="348" spans="3:21" s="2" customFormat="1" ht="15.75" customHeight="1">
      <c r="C348" s="17"/>
      <c r="D348" s="18"/>
      <c r="E348" s="12"/>
      <c r="F348" s="12"/>
      <c r="G348" s="12"/>
      <c r="H348" s="12"/>
      <c r="I348" s="12"/>
      <c r="J348" s="12"/>
      <c r="K348" s="12"/>
      <c r="L348" s="12"/>
      <c r="T348" s="17"/>
      <c r="U348" s="19"/>
    </row>
    <row r="349" spans="3:21" s="2" customFormat="1" ht="15.75" customHeight="1">
      <c r="C349" s="17"/>
      <c r="D349" s="18"/>
      <c r="E349" s="12"/>
      <c r="F349" s="12"/>
      <c r="G349" s="12"/>
      <c r="H349" s="12"/>
      <c r="I349" s="12"/>
      <c r="J349" s="12"/>
      <c r="K349" s="12"/>
      <c r="L349" s="12"/>
      <c r="T349" s="17"/>
      <c r="U349" s="19"/>
    </row>
    <row r="350" spans="3:21" s="2" customFormat="1" ht="15.75" customHeight="1">
      <c r="C350" s="17"/>
      <c r="D350" s="18"/>
      <c r="E350" s="12"/>
      <c r="F350" s="12"/>
      <c r="G350" s="12"/>
      <c r="H350" s="12"/>
      <c r="I350" s="12"/>
      <c r="J350" s="12"/>
      <c r="K350" s="12"/>
      <c r="L350" s="12"/>
      <c r="T350" s="17"/>
      <c r="U350" s="19"/>
    </row>
    <row r="351" spans="3:21" s="2" customFormat="1" ht="15.75" customHeight="1">
      <c r="C351" s="17"/>
      <c r="D351" s="18"/>
      <c r="E351" s="12"/>
      <c r="F351" s="12"/>
      <c r="G351" s="12"/>
      <c r="H351" s="12"/>
      <c r="I351" s="12"/>
      <c r="J351" s="12"/>
      <c r="K351" s="12"/>
      <c r="L351" s="12"/>
      <c r="T351" s="17"/>
      <c r="U351" s="19"/>
    </row>
    <row r="352" spans="3:21" s="2" customFormat="1" ht="15.75" customHeight="1">
      <c r="C352" s="17"/>
      <c r="D352" s="18"/>
      <c r="E352" s="12"/>
      <c r="F352" s="12"/>
      <c r="G352" s="12"/>
      <c r="H352" s="12"/>
      <c r="I352" s="12"/>
      <c r="J352" s="12"/>
      <c r="K352" s="12"/>
      <c r="L352" s="12"/>
      <c r="T352" s="17"/>
      <c r="U352" s="19"/>
    </row>
    <row r="353" spans="3:21" s="2" customFormat="1" ht="15.75" customHeight="1">
      <c r="C353" s="17"/>
      <c r="D353" s="18"/>
      <c r="E353" s="12"/>
      <c r="F353" s="12"/>
      <c r="G353" s="12"/>
      <c r="H353" s="12"/>
      <c r="I353" s="12"/>
      <c r="J353" s="12"/>
      <c r="K353" s="12"/>
      <c r="L353" s="12"/>
      <c r="T353" s="17"/>
      <c r="U353" s="19"/>
    </row>
    <row r="354" spans="3:21" s="2" customFormat="1" ht="15.75" customHeight="1">
      <c r="C354" s="17"/>
      <c r="D354" s="18"/>
      <c r="E354" s="12"/>
      <c r="F354" s="12"/>
      <c r="G354" s="12"/>
      <c r="H354" s="12"/>
      <c r="I354" s="12"/>
      <c r="J354" s="12"/>
      <c r="K354" s="12"/>
      <c r="L354" s="12"/>
      <c r="T354" s="17"/>
      <c r="U354" s="19"/>
    </row>
    <row r="355" spans="3:21" s="2" customFormat="1" ht="15.75" customHeight="1">
      <c r="C355" s="17"/>
      <c r="D355" s="18"/>
      <c r="E355" s="12"/>
      <c r="F355" s="12"/>
      <c r="G355" s="12"/>
      <c r="H355" s="12"/>
      <c r="I355" s="12"/>
      <c r="J355" s="12"/>
      <c r="K355" s="12"/>
      <c r="L355" s="12"/>
      <c r="T355" s="17"/>
      <c r="U355" s="19"/>
    </row>
    <row r="356" spans="3:21" s="2" customFormat="1" ht="15.75" customHeight="1">
      <c r="C356" s="17"/>
      <c r="D356" s="18"/>
      <c r="E356" s="12"/>
      <c r="F356" s="12"/>
      <c r="G356" s="12"/>
      <c r="H356" s="12"/>
      <c r="I356" s="12"/>
      <c r="J356" s="12"/>
      <c r="K356" s="12"/>
      <c r="L356" s="12"/>
      <c r="T356" s="17"/>
      <c r="U356" s="19"/>
    </row>
    <row r="357" spans="3:21" s="2" customFormat="1" ht="15.75" customHeight="1">
      <c r="C357" s="17"/>
      <c r="D357" s="18"/>
      <c r="E357" s="12"/>
      <c r="F357" s="12"/>
      <c r="G357" s="12"/>
      <c r="H357" s="12"/>
      <c r="I357" s="12"/>
      <c r="J357" s="12"/>
      <c r="K357" s="12"/>
      <c r="L357" s="12"/>
      <c r="T357" s="17"/>
      <c r="U357" s="19"/>
    </row>
    <row r="358" spans="3:21" s="2" customFormat="1" ht="15.75" customHeight="1">
      <c r="C358" s="17"/>
      <c r="D358" s="18"/>
      <c r="E358" s="12"/>
      <c r="F358" s="12"/>
      <c r="G358" s="12"/>
      <c r="H358" s="12"/>
      <c r="I358" s="12"/>
      <c r="J358" s="12"/>
      <c r="K358" s="12"/>
      <c r="L358" s="12"/>
      <c r="T358" s="17"/>
      <c r="U358" s="19"/>
    </row>
    <row r="359" spans="3:21" s="2" customFormat="1" ht="15.75" customHeight="1">
      <c r="C359" s="17"/>
      <c r="D359" s="18"/>
      <c r="E359" s="12"/>
      <c r="F359" s="12"/>
      <c r="G359" s="12"/>
      <c r="H359" s="12"/>
      <c r="I359" s="12"/>
      <c r="J359" s="12"/>
      <c r="K359" s="12"/>
      <c r="L359" s="12"/>
      <c r="T359" s="17"/>
      <c r="U359" s="19"/>
    </row>
    <row r="360" spans="3:21" s="2" customFormat="1" ht="15.75" customHeight="1">
      <c r="C360" s="17"/>
      <c r="D360" s="18"/>
      <c r="E360" s="12"/>
      <c r="F360" s="12"/>
      <c r="G360" s="12"/>
      <c r="H360" s="12"/>
      <c r="I360" s="12"/>
      <c r="J360" s="12"/>
      <c r="K360" s="12"/>
      <c r="L360" s="12"/>
      <c r="T360" s="17"/>
      <c r="U360" s="19"/>
    </row>
    <row r="361" spans="3:21" s="2" customFormat="1" ht="15.75" customHeight="1">
      <c r="C361" s="17"/>
      <c r="D361" s="18"/>
      <c r="E361" s="12"/>
      <c r="F361" s="12"/>
      <c r="G361" s="12"/>
      <c r="H361" s="12"/>
      <c r="I361" s="12"/>
      <c r="J361" s="12"/>
      <c r="K361" s="12"/>
      <c r="L361" s="12"/>
      <c r="T361" s="17"/>
      <c r="U361" s="19"/>
    </row>
    <row r="362" spans="3:21" s="2" customFormat="1" ht="15.75" customHeight="1">
      <c r="C362" s="17"/>
      <c r="D362" s="18"/>
      <c r="E362" s="12"/>
      <c r="F362" s="12"/>
      <c r="G362" s="12"/>
      <c r="H362" s="12"/>
      <c r="I362" s="12"/>
      <c r="J362" s="12"/>
      <c r="K362" s="12"/>
      <c r="L362" s="12"/>
      <c r="T362" s="17"/>
      <c r="U362" s="19"/>
    </row>
    <row r="363" spans="3:21" s="2" customFormat="1" ht="15.75" customHeight="1">
      <c r="C363" s="17"/>
      <c r="D363" s="18"/>
      <c r="E363" s="12"/>
      <c r="F363" s="12"/>
      <c r="G363" s="12"/>
      <c r="H363" s="12"/>
      <c r="I363" s="12"/>
      <c r="J363" s="12"/>
      <c r="K363" s="12"/>
      <c r="L363" s="12"/>
      <c r="T363" s="17"/>
      <c r="U363" s="19"/>
    </row>
    <row r="364" spans="3:21" s="2" customFormat="1" ht="15.75" customHeight="1">
      <c r="C364" s="17"/>
      <c r="D364" s="18"/>
      <c r="E364" s="12"/>
      <c r="F364" s="12"/>
      <c r="G364" s="12"/>
      <c r="H364" s="12"/>
      <c r="I364" s="12"/>
      <c r="J364" s="12"/>
      <c r="K364" s="12"/>
      <c r="L364" s="12"/>
      <c r="T364" s="17"/>
      <c r="U364" s="19"/>
    </row>
    <row r="365" spans="3:21" s="2" customFormat="1" ht="15.75" customHeight="1">
      <c r="C365" s="17"/>
      <c r="D365" s="18"/>
      <c r="E365" s="12"/>
      <c r="F365" s="12"/>
      <c r="G365" s="12"/>
      <c r="H365" s="12"/>
      <c r="I365" s="12"/>
      <c r="J365" s="12"/>
      <c r="K365" s="12"/>
      <c r="L365" s="12"/>
      <c r="T365" s="17"/>
      <c r="U365" s="19"/>
    </row>
    <row r="366" spans="3:21" s="2" customFormat="1" ht="15.75" customHeight="1">
      <c r="C366" s="17"/>
      <c r="D366" s="18"/>
      <c r="E366" s="12"/>
      <c r="F366" s="12"/>
      <c r="G366" s="12"/>
      <c r="H366" s="12"/>
      <c r="I366" s="12"/>
      <c r="J366" s="12"/>
      <c r="K366" s="12"/>
      <c r="L366" s="12"/>
      <c r="T366" s="17"/>
      <c r="U366" s="19"/>
    </row>
    <row r="367" spans="3:21" s="2" customFormat="1" ht="15.75" customHeight="1">
      <c r="C367" s="17"/>
      <c r="D367" s="18"/>
      <c r="E367" s="12"/>
      <c r="F367" s="12"/>
      <c r="G367" s="12"/>
      <c r="H367" s="12"/>
      <c r="I367" s="12"/>
      <c r="J367" s="12"/>
      <c r="K367" s="12"/>
      <c r="L367" s="12"/>
      <c r="T367" s="17"/>
      <c r="U367" s="19"/>
    </row>
    <row r="368" spans="3:21" s="2" customFormat="1" ht="15.75" customHeight="1">
      <c r="C368" s="17"/>
      <c r="D368" s="18"/>
      <c r="E368" s="12"/>
      <c r="F368" s="12"/>
      <c r="G368" s="12"/>
      <c r="H368" s="12"/>
      <c r="I368" s="12"/>
      <c r="J368" s="12"/>
      <c r="K368" s="12"/>
      <c r="L368" s="12"/>
      <c r="T368" s="17"/>
      <c r="U368" s="19"/>
    </row>
    <row r="369" spans="3:21" s="2" customFormat="1" ht="15.75" customHeight="1">
      <c r="C369" s="17"/>
      <c r="D369" s="18"/>
      <c r="E369" s="12"/>
      <c r="F369" s="12"/>
      <c r="G369" s="12"/>
      <c r="H369" s="12"/>
      <c r="I369" s="12"/>
      <c r="J369" s="12"/>
      <c r="K369" s="12"/>
      <c r="L369" s="12"/>
      <c r="T369" s="17"/>
      <c r="U369" s="19"/>
    </row>
    <row r="370" spans="3:21" s="2" customFormat="1" ht="15.75" customHeight="1">
      <c r="C370" s="17"/>
      <c r="D370" s="18"/>
      <c r="E370" s="12"/>
      <c r="F370" s="12"/>
      <c r="G370" s="12"/>
      <c r="H370" s="12"/>
      <c r="I370" s="12"/>
      <c r="J370" s="12"/>
      <c r="K370" s="12"/>
      <c r="L370" s="12"/>
      <c r="T370" s="17"/>
      <c r="U370" s="19"/>
    </row>
    <row r="371" spans="3:21" s="2" customFormat="1" ht="15.75" customHeight="1">
      <c r="C371" s="17"/>
      <c r="D371" s="18"/>
      <c r="E371" s="12"/>
      <c r="F371" s="12"/>
      <c r="G371" s="12"/>
      <c r="H371" s="12"/>
      <c r="I371" s="12"/>
      <c r="J371" s="12"/>
      <c r="K371" s="12"/>
      <c r="L371" s="12"/>
      <c r="T371" s="17"/>
      <c r="U371" s="19"/>
    </row>
    <row r="372" spans="3:21" s="2" customFormat="1" ht="15.75" customHeight="1">
      <c r="C372" s="17"/>
      <c r="D372" s="18"/>
      <c r="E372" s="12"/>
      <c r="F372" s="12"/>
      <c r="G372" s="12"/>
      <c r="H372" s="12"/>
      <c r="I372" s="12"/>
      <c r="J372" s="12"/>
      <c r="K372" s="12"/>
      <c r="L372" s="12"/>
      <c r="T372" s="17"/>
      <c r="U372" s="19"/>
    </row>
    <row r="373" spans="3:21" s="2" customFormat="1" ht="15.75" customHeight="1">
      <c r="C373" s="17"/>
      <c r="D373" s="18"/>
      <c r="E373" s="12"/>
      <c r="F373" s="12"/>
      <c r="G373" s="12"/>
      <c r="H373" s="12"/>
      <c r="I373" s="12"/>
      <c r="J373" s="12"/>
      <c r="K373" s="12"/>
      <c r="L373" s="12"/>
      <c r="T373" s="17"/>
      <c r="U373" s="19"/>
    </row>
    <row r="374" spans="3:21" s="2" customFormat="1" ht="15.75" customHeight="1">
      <c r="C374" s="17"/>
      <c r="D374" s="18"/>
      <c r="E374" s="12"/>
      <c r="F374" s="12"/>
      <c r="G374" s="12"/>
      <c r="H374" s="12"/>
      <c r="I374" s="12"/>
      <c r="J374" s="12"/>
      <c r="K374" s="12"/>
      <c r="L374" s="12"/>
      <c r="T374" s="17"/>
      <c r="U374" s="19"/>
    </row>
    <row r="375" spans="3:21" s="2" customFormat="1" ht="15.75" customHeight="1">
      <c r="C375" s="17"/>
      <c r="D375" s="18"/>
      <c r="E375" s="12"/>
      <c r="F375" s="12"/>
      <c r="G375" s="12"/>
      <c r="H375" s="12"/>
      <c r="I375" s="12"/>
      <c r="J375" s="12"/>
      <c r="K375" s="12"/>
      <c r="L375" s="12"/>
      <c r="T375" s="17"/>
      <c r="U375" s="19"/>
    </row>
    <row r="376" spans="3:21" s="2" customFormat="1" ht="15.75" customHeight="1">
      <c r="C376" s="17"/>
      <c r="D376" s="18"/>
      <c r="E376" s="12"/>
      <c r="F376" s="12"/>
      <c r="G376" s="12"/>
      <c r="H376" s="12"/>
      <c r="I376" s="12"/>
      <c r="J376" s="12"/>
      <c r="K376" s="12"/>
      <c r="L376" s="12"/>
      <c r="T376" s="17"/>
      <c r="U376" s="19"/>
    </row>
    <row r="377" spans="3:21" s="2" customFormat="1" ht="15.75" customHeight="1">
      <c r="C377" s="17"/>
      <c r="D377" s="18"/>
      <c r="E377" s="12"/>
      <c r="F377" s="12"/>
      <c r="G377" s="12"/>
      <c r="H377" s="12"/>
      <c r="I377" s="12"/>
      <c r="J377" s="12"/>
      <c r="K377" s="12"/>
      <c r="L377" s="12"/>
      <c r="T377" s="17"/>
      <c r="U377" s="19"/>
    </row>
    <row r="378" spans="3:21" s="2" customFormat="1" ht="15.75" customHeight="1">
      <c r="C378" s="17"/>
      <c r="D378" s="18"/>
      <c r="E378" s="12"/>
      <c r="F378" s="12"/>
      <c r="G378" s="12"/>
      <c r="H378" s="12"/>
      <c r="I378" s="12"/>
      <c r="J378" s="12"/>
      <c r="K378" s="12"/>
      <c r="L378" s="12"/>
      <c r="T378" s="17"/>
      <c r="U378" s="19"/>
    </row>
    <row r="379" spans="3:21" s="2" customFormat="1" ht="15.75" customHeight="1">
      <c r="C379" s="17"/>
      <c r="D379" s="18"/>
      <c r="E379" s="12"/>
      <c r="F379" s="12"/>
      <c r="G379" s="12"/>
      <c r="H379" s="12"/>
      <c r="I379" s="12"/>
      <c r="J379" s="12"/>
      <c r="K379" s="12"/>
      <c r="L379" s="12"/>
      <c r="T379" s="17"/>
      <c r="U379" s="19"/>
    </row>
    <row r="380" spans="3:21" s="2" customFormat="1" ht="15.75" customHeight="1">
      <c r="C380" s="17"/>
      <c r="D380" s="18"/>
      <c r="E380" s="12"/>
      <c r="F380" s="12"/>
      <c r="G380" s="12"/>
      <c r="H380" s="12"/>
      <c r="I380" s="12"/>
      <c r="J380" s="12"/>
      <c r="K380" s="12"/>
      <c r="L380" s="12"/>
      <c r="T380" s="17"/>
      <c r="U380" s="19"/>
    </row>
    <row r="381" spans="3:21" s="2" customFormat="1" ht="15.75" customHeight="1">
      <c r="C381" s="17"/>
      <c r="D381" s="18"/>
      <c r="E381" s="12"/>
      <c r="F381" s="12"/>
      <c r="G381" s="12"/>
      <c r="H381" s="12"/>
      <c r="I381" s="12"/>
      <c r="J381" s="12"/>
      <c r="K381" s="12"/>
      <c r="L381" s="12"/>
      <c r="T381" s="17"/>
      <c r="U381" s="19"/>
    </row>
    <row r="382" spans="3:21" s="2" customFormat="1" ht="15.75" customHeight="1">
      <c r="C382" s="17"/>
      <c r="D382" s="18"/>
      <c r="E382" s="12"/>
      <c r="F382" s="12"/>
      <c r="G382" s="12"/>
      <c r="H382" s="12"/>
      <c r="I382" s="12"/>
      <c r="J382" s="12"/>
      <c r="K382" s="12"/>
      <c r="L382" s="12"/>
      <c r="T382" s="17"/>
      <c r="U382" s="19"/>
    </row>
    <row r="383" spans="3:21" s="2" customFormat="1" ht="15.75" customHeight="1">
      <c r="C383" s="17"/>
      <c r="D383" s="18"/>
      <c r="E383" s="12"/>
      <c r="F383" s="12"/>
      <c r="G383" s="12"/>
      <c r="H383" s="12"/>
      <c r="I383" s="12"/>
      <c r="J383" s="12"/>
      <c r="K383" s="12"/>
      <c r="L383" s="12"/>
      <c r="T383" s="17"/>
      <c r="U383" s="19"/>
    </row>
    <row r="384" spans="3:21" s="2" customFormat="1" ht="15.75" customHeight="1">
      <c r="C384" s="17"/>
      <c r="D384" s="18"/>
      <c r="E384" s="12"/>
      <c r="F384" s="12"/>
      <c r="G384" s="12"/>
      <c r="H384" s="12"/>
      <c r="I384" s="12"/>
      <c r="J384" s="12"/>
      <c r="K384" s="12"/>
      <c r="L384" s="12"/>
      <c r="T384" s="17"/>
      <c r="U384" s="19"/>
    </row>
    <row r="385" spans="3:21" s="2" customFormat="1" ht="15.75" customHeight="1">
      <c r="C385" s="17"/>
      <c r="D385" s="18"/>
      <c r="E385" s="12"/>
      <c r="F385" s="12"/>
      <c r="G385" s="12"/>
      <c r="H385" s="12"/>
      <c r="I385" s="12"/>
      <c r="J385" s="12"/>
      <c r="K385" s="12"/>
      <c r="L385" s="12"/>
      <c r="T385" s="17"/>
      <c r="U385" s="19"/>
    </row>
    <row r="386" spans="3:21" s="2" customFormat="1" ht="15.75" customHeight="1">
      <c r="C386" s="17"/>
      <c r="D386" s="18"/>
      <c r="E386" s="12"/>
      <c r="F386" s="12"/>
      <c r="G386" s="12"/>
      <c r="H386" s="12"/>
      <c r="I386" s="12"/>
      <c r="J386" s="12"/>
      <c r="K386" s="12"/>
      <c r="L386" s="12"/>
      <c r="T386" s="17"/>
      <c r="U386" s="19"/>
    </row>
    <row r="387" spans="3:21" s="2" customFormat="1" ht="15.75" customHeight="1">
      <c r="C387" s="17"/>
      <c r="D387" s="18"/>
      <c r="E387" s="12"/>
      <c r="F387" s="12"/>
      <c r="G387" s="12"/>
      <c r="H387" s="12"/>
      <c r="I387" s="12"/>
      <c r="J387" s="12"/>
      <c r="K387" s="12"/>
      <c r="L387" s="12"/>
      <c r="T387" s="17"/>
      <c r="U387" s="19"/>
    </row>
    <row r="388" spans="3:21" s="2" customFormat="1" ht="15.75" customHeight="1">
      <c r="C388" s="17"/>
      <c r="D388" s="18"/>
      <c r="E388" s="12"/>
      <c r="F388" s="12"/>
      <c r="G388" s="12"/>
      <c r="H388" s="12"/>
      <c r="I388" s="12"/>
      <c r="J388" s="12"/>
      <c r="K388" s="12"/>
      <c r="L388" s="12"/>
      <c r="T388" s="17"/>
      <c r="U388" s="19"/>
    </row>
    <row r="389" spans="3:21" s="2" customFormat="1" ht="15.75" customHeight="1">
      <c r="C389" s="17"/>
      <c r="D389" s="18"/>
      <c r="E389" s="12"/>
      <c r="F389" s="12"/>
      <c r="G389" s="12"/>
      <c r="H389" s="12"/>
      <c r="I389" s="12"/>
      <c r="J389" s="12"/>
      <c r="K389" s="12"/>
      <c r="L389" s="12"/>
      <c r="T389" s="17"/>
      <c r="U389" s="19"/>
    </row>
    <row r="390" spans="3:21" s="2" customFormat="1" ht="15.75" customHeight="1">
      <c r="C390" s="17"/>
      <c r="D390" s="18"/>
      <c r="E390" s="12"/>
      <c r="F390" s="12"/>
      <c r="G390" s="12"/>
      <c r="H390" s="12"/>
      <c r="I390" s="12"/>
      <c r="J390" s="12"/>
      <c r="K390" s="12"/>
      <c r="L390" s="12"/>
      <c r="T390" s="17"/>
      <c r="U390" s="19"/>
    </row>
    <row r="391" spans="3:21" s="2" customFormat="1" ht="15.75" customHeight="1">
      <c r="C391" s="17"/>
      <c r="D391" s="18"/>
      <c r="E391" s="12"/>
      <c r="F391" s="12"/>
      <c r="G391" s="12"/>
      <c r="H391" s="12"/>
      <c r="I391" s="12"/>
      <c r="J391" s="12"/>
      <c r="K391" s="12"/>
      <c r="L391" s="12"/>
      <c r="T391" s="17"/>
      <c r="U391" s="19"/>
    </row>
    <row r="392" spans="3:21" s="2" customFormat="1" ht="15.75" customHeight="1">
      <c r="C392" s="17"/>
      <c r="D392" s="18"/>
      <c r="E392" s="12"/>
      <c r="F392" s="12"/>
      <c r="G392" s="12"/>
      <c r="H392" s="12"/>
      <c r="I392" s="12"/>
      <c r="J392" s="12"/>
      <c r="K392" s="12"/>
      <c r="L392" s="12"/>
      <c r="T392" s="17"/>
      <c r="U392" s="19"/>
    </row>
    <row r="393" spans="3:21" s="2" customFormat="1" ht="15.75" customHeight="1">
      <c r="C393" s="17"/>
      <c r="D393" s="18"/>
      <c r="E393" s="12"/>
      <c r="F393" s="12"/>
      <c r="G393" s="12"/>
      <c r="H393" s="12"/>
      <c r="I393" s="12"/>
      <c r="J393" s="12"/>
      <c r="K393" s="12"/>
      <c r="L393" s="12"/>
      <c r="T393" s="17"/>
      <c r="U393" s="19"/>
    </row>
    <row r="394" spans="3:21" s="2" customFormat="1" ht="15.75" customHeight="1">
      <c r="C394" s="17"/>
      <c r="D394" s="18"/>
      <c r="E394" s="12"/>
      <c r="F394" s="12"/>
      <c r="G394" s="12"/>
      <c r="H394" s="12"/>
      <c r="I394" s="12"/>
      <c r="J394" s="12"/>
      <c r="K394" s="12"/>
      <c r="L394" s="12"/>
      <c r="T394" s="17"/>
      <c r="U394" s="19"/>
    </row>
    <row r="395" spans="3:21" s="2" customFormat="1" ht="15.75" customHeight="1">
      <c r="C395" s="17"/>
      <c r="D395" s="18"/>
      <c r="E395" s="12"/>
      <c r="F395" s="12"/>
      <c r="G395" s="12"/>
      <c r="H395" s="12"/>
      <c r="I395" s="12"/>
      <c r="J395" s="12"/>
      <c r="K395" s="12"/>
      <c r="L395" s="12"/>
      <c r="T395" s="17"/>
      <c r="U395" s="19"/>
    </row>
    <row r="396" spans="3:21" s="2" customFormat="1" ht="15.75" customHeight="1">
      <c r="C396" s="17"/>
      <c r="D396" s="18"/>
      <c r="E396" s="12"/>
      <c r="F396" s="12"/>
      <c r="G396" s="12"/>
      <c r="H396" s="12"/>
      <c r="I396" s="12"/>
      <c r="J396" s="12"/>
      <c r="K396" s="12"/>
      <c r="L396" s="12"/>
      <c r="T396" s="17"/>
      <c r="U396" s="19"/>
    </row>
    <row r="397" spans="3:21" s="2" customFormat="1" ht="15.75" customHeight="1">
      <c r="C397" s="17"/>
      <c r="D397" s="18"/>
      <c r="E397" s="12"/>
      <c r="F397" s="12"/>
      <c r="G397" s="12"/>
      <c r="H397" s="12"/>
      <c r="I397" s="12"/>
      <c r="J397" s="12"/>
      <c r="K397" s="12"/>
      <c r="L397" s="12"/>
      <c r="T397" s="17"/>
      <c r="U397" s="19"/>
    </row>
    <row r="398" spans="3:21" s="2" customFormat="1" ht="15.75" customHeight="1">
      <c r="C398" s="17"/>
      <c r="D398" s="18"/>
      <c r="E398" s="12"/>
      <c r="F398" s="12"/>
      <c r="G398" s="12"/>
      <c r="H398" s="12"/>
      <c r="I398" s="12"/>
      <c r="J398" s="12"/>
      <c r="K398" s="12"/>
      <c r="L398" s="12"/>
      <c r="T398" s="17"/>
      <c r="U398" s="19"/>
    </row>
    <row r="399" spans="3:21" s="2" customFormat="1" ht="15.75" customHeight="1">
      <c r="C399" s="17"/>
      <c r="D399" s="18"/>
      <c r="E399" s="12"/>
      <c r="F399" s="12"/>
      <c r="G399" s="12"/>
      <c r="H399" s="12"/>
      <c r="I399" s="12"/>
      <c r="J399" s="12"/>
      <c r="K399" s="12"/>
      <c r="L399" s="12"/>
      <c r="T399" s="17"/>
      <c r="U399" s="19"/>
    </row>
    <row r="400" spans="3:21" s="2" customFormat="1" ht="15.75" customHeight="1">
      <c r="C400" s="17"/>
      <c r="D400" s="18"/>
      <c r="E400" s="12"/>
      <c r="F400" s="12"/>
      <c r="G400" s="12"/>
      <c r="H400" s="12"/>
      <c r="I400" s="12"/>
      <c r="J400" s="12"/>
      <c r="K400" s="12"/>
      <c r="L400" s="12"/>
      <c r="T400" s="17"/>
      <c r="U400" s="19"/>
    </row>
    <row r="401" spans="3:21" s="2" customFormat="1" ht="15.75" customHeight="1">
      <c r="C401" s="17"/>
      <c r="D401" s="18"/>
      <c r="E401" s="12"/>
      <c r="F401" s="12"/>
      <c r="G401" s="12"/>
      <c r="H401" s="12"/>
      <c r="I401" s="12"/>
      <c r="J401" s="12"/>
      <c r="K401" s="12"/>
      <c r="L401" s="12"/>
      <c r="T401" s="17"/>
      <c r="U401" s="19"/>
    </row>
    <row r="402" spans="3:21" s="2" customFormat="1" ht="15.75" customHeight="1">
      <c r="C402" s="17"/>
      <c r="D402" s="18"/>
      <c r="E402" s="12"/>
      <c r="F402" s="12"/>
      <c r="G402" s="12"/>
      <c r="H402" s="12"/>
      <c r="I402" s="12"/>
      <c r="J402" s="12"/>
      <c r="K402" s="12"/>
      <c r="L402" s="12"/>
      <c r="T402" s="17"/>
      <c r="U402" s="19"/>
    </row>
    <row r="403" spans="3:21" s="2" customFormat="1" ht="15.75" customHeight="1">
      <c r="C403" s="17"/>
      <c r="D403" s="18"/>
      <c r="E403" s="12"/>
      <c r="F403" s="12"/>
      <c r="G403" s="12"/>
      <c r="H403" s="12"/>
      <c r="I403" s="12"/>
      <c r="J403" s="12"/>
      <c r="K403" s="12"/>
      <c r="L403" s="12"/>
      <c r="T403" s="17"/>
      <c r="U403" s="19"/>
    </row>
    <row r="404" spans="3:21" s="2" customFormat="1" ht="15.75" customHeight="1">
      <c r="C404" s="17"/>
      <c r="D404" s="18"/>
      <c r="E404" s="12"/>
      <c r="F404" s="12"/>
      <c r="G404" s="12"/>
      <c r="H404" s="12"/>
      <c r="I404" s="12"/>
      <c r="J404" s="12"/>
      <c r="K404" s="12"/>
      <c r="L404" s="12"/>
      <c r="T404" s="17"/>
      <c r="U404" s="19"/>
    </row>
    <row r="405" spans="3:21" s="2" customFormat="1" ht="15.75" customHeight="1">
      <c r="C405" s="17"/>
      <c r="D405" s="18"/>
      <c r="E405" s="12"/>
      <c r="F405" s="12"/>
      <c r="G405" s="12"/>
      <c r="H405" s="12"/>
      <c r="I405" s="12"/>
      <c r="J405" s="12"/>
      <c r="K405" s="12"/>
      <c r="L405" s="12"/>
      <c r="T405" s="17"/>
      <c r="U405" s="19"/>
    </row>
    <row r="406" spans="3:21" s="2" customFormat="1" ht="15.75" customHeight="1">
      <c r="C406" s="17"/>
      <c r="D406" s="18"/>
      <c r="E406" s="12"/>
      <c r="F406" s="12"/>
      <c r="G406" s="12"/>
      <c r="H406" s="12"/>
      <c r="I406" s="12"/>
      <c r="J406" s="12"/>
      <c r="K406" s="12"/>
      <c r="L406" s="12"/>
      <c r="T406" s="17"/>
      <c r="U406" s="19"/>
    </row>
    <row r="407" spans="3:21" s="2" customFormat="1" ht="15.75" customHeight="1">
      <c r="C407" s="17"/>
      <c r="D407" s="18"/>
      <c r="E407" s="12"/>
      <c r="F407" s="12"/>
      <c r="G407" s="12"/>
      <c r="H407" s="12"/>
      <c r="I407" s="12"/>
      <c r="J407" s="12"/>
      <c r="K407" s="12"/>
      <c r="L407" s="12"/>
      <c r="T407" s="17"/>
      <c r="U407" s="19"/>
    </row>
    <row r="408" spans="3:21" s="2" customFormat="1" ht="15.75" customHeight="1">
      <c r="C408" s="17"/>
      <c r="D408" s="18"/>
      <c r="E408" s="12"/>
      <c r="F408" s="12"/>
      <c r="G408" s="12"/>
      <c r="H408" s="12"/>
      <c r="I408" s="12"/>
      <c r="J408" s="12"/>
      <c r="K408" s="12"/>
      <c r="L408" s="12"/>
      <c r="T408" s="17"/>
      <c r="U408" s="19"/>
    </row>
    <row r="409" spans="3:21" s="2" customFormat="1" ht="15.75" customHeight="1">
      <c r="C409" s="17"/>
      <c r="D409" s="18"/>
      <c r="E409" s="12"/>
      <c r="F409" s="12"/>
      <c r="G409" s="12"/>
      <c r="H409" s="12"/>
      <c r="I409" s="12"/>
      <c r="J409" s="12"/>
      <c r="K409" s="12"/>
      <c r="L409" s="12"/>
      <c r="T409" s="17"/>
      <c r="U409" s="19"/>
    </row>
    <row r="410" spans="3:21" s="2" customFormat="1" ht="15.75" customHeight="1">
      <c r="C410" s="17"/>
      <c r="D410" s="18"/>
      <c r="E410" s="12"/>
      <c r="F410" s="12"/>
      <c r="G410" s="12"/>
      <c r="H410" s="12"/>
      <c r="I410" s="12"/>
      <c r="J410" s="12"/>
      <c r="K410" s="12"/>
      <c r="L410" s="12"/>
      <c r="T410" s="17"/>
      <c r="U410" s="19"/>
    </row>
    <row r="411" spans="3:21" s="2" customFormat="1" ht="15.75" customHeight="1">
      <c r="C411" s="17"/>
      <c r="D411" s="18"/>
      <c r="E411" s="12"/>
      <c r="F411" s="12"/>
      <c r="G411" s="12"/>
      <c r="H411" s="12"/>
      <c r="I411" s="12"/>
      <c r="J411" s="12"/>
      <c r="K411" s="12"/>
      <c r="L411" s="12"/>
      <c r="T411" s="17"/>
      <c r="U411" s="19"/>
    </row>
    <row r="412" spans="3:21" s="2" customFormat="1" ht="15.75" customHeight="1">
      <c r="C412" s="17"/>
      <c r="D412" s="18"/>
      <c r="E412" s="12"/>
      <c r="F412" s="12"/>
      <c r="G412" s="12"/>
      <c r="H412" s="12"/>
      <c r="I412" s="12"/>
      <c r="J412" s="12"/>
      <c r="K412" s="12"/>
      <c r="L412" s="12"/>
      <c r="T412" s="17"/>
      <c r="U412" s="19"/>
    </row>
    <row r="413" spans="3:21" s="2" customFormat="1" ht="15.75" customHeight="1">
      <c r="C413" s="17"/>
      <c r="D413" s="18"/>
      <c r="E413" s="12"/>
      <c r="F413" s="12"/>
      <c r="G413" s="12"/>
      <c r="H413" s="12"/>
      <c r="I413" s="12"/>
      <c r="J413" s="12"/>
      <c r="K413" s="12"/>
      <c r="L413" s="12"/>
      <c r="T413" s="17"/>
      <c r="U413" s="19"/>
    </row>
    <row r="414" spans="3:21" s="2" customFormat="1" ht="15.75" customHeight="1">
      <c r="C414" s="17"/>
      <c r="D414" s="18"/>
      <c r="E414" s="12"/>
      <c r="F414" s="12"/>
      <c r="G414" s="12"/>
      <c r="H414" s="12"/>
      <c r="I414" s="12"/>
      <c r="J414" s="12"/>
      <c r="K414" s="12"/>
      <c r="L414" s="12"/>
      <c r="T414" s="17"/>
      <c r="U414" s="19"/>
    </row>
    <row r="415" spans="3:21" s="2" customFormat="1" ht="15.75" customHeight="1">
      <c r="C415" s="17"/>
      <c r="D415" s="18"/>
      <c r="E415" s="12"/>
      <c r="F415" s="12"/>
      <c r="G415" s="12"/>
      <c r="H415" s="12"/>
      <c r="I415" s="12"/>
      <c r="J415" s="12"/>
      <c r="K415" s="12"/>
      <c r="L415" s="12"/>
      <c r="T415" s="17"/>
      <c r="U415" s="19"/>
    </row>
    <row r="416" spans="3:21" s="2" customFormat="1" ht="15.75" customHeight="1">
      <c r="C416" s="17"/>
      <c r="D416" s="18"/>
      <c r="E416" s="12"/>
      <c r="F416" s="12"/>
      <c r="G416" s="12"/>
      <c r="H416" s="12"/>
      <c r="I416" s="12"/>
      <c r="J416" s="12"/>
      <c r="K416" s="12"/>
      <c r="L416" s="12"/>
      <c r="T416" s="17"/>
      <c r="U416" s="19"/>
    </row>
    <row r="417" spans="3:21" s="2" customFormat="1" ht="15.75" customHeight="1">
      <c r="C417" s="17"/>
      <c r="D417" s="18"/>
      <c r="E417" s="12"/>
      <c r="F417" s="12"/>
      <c r="G417" s="12"/>
      <c r="H417" s="12"/>
      <c r="I417" s="12"/>
      <c r="J417" s="12"/>
      <c r="K417" s="12"/>
      <c r="L417" s="12"/>
      <c r="T417" s="17"/>
      <c r="U417" s="19"/>
    </row>
    <row r="418" spans="3:21" s="2" customFormat="1" ht="15.75" customHeight="1">
      <c r="C418" s="17"/>
      <c r="D418" s="18"/>
      <c r="E418" s="12"/>
      <c r="F418" s="12"/>
      <c r="G418" s="12"/>
      <c r="H418" s="12"/>
      <c r="I418" s="12"/>
      <c r="J418" s="12"/>
      <c r="K418" s="12"/>
      <c r="L418" s="12"/>
      <c r="T418" s="17"/>
      <c r="U418" s="19"/>
    </row>
    <row r="419" spans="3:21" s="2" customFormat="1" ht="15.75" customHeight="1">
      <c r="C419" s="17"/>
      <c r="D419" s="18"/>
      <c r="E419" s="12"/>
      <c r="F419" s="12"/>
      <c r="G419" s="12"/>
      <c r="H419" s="12"/>
      <c r="I419" s="12"/>
      <c r="J419" s="12"/>
      <c r="K419" s="12"/>
      <c r="L419" s="12"/>
      <c r="T419" s="17"/>
      <c r="U419" s="19"/>
    </row>
    <row r="420" spans="3:21" s="2" customFormat="1" ht="15.75" customHeight="1">
      <c r="C420" s="17"/>
      <c r="D420" s="18"/>
      <c r="E420" s="12"/>
      <c r="F420" s="12"/>
      <c r="G420" s="12"/>
      <c r="H420" s="12"/>
      <c r="I420" s="12"/>
      <c r="J420" s="12"/>
      <c r="K420" s="12"/>
      <c r="L420" s="12"/>
      <c r="T420" s="17"/>
      <c r="U420" s="19"/>
    </row>
    <row r="421" spans="3:21" s="2" customFormat="1" ht="15.75" customHeight="1">
      <c r="C421" s="17"/>
      <c r="D421" s="18"/>
      <c r="E421" s="12"/>
      <c r="F421" s="12"/>
      <c r="G421" s="12"/>
      <c r="H421" s="12"/>
      <c r="I421" s="12"/>
      <c r="J421" s="12"/>
      <c r="K421" s="12"/>
      <c r="L421" s="12"/>
      <c r="T421" s="17"/>
      <c r="U421" s="19"/>
    </row>
    <row r="422" spans="3:21" s="2" customFormat="1" ht="15.75" customHeight="1">
      <c r="C422" s="17"/>
      <c r="D422" s="18"/>
      <c r="E422" s="12"/>
      <c r="F422" s="12"/>
      <c r="G422" s="12"/>
      <c r="H422" s="12"/>
      <c r="I422" s="12"/>
      <c r="J422" s="12"/>
      <c r="K422" s="12"/>
      <c r="L422" s="12"/>
      <c r="T422" s="17"/>
      <c r="U422" s="19"/>
    </row>
    <row r="423" spans="3:21" s="2" customFormat="1" ht="15.75" customHeight="1">
      <c r="C423" s="17"/>
      <c r="D423" s="18"/>
      <c r="E423" s="12"/>
      <c r="F423" s="12"/>
      <c r="G423" s="12"/>
      <c r="H423" s="12"/>
      <c r="I423" s="12"/>
      <c r="J423" s="12"/>
      <c r="K423" s="12"/>
      <c r="L423" s="12"/>
      <c r="T423" s="17"/>
      <c r="U423" s="19"/>
    </row>
    <row r="424" spans="3:21" s="2" customFormat="1" ht="15.75" customHeight="1">
      <c r="C424" s="17"/>
      <c r="D424" s="18"/>
      <c r="E424" s="12"/>
      <c r="F424" s="12"/>
      <c r="G424" s="12"/>
      <c r="H424" s="12"/>
      <c r="I424" s="12"/>
      <c r="J424" s="12"/>
      <c r="K424" s="12"/>
      <c r="L424" s="12"/>
      <c r="T424" s="17"/>
      <c r="U424" s="19"/>
    </row>
    <row r="425" spans="3:21" s="2" customFormat="1" ht="15.75" customHeight="1">
      <c r="C425" s="17"/>
      <c r="D425" s="18"/>
      <c r="E425" s="12"/>
      <c r="F425" s="12"/>
      <c r="G425" s="12"/>
      <c r="H425" s="12"/>
      <c r="I425" s="12"/>
      <c r="J425" s="12"/>
      <c r="K425" s="12"/>
      <c r="L425" s="12"/>
      <c r="T425" s="17"/>
      <c r="U425" s="19"/>
    </row>
    <row r="426" spans="3:21" s="2" customFormat="1" ht="15.75" customHeight="1">
      <c r="C426" s="17"/>
      <c r="D426" s="18"/>
      <c r="E426" s="12"/>
      <c r="F426" s="12"/>
      <c r="G426" s="12"/>
      <c r="H426" s="12"/>
      <c r="I426" s="12"/>
      <c r="J426" s="12"/>
      <c r="K426" s="12"/>
      <c r="L426" s="12"/>
      <c r="T426" s="17"/>
      <c r="U426" s="19"/>
    </row>
    <row r="427" spans="3:21" s="2" customFormat="1" ht="15.75" customHeight="1">
      <c r="C427" s="17"/>
      <c r="D427" s="18"/>
      <c r="E427" s="12"/>
      <c r="F427" s="12"/>
      <c r="G427" s="12"/>
      <c r="H427" s="12"/>
      <c r="I427" s="12"/>
      <c r="J427" s="12"/>
      <c r="K427" s="12"/>
      <c r="L427" s="12"/>
      <c r="T427" s="17"/>
      <c r="U427" s="19"/>
    </row>
    <row r="428" spans="3:21" s="2" customFormat="1" ht="15.75" customHeight="1">
      <c r="C428" s="17"/>
      <c r="D428" s="18"/>
      <c r="E428" s="12"/>
      <c r="F428" s="12"/>
      <c r="G428" s="12"/>
      <c r="H428" s="12"/>
      <c r="I428" s="12"/>
      <c r="J428" s="12"/>
      <c r="K428" s="12"/>
      <c r="L428" s="12"/>
      <c r="T428" s="17"/>
      <c r="U428" s="19"/>
    </row>
    <row r="429" spans="3:21" s="2" customFormat="1" ht="15.75" customHeight="1">
      <c r="C429" s="17"/>
      <c r="D429" s="18"/>
      <c r="E429" s="12"/>
      <c r="F429" s="12"/>
      <c r="G429" s="12"/>
      <c r="H429" s="12"/>
      <c r="I429" s="12"/>
      <c r="J429" s="12"/>
      <c r="K429" s="12"/>
      <c r="L429" s="12"/>
      <c r="T429" s="17"/>
      <c r="U429" s="19"/>
    </row>
    <row r="430" spans="3:21" s="2" customFormat="1" ht="15.75" customHeight="1">
      <c r="C430" s="17"/>
      <c r="D430" s="18"/>
      <c r="E430" s="12"/>
      <c r="F430" s="12"/>
      <c r="G430" s="12"/>
      <c r="H430" s="12"/>
      <c r="I430" s="12"/>
      <c r="J430" s="12"/>
      <c r="K430" s="12"/>
      <c r="L430" s="12"/>
      <c r="T430" s="17"/>
      <c r="U430" s="19"/>
    </row>
    <row r="431" spans="3:21" s="2" customFormat="1" ht="15.75" customHeight="1">
      <c r="C431" s="17"/>
      <c r="D431" s="18"/>
      <c r="E431" s="12"/>
      <c r="F431" s="12"/>
      <c r="G431" s="12"/>
      <c r="H431" s="12"/>
      <c r="I431" s="12"/>
      <c r="J431" s="12"/>
      <c r="K431" s="12"/>
      <c r="L431" s="12"/>
      <c r="T431" s="17"/>
      <c r="U431" s="19"/>
    </row>
    <row r="432" spans="3:21" s="2" customFormat="1" ht="15.75" customHeight="1">
      <c r="C432" s="17"/>
      <c r="D432" s="18"/>
      <c r="E432" s="12"/>
      <c r="F432" s="12"/>
      <c r="G432" s="12"/>
      <c r="H432" s="12"/>
      <c r="I432" s="12"/>
      <c r="J432" s="12"/>
      <c r="K432" s="12"/>
      <c r="L432" s="12"/>
      <c r="T432" s="17"/>
      <c r="U432" s="19"/>
    </row>
    <row r="433" spans="3:21" s="2" customFormat="1" ht="15.75" customHeight="1">
      <c r="C433" s="17"/>
      <c r="D433" s="18"/>
      <c r="E433" s="12"/>
      <c r="F433" s="12"/>
      <c r="G433" s="12"/>
      <c r="H433" s="12"/>
      <c r="I433" s="12"/>
      <c r="J433" s="12"/>
      <c r="K433" s="12"/>
      <c r="L433" s="12"/>
      <c r="T433" s="17"/>
      <c r="U433" s="19"/>
    </row>
    <row r="434" spans="3:21" s="2" customFormat="1" ht="15.75" customHeight="1">
      <c r="C434" s="17"/>
      <c r="D434" s="18"/>
      <c r="E434" s="12"/>
      <c r="F434" s="12"/>
      <c r="G434" s="12"/>
      <c r="H434" s="12"/>
      <c r="I434" s="12"/>
      <c r="J434" s="12"/>
      <c r="K434" s="12"/>
      <c r="L434" s="12"/>
      <c r="T434" s="17"/>
      <c r="U434" s="19"/>
    </row>
    <row r="435" spans="3:21" s="2" customFormat="1" ht="15.75" customHeight="1">
      <c r="C435" s="17"/>
      <c r="D435" s="18"/>
      <c r="E435" s="12"/>
      <c r="F435" s="12"/>
      <c r="G435" s="12"/>
      <c r="H435" s="12"/>
      <c r="I435" s="12"/>
      <c r="J435" s="12"/>
      <c r="K435" s="12"/>
      <c r="L435" s="12"/>
      <c r="T435" s="17"/>
      <c r="U435" s="19"/>
    </row>
    <row r="436" spans="3:21" s="2" customFormat="1" ht="15.75" customHeight="1">
      <c r="C436" s="17"/>
      <c r="D436" s="18"/>
      <c r="E436" s="12"/>
      <c r="F436" s="12"/>
      <c r="G436" s="12"/>
      <c r="H436" s="12"/>
      <c r="I436" s="12"/>
      <c r="J436" s="12"/>
      <c r="K436" s="12"/>
      <c r="L436" s="12"/>
      <c r="T436" s="17"/>
      <c r="U436" s="19"/>
    </row>
    <row r="437" spans="3:21" s="2" customFormat="1" ht="15.75" customHeight="1">
      <c r="C437" s="17"/>
      <c r="D437" s="18"/>
      <c r="E437" s="12"/>
      <c r="F437" s="12"/>
      <c r="G437" s="12"/>
      <c r="H437" s="12"/>
      <c r="I437" s="12"/>
      <c r="J437" s="12"/>
      <c r="K437" s="12"/>
      <c r="L437" s="12"/>
      <c r="T437" s="17"/>
      <c r="U437" s="19"/>
    </row>
    <row r="438" spans="3:21" s="2" customFormat="1" ht="15.75" customHeight="1">
      <c r="C438" s="17"/>
      <c r="D438" s="18"/>
      <c r="E438" s="12"/>
      <c r="F438" s="12"/>
      <c r="G438" s="12"/>
      <c r="H438" s="12"/>
      <c r="I438" s="12"/>
      <c r="J438" s="12"/>
      <c r="K438" s="12"/>
      <c r="L438" s="12"/>
      <c r="T438" s="17"/>
      <c r="U438" s="19"/>
    </row>
    <row r="439" spans="3:21" s="2" customFormat="1" ht="15.75" customHeight="1">
      <c r="C439" s="17"/>
      <c r="D439" s="18"/>
      <c r="E439" s="12"/>
      <c r="F439" s="12"/>
      <c r="G439" s="12"/>
      <c r="H439" s="12"/>
      <c r="I439" s="12"/>
      <c r="J439" s="12"/>
      <c r="K439" s="12"/>
      <c r="L439" s="12"/>
      <c r="T439" s="17"/>
      <c r="U439" s="19"/>
    </row>
    <row r="440" spans="3:21" s="2" customFormat="1" ht="15.75" customHeight="1">
      <c r="C440" s="17"/>
      <c r="D440" s="18"/>
      <c r="E440" s="12"/>
      <c r="F440" s="12"/>
      <c r="G440" s="12"/>
      <c r="H440" s="12"/>
      <c r="I440" s="12"/>
      <c r="J440" s="12"/>
      <c r="K440" s="12"/>
      <c r="L440" s="12"/>
      <c r="T440" s="17"/>
      <c r="U440" s="19"/>
    </row>
    <row r="441" spans="3:21" s="2" customFormat="1" ht="15.75" customHeight="1">
      <c r="C441" s="17"/>
      <c r="D441" s="18"/>
      <c r="E441" s="12"/>
      <c r="F441" s="12"/>
      <c r="G441" s="12"/>
      <c r="H441" s="12"/>
      <c r="I441" s="12"/>
      <c r="J441" s="12"/>
      <c r="K441" s="12"/>
      <c r="L441" s="12"/>
      <c r="T441" s="17"/>
      <c r="U441" s="19"/>
    </row>
    <row r="442" spans="3:21" s="2" customFormat="1" ht="15.75" customHeight="1">
      <c r="C442" s="17"/>
      <c r="D442" s="18"/>
      <c r="E442" s="12"/>
      <c r="F442" s="12"/>
      <c r="G442" s="12"/>
      <c r="H442" s="12"/>
      <c r="I442" s="12"/>
      <c r="J442" s="12"/>
      <c r="K442" s="12"/>
      <c r="L442" s="12"/>
      <c r="T442" s="17"/>
      <c r="U442" s="19"/>
    </row>
    <row r="443" spans="3:21" s="2" customFormat="1" ht="15.75" customHeight="1">
      <c r="C443" s="17"/>
      <c r="D443" s="18"/>
      <c r="E443" s="12"/>
      <c r="F443" s="12"/>
      <c r="G443" s="12"/>
      <c r="H443" s="12"/>
      <c r="I443" s="12"/>
      <c r="J443" s="12"/>
      <c r="K443" s="12"/>
      <c r="L443" s="12"/>
      <c r="T443" s="17"/>
      <c r="U443" s="19"/>
    </row>
    <row r="444" spans="3:21" s="2" customFormat="1" ht="15.75" customHeight="1">
      <c r="C444" s="17"/>
      <c r="D444" s="18"/>
      <c r="E444" s="12"/>
      <c r="F444" s="12"/>
      <c r="G444" s="12"/>
      <c r="H444" s="12"/>
      <c r="I444" s="12"/>
      <c r="J444" s="12"/>
      <c r="K444" s="12"/>
      <c r="L444" s="12"/>
      <c r="T444" s="17"/>
      <c r="U444" s="19"/>
    </row>
    <row r="445" spans="3:21" s="2" customFormat="1" ht="15.75" customHeight="1">
      <c r="C445" s="17"/>
      <c r="D445" s="18"/>
      <c r="E445" s="12"/>
      <c r="F445" s="12"/>
      <c r="G445" s="12"/>
      <c r="H445" s="12"/>
      <c r="I445" s="12"/>
      <c r="J445" s="12"/>
      <c r="K445" s="12"/>
      <c r="L445" s="12"/>
      <c r="T445" s="17"/>
      <c r="U445" s="19"/>
    </row>
    <row r="446" spans="3:21" s="2" customFormat="1" ht="15.75" customHeight="1">
      <c r="C446" s="17"/>
      <c r="D446" s="18"/>
      <c r="E446" s="12"/>
      <c r="F446" s="12"/>
      <c r="G446" s="12"/>
      <c r="H446" s="12"/>
      <c r="I446" s="12"/>
      <c r="J446" s="12"/>
      <c r="K446" s="12"/>
      <c r="L446" s="12"/>
      <c r="T446" s="17"/>
      <c r="U446" s="19"/>
    </row>
    <row r="447" spans="3:21" s="2" customFormat="1" ht="15.75" customHeight="1">
      <c r="C447" s="17"/>
      <c r="D447" s="18"/>
      <c r="E447" s="12"/>
      <c r="F447" s="12"/>
      <c r="G447" s="12"/>
      <c r="H447" s="12"/>
      <c r="I447" s="12"/>
      <c r="J447" s="12"/>
      <c r="K447" s="12"/>
      <c r="L447" s="12"/>
      <c r="T447" s="17"/>
      <c r="U447" s="19"/>
    </row>
    <row r="448" spans="3:21" s="2" customFormat="1" ht="15.75" customHeight="1">
      <c r="C448" s="17"/>
      <c r="D448" s="18"/>
      <c r="E448" s="12"/>
      <c r="F448" s="12"/>
      <c r="G448" s="12"/>
      <c r="H448" s="12"/>
      <c r="I448" s="12"/>
      <c r="J448" s="12"/>
      <c r="K448" s="12"/>
      <c r="L448" s="12"/>
      <c r="T448" s="17"/>
      <c r="U448" s="19"/>
    </row>
    <row r="449" spans="3:21" s="2" customFormat="1" ht="15.75" customHeight="1">
      <c r="C449" s="17"/>
      <c r="D449" s="18"/>
      <c r="E449" s="12"/>
      <c r="F449" s="12"/>
      <c r="G449" s="12"/>
      <c r="H449" s="12"/>
      <c r="I449" s="12"/>
      <c r="J449" s="12"/>
      <c r="K449" s="12"/>
      <c r="L449" s="12"/>
      <c r="T449" s="17"/>
      <c r="U449" s="19"/>
    </row>
    <row r="450" spans="3:21" s="2" customFormat="1" ht="15.75" customHeight="1">
      <c r="C450" s="17"/>
      <c r="D450" s="18"/>
      <c r="E450" s="12"/>
      <c r="F450" s="12"/>
      <c r="G450" s="12"/>
      <c r="H450" s="12"/>
      <c r="I450" s="12"/>
      <c r="J450" s="12"/>
      <c r="K450" s="12"/>
      <c r="L450" s="12"/>
      <c r="T450" s="17"/>
      <c r="U450" s="19"/>
    </row>
    <row r="451" spans="3:21" s="2" customFormat="1" ht="15.75" customHeight="1">
      <c r="C451" s="17"/>
      <c r="D451" s="18"/>
      <c r="E451" s="12"/>
      <c r="F451" s="12"/>
      <c r="G451" s="12"/>
      <c r="H451" s="12"/>
      <c r="I451" s="12"/>
      <c r="J451" s="12"/>
      <c r="K451" s="12"/>
      <c r="L451" s="12"/>
      <c r="T451" s="17"/>
      <c r="U451" s="19"/>
    </row>
    <row r="452" spans="3:21" s="2" customFormat="1" ht="15.75" customHeight="1">
      <c r="C452" s="17"/>
      <c r="D452" s="18"/>
      <c r="E452" s="12"/>
      <c r="F452" s="12"/>
      <c r="G452" s="12"/>
      <c r="H452" s="12"/>
      <c r="I452" s="12"/>
      <c r="J452" s="12"/>
      <c r="K452" s="12"/>
      <c r="L452" s="12"/>
      <c r="T452" s="17"/>
      <c r="U452" s="19"/>
    </row>
    <row r="453" spans="3:21" s="2" customFormat="1" ht="15.75" customHeight="1">
      <c r="C453" s="17"/>
      <c r="D453" s="18"/>
      <c r="E453" s="12"/>
      <c r="F453" s="12"/>
      <c r="G453" s="12"/>
      <c r="H453" s="12"/>
      <c r="I453" s="12"/>
      <c r="J453" s="12"/>
      <c r="K453" s="12"/>
      <c r="L453" s="12"/>
      <c r="T453" s="17"/>
      <c r="U453" s="19"/>
    </row>
    <row r="454" spans="3:21" s="2" customFormat="1" ht="15.75" customHeight="1">
      <c r="C454" s="17"/>
      <c r="D454" s="18"/>
      <c r="E454" s="12"/>
      <c r="F454" s="12"/>
      <c r="G454" s="12"/>
      <c r="H454" s="12"/>
      <c r="I454" s="12"/>
      <c r="J454" s="12"/>
      <c r="K454" s="12"/>
      <c r="L454" s="12"/>
      <c r="T454" s="17"/>
      <c r="U454" s="19"/>
    </row>
    <row r="455" spans="3:21" s="2" customFormat="1" ht="15.75" customHeight="1">
      <c r="C455" s="17"/>
      <c r="D455" s="18"/>
      <c r="E455" s="12"/>
      <c r="F455" s="12"/>
      <c r="G455" s="12"/>
      <c r="H455" s="12"/>
      <c r="I455" s="12"/>
      <c r="J455" s="12"/>
      <c r="K455" s="12"/>
      <c r="L455" s="12"/>
      <c r="T455" s="17"/>
      <c r="U455" s="19"/>
    </row>
    <row r="456" spans="3:21" s="2" customFormat="1" ht="15.75" customHeight="1">
      <c r="C456" s="17"/>
      <c r="D456" s="18"/>
      <c r="E456" s="12"/>
      <c r="F456" s="12"/>
      <c r="G456" s="12"/>
      <c r="H456" s="12"/>
      <c r="I456" s="12"/>
      <c r="J456" s="12"/>
      <c r="K456" s="12"/>
      <c r="L456" s="12"/>
      <c r="T456" s="17"/>
      <c r="U456" s="19"/>
    </row>
    <row r="457" spans="3:21" s="2" customFormat="1" ht="15.75" customHeight="1">
      <c r="C457" s="17"/>
      <c r="D457" s="18"/>
      <c r="E457" s="12"/>
      <c r="F457" s="12"/>
      <c r="G457" s="12"/>
      <c r="H457" s="12"/>
      <c r="I457" s="12"/>
      <c r="J457" s="12"/>
      <c r="K457" s="12"/>
      <c r="L457" s="12"/>
      <c r="T457" s="17"/>
      <c r="U457" s="19"/>
    </row>
    <row r="458" spans="3:21" s="2" customFormat="1" ht="15.75" customHeight="1">
      <c r="C458" s="17"/>
      <c r="D458" s="18"/>
      <c r="E458" s="12"/>
      <c r="F458" s="12"/>
      <c r="G458" s="12"/>
      <c r="H458" s="12"/>
      <c r="I458" s="12"/>
      <c r="J458" s="12"/>
      <c r="K458" s="12"/>
      <c r="L458" s="12"/>
      <c r="T458" s="17"/>
      <c r="U458" s="19"/>
    </row>
    <row r="459" spans="3:21" s="2" customFormat="1" ht="15.75" customHeight="1">
      <c r="C459" s="17"/>
      <c r="D459" s="18"/>
      <c r="E459" s="12"/>
      <c r="F459" s="12"/>
      <c r="G459" s="12"/>
      <c r="H459" s="12"/>
      <c r="I459" s="12"/>
      <c r="J459" s="12"/>
      <c r="K459" s="12"/>
      <c r="L459" s="12"/>
      <c r="T459" s="17"/>
      <c r="U459" s="19"/>
    </row>
    <row r="460" spans="3:21" s="2" customFormat="1" ht="15.75" customHeight="1">
      <c r="C460" s="17"/>
      <c r="D460" s="18"/>
      <c r="E460" s="12"/>
      <c r="F460" s="12"/>
      <c r="G460" s="12"/>
      <c r="H460" s="12"/>
      <c r="I460" s="12"/>
      <c r="J460" s="12"/>
      <c r="K460" s="12"/>
      <c r="L460" s="12"/>
      <c r="T460" s="17"/>
      <c r="U460" s="19"/>
    </row>
    <row r="461" spans="3:21" s="2" customFormat="1" ht="15.75" customHeight="1">
      <c r="C461" s="17"/>
      <c r="D461" s="18"/>
      <c r="E461" s="12"/>
      <c r="F461" s="12"/>
      <c r="G461" s="12"/>
      <c r="H461" s="12"/>
      <c r="I461" s="12"/>
      <c r="J461" s="12"/>
      <c r="K461" s="12"/>
      <c r="L461" s="12"/>
      <c r="T461" s="17"/>
      <c r="U461" s="19"/>
    </row>
    <row r="462" spans="3:21" s="2" customFormat="1" ht="15.75" customHeight="1">
      <c r="C462" s="17"/>
      <c r="D462" s="18"/>
      <c r="E462" s="12"/>
      <c r="F462" s="12"/>
      <c r="G462" s="12"/>
      <c r="H462" s="12"/>
      <c r="I462" s="12"/>
      <c r="J462" s="12"/>
      <c r="K462" s="12"/>
      <c r="L462" s="12"/>
      <c r="T462" s="17"/>
      <c r="U462" s="19"/>
    </row>
    <row r="463" spans="3:21" s="2" customFormat="1" ht="15.75" customHeight="1">
      <c r="C463" s="17"/>
      <c r="D463" s="18"/>
      <c r="E463" s="12"/>
      <c r="F463" s="12"/>
      <c r="G463" s="12"/>
      <c r="H463" s="12"/>
      <c r="I463" s="12"/>
      <c r="J463" s="12"/>
      <c r="K463" s="12"/>
      <c r="L463" s="12"/>
      <c r="T463" s="17"/>
      <c r="U463" s="19"/>
    </row>
    <row r="464" spans="3:21" s="2" customFormat="1" ht="15.75" customHeight="1">
      <c r="C464" s="17"/>
      <c r="D464" s="18"/>
      <c r="E464" s="12"/>
      <c r="F464" s="12"/>
      <c r="G464" s="12"/>
      <c r="H464" s="12"/>
      <c r="I464" s="12"/>
      <c r="J464" s="12"/>
      <c r="K464" s="12"/>
      <c r="L464" s="12"/>
      <c r="T464" s="17"/>
      <c r="U464" s="19"/>
    </row>
    <row r="465" spans="3:21" s="2" customFormat="1" ht="15.75" customHeight="1">
      <c r="C465" s="17"/>
      <c r="D465" s="18"/>
      <c r="E465" s="12"/>
      <c r="F465" s="12"/>
      <c r="G465" s="12"/>
      <c r="H465" s="12"/>
      <c r="I465" s="12"/>
      <c r="J465" s="12"/>
      <c r="K465" s="12"/>
      <c r="L465" s="12"/>
      <c r="T465" s="17"/>
      <c r="U465" s="19"/>
    </row>
    <row r="466" spans="3:21" s="2" customFormat="1" ht="15.75" customHeight="1">
      <c r="C466" s="17"/>
      <c r="D466" s="18"/>
      <c r="E466" s="12"/>
      <c r="F466" s="12"/>
      <c r="G466" s="12"/>
      <c r="H466" s="12"/>
      <c r="I466" s="12"/>
      <c r="J466" s="12"/>
      <c r="K466" s="12"/>
      <c r="L466" s="12"/>
      <c r="T466" s="17"/>
      <c r="U466" s="19"/>
    </row>
    <row r="467" spans="3:21" s="2" customFormat="1" ht="15.75" customHeight="1">
      <c r="C467" s="17"/>
      <c r="D467" s="18"/>
      <c r="E467" s="12"/>
      <c r="F467" s="12"/>
      <c r="G467" s="12"/>
      <c r="H467" s="12"/>
      <c r="I467" s="12"/>
      <c r="J467" s="12"/>
      <c r="K467" s="12"/>
      <c r="L467" s="12"/>
      <c r="T467" s="17"/>
      <c r="U467" s="19"/>
    </row>
    <row r="468" spans="3:21" s="2" customFormat="1" ht="15.75" customHeight="1">
      <c r="C468" s="17"/>
      <c r="D468" s="18"/>
      <c r="E468" s="12"/>
      <c r="F468" s="12"/>
      <c r="G468" s="12"/>
      <c r="H468" s="12"/>
      <c r="I468" s="12"/>
      <c r="J468" s="12"/>
      <c r="K468" s="12"/>
      <c r="L468" s="12"/>
      <c r="T468" s="17"/>
      <c r="U468" s="19"/>
    </row>
    <row r="469" spans="3:21" s="2" customFormat="1" ht="15.75" customHeight="1">
      <c r="C469" s="17"/>
      <c r="D469" s="18"/>
      <c r="E469" s="12"/>
      <c r="F469" s="12"/>
      <c r="G469" s="12"/>
      <c r="H469" s="12"/>
      <c r="I469" s="12"/>
      <c r="J469" s="12"/>
      <c r="K469" s="12"/>
      <c r="L469" s="12"/>
      <c r="T469" s="17"/>
      <c r="U469" s="19"/>
    </row>
    <row r="470" spans="3:21" s="2" customFormat="1" ht="15.75" customHeight="1">
      <c r="C470" s="17"/>
      <c r="D470" s="18"/>
      <c r="E470" s="12"/>
      <c r="F470" s="12"/>
      <c r="G470" s="12"/>
      <c r="H470" s="12"/>
      <c r="I470" s="12"/>
      <c r="J470" s="12"/>
      <c r="K470" s="12"/>
      <c r="L470" s="12"/>
      <c r="T470" s="17"/>
      <c r="U470" s="19"/>
    </row>
    <row r="471" spans="3:21" s="2" customFormat="1" ht="15.75" customHeight="1">
      <c r="C471" s="17"/>
      <c r="D471" s="18"/>
      <c r="E471" s="12"/>
      <c r="F471" s="12"/>
      <c r="G471" s="12"/>
      <c r="H471" s="12"/>
      <c r="I471" s="12"/>
      <c r="J471" s="12"/>
      <c r="K471" s="12"/>
      <c r="L471" s="12"/>
      <c r="T471" s="17"/>
      <c r="U471" s="19"/>
    </row>
    <row r="472" spans="3:21" s="2" customFormat="1" ht="15.75" customHeight="1">
      <c r="C472" s="17"/>
      <c r="D472" s="18"/>
      <c r="E472" s="12"/>
      <c r="F472" s="12"/>
      <c r="G472" s="12"/>
      <c r="H472" s="12"/>
      <c r="I472" s="12"/>
      <c r="J472" s="12"/>
      <c r="K472" s="12"/>
      <c r="L472" s="12"/>
      <c r="T472" s="17"/>
      <c r="U472" s="19"/>
    </row>
    <row r="473" spans="3:21" s="2" customFormat="1" ht="15.75" customHeight="1">
      <c r="C473" s="17"/>
      <c r="D473" s="18"/>
      <c r="E473" s="12"/>
      <c r="F473" s="12"/>
      <c r="G473" s="12"/>
      <c r="H473" s="12"/>
      <c r="I473" s="12"/>
      <c r="J473" s="12"/>
      <c r="K473" s="12"/>
      <c r="L473" s="12"/>
      <c r="T473" s="17"/>
      <c r="U473" s="19"/>
    </row>
    <row r="474" spans="3:21" s="2" customFormat="1" ht="15.75" customHeight="1">
      <c r="C474" s="17"/>
      <c r="D474" s="18"/>
      <c r="E474" s="12"/>
      <c r="F474" s="12"/>
      <c r="G474" s="12"/>
      <c r="H474" s="12"/>
      <c r="I474" s="12"/>
      <c r="J474" s="12"/>
      <c r="K474" s="12"/>
      <c r="L474" s="12"/>
      <c r="T474" s="17"/>
      <c r="U474" s="19"/>
    </row>
    <row r="475" spans="3:21" s="2" customFormat="1" ht="15.75" customHeight="1">
      <c r="C475" s="17"/>
      <c r="D475" s="18"/>
      <c r="E475" s="12"/>
      <c r="F475" s="12"/>
      <c r="G475" s="12"/>
      <c r="H475" s="12"/>
      <c r="I475" s="12"/>
      <c r="J475" s="12"/>
      <c r="K475" s="12"/>
      <c r="L475" s="12"/>
      <c r="T475" s="17"/>
      <c r="U475" s="19"/>
    </row>
    <row r="476" spans="3:21" s="2" customFormat="1" ht="15.75" customHeight="1">
      <c r="C476" s="17"/>
      <c r="D476" s="18"/>
      <c r="E476" s="12"/>
      <c r="F476" s="12"/>
      <c r="G476" s="12"/>
      <c r="H476" s="12"/>
      <c r="I476" s="12"/>
      <c r="J476" s="12"/>
      <c r="K476" s="12"/>
      <c r="L476" s="12"/>
      <c r="T476" s="17"/>
      <c r="U476" s="19"/>
    </row>
    <row r="477" spans="3:21" s="2" customFormat="1" ht="15.75" customHeight="1">
      <c r="C477" s="17"/>
      <c r="D477" s="18"/>
      <c r="E477" s="12"/>
      <c r="F477" s="12"/>
      <c r="G477" s="12"/>
      <c r="H477" s="12"/>
      <c r="I477" s="12"/>
      <c r="J477" s="12"/>
      <c r="K477" s="12"/>
      <c r="L477" s="12"/>
      <c r="T477" s="17"/>
      <c r="U477" s="19"/>
    </row>
    <row r="478" spans="3:21" s="2" customFormat="1" ht="15.75" customHeight="1">
      <c r="C478" s="17"/>
      <c r="D478" s="18"/>
      <c r="E478" s="12"/>
      <c r="F478" s="12"/>
      <c r="G478" s="12"/>
      <c r="H478" s="12"/>
      <c r="I478" s="12"/>
      <c r="J478" s="12"/>
      <c r="K478" s="12"/>
      <c r="L478" s="12"/>
      <c r="T478" s="17"/>
      <c r="U478" s="19"/>
    </row>
    <row r="479" spans="3:21" s="2" customFormat="1" ht="15.75" customHeight="1">
      <c r="C479" s="17"/>
      <c r="D479" s="18"/>
      <c r="E479" s="12"/>
      <c r="F479" s="12"/>
      <c r="G479" s="12"/>
      <c r="H479" s="12"/>
      <c r="I479" s="12"/>
      <c r="J479" s="12"/>
      <c r="K479" s="12"/>
      <c r="L479" s="12"/>
      <c r="T479" s="17"/>
      <c r="U479" s="19"/>
    </row>
    <row r="480" spans="3:21" s="2" customFormat="1" ht="15.75" customHeight="1">
      <c r="C480" s="17"/>
      <c r="D480" s="18"/>
      <c r="E480" s="12"/>
      <c r="F480" s="12"/>
      <c r="G480" s="12"/>
      <c r="H480" s="12"/>
      <c r="I480" s="12"/>
      <c r="J480" s="12"/>
      <c r="K480" s="12"/>
      <c r="L480" s="12"/>
      <c r="T480" s="17"/>
      <c r="U480" s="19"/>
    </row>
    <row r="481" spans="3:21" s="2" customFormat="1" ht="15.75" customHeight="1">
      <c r="C481" s="17"/>
      <c r="D481" s="18"/>
      <c r="E481" s="12"/>
      <c r="F481" s="12"/>
      <c r="G481" s="12"/>
      <c r="H481" s="12"/>
      <c r="I481" s="12"/>
      <c r="J481" s="12"/>
      <c r="K481" s="12"/>
      <c r="L481" s="12"/>
      <c r="T481" s="17"/>
      <c r="U481" s="19"/>
    </row>
    <row r="482" spans="3:21" s="2" customFormat="1" ht="15.75" customHeight="1">
      <c r="C482" s="17"/>
      <c r="D482" s="18"/>
      <c r="E482" s="12"/>
      <c r="F482" s="12"/>
      <c r="G482" s="12"/>
      <c r="H482" s="12"/>
      <c r="I482" s="12"/>
      <c r="J482" s="12"/>
      <c r="K482" s="12"/>
      <c r="L482" s="12"/>
      <c r="T482" s="17"/>
      <c r="U482" s="19"/>
    </row>
    <row r="483" spans="3:21" s="2" customFormat="1" ht="15.75" customHeight="1">
      <c r="C483" s="17"/>
      <c r="D483" s="18"/>
      <c r="E483" s="12"/>
      <c r="F483" s="12"/>
      <c r="G483" s="12"/>
      <c r="H483" s="12"/>
      <c r="I483" s="12"/>
      <c r="J483" s="12"/>
      <c r="K483" s="12"/>
      <c r="L483" s="12"/>
      <c r="T483" s="17"/>
      <c r="U483" s="19"/>
    </row>
    <row r="484" spans="3:21" s="2" customFormat="1" ht="15.75" customHeight="1">
      <c r="C484" s="17"/>
      <c r="D484" s="18"/>
      <c r="E484" s="12"/>
      <c r="F484" s="12"/>
      <c r="G484" s="12"/>
      <c r="H484" s="12"/>
      <c r="I484" s="12"/>
      <c r="J484" s="12"/>
      <c r="K484" s="12"/>
      <c r="L484" s="12"/>
      <c r="T484" s="17"/>
      <c r="U484" s="19"/>
    </row>
    <row r="485" spans="3:21" s="2" customFormat="1" ht="15.75" customHeight="1">
      <c r="C485" s="17"/>
      <c r="D485" s="18"/>
      <c r="E485" s="12"/>
      <c r="F485" s="12"/>
      <c r="G485" s="12"/>
      <c r="H485" s="12"/>
      <c r="I485" s="12"/>
      <c r="J485" s="12"/>
      <c r="K485" s="12"/>
      <c r="L485" s="12"/>
      <c r="T485" s="17"/>
      <c r="U485" s="19"/>
    </row>
    <row r="486" spans="3:21" s="2" customFormat="1" ht="15.75" customHeight="1">
      <c r="C486" s="17"/>
      <c r="D486" s="18"/>
      <c r="E486" s="12"/>
      <c r="F486" s="12"/>
      <c r="G486" s="12"/>
      <c r="H486" s="12"/>
      <c r="I486" s="12"/>
      <c r="J486" s="12"/>
      <c r="K486" s="12"/>
      <c r="L486" s="12"/>
      <c r="T486" s="17"/>
      <c r="U486" s="19"/>
    </row>
    <row r="487" spans="3:21" s="2" customFormat="1" ht="15.75" customHeight="1">
      <c r="C487" s="17"/>
      <c r="D487" s="18"/>
      <c r="E487" s="12"/>
      <c r="F487" s="12"/>
      <c r="G487" s="12"/>
      <c r="H487" s="12"/>
      <c r="I487" s="12"/>
      <c r="J487" s="12"/>
      <c r="K487" s="12"/>
      <c r="L487" s="12"/>
      <c r="T487" s="17"/>
      <c r="U487" s="19"/>
    </row>
    <row r="488" spans="3:21" s="2" customFormat="1" ht="15.75" customHeight="1">
      <c r="C488" s="17"/>
      <c r="D488" s="18"/>
      <c r="E488" s="12"/>
      <c r="F488" s="12"/>
      <c r="G488" s="12"/>
      <c r="H488" s="12"/>
      <c r="I488" s="12"/>
      <c r="J488" s="12"/>
      <c r="K488" s="12"/>
      <c r="L488" s="12"/>
      <c r="T488" s="17"/>
      <c r="U488" s="19"/>
    </row>
    <row r="489" spans="3:21" s="2" customFormat="1" ht="15.75" customHeight="1">
      <c r="C489" s="17"/>
      <c r="D489" s="18"/>
      <c r="E489" s="12"/>
      <c r="F489" s="12"/>
      <c r="G489" s="12"/>
      <c r="H489" s="12"/>
      <c r="I489" s="12"/>
      <c r="J489" s="12"/>
      <c r="K489" s="12"/>
      <c r="L489" s="12"/>
      <c r="T489" s="17"/>
      <c r="U489" s="19"/>
    </row>
    <row r="490" spans="3:21" s="2" customFormat="1" ht="15.75" customHeight="1">
      <c r="C490" s="17"/>
      <c r="D490" s="18"/>
      <c r="E490" s="12"/>
      <c r="F490" s="12"/>
      <c r="G490" s="12"/>
      <c r="H490" s="12"/>
      <c r="I490" s="12"/>
      <c r="J490" s="12"/>
      <c r="K490" s="12"/>
      <c r="L490" s="12"/>
      <c r="T490" s="17"/>
      <c r="U490" s="19"/>
    </row>
    <row r="491" spans="3:21" s="2" customFormat="1" ht="15.75" customHeight="1">
      <c r="C491" s="17"/>
      <c r="D491" s="18"/>
      <c r="E491" s="12"/>
      <c r="F491" s="12"/>
      <c r="G491" s="12"/>
      <c r="H491" s="12"/>
      <c r="I491" s="12"/>
      <c r="J491" s="12"/>
      <c r="K491" s="12"/>
      <c r="L491" s="12"/>
      <c r="T491" s="17"/>
      <c r="U491" s="19"/>
    </row>
    <row r="492" spans="3:21" s="2" customFormat="1" ht="15.75" customHeight="1">
      <c r="C492" s="17"/>
      <c r="D492" s="18"/>
      <c r="E492" s="12"/>
      <c r="F492" s="12"/>
      <c r="G492" s="12"/>
      <c r="H492" s="12"/>
      <c r="I492" s="12"/>
      <c r="J492" s="12"/>
      <c r="K492" s="12"/>
      <c r="L492" s="12"/>
      <c r="T492" s="17"/>
      <c r="U492" s="19"/>
    </row>
    <row r="493" spans="3:21" s="2" customFormat="1" ht="15.75" customHeight="1">
      <c r="C493" s="17"/>
      <c r="D493" s="18"/>
      <c r="E493" s="12"/>
      <c r="F493" s="12"/>
      <c r="G493" s="12"/>
      <c r="H493" s="12"/>
      <c r="I493" s="12"/>
      <c r="J493" s="12"/>
      <c r="K493" s="12"/>
      <c r="L493" s="12"/>
      <c r="T493" s="17"/>
      <c r="U493" s="19"/>
    </row>
    <row r="494" spans="3:21" s="2" customFormat="1" ht="15.75" customHeight="1">
      <c r="C494" s="17"/>
      <c r="D494" s="18"/>
      <c r="E494" s="12"/>
      <c r="F494" s="12"/>
      <c r="G494" s="12"/>
      <c r="H494" s="12"/>
      <c r="I494" s="12"/>
      <c r="J494" s="12"/>
      <c r="K494" s="12"/>
      <c r="L494" s="12"/>
      <c r="T494" s="17"/>
      <c r="U494" s="19"/>
    </row>
    <row r="495" spans="3:21" s="2" customFormat="1" ht="15.75" customHeight="1">
      <c r="C495" s="17"/>
      <c r="D495" s="18"/>
      <c r="E495" s="12"/>
      <c r="F495" s="12"/>
      <c r="G495" s="12"/>
      <c r="H495" s="12"/>
      <c r="I495" s="12"/>
      <c r="J495" s="12"/>
      <c r="K495" s="12"/>
      <c r="L495" s="12"/>
      <c r="T495" s="17"/>
      <c r="U495" s="19"/>
    </row>
    <row r="496" spans="3:21" s="2" customFormat="1" ht="15.75" customHeight="1">
      <c r="C496" s="17"/>
      <c r="D496" s="18"/>
      <c r="E496" s="12"/>
      <c r="F496" s="12"/>
      <c r="G496" s="12"/>
      <c r="H496" s="12"/>
      <c r="I496" s="12"/>
      <c r="J496" s="12"/>
      <c r="K496" s="12"/>
      <c r="L496" s="12"/>
      <c r="T496" s="17"/>
      <c r="U496" s="19"/>
    </row>
    <row r="497" spans="3:21" s="2" customFormat="1" ht="15.75" customHeight="1">
      <c r="C497" s="17"/>
      <c r="D497" s="18"/>
      <c r="E497" s="12"/>
      <c r="F497" s="12"/>
      <c r="G497" s="12"/>
      <c r="H497" s="12"/>
      <c r="I497" s="12"/>
      <c r="J497" s="12"/>
      <c r="K497" s="12"/>
      <c r="L497" s="12"/>
      <c r="T497" s="17"/>
      <c r="U497" s="19"/>
    </row>
    <row r="498" spans="3:21" s="2" customFormat="1" ht="15.75" customHeight="1">
      <c r="C498" s="17"/>
      <c r="D498" s="18"/>
      <c r="E498" s="12"/>
      <c r="F498" s="12"/>
      <c r="G498" s="12"/>
      <c r="H498" s="12"/>
      <c r="I498" s="12"/>
      <c r="J498" s="12"/>
      <c r="K498" s="12"/>
      <c r="L498" s="12"/>
      <c r="T498" s="17"/>
      <c r="U498" s="19"/>
    </row>
    <row r="499" spans="3:21" s="2" customFormat="1" ht="15.75" customHeight="1">
      <c r="C499" s="17"/>
      <c r="D499" s="18"/>
      <c r="E499" s="12"/>
      <c r="F499" s="12"/>
      <c r="G499" s="12"/>
      <c r="H499" s="12"/>
      <c r="I499" s="12"/>
      <c r="J499" s="12"/>
      <c r="K499" s="12"/>
      <c r="L499" s="12"/>
      <c r="T499" s="17"/>
      <c r="U499" s="19"/>
    </row>
    <row r="500" spans="3:21" s="2" customFormat="1" ht="15.75" customHeight="1">
      <c r="C500" s="17"/>
      <c r="D500" s="18"/>
      <c r="E500" s="12"/>
      <c r="F500" s="12"/>
      <c r="G500" s="12"/>
      <c r="H500" s="12"/>
      <c r="I500" s="12"/>
      <c r="J500" s="12"/>
      <c r="K500" s="12"/>
      <c r="L500" s="12"/>
      <c r="T500" s="17"/>
      <c r="U500" s="19"/>
    </row>
    <row r="501" spans="3:21" s="2" customFormat="1" ht="15.75" customHeight="1">
      <c r="C501" s="17"/>
      <c r="D501" s="18"/>
      <c r="E501" s="12"/>
      <c r="F501" s="12"/>
      <c r="G501" s="12"/>
      <c r="H501" s="12"/>
      <c r="I501" s="12"/>
      <c r="J501" s="12"/>
      <c r="K501" s="12"/>
      <c r="L501" s="12"/>
      <c r="T501" s="17"/>
      <c r="U501" s="19"/>
    </row>
    <row r="502" spans="3:21" s="2" customFormat="1" ht="15.75" customHeight="1">
      <c r="C502" s="17"/>
      <c r="D502" s="18"/>
      <c r="E502" s="12"/>
      <c r="F502" s="12"/>
      <c r="G502" s="12"/>
      <c r="H502" s="12"/>
      <c r="I502" s="12"/>
      <c r="J502" s="12"/>
      <c r="K502" s="12"/>
      <c r="L502" s="12"/>
      <c r="T502" s="17"/>
      <c r="U502" s="19"/>
    </row>
    <row r="503" spans="3:21" s="2" customFormat="1" ht="15.75" customHeight="1">
      <c r="C503" s="17"/>
      <c r="D503" s="18"/>
      <c r="E503" s="12"/>
      <c r="F503" s="12"/>
      <c r="G503" s="12"/>
      <c r="H503" s="12"/>
      <c r="I503" s="12"/>
      <c r="J503" s="12"/>
      <c r="K503" s="12"/>
      <c r="L503" s="12"/>
      <c r="T503" s="17"/>
      <c r="U503" s="19"/>
    </row>
    <row r="504" spans="3:21" s="2" customFormat="1" ht="15.75" customHeight="1">
      <c r="C504" s="17"/>
      <c r="D504" s="18"/>
      <c r="E504" s="12"/>
      <c r="F504" s="12"/>
      <c r="G504" s="12"/>
      <c r="H504" s="12"/>
      <c r="I504" s="12"/>
      <c r="J504" s="12"/>
      <c r="K504" s="12"/>
      <c r="L504" s="12"/>
      <c r="T504" s="17"/>
      <c r="U504" s="19"/>
    </row>
    <row r="505" spans="3:21" s="2" customFormat="1" ht="15.75" customHeight="1">
      <c r="C505" s="17"/>
      <c r="D505" s="18"/>
      <c r="E505" s="12"/>
      <c r="F505" s="12"/>
      <c r="G505" s="12"/>
      <c r="H505" s="12"/>
      <c r="I505" s="12"/>
      <c r="J505" s="12"/>
      <c r="K505" s="12"/>
      <c r="L505" s="12"/>
      <c r="T505" s="17"/>
      <c r="U505" s="19"/>
    </row>
    <row r="506" spans="3:21" s="2" customFormat="1" ht="15.75" customHeight="1">
      <c r="C506" s="17"/>
      <c r="D506" s="18"/>
      <c r="E506" s="12"/>
      <c r="F506" s="12"/>
      <c r="G506" s="12"/>
      <c r="H506" s="12"/>
      <c r="I506" s="12"/>
      <c r="J506" s="12"/>
      <c r="K506" s="12"/>
      <c r="L506" s="12"/>
      <c r="T506" s="17"/>
      <c r="U506" s="19"/>
    </row>
    <row r="507" spans="3:21" s="2" customFormat="1" ht="15.75" customHeight="1">
      <c r="C507" s="17"/>
      <c r="D507" s="18"/>
      <c r="E507" s="12"/>
      <c r="F507" s="12"/>
      <c r="G507" s="12"/>
      <c r="H507" s="12"/>
      <c r="I507" s="12"/>
      <c r="J507" s="12"/>
      <c r="K507" s="12"/>
      <c r="L507" s="12"/>
      <c r="T507" s="17"/>
      <c r="U507" s="19"/>
    </row>
    <row r="508" spans="3:21" s="2" customFormat="1" ht="15.75" customHeight="1">
      <c r="C508" s="17"/>
      <c r="D508" s="18"/>
      <c r="E508" s="12"/>
      <c r="F508" s="12"/>
      <c r="G508" s="12"/>
      <c r="H508" s="12"/>
      <c r="I508" s="12"/>
      <c r="J508" s="12"/>
      <c r="K508" s="12"/>
      <c r="L508" s="12"/>
      <c r="T508" s="17"/>
      <c r="U508" s="19"/>
    </row>
    <row r="509" spans="3:21" s="2" customFormat="1" ht="15.75" customHeight="1">
      <c r="C509" s="17"/>
      <c r="D509" s="18"/>
      <c r="E509" s="12"/>
      <c r="F509" s="12"/>
      <c r="G509" s="12"/>
      <c r="H509" s="12"/>
      <c r="I509" s="12"/>
      <c r="J509" s="12"/>
      <c r="K509" s="12"/>
      <c r="L509" s="12"/>
      <c r="T509" s="17"/>
      <c r="U509" s="19"/>
    </row>
    <row r="510" spans="3:21" s="2" customFormat="1" ht="15.75" customHeight="1">
      <c r="C510" s="17"/>
      <c r="D510" s="18"/>
      <c r="E510" s="12"/>
      <c r="F510" s="12"/>
      <c r="G510" s="12"/>
      <c r="H510" s="12"/>
      <c r="I510" s="12"/>
      <c r="J510" s="12"/>
      <c r="K510" s="12"/>
      <c r="L510" s="12"/>
      <c r="T510" s="17"/>
      <c r="U510" s="19"/>
    </row>
    <row r="511" spans="3:21" s="2" customFormat="1" ht="15.75" customHeight="1">
      <c r="C511" s="17"/>
      <c r="D511" s="18"/>
      <c r="E511" s="12"/>
      <c r="F511" s="12"/>
      <c r="G511" s="12"/>
      <c r="H511" s="12"/>
      <c r="I511" s="12"/>
      <c r="J511" s="12"/>
      <c r="K511" s="12"/>
      <c r="L511" s="12"/>
      <c r="T511" s="17"/>
      <c r="U511" s="19"/>
    </row>
    <row r="512" spans="3:21" s="2" customFormat="1" ht="15.75" customHeight="1">
      <c r="C512" s="17"/>
      <c r="D512" s="18"/>
      <c r="E512" s="12"/>
      <c r="F512" s="12"/>
      <c r="G512" s="12"/>
      <c r="H512" s="12"/>
      <c r="I512" s="12"/>
      <c r="J512" s="12"/>
      <c r="K512" s="12"/>
      <c r="L512" s="12"/>
      <c r="T512" s="17"/>
      <c r="U512" s="19"/>
    </row>
    <row r="513" spans="3:21" s="2" customFormat="1" ht="15.75" customHeight="1">
      <c r="C513" s="17"/>
      <c r="D513" s="18"/>
      <c r="E513" s="12"/>
      <c r="F513" s="12"/>
      <c r="G513" s="12"/>
      <c r="H513" s="12"/>
      <c r="I513" s="12"/>
      <c r="J513" s="12"/>
      <c r="K513" s="12"/>
      <c r="L513" s="12"/>
      <c r="T513" s="17"/>
      <c r="U513" s="19"/>
    </row>
    <row r="514" spans="3:21" s="2" customFormat="1" ht="15.75" customHeight="1">
      <c r="C514" s="17"/>
      <c r="D514" s="18"/>
      <c r="E514" s="12"/>
      <c r="F514" s="12"/>
      <c r="G514" s="12"/>
      <c r="H514" s="12"/>
      <c r="I514" s="12"/>
      <c r="J514" s="12"/>
      <c r="K514" s="12"/>
      <c r="L514" s="12"/>
      <c r="T514" s="17"/>
      <c r="U514" s="19"/>
    </row>
    <row r="515" spans="3:21" s="2" customFormat="1" ht="15.75" customHeight="1">
      <c r="C515" s="17"/>
      <c r="D515" s="18"/>
      <c r="E515" s="12"/>
      <c r="F515" s="12"/>
      <c r="G515" s="12"/>
      <c r="H515" s="12"/>
      <c r="I515" s="12"/>
      <c r="J515" s="12"/>
      <c r="K515" s="12"/>
      <c r="L515" s="12"/>
      <c r="T515" s="17"/>
      <c r="U515" s="19"/>
    </row>
    <row r="516" spans="3:21" s="2" customFormat="1" ht="15.75" customHeight="1">
      <c r="C516" s="17"/>
      <c r="D516" s="18"/>
      <c r="E516" s="12"/>
      <c r="F516" s="12"/>
      <c r="G516" s="12"/>
      <c r="H516" s="12"/>
      <c r="I516" s="12"/>
      <c r="J516" s="12"/>
      <c r="K516" s="12"/>
      <c r="L516" s="12"/>
      <c r="T516" s="17"/>
      <c r="U516" s="19"/>
    </row>
    <row r="517" spans="3:21" s="2" customFormat="1" ht="15.75" customHeight="1">
      <c r="C517" s="17"/>
      <c r="D517" s="18"/>
      <c r="E517" s="12"/>
      <c r="F517" s="12"/>
      <c r="G517" s="12"/>
      <c r="H517" s="12"/>
      <c r="I517" s="12"/>
      <c r="J517" s="12"/>
      <c r="K517" s="12"/>
      <c r="L517" s="12"/>
      <c r="T517" s="17"/>
      <c r="U517" s="19"/>
    </row>
    <row r="518" spans="3:21" s="2" customFormat="1" ht="15.75" customHeight="1">
      <c r="C518" s="17"/>
      <c r="D518" s="18"/>
      <c r="E518" s="12"/>
      <c r="F518" s="12"/>
      <c r="G518" s="12"/>
      <c r="H518" s="12"/>
      <c r="I518" s="12"/>
      <c r="J518" s="12"/>
      <c r="K518" s="12"/>
      <c r="L518" s="12"/>
      <c r="T518" s="17"/>
      <c r="U518" s="19"/>
    </row>
    <row r="519" spans="3:21" s="2" customFormat="1" ht="15.75" customHeight="1">
      <c r="C519" s="17"/>
      <c r="D519" s="18"/>
      <c r="E519" s="12"/>
      <c r="F519" s="12"/>
      <c r="G519" s="12"/>
      <c r="H519" s="12"/>
      <c r="I519" s="12"/>
      <c r="J519" s="12"/>
      <c r="K519" s="12"/>
      <c r="L519" s="12"/>
      <c r="T519" s="17"/>
      <c r="U519" s="19"/>
    </row>
    <row r="520" spans="3:21" s="2" customFormat="1" ht="15.75" customHeight="1">
      <c r="C520" s="17"/>
      <c r="D520" s="18"/>
      <c r="E520" s="12"/>
      <c r="F520" s="12"/>
      <c r="G520" s="12"/>
      <c r="H520" s="12"/>
      <c r="I520" s="12"/>
      <c r="J520" s="12"/>
      <c r="K520" s="12"/>
      <c r="L520" s="12"/>
      <c r="T520" s="17"/>
      <c r="U520" s="19"/>
    </row>
    <row r="521" spans="3:21" s="2" customFormat="1" ht="15.75" customHeight="1">
      <c r="C521" s="17"/>
      <c r="D521" s="18"/>
      <c r="E521" s="12"/>
      <c r="F521" s="12"/>
      <c r="G521" s="12"/>
      <c r="H521" s="12"/>
      <c r="I521" s="12"/>
      <c r="J521" s="12"/>
      <c r="K521" s="12"/>
      <c r="L521" s="12"/>
      <c r="T521" s="17"/>
      <c r="U521" s="19"/>
    </row>
    <row r="522" spans="3:21" s="2" customFormat="1" ht="15.75" customHeight="1">
      <c r="C522" s="17"/>
      <c r="D522" s="18"/>
      <c r="E522" s="12"/>
      <c r="F522" s="12"/>
      <c r="G522" s="12"/>
      <c r="H522" s="12"/>
      <c r="I522" s="12"/>
      <c r="J522" s="12"/>
      <c r="K522" s="12"/>
      <c r="L522" s="12"/>
      <c r="T522" s="17"/>
      <c r="U522" s="19"/>
    </row>
    <row r="523" spans="3:21" s="2" customFormat="1" ht="15.75" customHeight="1">
      <c r="C523" s="17"/>
      <c r="D523" s="18"/>
      <c r="E523" s="12"/>
      <c r="F523" s="12"/>
      <c r="G523" s="12"/>
      <c r="H523" s="12"/>
      <c r="I523" s="12"/>
      <c r="J523" s="12"/>
      <c r="K523" s="12"/>
      <c r="L523" s="12"/>
      <c r="T523" s="17"/>
      <c r="U523" s="19"/>
    </row>
    <row r="524" spans="3:21" s="2" customFormat="1" ht="15.75" customHeight="1">
      <c r="C524" s="17"/>
      <c r="D524" s="18"/>
      <c r="E524" s="12"/>
      <c r="F524" s="12"/>
      <c r="G524" s="12"/>
      <c r="H524" s="12"/>
      <c r="I524" s="12"/>
      <c r="J524" s="12"/>
      <c r="K524" s="12"/>
      <c r="L524" s="12"/>
      <c r="T524" s="17"/>
      <c r="U524" s="19"/>
    </row>
    <row r="525" spans="3:21" s="2" customFormat="1" ht="15.75" customHeight="1">
      <c r="C525" s="17"/>
      <c r="D525" s="18"/>
      <c r="E525" s="12"/>
      <c r="F525" s="12"/>
      <c r="G525" s="12"/>
      <c r="H525" s="12"/>
      <c r="I525" s="12"/>
      <c r="J525" s="12"/>
      <c r="K525" s="12"/>
      <c r="L525" s="12"/>
      <c r="T525" s="17"/>
      <c r="U525" s="19"/>
    </row>
    <row r="526" spans="3:21" s="2" customFormat="1" ht="15.75" customHeight="1">
      <c r="C526" s="17"/>
      <c r="D526" s="18"/>
      <c r="E526" s="12"/>
      <c r="F526" s="12"/>
      <c r="G526" s="12"/>
      <c r="H526" s="12"/>
      <c r="I526" s="12"/>
      <c r="J526" s="12"/>
      <c r="K526" s="12"/>
      <c r="L526" s="12"/>
      <c r="T526" s="17"/>
      <c r="U526" s="19"/>
    </row>
    <row r="527" spans="3:21" s="2" customFormat="1" ht="15.75" customHeight="1">
      <c r="C527" s="17"/>
      <c r="D527" s="18"/>
      <c r="E527" s="12"/>
      <c r="F527" s="12"/>
      <c r="G527" s="12"/>
      <c r="H527" s="12"/>
      <c r="I527" s="12"/>
      <c r="J527" s="12"/>
      <c r="K527" s="12"/>
      <c r="L527" s="12"/>
      <c r="T527" s="17"/>
      <c r="U527" s="19"/>
    </row>
    <row r="528" spans="3:21" s="2" customFormat="1" ht="15.75" customHeight="1">
      <c r="C528" s="17"/>
      <c r="D528" s="18"/>
      <c r="E528" s="12"/>
      <c r="F528" s="12"/>
      <c r="G528" s="12"/>
      <c r="H528" s="12"/>
      <c r="I528" s="12"/>
      <c r="J528" s="12"/>
      <c r="K528" s="12"/>
      <c r="L528" s="12"/>
      <c r="T528" s="17"/>
      <c r="U528" s="19"/>
    </row>
    <row r="529" spans="3:21" s="2" customFormat="1" ht="15.75" customHeight="1">
      <c r="C529" s="17"/>
      <c r="D529" s="18"/>
      <c r="E529" s="12"/>
      <c r="F529" s="12"/>
      <c r="G529" s="12"/>
      <c r="H529" s="12"/>
      <c r="I529" s="12"/>
      <c r="J529" s="12"/>
      <c r="K529" s="12"/>
      <c r="L529" s="12"/>
      <c r="T529" s="17"/>
      <c r="U529" s="19"/>
    </row>
    <row r="530" spans="3:21" s="2" customFormat="1" ht="15.75" customHeight="1">
      <c r="C530" s="17"/>
      <c r="D530" s="18"/>
      <c r="E530" s="12"/>
      <c r="F530" s="12"/>
      <c r="G530" s="12"/>
      <c r="H530" s="12"/>
      <c r="I530" s="12"/>
      <c r="J530" s="12"/>
      <c r="K530" s="12"/>
      <c r="L530" s="12"/>
      <c r="T530" s="17"/>
      <c r="U530" s="19"/>
    </row>
    <row r="531" spans="3:21" s="2" customFormat="1" ht="15.75" customHeight="1">
      <c r="C531" s="17"/>
      <c r="D531" s="18"/>
      <c r="E531" s="12"/>
      <c r="F531" s="12"/>
      <c r="G531" s="12"/>
      <c r="H531" s="12"/>
      <c r="I531" s="12"/>
      <c r="J531" s="12"/>
      <c r="K531" s="12"/>
      <c r="L531" s="12"/>
      <c r="T531" s="17"/>
      <c r="U531" s="19"/>
    </row>
    <row r="532" spans="3:21" s="2" customFormat="1" ht="15.75" customHeight="1">
      <c r="C532" s="17"/>
      <c r="D532" s="18"/>
      <c r="E532" s="12"/>
      <c r="F532" s="12"/>
      <c r="G532" s="12"/>
      <c r="H532" s="12"/>
      <c r="I532" s="12"/>
      <c r="J532" s="12"/>
      <c r="K532" s="12"/>
      <c r="L532" s="12"/>
      <c r="T532" s="17"/>
      <c r="U532" s="19"/>
    </row>
    <row r="533" spans="3:21" s="2" customFormat="1" ht="15.75" customHeight="1">
      <c r="C533" s="17"/>
      <c r="D533" s="18"/>
      <c r="E533" s="12"/>
      <c r="F533" s="12"/>
      <c r="G533" s="12"/>
      <c r="H533" s="12"/>
      <c r="I533" s="12"/>
      <c r="J533" s="12"/>
      <c r="K533" s="12"/>
      <c r="L533" s="12"/>
      <c r="T533" s="17"/>
      <c r="U533" s="19"/>
    </row>
    <row r="534" spans="3:21" s="2" customFormat="1" ht="15.75" customHeight="1">
      <c r="C534" s="17"/>
      <c r="D534" s="18"/>
      <c r="E534" s="12"/>
      <c r="F534" s="12"/>
      <c r="G534" s="12"/>
      <c r="H534" s="12"/>
      <c r="I534" s="12"/>
      <c r="J534" s="12"/>
      <c r="K534" s="12"/>
      <c r="L534" s="12"/>
      <c r="T534" s="17"/>
      <c r="U534" s="19"/>
    </row>
    <row r="535" spans="3:21" s="2" customFormat="1" ht="15.75" customHeight="1">
      <c r="C535" s="17"/>
      <c r="D535" s="18"/>
      <c r="E535" s="12"/>
      <c r="F535" s="12"/>
      <c r="G535" s="12"/>
      <c r="H535" s="12"/>
      <c r="I535" s="12"/>
      <c r="J535" s="12"/>
      <c r="K535" s="12"/>
      <c r="L535" s="12"/>
      <c r="T535" s="17"/>
      <c r="U535" s="19"/>
    </row>
    <row r="536" spans="3:21" s="2" customFormat="1" ht="15.75" customHeight="1">
      <c r="C536" s="17"/>
      <c r="D536" s="18"/>
      <c r="E536" s="12"/>
      <c r="F536" s="12"/>
      <c r="G536" s="12"/>
      <c r="H536" s="12"/>
      <c r="I536" s="12"/>
      <c r="J536" s="12"/>
      <c r="K536" s="12"/>
      <c r="L536" s="12"/>
      <c r="T536" s="17"/>
      <c r="U536" s="19"/>
    </row>
    <row r="537" spans="3:21" s="2" customFormat="1" ht="15.75" customHeight="1">
      <c r="C537" s="17"/>
      <c r="D537" s="18"/>
      <c r="E537" s="12"/>
      <c r="F537" s="12"/>
      <c r="G537" s="12"/>
      <c r="H537" s="12"/>
      <c r="I537" s="12"/>
      <c r="J537" s="12"/>
      <c r="K537" s="12"/>
      <c r="L537" s="12"/>
      <c r="T537" s="17"/>
      <c r="U537" s="19"/>
    </row>
    <row r="538" spans="3:21" s="2" customFormat="1" ht="15.75" customHeight="1">
      <c r="C538" s="17"/>
      <c r="D538" s="18"/>
      <c r="E538" s="12"/>
      <c r="F538" s="12"/>
      <c r="G538" s="12"/>
      <c r="H538" s="12"/>
      <c r="I538" s="12"/>
      <c r="J538" s="12"/>
      <c r="K538" s="12"/>
      <c r="L538" s="12"/>
      <c r="T538" s="17"/>
      <c r="U538" s="19"/>
    </row>
    <row r="539" spans="3:21" s="2" customFormat="1" ht="15.75" customHeight="1">
      <c r="C539" s="17"/>
      <c r="D539" s="18"/>
      <c r="E539" s="12"/>
      <c r="F539" s="12"/>
      <c r="G539" s="12"/>
      <c r="H539" s="12"/>
      <c r="I539" s="12"/>
      <c r="J539" s="12"/>
      <c r="K539" s="12"/>
      <c r="L539" s="12"/>
      <c r="T539" s="17"/>
      <c r="U539" s="19"/>
    </row>
    <row r="540" spans="3:21" s="2" customFormat="1" ht="15.75" customHeight="1">
      <c r="C540" s="17"/>
      <c r="D540" s="18"/>
      <c r="E540" s="12"/>
      <c r="F540" s="12"/>
      <c r="G540" s="12"/>
      <c r="H540" s="12"/>
      <c r="I540" s="12"/>
      <c r="J540" s="12"/>
      <c r="K540" s="12"/>
      <c r="L540" s="12"/>
      <c r="T540" s="17"/>
      <c r="U540" s="19"/>
    </row>
    <row r="541" spans="3:21" s="2" customFormat="1" ht="15.75" customHeight="1">
      <c r="C541" s="17"/>
      <c r="D541" s="18"/>
      <c r="E541" s="12"/>
      <c r="F541" s="12"/>
      <c r="G541" s="12"/>
      <c r="H541" s="12"/>
      <c r="I541" s="12"/>
      <c r="J541" s="12"/>
      <c r="K541" s="12"/>
      <c r="L541" s="12"/>
      <c r="T541" s="17"/>
      <c r="U541" s="19"/>
    </row>
    <row r="542" spans="3:21" s="2" customFormat="1" ht="15.75" customHeight="1">
      <c r="C542" s="17"/>
      <c r="D542" s="18"/>
      <c r="E542" s="12"/>
      <c r="F542" s="12"/>
      <c r="G542" s="12"/>
      <c r="H542" s="12"/>
      <c r="I542" s="12"/>
      <c r="J542" s="12"/>
      <c r="K542" s="12"/>
      <c r="L542" s="12"/>
      <c r="T542" s="17"/>
      <c r="U542" s="19"/>
    </row>
    <row r="543" spans="3:21" s="2" customFormat="1" ht="15.75" customHeight="1">
      <c r="C543" s="17"/>
      <c r="D543" s="18"/>
      <c r="E543" s="12"/>
      <c r="F543" s="12"/>
      <c r="G543" s="12"/>
      <c r="H543" s="12"/>
      <c r="I543" s="12"/>
      <c r="J543" s="12"/>
      <c r="K543" s="12"/>
      <c r="L543" s="12"/>
      <c r="T543" s="17"/>
      <c r="U543" s="19"/>
    </row>
    <row r="544" spans="3:21" s="2" customFormat="1" ht="15.75" customHeight="1">
      <c r="C544" s="17"/>
      <c r="D544" s="18"/>
      <c r="E544" s="12"/>
      <c r="F544" s="12"/>
      <c r="G544" s="12"/>
      <c r="H544" s="12"/>
      <c r="I544" s="12"/>
      <c r="J544" s="12"/>
      <c r="K544" s="12"/>
      <c r="L544" s="12"/>
      <c r="T544" s="17"/>
      <c r="U544" s="19"/>
    </row>
  </sheetData>
  <sortState ref="C5:E7">
    <sortCondition descending="1" ref="D5:D7"/>
  </sortState>
  <pageMargins left="0.7" right="0.7" top="0.75" bottom="0.75" header="0.3" footer="0.3"/>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2"/>
  <dimension ref="B1:AF544"/>
  <sheetViews>
    <sheetView showGridLines="0" zoomScale="90" zoomScaleNormal="90" zoomScalePageLayoutView="90" workbookViewId="0"/>
  </sheetViews>
  <sheetFormatPr defaultColWidth="8.875" defaultRowHeight="15.75" customHeight="1"/>
  <cols>
    <col min="1" max="2" width="3.5" style="2" customWidth="1"/>
    <col min="3" max="3" width="30" style="2" customWidth="1"/>
    <col min="4" max="4" width="48.875" style="20" customWidth="1"/>
    <col min="5" max="5" width="13.875" style="2" customWidth="1"/>
    <col min="6" max="6" width="14.5" style="2" customWidth="1"/>
    <col min="7" max="17" width="9.375" style="2" customWidth="1"/>
    <col min="18" max="18" width="8.875" style="2"/>
    <col min="19" max="19" width="20.125" style="2" customWidth="1"/>
    <col min="20" max="20" width="16.625" style="2" customWidth="1"/>
    <col min="21" max="21" width="11.5" style="2" customWidth="1"/>
    <col min="22" max="29" width="14.125" style="2" customWidth="1"/>
    <col min="30" max="30" width="30.125" style="2" customWidth="1"/>
    <col min="31" max="32" width="10.625" style="2" customWidth="1"/>
    <col min="33" max="33" width="19.375" style="2" customWidth="1"/>
    <col min="34" max="16384" width="8.875" style="2"/>
  </cols>
  <sheetData>
    <row r="1" spans="3:32" s="47" customFormat="1" ht="16.5" customHeight="1">
      <c r="D1" s="69"/>
    </row>
    <row r="2" spans="3:32" s="47" customFormat="1">
      <c r="C2" s="113" t="s">
        <v>183</v>
      </c>
      <c r="D2" s="69"/>
    </row>
    <row r="3" spans="3:32" s="47" customFormat="1" ht="16.5" customHeight="1">
      <c r="D3" s="69"/>
      <c r="S3" s="6"/>
      <c r="T3" s="49"/>
      <c r="U3" s="48"/>
      <c r="AD3" s="27"/>
      <c r="AE3" s="5"/>
      <c r="AF3" s="5"/>
    </row>
    <row r="4" spans="3:32" s="47" customFormat="1" ht="16.5" customHeight="1">
      <c r="C4" s="98" t="s">
        <v>278</v>
      </c>
      <c r="D4" s="98" t="s">
        <v>91</v>
      </c>
      <c r="E4" s="98" t="s">
        <v>92</v>
      </c>
      <c r="S4" s="44"/>
      <c r="T4" s="44"/>
      <c r="U4" s="44"/>
      <c r="AD4" s="44"/>
      <c r="AE4" s="44"/>
      <c r="AF4" s="44"/>
    </row>
    <row r="5" spans="3:32" s="47" customFormat="1" ht="16.5" customHeight="1">
      <c r="C5" s="109" t="s">
        <v>392</v>
      </c>
      <c r="D5" s="80">
        <f t="shared" ref="D5:D13" si="0">E5/$E$15</f>
        <v>1</v>
      </c>
      <c r="E5" s="48">
        <f t="shared" ref="E5:E13" si="1">COUNTIF($E$45:$G$544,C5)</f>
        <v>5</v>
      </c>
      <c r="S5" s="43"/>
      <c r="T5" s="49"/>
      <c r="U5" s="48"/>
      <c r="AD5" s="5"/>
      <c r="AE5" s="49"/>
      <c r="AF5" s="48"/>
    </row>
    <row r="6" spans="3:32" s="47" customFormat="1" ht="16.5" customHeight="1">
      <c r="C6" s="109" t="s">
        <v>880</v>
      </c>
      <c r="D6" s="80">
        <f t="shared" si="0"/>
        <v>0</v>
      </c>
      <c r="E6" s="48">
        <f t="shared" si="1"/>
        <v>0</v>
      </c>
      <c r="S6" s="43"/>
      <c r="T6" s="49"/>
      <c r="U6" s="48"/>
      <c r="AD6" s="5"/>
      <c r="AE6" s="49"/>
      <c r="AF6" s="48"/>
    </row>
    <row r="7" spans="3:32" s="47" customFormat="1" ht="16.5" customHeight="1">
      <c r="C7" s="115" t="s">
        <v>138</v>
      </c>
      <c r="D7" s="80">
        <f t="shared" si="0"/>
        <v>0</v>
      </c>
      <c r="E7" s="48">
        <f t="shared" si="1"/>
        <v>0</v>
      </c>
      <c r="S7" s="5"/>
      <c r="T7" s="49"/>
      <c r="U7" s="48"/>
      <c r="AE7" s="49"/>
      <c r="AF7" s="48"/>
    </row>
    <row r="8" spans="3:32" s="47" customFormat="1" ht="16.5" customHeight="1">
      <c r="C8" s="116" t="s">
        <v>123</v>
      </c>
      <c r="D8" s="80">
        <f t="shared" si="0"/>
        <v>0</v>
      </c>
      <c r="E8" s="48">
        <f t="shared" si="1"/>
        <v>0</v>
      </c>
      <c r="S8" s="5"/>
      <c r="T8" s="49"/>
      <c r="U8" s="48"/>
      <c r="AD8" s="44"/>
      <c r="AE8" s="45"/>
      <c r="AF8" s="44"/>
    </row>
    <row r="9" spans="3:32" s="47" customFormat="1" ht="16.5" customHeight="1">
      <c r="C9" s="116" t="s">
        <v>116</v>
      </c>
      <c r="D9" s="80">
        <f t="shared" si="0"/>
        <v>0</v>
      </c>
      <c r="E9" s="48">
        <f t="shared" si="1"/>
        <v>0</v>
      </c>
      <c r="S9" s="5"/>
      <c r="T9" s="49"/>
      <c r="U9" s="48"/>
    </row>
    <row r="10" spans="3:32" s="47" customFormat="1" ht="16.5" customHeight="1">
      <c r="C10" s="115" t="s">
        <v>208</v>
      </c>
      <c r="D10" s="80">
        <f t="shared" si="0"/>
        <v>0</v>
      </c>
      <c r="E10" s="48">
        <f t="shared" si="1"/>
        <v>0</v>
      </c>
      <c r="S10" s="5"/>
      <c r="T10" s="49"/>
      <c r="U10" s="48"/>
    </row>
    <row r="11" spans="3:32" s="47" customFormat="1" ht="16.5" customHeight="1">
      <c r="C11" s="116" t="s">
        <v>117</v>
      </c>
      <c r="D11" s="80">
        <f t="shared" si="0"/>
        <v>0</v>
      </c>
      <c r="E11" s="48">
        <f t="shared" si="1"/>
        <v>0</v>
      </c>
      <c r="T11" s="5"/>
      <c r="U11" s="5"/>
    </row>
    <row r="12" spans="3:32" s="47" customFormat="1" ht="16.5" customHeight="1">
      <c r="C12" s="109" t="s">
        <v>121</v>
      </c>
      <c r="D12" s="80">
        <f t="shared" si="0"/>
        <v>0</v>
      </c>
      <c r="E12" s="48">
        <f t="shared" si="1"/>
        <v>0</v>
      </c>
      <c r="S12" s="44"/>
      <c r="T12" s="45"/>
      <c r="U12" s="44"/>
    </row>
    <row r="13" spans="3:32" s="47" customFormat="1" ht="16.5" customHeight="1">
      <c r="C13" s="114" t="s">
        <v>94</v>
      </c>
      <c r="D13" s="80">
        <f t="shared" si="0"/>
        <v>0</v>
      </c>
      <c r="E13" s="48">
        <f t="shared" si="1"/>
        <v>0</v>
      </c>
    </row>
    <row r="14" spans="3:32" s="47" customFormat="1" ht="16.5" customHeight="1">
      <c r="C14" s="109"/>
      <c r="D14" s="72"/>
      <c r="E14" s="44"/>
    </row>
    <row r="15" spans="3:32" s="47" customFormat="1" ht="16.5" customHeight="1">
      <c r="C15" s="98" t="s">
        <v>93</v>
      </c>
      <c r="D15" s="191"/>
      <c r="E15" s="98">
        <f>SUM(E5:E13)</f>
        <v>5</v>
      </c>
      <c r="S15" s="4"/>
      <c r="T15" s="15"/>
    </row>
    <row r="16" spans="3:32" s="47" customFormat="1" ht="16.5" customHeight="1">
      <c r="S16" s="4"/>
      <c r="T16" s="15"/>
    </row>
    <row r="17" spans="4:20" s="47" customFormat="1" ht="16.5" customHeight="1">
      <c r="D17" s="71"/>
      <c r="S17" s="15"/>
      <c r="T17" s="15"/>
    </row>
    <row r="18" spans="4:20" s="47" customFormat="1" ht="16.5" customHeight="1">
      <c r="S18" s="15"/>
      <c r="T18" s="15"/>
    </row>
    <row r="19" spans="4:20" s="47" customFormat="1" ht="16.5" customHeight="1">
      <c r="D19" s="69"/>
      <c r="S19" s="15"/>
      <c r="T19" s="15"/>
    </row>
    <row r="20" spans="4:20" s="47" customFormat="1" ht="16.5" customHeight="1">
      <c r="D20" s="69"/>
      <c r="S20" s="15"/>
      <c r="T20" s="15"/>
    </row>
    <row r="21" spans="4:20" s="47" customFormat="1" ht="16.5" customHeight="1">
      <c r="S21" s="4"/>
      <c r="T21" s="15"/>
    </row>
    <row r="22" spans="4:20" s="47" customFormat="1" ht="16.5" customHeight="1">
      <c r="D22" s="69"/>
      <c r="S22" s="4"/>
      <c r="T22" s="15"/>
    </row>
    <row r="23" spans="4:20" s="47" customFormat="1" ht="16.5" customHeight="1">
      <c r="D23" s="69"/>
      <c r="S23" s="15"/>
    </row>
    <row r="24" spans="4:20" s="47" customFormat="1" ht="16.5" customHeight="1">
      <c r="D24" s="69"/>
      <c r="S24" s="16"/>
    </row>
    <row r="25" spans="4:20" s="47" customFormat="1" ht="16.5" customHeight="1">
      <c r="D25" s="69"/>
      <c r="S25" s="15"/>
    </row>
    <row r="26" spans="4:20" s="47" customFormat="1" ht="16.5" customHeight="1">
      <c r="D26" s="69"/>
      <c r="S26" s="15"/>
    </row>
    <row r="27" spans="4:20" s="47" customFormat="1" ht="16.5" customHeight="1">
      <c r="D27" s="69"/>
      <c r="S27" s="15"/>
      <c r="T27" s="15"/>
    </row>
    <row r="28" spans="4:20" s="47" customFormat="1" ht="16.5" customHeight="1">
      <c r="D28" s="69"/>
      <c r="S28" s="15"/>
      <c r="T28" s="15"/>
    </row>
    <row r="29" spans="4:20" s="47" customFormat="1" ht="16.5" customHeight="1">
      <c r="D29" s="69"/>
      <c r="S29" s="15"/>
      <c r="T29" s="15"/>
    </row>
    <row r="30" spans="4:20" s="47" customFormat="1" ht="16.5" customHeight="1">
      <c r="D30" s="69"/>
      <c r="S30" s="4"/>
      <c r="T30" s="15"/>
    </row>
    <row r="31" spans="4:20" s="47" customFormat="1" ht="16.5" customHeight="1">
      <c r="D31" s="69"/>
      <c r="S31" s="4"/>
      <c r="T31" s="15"/>
    </row>
    <row r="32" spans="4:20" s="47" customFormat="1" ht="16.5" customHeight="1">
      <c r="D32" s="69"/>
      <c r="S32" s="48"/>
      <c r="T32" s="15"/>
    </row>
    <row r="33" spans="2:21" s="47" customFormat="1" ht="16.5" customHeight="1">
      <c r="D33" s="69"/>
      <c r="S33" s="48"/>
      <c r="T33" s="15"/>
    </row>
    <row r="34" spans="2:21" s="47" customFormat="1" ht="16.5" customHeight="1">
      <c r="D34" s="69"/>
      <c r="S34" s="48"/>
      <c r="T34" s="2"/>
    </row>
    <row r="35" spans="2:21" s="47" customFormat="1" ht="16.5" customHeight="1">
      <c r="D35" s="69"/>
      <c r="S35" s="48"/>
      <c r="T35" s="2"/>
    </row>
    <row r="36" spans="2:21" s="47" customFormat="1" ht="16.5" customHeight="1">
      <c r="D36" s="69"/>
      <c r="S36" s="38"/>
    </row>
    <row r="37" spans="2:21" s="47" customFormat="1" ht="16.5" customHeight="1">
      <c r="D37" s="69"/>
    </row>
    <row r="38" spans="2:21" s="47" customFormat="1" ht="16.5" customHeight="1">
      <c r="D38" s="69"/>
      <c r="T38" s="184"/>
    </row>
    <row r="39" spans="2:21" s="47" customFormat="1" ht="16.5" customHeight="1">
      <c r="D39" s="69"/>
      <c r="T39" s="184"/>
    </row>
    <row r="40" spans="2:21" s="47" customFormat="1" ht="16.5" customHeight="1">
      <c r="D40" s="69"/>
      <c r="T40" s="184"/>
    </row>
    <row r="41" spans="2:21" s="47" customFormat="1" ht="16.5" customHeight="1">
      <c r="D41" s="69"/>
      <c r="T41" s="184"/>
    </row>
    <row r="42" spans="2:21" s="47" customFormat="1" ht="16.5" customHeight="1">
      <c r="D42" s="69"/>
      <c r="T42" s="184"/>
    </row>
    <row r="43" spans="2:21" s="47" customFormat="1" ht="16.5" customHeight="1">
      <c r="D43" s="69"/>
      <c r="T43" s="184"/>
    </row>
    <row r="44" spans="2:21" ht="16.5" customHeight="1">
      <c r="C44" s="2" t="s">
        <v>89</v>
      </c>
      <c r="D44" s="169" t="s">
        <v>184</v>
      </c>
      <c r="E44" s="169" t="s">
        <v>505</v>
      </c>
      <c r="F44" s="169" t="s">
        <v>506</v>
      </c>
      <c r="G44" s="169" t="s">
        <v>507</v>
      </c>
    </row>
    <row r="45" spans="2:21" ht="15.75" customHeight="1">
      <c r="B45" s="260" t="str">
        <f>'AMZN Auto Part MASTER'!$D$4</f>
        <v>Independent</v>
      </c>
      <c r="C45" s="17" t="s">
        <v>5</v>
      </c>
      <c r="D45" s="260" t="str">
        <f>'AMZN Auto Part MASTER'!$D$60</f>
        <v>Local part stores</v>
      </c>
      <c r="E45" s="307" t="s">
        <v>392</v>
      </c>
      <c r="F45" s="229"/>
      <c r="G45" s="229"/>
      <c r="H45" s="19"/>
      <c r="I45" s="19"/>
      <c r="J45" s="19"/>
      <c r="K45" s="19"/>
      <c r="L45" s="15"/>
      <c r="N45" s="15"/>
      <c r="T45" s="17"/>
      <c r="U45" s="15"/>
    </row>
    <row r="46" spans="2:21" ht="15.75" customHeight="1">
      <c r="B46" s="260" t="str">
        <f>'AMZN Auto Part MASTER'!$E$4</f>
        <v>Independent</v>
      </c>
      <c r="C46" s="17" t="s">
        <v>6</v>
      </c>
      <c r="D46" s="260" t="str">
        <f>'AMZN Auto Part MASTER'!$E$60</f>
        <v>No one specifically</v>
      </c>
      <c r="E46" s="310"/>
      <c r="F46" s="229"/>
      <c r="G46" s="229"/>
      <c r="H46" s="19"/>
      <c r="I46" s="19"/>
      <c r="J46" s="19"/>
      <c r="K46" s="19"/>
      <c r="L46" s="15"/>
      <c r="N46" s="15"/>
      <c r="T46" s="17"/>
      <c r="U46" s="15"/>
    </row>
    <row r="47" spans="2:21" ht="15.75" customHeight="1">
      <c r="B47" s="260" t="str">
        <f>'AMZN Auto Part MASTER'!$F$4</f>
        <v>Independent</v>
      </c>
      <c r="C47" s="17" t="s">
        <v>7</v>
      </c>
      <c r="D47" s="260" t="str">
        <f>'AMZN Auto Part MASTER'!$F$60</f>
        <v>Not that we're shifting away from anyone. We're just picking up more vehicles that require us to go online. And online carries more classic car stuff, local doesn't very much at all. Hard to find locally.</v>
      </c>
      <c r="E47" s="307" t="s">
        <v>392</v>
      </c>
      <c r="F47" s="229"/>
      <c r="G47" s="229"/>
      <c r="H47" s="19"/>
      <c r="I47" s="19"/>
      <c r="J47" s="19"/>
      <c r="K47" s="19"/>
      <c r="L47" s="15"/>
      <c r="N47" s="15"/>
      <c r="T47" s="17"/>
      <c r="U47" s="15"/>
    </row>
    <row r="48" spans="2:21" ht="15.75" customHeight="1">
      <c r="B48" s="260" t="str">
        <f>'AMZN Auto Part MASTER'!$G$4</f>
        <v>Independent</v>
      </c>
      <c r="C48" s="17" t="s">
        <v>8</v>
      </c>
      <c r="D48" s="260">
        <f>'AMZN Auto Part MASTER'!$G$60</f>
        <v>0</v>
      </c>
      <c r="E48" s="234"/>
      <c r="F48" s="229"/>
      <c r="G48" s="229"/>
      <c r="H48" s="19"/>
      <c r="I48" s="19"/>
      <c r="J48" s="19"/>
      <c r="K48" s="19"/>
      <c r="L48" s="15"/>
      <c r="N48" s="15"/>
      <c r="T48" s="17"/>
      <c r="U48" s="15"/>
    </row>
    <row r="49" spans="2:21" ht="15.75" customHeight="1">
      <c r="B49" s="260" t="str">
        <f>'AMZN Auto Part MASTER'!$H$4</f>
        <v>Independent</v>
      </c>
      <c r="C49" s="17" t="s">
        <v>9</v>
      </c>
      <c r="D49" s="260">
        <f>'AMZN Auto Part MASTER'!$H$60</f>
        <v>0</v>
      </c>
      <c r="E49" s="234"/>
      <c r="F49" s="229"/>
      <c r="G49" s="229"/>
      <c r="H49" s="19"/>
      <c r="I49" s="19"/>
      <c r="J49" s="19"/>
      <c r="K49" s="19"/>
      <c r="L49" s="15"/>
      <c r="N49" s="15"/>
      <c r="T49" s="17"/>
      <c r="U49" s="15"/>
    </row>
    <row r="50" spans="2:21" ht="15.75" customHeight="1">
      <c r="B50" s="260" t="str">
        <f>'AMZN Auto Part MASTER'!$I$4</f>
        <v>Independent</v>
      </c>
      <c r="C50" s="17" t="s">
        <v>0</v>
      </c>
      <c r="D50" s="260">
        <f>'AMZN Auto Part MASTER'!$I$60</f>
        <v>0</v>
      </c>
      <c r="E50" s="234"/>
      <c r="F50" s="229"/>
      <c r="G50" s="229"/>
      <c r="H50" s="19"/>
      <c r="I50" s="19"/>
      <c r="J50" s="19"/>
      <c r="K50" s="19"/>
      <c r="L50" s="15"/>
      <c r="N50" s="15"/>
      <c r="T50" s="17"/>
      <c r="U50" s="15"/>
    </row>
    <row r="51" spans="2:21" ht="15.75" customHeight="1">
      <c r="B51" s="260" t="str">
        <f>'AMZN Auto Part MASTER'!$J$4</f>
        <v>Independent</v>
      </c>
      <c r="C51" s="17" t="s">
        <v>1</v>
      </c>
      <c r="D51" s="260">
        <f>'AMZN Auto Part MASTER'!$J$60</f>
        <v>0</v>
      </c>
      <c r="E51" s="310"/>
      <c r="F51" s="229"/>
      <c r="G51" s="229"/>
      <c r="H51" s="19"/>
      <c r="I51" s="19"/>
      <c r="J51" s="19"/>
      <c r="K51" s="19"/>
      <c r="L51" s="15"/>
      <c r="N51" s="15"/>
      <c r="T51" s="17"/>
      <c r="U51" s="15"/>
    </row>
    <row r="52" spans="2:21" ht="15.75" customHeight="1">
      <c r="B52" s="260" t="str">
        <f>'AMZN Auto Part MASTER'!$K$4</f>
        <v>Independent</v>
      </c>
      <c r="C52" s="17" t="s">
        <v>2</v>
      </c>
      <c r="D52" s="260">
        <f>'AMZN Auto Part MASTER'!$K$60</f>
        <v>0</v>
      </c>
      <c r="E52" s="310"/>
      <c r="F52" s="229"/>
      <c r="G52" s="229"/>
      <c r="H52" s="115"/>
      <c r="I52" s="19"/>
      <c r="J52" s="19"/>
      <c r="K52" s="19"/>
      <c r="L52" s="15"/>
      <c r="N52" s="15"/>
      <c r="T52" s="17"/>
      <c r="U52" s="15"/>
    </row>
    <row r="53" spans="2:21" ht="15.75" customHeight="1">
      <c r="B53" s="260" t="str">
        <f>'AMZN Auto Part MASTER'!$L$4</f>
        <v>Independent</v>
      </c>
      <c r="C53" s="17" t="s">
        <v>3</v>
      </c>
      <c r="D53" s="260">
        <f>'AMZN Auto Part MASTER'!$L$60</f>
        <v>0</v>
      </c>
      <c r="E53" s="230"/>
      <c r="F53" s="229"/>
      <c r="G53" s="229"/>
      <c r="H53" s="109"/>
      <c r="I53" s="19"/>
      <c r="J53" s="19"/>
      <c r="K53" s="19"/>
      <c r="L53" s="15"/>
      <c r="N53" s="15"/>
      <c r="T53" s="17"/>
      <c r="U53" s="15"/>
    </row>
    <row r="54" spans="2:21" ht="15.75" customHeight="1">
      <c r="B54" s="260" t="str">
        <f>'AMZN Auto Part MASTER'!$M$4</f>
        <v>Independent</v>
      </c>
      <c r="C54" s="17" t="s">
        <v>4</v>
      </c>
      <c r="D54" s="260" t="str">
        <f>'AMZN Auto Part MASTER'!$M$60</f>
        <v>Just a quirk, so no one necessarily. It's due to availability, we at times have to use eBay/Amazon for a hard to find part.</v>
      </c>
      <c r="E54" s="307" t="s">
        <v>392</v>
      </c>
      <c r="F54" s="229"/>
      <c r="G54" s="229"/>
      <c r="H54" s="116"/>
      <c r="I54" s="19"/>
      <c r="J54" s="19"/>
      <c r="K54" s="19"/>
      <c r="L54" s="15"/>
      <c r="N54" s="15"/>
      <c r="T54" s="17"/>
      <c r="U54" s="15"/>
    </row>
    <row r="55" spans="2:21" ht="15.75" customHeight="1">
      <c r="B55" s="260" t="str">
        <f>'AMZN Auto Part MASTER'!$N$4</f>
        <v>Independent</v>
      </c>
      <c r="C55" s="17" t="s">
        <v>10</v>
      </c>
      <c r="D55" s="260">
        <f>'AMZN Auto Part MASTER'!$N$60</f>
        <v>0</v>
      </c>
      <c r="E55" s="234"/>
      <c r="F55" s="229"/>
      <c r="G55" s="229"/>
      <c r="H55" s="116"/>
      <c r="I55" s="19"/>
      <c r="J55" s="19"/>
      <c r="K55" s="19"/>
      <c r="L55" s="15"/>
      <c r="N55" s="15"/>
      <c r="T55" s="17"/>
      <c r="U55" s="15"/>
    </row>
    <row r="56" spans="2:21" ht="15.75" customHeight="1">
      <c r="B56" s="260" t="str">
        <f>'AMZN Auto Part MASTER'!$O$4</f>
        <v>Independent</v>
      </c>
      <c r="C56" s="17" t="s">
        <v>11</v>
      </c>
      <c r="D56" s="260" t="str">
        <f>'AMZN Auto Part MASTER'!$O$60</f>
        <v>Nobody specifically. Sometimes, we just have to use online to be able to source the part.</v>
      </c>
      <c r="E56" s="230" t="s">
        <v>392</v>
      </c>
      <c r="F56" s="229"/>
      <c r="G56" s="229"/>
      <c r="H56" s="115"/>
      <c r="I56" s="19"/>
      <c r="J56" s="19"/>
      <c r="K56" s="19"/>
      <c r="L56" s="15"/>
      <c r="N56" s="15"/>
      <c r="T56" s="17"/>
      <c r="U56" s="15"/>
    </row>
    <row r="57" spans="2:21" ht="15.75" customHeight="1">
      <c r="B57" s="260" t="str">
        <f>'AMZN Auto Part MASTER'!$P$4</f>
        <v>Independent</v>
      </c>
      <c r="C57" s="17" t="s">
        <v>12</v>
      </c>
      <c r="D57" s="260" t="str">
        <f>'AMZN Auto Part MASTER'!$P$60</f>
        <v>None</v>
      </c>
      <c r="E57" s="310"/>
      <c r="F57" s="229"/>
      <c r="G57" s="229"/>
      <c r="H57" s="116"/>
      <c r="I57" s="19"/>
      <c r="J57" s="19"/>
      <c r="K57" s="19"/>
      <c r="L57" s="15"/>
      <c r="N57" s="15"/>
      <c r="T57" s="17"/>
      <c r="U57" s="15"/>
    </row>
    <row r="58" spans="2:21" ht="15.75" customHeight="1">
      <c r="B58" s="260" t="str">
        <f>'AMZN Auto Part MASTER'!$Q$4</f>
        <v>Independent</v>
      </c>
      <c r="C58" s="17" t="s">
        <v>13</v>
      </c>
      <c r="D58" s="260" t="str">
        <f>'AMZN Auto Part MASTER'!$Q$60</f>
        <v>None</v>
      </c>
      <c r="E58" s="310"/>
      <c r="F58" s="229"/>
      <c r="G58" s="229"/>
      <c r="H58" s="109"/>
      <c r="I58" s="19"/>
      <c r="J58" s="19"/>
      <c r="K58" s="19"/>
      <c r="L58" s="15"/>
      <c r="N58" s="15"/>
      <c r="T58" s="17"/>
      <c r="U58" s="15"/>
    </row>
    <row r="59" spans="2:21" ht="15.75" customHeight="1">
      <c r="B59" s="260" t="str">
        <f>'AMZN Auto Part MASTER'!$R$4</f>
        <v>Independent</v>
      </c>
      <c r="C59" s="17" t="s">
        <v>14</v>
      </c>
      <c r="D59" s="260">
        <f>'AMZN Auto Part MASTER'!$R$60</f>
        <v>0</v>
      </c>
      <c r="E59" s="310"/>
      <c r="F59" s="229"/>
      <c r="G59" s="229"/>
      <c r="H59" s="109"/>
      <c r="I59" s="19"/>
      <c r="J59" s="19"/>
      <c r="K59" s="19"/>
      <c r="L59" s="15"/>
      <c r="N59" s="15"/>
      <c r="T59" s="17"/>
      <c r="U59" s="15"/>
    </row>
    <row r="60" spans="2:21" ht="15.75" customHeight="1">
      <c r="B60" s="260" t="str">
        <f>'AMZN Auto Part MASTER'!$S$4</f>
        <v>Independent</v>
      </c>
      <c r="C60" s="17" t="s">
        <v>15</v>
      </c>
      <c r="D60" s="260">
        <f>'AMZN Auto Part MASTER'!$S$60</f>
        <v>0</v>
      </c>
      <c r="E60" s="310"/>
      <c r="F60" s="229"/>
      <c r="G60" s="229"/>
      <c r="H60" s="114"/>
      <c r="I60" s="19"/>
      <c r="J60" s="19"/>
      <c r="K60" s="19"/>
      <c r="L60" s="15"/>
      <c r="N60" s="15"/>
      <c r="T60" s="17"/>
      <c r="U60" s="15"/>
    </row>
    <row r="61" spans="2:21" ht="15.75" customHeight="1">
      <c r="B61" s="260" t="str">
        <f>'AMZN Auto Part MASTER'!$T$4</f>
        <v>Independent</v>
      </c>
      <c r="C61" s="17" t="s">
        <v>16</v>
      </c>
      <c r="D61" s="260">
        <f>'AMZN Auto Part MASTER'!$T$60</f>
        <v>0</v>
      </c>
      <c r="E61" s="310"/>
      <c r="F61" s="229"/>
      <c r="G61" s="229"/>
      <c r="H61" s="19"/>
      <c r="I61" s="19"/>
      <c r="J61" s="19"/>
      <c r="K61" s="19"/>
      <c r="L61" s="15"/>
      <c r="N61" s="15"/>
      <c r="T61" s="17"/>
      <c r="U61" s="15"/>
    </row>
    <row r="62" spans="2:21" ht="15.75" customHeight="1">
      <c r="B62" s="260" t="str">
        <f>'AMZN Auto Part MASTER'!$U$4</f>
        <v>Independent</v>
      </c>
      <c r="C62" s="17" t="s">
        <v>17</v>
      </c>
      <c r="D62" s="260" t="str">
        <f>'AMZN Auto Part MASTER'!$U$60</f>
        <v>To some extent, but no supplier in particular.</v>
      </c>
      <c r="E62" s="310"/>
      <c r="F62" s="229"/>
      <c r="G62" s="229"/>
      <c r="H62" s="12"/>
      <c r="I62" s="12"/>
      <c r="J62" s="12"/>
      <c r="K62" s="12"/>
      <c r="T62" s="17"/>
      <c r="U62" s="15"/>
    </row>
    <row r="63" spans="2:21" ht="15.75" customHeight="1">
      <c r="B63" s="260" t="str">
        <f>'AMZN Auto Part MASTER'!$V$4</f>
        <v>Independent</v>
      </c>
      <c r="C63" s="17" t="s">
        <v>18</v>
      </c>
      <c r="D63" s="260" t="str">
        <f>'AMZN Auto Part MASTER'!$V$60</f>
        <v>No one in particular.</v>
      </c>
      <c r="E63" s="310"/>
      <c r="F63" s="229"/>
      <c r="G63" s="229"/>
      <c r="H63" s="12"/>
      <c r="I63" s="12"/>
      <c r="J63" s="12"/>
      <c r="K63" s="12"/>
      <c r="T63" s="17"/>
      <c r="U63" s="15"/>
    </row>
    <row r="64" spans="2:21" ht="15.75" customHeight="1">
      <c r="B64" s="260" t="str">
        <f>'AMZN Auto Part MASTER'!$W$4</f>
        <v>Independent</v>
      </c>
      <c r="C64" s="17" t="s">
        <v>19</v>
      </c>
      <c r="D64" s="260">
        <f>'AMZN Auto Part MASTER'!$W$60</f>
        <v>0</v>
      </c>
      <c r="E64" s="310"/>
      <c r="F64" s="229"/>
      <c r="G64" s="229"/>
      <c r="H64" s="12"/>
      <c r="I64" s="12"/>
      <c r="J64" s="12"/>
      <c r="K64" s="12"/>
      <c r="T64" s="17"/>
      <c r="U64" s="15"/>
    </row>
    <row r="65" spans="2:21" ht="15.75" customHeight="1">
      <c r="B65" s="260" t="str">
        <f>'AMZN Auto Part MASTER'!$X$4</f>
        <v>Independent</v>
      </c>
      <c r="C65" s="17" t="s">
        <v>20</v>
      </c>
      <c r="D65" s="260">
        <f>'AMZN Auto Part MASTER'!$X$60</f>
        <v>0</v>
      </c>
      <c r="E65" s="310"/>
      <c r="F65" s="229"/>
      <c r="G65" s="229"/>
      <c r="H65" s="12"/>
      <c r="I65" s="12"/>
      <c r="J65" s="12"/>
      <c r="K65" s="12"/>
      <c r="T65" s="17"/>
      <c r="U65" s="15"/>
    </row>
    <row r="66" spans="2:21" ht="15.75" customHeight="1">
      <c r="B66" s="260" t="str">
        <f>'AMZN Auto Part MASTER'!$Y$4</f>
        <v>Independent</v>
      </c>
      <c r="C66" s="17" t="s">
        <v>21</v>
      </c>
      <c r="D66" s="260">
        <f>'AMZN Auto Part MASTER'!$Y$60</f>
        <v>0</v>
      </c>
      <c r="E66" s="310"/>
      <c r="F66" s="229"/>
      <c r="G66" s="229"/>
      <c r="H66" s="12"/>
      <c r="I66" s="12"/>
      <c r="J66" s="12"/>
      <c r="K66" s="12"/>
      <c r="T66" s="17"/>
      <c r="U66" s="15"/>
    </row>
    <row r="67" spans="2:21" ht="15.75" customHeight="1">
      <c r="B67" s="260" t="str">
        <f>'AMZN Auto Part MASTER'!$Z$4</f>
        <v>Independent</v>
      </c>
      <c r="C67" s="17" t="s">
        <v>22</v>
      </c>
      <c r="D67" s="260" t="str">
        <f>'AMZN Auto Part MASTER'!$Z$60</f>
        <v>None in particular</v>
      </c>
      <c r="E67" s="310"/>
      <c r="F67" s="229"/>
      <c r="G67" s="229"/>
      <c r="H67" s="12"/>
      <c r="I67" s="12"/>
      <c r="J67" s="12"/>
      <c r="K67" s="12"/>
      <c r="T67" s="17"/>
      <c r="U67" s="15"/>
    </row>
    <row r="68" spans="2:21" ht="15.75" customHeight="1">
      <c r="B68" s="260" t="str">
        <f>'AMZN Auto Part MASTER'!$AA$4</f>
        <v>Independent</v>
      </c>
      <c r="C68" s="17" t="s">
        <v>23</v>
      </c>
      <c r="D68" s="260">
        <f>'AMZN Auto Part MASTER'!$AA$60</f>
        <v>0</v>
      </c>
      <c r="E68" s="310"/>
      <c r="F68" s="229"/>
      <c r="G68" s="229"/>
      <c r="H68" s="12"/>
      <c r="I68" s="12"/>
      <c r="J68" s="12"/>
      <c r="K68" s="12"/>
      <c r="T68" s="17"/>
      <c r="U68" s="15"/>
    </row>
    <row r="69" spans="2:21" ht="15.75" customHeight="1">
      <c r="B69" s="260" t="str">
        <f>'AMZN Auto Part MASTER'!$AB$4</f>
        <v>Independent</v>
      </c>
      <c r="C69" s="17" t="s">
        <v>24</v>
      </c>
      <c r="D69" s="260">
        <f>'AMZN Auto Part MASTER'!$AB$60</f>
        <v>0</v>
      </c>
      <c r="E69" s="310"/>
      <c r="F69" s="229"/>
      <c r="G69" s="229"/>
      <c r="H69" s="12"/>
      <c r="I69" s="12"/>
      <c r="J69" s="12"/>
      <c r="K69" s="12"/>
      <c r="T69" s="17"/>
      <c r="U69" s="15"/>
    </row>
    <row r="70" spans="2:21" ht="15.75" customHeight="1">
      <c r="B70" s="260" t="str">
        <f>'AMZN Auto Part MASTER'!$AC$4</f>
        <v>Independent</v>
      </c>
      <c r="C70" s="17" t="s">
        <v>25</v>
      </c>
      <c r="D70" s="260" t="str">
        <f>'AMZN Auto Part MASTER'!$AC$60</f>
        <v>None in particular. We go to the internet for hard to find parts.</v>
      </c>
      <c r="E70" s="230" t="s">
        <v>392</v>
      </c>
      <c r="F70" s="229"/>
      <c r="G70" s="229"/>
      <c r="H70" s="12"/>
      <c r="I70" s="12"/>
      <c r="J70" s="12"/>
      <c r="K70" s="12"/>
      <c r="T70" s="17"/>
      <c r="U70" s="15"/>
    </row>
    <row r="71" spans="2:21" ht="15.75" customHeight="1">
      <c r="B71" s="260" t="str">
        <f>'AMZN Auto Part MASTER'!$AD$4</f>
        <v>Independent</v>
      </c>
      <c r="C71" s="17" t="s">
        <v>26</v>
      </c>
      <c r="D71" s="260">
        <f>'AMZN Auto Part MASTER'!$AD$60</f>
        <v>0</v>
      </c>
      <c r="E71" s="234"/>
      <c r="F71" s="229"/>
      <c r="G71" s="229"/>
      <c r="H71" s="12"/>
      <c r="I71" s="12"/>
      <c r="J71" s="12"/>
      <c r="K71" s="12"/>
      <c r="T71" s="17"/>
      <c r="U71" s="15"/>
    </row>
    <row r="72" spans="2:21" ht="15.75" customHeight="1">
      <c r="B72" s="260" t="str">
        <f>'AMZN Auto Part MASTER'!$AE$4</f>
        <v>Independent</v>
      </c>
      <c r="C72" s="17" t="s">
        <v>27</v>
      </c>
      <c r="D72" s="260">
        <f>'AMZN Auto Part MASTER'!$AE$60</f>
        <v>0</v>
      </c>
      <c r="E72" s="234"/>
      <c r="F72" s="229"/>
      <c r="G72" s="229"/>
      <c r="H72" s="12"/>
      <c r="I72" s="12"/>
      <c r="J72" s="12"/>
      <c r="K72" s="12"/>
      <c r="T72" s="17"/>
      <c r="U72" s="15"/>
    </row>
    <row r="73" spans="2:21" ht="15.75" customHeight="1">
      <c r="B73" s="260" t="str">
        <f>'AMZN Auto Part MASTER'!$AF$4</f>
        <v>Independent</v>
      </c>
      <c r="C73" s="17" t="s">
        <v>28</v>
      </c>
      <c r="D73" s="260">
        <f>'AMZN Auto Part MASTER'!$AF$60</f>
        <v>0</v>
      </c>
      <c r="E73" s="234"/>
      <c r="F73" s="229"/>
      <c r="G73" s="229"/>
      <c r="H73" s="12"/>
      <c r="I73" s="12"/>
      <c r="J73" s="12"/>
      <c r="K73" s="12"/>
      <c r="T73" s="17"/>
      <c r="U73" s="15"/>
    </row>
    <row r="74" spans="2:21" ht="15.75" customHeight="1">
      <c r="B74" s="260" t="str">
        <f>'AMZN Auto Part MASTER'!$AG$4</f>
        <v>Independent</v>
      </c>
      <c r="C74" s="17" t="s">
        <v>29</v>
      </c>
      <c r="D74" s="260">
        <f>'AMZN Auto Part MASTER'!$AG$60</f>
        <v>0</v>
      </c>
      <c r="E74" s="234"/>
      <c r="F74" s="229"/>
      <c r="G74" s="229"/>
      <c r="H74" s="12"/>
      <c r="I74" s="12"/>
      <c r="J74" s="12"/>
      <c r="K74" s="12"/>
      <c r="T74" s="17"/>
      <c r="U74" s="15"/>
    </row>
    <row r="75" spans="2:21" ht="15.75" customHeight="1">
      <c r="B75" s="260" t="str">
        <f>'AMZN Auto Part MASTER'!$AH$4</f>
        <v>Independent</v>
      </c>
      <c r="C75" s="17" t="s">
        <v>30</v>
      </c>
      <c r="D75" s="260">
        <f>'AMZN Auto Part MASTER'!$AH$60</f>
        <v>0</v>
      </c>
      <c r="E75" s="234"/>
      <c r="F75" s="229"/>
      <c r="G75" s="229"/>
      <c r="H75" s="12"/>
      <c r="I75" s="12"/>
      <c r="J75" s="12"/>
      <c r="K75" s="12"/>
      <c r="L75" s="12"/>
      <c r="T75" s="17"/>
      <c r="U75" s="19"/>
    </row>
    <row r="76" spans="2:21" ht="15.75" customHeight="1">
      <c r="B76" s="260" t="str">
        <f>'AMZN Auto Part MASTER'!$AI$4</f>
        <v>Independent</v>
      </c>
      <c r="C76" s="17" t="s">
        <v>31</v>
      </c>
      <c r="D76" s="260">
        <f>'AMZN Auto Part MASTER'!$AI$60</f>
        <v>0</v>
      </c>
      <c r="E76" s="234"/>
      <c r="F76" s="229"/>
      <c r="G76" s="229"/>
      <c r="H76" s="12"/>
      <c r="I76" s="12"/>
      <c r="J76" s="12"/>
      <c r="K76" s="12"/>
      <c r="L76" s="12"/>
      <c r="T76" s="17"/>
      <c r="U76" s="19"/>
    </row>
    <row r="77" spans="2:21" ht="15.75" customHeight="1">
      <c r="B77" s="260" t="str">
        <f>'AMZN Auto Part MASTER'!$AJ$4</f>
        <v>Independent</v>
      </c>
      <c r="C77" s="17" t="s">
        <v>32</v>
      </c>
      <c r="D77" s="260">
        <f>'AMZN Auto Part MASTER'!$AJ$60</f>
        <v>0</v>
      </c>
      <c r="E77" s="234"/>
      <c r="F77" s="229"/>
      <c r="G77" s="229"/>
      <c r="H77" s="12"/>
      <c r="I77" s="12"/>
      <c r="J77" s="12"/>
      <c r="K77" s="12"/>
      <c r="L77" s="12"/>
      <c r="T77" s="17"/>
      <c r="U77" s="19"/>
    </row>
    <row r="78" spans="2:21" ht="15.75" customHeight="1">
      <c r="B78" s="260" t="str">
        <f>'AMZN Auto Part MASTER'!$AK$4</f>
        <v>Independent</v>
      </c>
      <c r="C78" s="17" t="s">
        <v>33</v>
      </c>
      <c r="D78" s="260">
        <f>'AMZN Auto Part MASTER'!$AK$60</f>
        <v>0</v>
      </c>
      <c r="E78" s="234"/>
      <c r="F78" s="229"/>
      <c r="G78" s="229"/>
      <c r="H78" s="12"/>
      <c r="I78" s="12"/>
      <c r="J78" s="12"/>
      <c r="K78" s="12"/>
      <c r="L78" s="12"/>
      <c r="T78" s="17"/>
      <c r="U78" s="19"/>
    </row>
    <row r="79" spans="2:21" ht="15.75" customHeight="1">
      <c r="B79" s="260" t="str">
        <f>'AMZN Auto Part MASTER'!$AL$4</f>
        <v>Independent</v>
      </c>
      <c r="C79" s="17" t="s">
        <v>34</v>
      </c>
      <c r="D79" s="260">
        <f>'AMZN Auto Part MASTER'!$AL$60</f>
        <v>0</v>
      </c>
      <c r="E79" s="234"/>
      <c r="F79" s="229"/>
      <c r="G79" s="229"/>
      <c r="H79" s="12"/>
      <c r="I79" s="12"/>
      <c r="J79" s="12"/>
      <c r="K79" s="12"/>
      <c r="L79" s="12"/>
      <c r="T79" s="17"/>
      <c r="U79" s="19"/>
    </row>
    <row r="80" spans="2:21" ht="15.75" customHeight="1">
      <c r="B80" s="260" t="str">
        <f>'AMZN Auto Part MASTER'!$AM$4</f>
        <v>Independent</v>
      </c>
      <c r="C80" s="17" t="s">
        <v>35</v>
      </c>
      <c r="D80" s="260">
        <f>'AMZN Auto Part MASTER'!$AM$60</f>
        <v>0</v>
      </c>
      <c r="E80" s="234"/>
      <c r="F80" s="229"/>
      <c r="G80" s="229"/>
      <c r="H80" s="12"/>
      <c r="I80" s="12"/>
      <c r="J80" s="12"/>
      <c r="K80" s="12"/>
      <c r="L80" s="12"/>
      <c r="T80" s="17"/>
      <c r="U80" s="19"/>
    </row>
    <row r="81" spans="2:21" ht="15.75" customHeight="1">
      <c r="B81" s="260" t="str">
        <f>'AMZN Auto Part MASTER'!$AN$4</f>
        <v>Independent</v>
      </c>
      <c r="C81" s="17" t="s">
        <v>36</v>
      </c>
      <c r="D81" s="260">
        <f>'AMZN Auto Part MASTER'!$AN$60</f>
        <v>0</v>
      </c>
      <c r="E81" s="234"/>
      <c r="F81" s="229"/>
      <c r="G81" s="229"/>
      <c r="H81" s="12"/>
      <c r="I81" s="12"/>
      <c r="J81" s="12"/>
      <c r="K81" s="12"/>
      <c r="L81" s="12"/>
      <c r="T81" s="17"/>
      <c r="U81" s="19"/>
    </row>
    <row r="82" spans="2:21" ht="15.75" customHeight="1">
      <c r="B82" s="260" t="str">
        <f>'AMZN Auto Part MASTER'!$AO$4</f>
        <v>Independent</v>
      </c>
      <c r="C82" s="17" t="s">
        <v>37</v>
      </c>
      <c r="D82" s="260">
        <f>'AMZN Auto Part MASTER'!$AO$60</f>
        <v>0</v>
      </c>
      <c r="E82" s="234"/>
      <c r="F82" s="229"/>
      <c r="G82" s="229"/>
      <c r="H82" s="12"/>
      <c r="I82" s="12"/>
      <c r="J82" s="12"/>
      <c r="K82" s="12"/>
      <c r="L82" s="12"/>
      <c r="T82" s="17"/>
      <c r="U82" s="19"/>
    </row>
    <row r="83" spans="2:21" ht="15.75" customHeight="1">
      <c r="B83" s="260" t="str">
        <f>'AMZN Auto Part MASTER'!$AP$4</f>
        <v>Independent</v>
      </c>
      <c r="C83" s="17" t="s">
        <v>38</v>
      </c>
      <c r="D83" s="260">
        <f>'AMZN Auto Part MASTER'!$AP$60</f>
        <v>0</v>
      </c>
      <c r="E83" s="234"/>
      <c r="F83" s="229"/>
      <c r="G83" s="229"/>
      <c r="H83" s="12"/>
      <c r="I83" s="12"/>
      <c r="J83" s="12"/>
      <c r="K83" s="12"/>
      <c r="L83" s="12"/>
      <c r="T83" s="17"/>
      <c r="U83" s="19"/>
    </row>
    <row r="84" spans="2:21" ht="15.75" customHeight="1">
      <c r="B84" s="260" t="str">
        <f>'AMZN Auto Part MASTER'!$AQ$4</f>
        <v>Independent</v>
      </c>
      <c r="C84" s="17" t="s">
        <v>39</v>
      </c>
      <c r="D84" s="260" t="str">
        <f>'AMZN Auto Part MASTER'!$AQ$60</f>
        <v>None in particular</v>
      </c>
      <c r="E84" s="234"/>
      <c r="F84" s="229"/>
      <c r="G84" s="229"/>
      <c r="H84" s="12"/>
      <c r="I84" s="12"/>
      <c r="J84" s="12"/>
      <c r="K84" s="12"/>
      <c r="L84" s="12"/>
      <c r="T84" s="17"/>
      <c r="U84" s="19"/>
    </row>
    <row r="85" spans="2:21" ht="15.75" customHeight="1">
      <c r="B85" s="260" t="str">
        <f>'AMZN Auto Part MASTER'!$AR$4</f>
        <v>Independent</v>
      </c>
      <c r="C85" s="17" t="s">
        <v>40</v>
      </c>
      <c r="D85" s="260" t="str">
        <f>'AMZN Auto Part MASTER'!$AR$60</f>
        <v>None in particular</v>
      </c>
      <c r="E85" s="234"/>
      <c r="F85" s="229"/>
      <c r="G85" s="229"/>
      <c r="H85" s="12"/>
      <c r="I85" s="12"/>
      <c r="J85" s="12"/>
      <c r="K85" s="12"/>
      <c r="L85" s="12"/>
      <c r="T85" s="17"/>
      <c r="U85" s="19"/>
    </row>
    <row r="86" spans="2:21" ht="15.75" customHeight="1">
      <c r="B86" s="260" t="str">
        <f>'AMZN Auto Part MASTER'!$AS$4</f>
        <v>Independent</v>
      </c>
      <c r="C86" s="17" t="s">
        <v>41</v>
      </c>
      <c r="D86" s="260">
        <f>'AMZN Auto Part MASTER'!$AS$60</f>
        <v>0</v>
      </c>
      <c r="E86" s="234"/>
      <c r="F86" s="229"/>
      <c r="G86" s="229"/>
      <c r="H86" s="12"/>
      <c r="I86" s="12"/>
      <c r="J86" s="12"/>
      <c r="K86" s="12"/>
      <c r="L86" s="12"/>
      <c r="T86" s="17"/>
      <c r="U86" s="19"/>
    </row>
    <row r="87" spans="2:21" ht="36.950000000000003" customHeight="1">
      <c r="B87" s="260" t="str">
        <f>'AMZN Auto Part MASTER'!$AT$4</f>
        <v>Independent</v>
      </c>
      <c r="C87" s="17" t="s">
        <v>42</v>
      </c>
      <c r="D87" s="262">
        <f>'AMZN Auto Part MASTER'!$AT$60</f>
        <v>0</v>
      </c>
      <c r="E87" s="234"/>
      <c r="F87" s="229"/>
      <c r="G87" s="229"/>
      <c r="H87" s="12"/>
      <c r="I87" s="12"/>
      <c r="J87" s="12"/>
      <c r="K87" s="12"/>
      <c r="L87" s="12"/>
      <c r="T87" s="17"/>
      <c r="U87" s="19"/>
    </row>
    <row r="88" spans="2:21" ht="15.75" customHeight="1">
      <c r="B88" s="260" t="str">
        <f>'AMZN Auto Part MASTER'!$AU$4</f>
        <v>Independent</v>
      </c>
      <c r="C88" s="17" t="s">
        <v>43</v>
      </c>
      <c r="D88" s="260">
        <f>'AMZN Auto Part MASTER'!$AU$60</f>
        <v>0</v>
      </c>
      <c r="E88" s="234"/>
      <c r="F88" s="229"/>
      <c r="G88" s="229"/>
      <c r="H88" s="12"/>
      <c r="I88" s="12"/>
      <c r="J88" s="12"/>
      <c r="K88" s="12"/>
      <c r="L88" s="12"/>
      <c r="T88" s="17"/>
      <c r="U88" s="19"/>
    </row>
    <row r="89" spans="2:21" ht="15.75" customHeight="1">
      <c r="B89" s="260" t="str">
        <f>'AMZN Auto Part MASTER'!$AV$4</f>
        <v>Independent</v>
      </c>
      <c r="C89" s="17" t="s">
        <v>44</v>
      </c>
      <c r="D89" s="260">
        <f>'AMZN Auto Part MASTER'!$AV$60</f>
        <v>0</v>
      </c>
      <c r="E89" s="234"/>
      <c r="F89" s="229"/>
      <c r="G89" s="229"/>
      <c r="H89" s="12"/>
      <c r="I89" s="12"/>
      <c r="J89" s="12"/>
      <c r="K89" s="12"/>
      <c r="L89" s="12"/>
      <c r="T89" s="17"/>
      <c r="U89" s="19"/>
    </row>
    <row r="90" spans="2:21" ht="15.75" customHeight="1">
      <c r="B90" s="260" t="str">
        <f>'AMZN Auto Part MASTER'!$AW$4</f>
        <v>Independent</v>
      </c>
      <c r="C90" s="17" t="s">
        <v>45</v>
      </c>
      <c r="D90" s="260">
        <f>'AMZN Auto Part MASTER'!$AW$60</f>
        <v>0</v>
      </c>
      <c r="E90" s="234"/>
      <c r="F90" s="229"/>
      <c r="G90" s="229"/>
      <c r="H90" s="12"/>
      <c r="I90" s="12"/>
      <c r="J90" s="12"/>
      <c r="K90" s="12"/>
      <c r="L90" s="12"/>
      <c r="T90" s="17"/>
      <c r="U90" s="19"/>
    </row>
    <row r="91" spans="2:21" ht="15.75" customHeight="1">
      <c r="B91" s="260" t="str">
        <f>'AMZN Auto Part MASTER'!$AX$4</f>
        <v>Independent</v>
      </c>
      <c r="C91" s="17" t="s">
        <v>46</v>
      </c>
      <c r="D91" s="260">
        <f>'AMZN Auto Part MASTER'!$AX$60</f>
        <v>0</v>
      </c>
      <c r="E91" s="234"/>
      <c r="F91" s="229"/>
      <c r="G91" s="229"/>
      <c r="H91" s="12"/>
      <c r="I91" s="12"/>
      <c r="J91" s="12"/>
      <c r="K91" s="12"/>
      <c r="L91" s="12"/>
      <c r="T91" s="17"/>
      <c r="U91" s="19"/>
    </row>
    <row r="92" spans="2:21" ht="15.75" customHeight="1">
      <c r="B92" s="260" t="str">
        <f>'AMZN Auto Part MASTER'!$AY$4</f>
        <v>Independent</v>
      </c>
      <c r="C92" s="17" t="s">
        <v>47</v>
      </c>
      <c r="D92" s="260">
        <f>'AMZN Auto Part MASTER'!$AY$60</f>
        <v>0</v>
      </c>
      <c r="E92" s="234"/>
      <c r="F92" s="229"/>
      <c r="G92" s="229"/>
      <c r="H92" s="12"/>
      <c r="I92" s="12"/>
      <c r="J92" s="12"/>
      <c r="K92" s="12"/>
      <c r="L92" s="12"/>
      <c r="T92" s="17"/>
      <c r="U92" s="19"/>
    </row>
    <row r="93" spans="2:21" ht="15.75" customHeight="1">
      <c r="B93" s="260" t="str">
        <f>'AMZN Auto Part MASTER'!$AZ$4</f>
        <v>Independent</v>
      </c>
      <c r="C93" s="17" t="s">
        <v>48</v>
      </c>
      <c r="D93" s="260">
        <f>'AMZN Auto Part MASTER'!$AZ$60</f>
        <v>0</v>
      </c>
      <c r="E93" s="234"/>
      <c r="F93" s="229"/>
      <c r="G93" s="229"/>
      <c r="H93" s="12"/>
      <c r="I93" s="12"/>
      <c r="J93" s="12"/>
      <c r="K93" s="12"/>
      <c r="L93" s="12"/>
      <c r="T93" s="17"/>
      <c r="U93" s="19"/>
    </row>
    <row r="94" spans="2:21" ht="15.75" customHeight="1">
      <c r="B94" s="260" t="str">
        <f>'AMZN Auto Part MASTER'!$BA$4</f>
        <v>Independent</v>
      </c>
      <c r="C94" s="17" t="s">
        <v>49</v>
      </c>
      <c r="D94" s="260">
        <f>'AMZN Auto Part MASTER'!$BA$60</f>
        <v>0</v>
      </c>
      <c r="E94" s="234"/>
      <c r="F94" s="229"/>
      <c r="G94" s="229"/>
      <c r="H94" s="12"/>
      <c r="I94" s="12"/>
      <c r="J94" s="12"/>
      <c r="K94" s="12"/>
      <c r="L94" s="12"/>
      <c r="T94" s="17"/>
      <c r="U94" s="19"/>
    </row>
    <row r="95" spans="2:21" ht="44.1" customHeight="1">
      <c r="B95" s="260" t="str">
        <f>'AMZN Auto Part MASTER'!$BB$4</f>
        <v>Chain</v>
      </c>
      <c r="C95" s="17" t="s">
        <v>50</v>
      </c>
      <c r="D95" s="262">
        <f>'AMZN Auto Part MASTER'!$BB$60</f>
        <v>0</v>
      </c>
      <c r="E95" s="234"/>
      <c r="F95" s="229"/>
      <c r="G95" s="229"/>
      <c r="H95" s="12"/>
      <c r="I95" s="12"/>
      <c r="J95" s="12"/>
      <c r="K95" s="12"/>
      <c r="L95" s="12"/>
      <c r="T95" s="17"/>
      <c r="U95" s="19"/>
    </row>
    <row r="96" spans="2:21" ht="15.75" customHeight="1">
      <c r="B96" s="260" t="str">
        <f>'AMZN Auto Part MASTER'!$BC$4</f>
        <v>Chain</v>
      </c>
      <c r="C96" s="17" t="s">
        <v>51</v>
      </c>
      <c r="D96" s="260">
        <f>'AMZN Auto Part MASTER'!$BC$60</f>
        <v>0</v>
      </c>
      <c r="E96" s="234"/>
      <c r="F96" s="229"/>
      <c r="G96" s="229"/>
      <c r="H96" s="12"/>
      <c r="I96" s="12"/>
      <c r="J96" s="12"/>
      <c r="K96" s="12"/>
      <c r="L96" s="12"/>
      <c r="T96" s="17"/>
      <c r="U96" s="19"/>
    </row>
    <row r="97" spans="2:21" ht="62.1" customHeight="1">
      <c r="B97" s="260" t="str">
        <f>'AMZN Auto Part MASTER'!$BD$4</f>
        <v>Chain</v>
      </c>
      <c r="C97" s="17" t="s">
        <v>52</v>
      </c>
      <c r="D97" s="263">
        <f>'AMZN Auto Part MASTER'!$BD$60</f>
        <v>0</v>
      </c>
      <c r="E97" s="234"/>
      <c r="F97" s="229"/>
      <c r="G97" s="229"/>
      <c r="H97" s="12"/>
      <c r="I97" s="12"/>
      <c r="J97" s="12"/>
      <c r="K97" s="12"/>
      <c r="L97" s="12"/>
      <c r="T97" s="17"/>
      <c r="U97" s="19"/>
    </row>
    <row r="98" spans="2:21" ht="15.75" customHeight="1">
      <c r="B98" s="260" t="str">
        <f>'AMZN Auto Part MASTER'!$BE$4</f>
        <v>Chain</v>
      </c>
      <c r="C98" s="17" t="s">
        <v>53</v>
      </c>
      <c r="D98" s="260">
        <f>'AMZN Auto Part MASTER'!$BE$60</f>
        <v>0</v>
      </c>
      <c r="E98" s="234"/>
      <c r="F98" s="229"/>
      <c r="G98" s="229"/>
      <c r="H98" s="12"/>
      <c r="I98" s="12"/>
      <c r="J98" s="12"/>
      <c r="K98" s="12"/>
      <c r="L98" s="12"/>
      <c r="T98" s="17"/>
      <c r="U98" s="19"/>
    </row>
    <row r="99" spans="2:21" ht="15.75" customHeight="1">
      <c r="B99" s="260" t="str">
        <f>'AMZN Auto Part MASTER'!$BF$4</f>
        <v>Chain</v>
      </c>
      <c r="C99" s="17" t="s">
        <v>54</v>
      </c>
      <c r="D99" s="260">
        <f>'AMZN Auto Part MASTER'!$BF$60</f>
        <v>0</v>
      </c>
      <c r="E99" s="234"/>
      <c r="F99" s="229"/>
      <c r="G99" s="229"/>
      <c r="H99" s="12"/>
      <c r="I99" s="12"/>
      <c r="J99" s="12"/>
      <c r="K99" s="12"/>
      <c r="L99" s="12"/>
      <c r="T99" s="17"/>
      <c r="U99" s="19"/>
    </row>
    <row r="100" spans="2:21" ht="15.75" customHeight="1">
      <c r="B100" s="260" t="str">
        <f>'AMZN Auto Part MASTER'!$BG$4</f>
        <v>Chain</v>
      </c>
      <c r="C100" s="17" t="s">
        <v>55</v>
      </c>
      <c r="D100" s="260">
        <f>'AMZN Auto Part MASTER'!$BG$60</f>
        <v>0</v>
      </c>
      <c r="E100" s="234"/>
      <c r="F100" s="229"/>
      <c r="G100" s="229"/>
      <c r="H100" s="12"/>
      <c r="I100" s="12"/>
      <c r="J100" s="12"/>
      <c r="K100" s="12"/>
      <c r="L100" s="12"/>
      <c r="T100" s="17"/>
      <c r="U100" s="19"/>
    </row>
    <row r="101" spans="2:21" ht="15.75" customHeight="1">
      <c r="B101" s="260" t="str">
        <f>'AMZN Auto Part MASTER'!$BH$4</f>
        <v>Chain</v>
      </c>
      <c r="C101" s="17" t="s">
        <v>56</v>
      </c>
      <c r="D101" s="260">
        <f>'AMZN Auto Part MASTER'!$BH$60</f>
        <v>0</v>
      </c>
      <c r="E101" s="234"/>
      <c r="F101" s="229"/>
      <c r="G101" s="229"/>
      <c r="H101" s="12"/>
      <c r="I101" s="12"/>
      <c r="J101" s="12"/>
      <c r="K101" s="12"/>
      <c r="L101" s="12"/>
      <c r="T101" s="17"/>
      <c r="U101" s="19"/>
    </row>
    <row r="102" spans="2:21" ht="15.75" customHeight="1">
      <c r="B102" s="260" t="str">
        <f>'AMZN Auto Part MASTER'!$BI$4</f>
        <v>Chain</v>
      </c>
      <c r="C102" s="17" t="s">
        <v>57</v>
      </c>
      <c r="D102" s="260">
        <f>'AMZN Auto Part MASTER'!$BI$60</f>
        <v>0</v>
      </c>
      <c r="E102" s="234"/>
      <c r="F102" s="229"/>
      <c r="G102" s="229"/>
      <c r="H102" s="12"/>
      <c r="I102" s="12"/>
      <c r="J102" s="12"/>
      <c r="K102" s="12"/>
      <c r="L102" s="12"/>
      <c r="T102" s="17"/>
      <c r="U102" s="19"/>
    </row>
    <row r="103" spans="2:21" ht="15.75" customHeight="1">
      <c r="B103" s="260" t="str">
        <f>'AMZN Auto Part MASTER'!$BJ$4</f>
        <v>Chain</v>
      </c>
      <c r="C103" s="17" t="s">
        <v>58</v>
      </c>
      <c r="D103" s="260">
        <f>'AMZN Auto Part MASTER'!$BJ$60</f>
        <v>0</v>
      </c>
      <c r="E103" s="234"/>
      <c r="F103" s="229"/>
      <c r="G103" s="229"/>
      <c r="H103" s="12"/>
      <c r="I103" s="12"/>
      <c r="J103" s="12"/>
      <c r="K103" s="12"/>
      <c r="L103" s="12"/>
      <c r="T103" s="17"/>
      <c r="U103" s="19"/>
    </row>
    <row r="104" spans="2:21" ht="15.75" customHeight="1">
      <c r="B104" s="260" t="str">
        <f>'AMZN Auto Part MASTER'!$BK$4</f>
        <v>Independent</v>
      </c>
      <c r="C104" s="17" t="s">
        <v>59</v>
      </c>
      <c r="D104" s="260">
        <f>'AMZN Auto Part MASTER'!$BK$60</f>
        <v>0</v>
      </c>
      <c r="E104" s="234"/>
      <c r="F104" s="229"/>
      <c r="G104" s="229"/>
      <c r="H104" s="12"/>
      <c r="I104" s="12"/>
      <c r="J104" s="12"/>
      <c r="K104" s="12"/>
      <c r="L104" s="12"/>
      <c r="T104" s="17"/>
      <c r="U104" s="19"/>
    </row>
    <row r="105" spans="2:21" ht="15.75" customHeight="1">
      <c r="B105" s="260" t="str">
        <f>'AMZN Auto Part MASTER'!$BL$4</f>
        <v>Independent</v>
      </c>
      <c r="C105" s="17" t="s">
        <v>60</v>
      </c>
      <c r="D105" s="260">
        <f>'AMZN Auto Part MASTER'!$BL$60</f>
        <v>0</v>
      </c>
      <c r="E105" s="234"/>
      <c r="F105" s="229"/>
      <c r="G105" s="229"/>
      <c r="H105" s="12"/>
      <c r="I105" s="12"/>
      <c r="J105" s="12"/>
      <c r="K105" s="12"/>
      <c r="L105" s="12"/>
      <c r="T105" s="17"/>
      <c r="U105" s="19"/>
    </row>
    <row r="106" spans="2:21" ht="15.75" customHeight="1">
      <c r="B106" s="260" t="str">
        <f>'AMZN Auto Part MASTER'!$BM$4</f>
        <v>Independent</v>
      </c>
      <c r="C106" s="17" t="s">
        <v>61</v>
      </c>
      <c r="D106" s="260" t="str">
        <f>'AMZN Auto Part MASTER'!$BM$60</f>
        <v>None in particular.</v>
      </c>
      <c r="E106" s="234"/>
      <c r="F106" s="229"/>
      <c r="G106" s="229"/>
      <c r="H106" s="12"/>
      <c r="I106" s="12"/>
      <c r="J106" s="12"/>
      <c r="K106" s="12"/>
      <c r="L106" s="12"/>
      <c r="T106" s="17"/>
      <c r="U106" s="19"/>
    </row>
    <row r="107" spans="2:21" ht="15.75" customHeight="1">
      <c r="B107" s="260" t="str">
        <f>'AMZN Auto Part MASTER'!$BN$4</f>
        <v>Independent</v>
      </c>
      <c r="C107" s="17" t="s">
        <v>62</v>
      </c>
      <c r="D107" s="260">
        <f>'AMZN Auto Part MASTER'!$BN$60</f>
        <v>0</v>
      </c>
      <c r="E107" s="234"/>
      <c r="F107" s="229"/>
      <c r="G107" s="229"/>
      <c r="H107" s="12"/>
      <c r="I107" s="12"/>
      <c r="J107" s="12"/>
      <c r="K107" s="12"/>
      <c r="L107" s="12"/>
      <c r="T107" s="17"/>
      <c r="U107" s="19"/>
    </row>
    <row r="108" spans="2:21" ht="15.75" customHeight="1">
      <c r="B108" s="260" t="str">
        <f>'AMZN Auto Part MASTER'!$BO$4</f>
        <v>Independent</v>
      </c>
      <c r="C108" s="17" t="s">
        <v>63</v>
      </c>
      <c r="D108" s="260" t="str">
        <f>'AMZN Auto Part MASTER'!$BO$60</f>
        <v>None in particular. We only order when a part cannot be found anywhere else.</v>
      </c>
      <c r="E108" s="234"/>
      <c r="F108" s="229"/>
      <c r="G108" s="229"/>
      <c r="H108" s="12"/>
      <c r="I108" s="12"/>
      <c r="J108" s="12"/>
      <c r="K108" s="12"/>
      <c r="L108" s="12"/>
      <c r="T108" s="17"/>
      <c r="U108" s="19"/>
    </row>
    <row r="109" spans="2:21" ht="15.75" customHeight="1">
      <c r="B109" s="260" t="str">
        <f>'AMZN Auto Part MASTER'!$BP$4</f>
        <v>Independent</v>
      </c>
      <c r="C109" s="17" t="s">
        <v>64</v>
      </c>
      <c r="D109" s="260">
        <f>'AMZN Auto Part MASTER'!$BP$60</f>
        <v>0</v>
      </c>
      <c r="E109" s="234"/>
      <c r="F109" s="229"/>
      <c r="G109" s="229"/>
      <c r="H109" s="12"/>
      <c r="I109" s="12"/>
      <c r="J109" s="12"/>
      <c r="K109" s="12"/>
      <c r="L109" s="12"/>
      <c r="T109" s="17"/>
      <c r="U109" s="19"/>
    </row>
    <row r="110" spans="2:21" ht="15.75" customHeight="1">
      <c r="B110" s="260" t="str">
        <f>'AMZN Auto Part MASTER'!$BQ$4</f>
        <v>Independent</v>
      </c>
      <c r="C110" s="17" t="s">
        <v>65</v>
      </c>
      <c r="D110" s="260">
        <f>'AMZN Auto Part MASTER'!$BQ$60</f>
        <v>0</v>
      </c>
      <c r="E110" s="234"/>
      <c r="F110" s="229"/>
      <c r="G110" s="229"/>
      <c r="H110" s="12"/>
      <c r="I110" s="12"/>
      <c r="J110" s="12"/>
      <c r="K110" s="12"/>
      <c r="L110" s="12"/>
      <c r="T110" s="17"/>
      <c r="U110" s="19"/>
    </row>
    <row r="111" spans="2:21" ht="15.75" customHeight="1">
      <c r="B111" s="260" t="str">
        <f>'AMZN Auto Part MASTER'!$BR$4</f>
        <v>Chain</v>
      </c>
      <c r="C111" s="17" t="s">
        <v>66</v>
      </c>
      <c r="D111" s="260">
        <f>'AMZN Auto Part MASTER'!$BR$60</f>
        <v>0</v>
      </c>
      <c r="E111" s="234"/>
      <c r="F111" s="229"/>
      <c r="G111" s="229"/>
      <c r="H111" s="12"/>
      <c r="I111" s="12"/>
      <c r="J111" s="12"/>
      <c r="K111" s="12"/>
      <c r="L111" s="39"/>
      <c r="T111" s="17"/>
      <c r="U111" s="19"/>
    </row>
    <row r="112" spans="2:21" ht="15.75" customHeight="1">
      <c r="B112" s="260" t="str">
        <f>'AMZN Auto Part MASTER'!$BS$4</f>
        <v>Chain</v>
      </c>
      <c r="C112" s="17" t="s">
        <v>67</v>
      </c>
      <c r="D112" s="260">
        <f>'AMZN Auto Part MASTER'!$BS$60</f>
        <v>0</v>
      </c>
      <c r="E112" s="234"/>
      <c r="F112" s="229"/>
      <c r="G112" s="229"/>
      <c r="H112" s="12"/>
      <c r="I112" s="12"/>
      <c r="J112" s="12"/>
      <c r="K112" s="12"/>
      <c r="L112" s="39"/>
      <c r="T112" s="17"/>
      <c r="U112" s="19"/>
    </row>
    <row r="113" spans="2:21" ht="15.75" customHeight="1">
      <c r="B113" s="260" t="str">
        <f>'AMZN Auto Part MASTER'!$BT$4</f>
        <v>Chain</v>
      </c>
      <c r="C113" s="17" t="s">
        <v>68</v>
      </c>
      <c r="D113" s="260">
        <f>'AMZN Auto Part MASTER'!$BT$60</f>
        <v>0</v>
      </c>
      <c r="E113" s="234"/>
      <c r="F113" s="229"/>
      <c r="G113" s="229"/>
      <c r="H113" s="12"/>
      <c r="I113" s="12"/>
      <c r="J113" s="12"/>
      <c r="K113" s="12"/>
      <c r="L113" s="39"/>
      <c r="T113" s="17"/>
      <c r="U113" s="19"/>
    </row>
    <row r="114" spans="2:21" ht="15.75" customHeight="1">
      <c r="B114" s="260" t="str">
        <f>'AMZN Auto Part MASTER'!$BU$4</f>
        <v>Chain</v>
      </c>
      <c r="C114" s="17" t="s">
        <v>69</v>
      </c>
      <c r="D114" s="260">
        <f>'AMZN Auto Part MASTER'!$BU$60</f>
        <v>0</v>
      </c>
      <c r="E114" s="234"/>
      <c r="F114" s="229"/>
      <c r="G114" s="229"/>
      <c r="H114" s="12"/>
      <c r="I114" s="12"/>
      <c r="J114" s="12"/>
      <c r="K114" s="12"/>
      <c r="L114" s="39"/>
      <c r="T114" s="17"/>
      <c r="U114" s="19"/>
    </row>
    <row r="115" spans="2:21" ht="15.75" customHeight="1">
      <c r="B115" s="260" t="str">
        <f>'AMZN Auto Part MASTER'!$BV$4</f>
        <v>Chain</v>
      </c>
      <c r="C115" s="17" t="s">
        <v>70</v>
      </c>
      <c r="D115" s="260">
        <f>'AMZN Auto Part MASTER'!$BV$60</f>
        <v>0</v>
      </c>
      <c r="E115" s="234"/>
      <c r="F115" s="229"/>
      <c r="G115" s="229"/>
      <c r="H115" s="12"/>
      <c r="I115" s="12"/>
      <c r="J115" s="12"/>
      <c r="K115" s="12"/>
      <c r="L115" s="39"/>
      <c r="T115" s="17"/>
      <c r="U115" s="19"/>
    </row>
    <row r="116" spans="2:21" ht="15.75" customHeight="1">
      <c r="B116" s="260" t="str">
        <f>'AMZN Auto Part MASTER'!$BW$4</f>
        <v>Chain</v>
      </c>
      <c r="C116" s="17" t="s">
        <v>71</v>
      </c>
      <c r="D116" s="260">
        <f>'AMZN Auto Part MASTER'!$BW$60</f>
        <v>0</v>
      </c>
      <c r="E116" s="234"/>
      <c r="F116" s="229"/>
      <c r="G116" s="229"/>
      <c r="H116" s="12"/>
      <c r="I116" s="12"/>
      <c r="J116" s="12"/>
      <c r="K116" s="12"/>
      <c r="L116" s="11"/>
      <c r="T116" s="17"/>
      <c r="U116" s="19"/>
    </row>
    <row r="117" spans="2:21" ht="15.75" customHeight="1">
      <c r="B117" s="260" t="str">
        <f>'AMZN Auto Part MASTER'!$BX$4</f>
        <v>Chain</v>
      </c>
      <c r="C117" s="17" t="s">
        <v>72</v>
      </c>
      <c r="D117" s="260">
        <f>'AMZN Auto Part MASTER'!$BX$60</f>
        <v>0</v>
      </c>
      <c r="E117" s="234"/>
      <c r="F117" s="229"/>
      <c r="G117" s="229"/>
      <c r="H117" s="12"/>
      <c r="I117" s="12"/>
      <c r="J117" s="12"/>
      <c r="K117" s="12"/>
      <c r="L117" s="11"/>
      <c r="T117" s="17"/>
      <c r="U117" s="19"/>
    </row>
    <row r="118" spans="2:21" ht="57.95" customHeight="1">
      <c r="B118" s="260" t="str">
        <f>'AMZN Auto Part MASTER'!$BY$4</f>
        <v>Chain</v>
      </c>
      <c r="C118" s="17" t="s">
        <v>73</v>
      </c>
      <c r="D118" s="262">
        <f>'AMZN Auto Part MASTER'!$BY$60</f>
        <v>0</v>
      </c>
      <c r="E118" s="234"/>
      <c r="F118" s="229"/>
      <c r="G118" s="229"/>
      <c r="H118" s="12"/>
      <c r="I118" s="12"/>
      <c r="J118" s="12"/>
      <c r="K118" s="12"/>
      <c r="L118" s="12"/>
      <c r="T118" s="17"/>
      <c r="U118" s="19"/>
    </row>
    <row r="119" spans="2:21" ht="15.75" customHeight="1">
      <c r="B119" s="260" t="str">
        <f>'AMZN Auto Part MASTER'!$BZ$4</f>
        <v>Chain</v>
      </c>
      <c r="C119" s="17" t="s">
        <v>74</v>
      </c>
      <c r="D119" s="260">
        <f>'AMZN Auto Part MASTER'!$BZ$60</f>
        <v>0</v>
      </c>
      <c r="E119" s="234"/>
      <c r="F119" s="229"/>
      <c r="G119" s="229"/>
      <c r="H119" s="12"/>
      <c r="I119" s="12"/>
      <c r="J119" s="12"/>
      <c r="K119" s="12"/>
      <c r="L119" s="12"/>
      <c r="T119" s="17"/>
      <c r="U119" s="19"/>
    </row>
    <row r="120" spans="2:21" ht="15.75" customHeight="1">
      <c r="B120" s="260" t="str">
        <f>'AMZN Auto Part MASTER'!$CA$4</f>
        <v>Chain</v>
      </c>
      <c r="C120" s="17" t="s">
        <v>75</v>
      </c>
      <c r="D120" s="260">
        <f>'AMZN Auto Part MASTER'!$CA$60</f>
        <v>0</v>
      </c>
      <c r="E120" s="234"/>
      <c r="F120" s="229"/>
      <c r="G120" s="229"/>
      <c r="H120" s="12"/>
      <c r="I120" s="12"/>
      <c r="J120" s="12"/>
      <c r="K120" s="12"/>
      <c r="L120" s="12"/>
      <c r="T120" s="17"/>
      <c r="U120" s="19"/>
    </row>
    <row r="121" spans="2:21" ht="15.75" customHeight="1">
      <c r="B121" s="260" t="str">
        <f>'AMZN Auto Part MASTER'!$CB$4</f>
        <v>Chain</v>
      </c>
      <c r="C121" s="17" t="s">
        <v>76</v>
      </c>
      <c r="D121" s="260">
        <f>'AMZN Auto Part MASTER'!$CB$60</f>
        <v>0</v>
      </c>
      <c r="E121" s="234"/>
      <c r="F121" s="229"/>
      <c r="G121" s="229"/>
      <c r="H121" s="12"/>
      <c r="I121" s="12"/>
      <c r="J121" s="12"/>
      <c r="K121" s="12"/>
      <c r="L121" s="12"/>
      <c r="T121" s="17"/>
      <c r="U121" s="19"/>
    </row>
    <row r="122" spans="2:21" ht="15.75" customHeight="1">
      <c r="B122" s="260" t="str">
        <f>'AMZN Auto Part MASTER'!$CC$4</f>
        <v>Chain</v>
      </c>
      <c r="C122" s="17" t="s">
        <v>77</v>
      </c>
      <c r="D122" s="260">
        <f>'AMZN Auto Part MASTER'!$CC$60</f>
        <v>0</v>
      </c>
      <c r="E122" s="234"/>
      <c r="F122" s="229"/>
      <c r="G122" s="229"/>
      <c r="H122" s="12"/>
      <c r="I122" s="12"/>
      <c r="J122" s="12"/>
      <c r="K122" s="12"/>
      <c r="L122" s="12"/>
      <c r="T122" s="17"/>
      <c r="U122" s="19"/>
    </row>
    <row r="123" spans="2:21" ht="15.75" customHeight="1">
      <c r="B123" s="260" t="str">
        <f>'AMZN Auto Part MASTER'!$CD$4</f>
        <v>Chain</v>
      </c>
      <c r="C123" s="17" t="s">
        <v>78</v>
      </c>
      <c r="D123" s="260">
        <f>'AMZN Auto Part MASTER'!$CD$60</f>
        <v>0</v>
      </c>
      <c r="E123" s="234"/>
      <c r="F123" s="229"/>
      <c r="G123" s="229"/>
      <c r="H123" s="12"/>
      <c r="I123" s="12"/>
      <c r="J123" s="12"/>
      <c r="K123" s="12"/>
      <c r="L123" s="12"/>
      <c r="T123" s="17"/>
      <c r="U123" s="19"/>
    </row>
    <row r="124" spans="2:21" ht="15.75" customHeight="1">
      <c r="B124" s="260" t="str">
        <f>'AMZN Auto Part MASTER'!$CE$4</f>
        <v>Chain</v>
      </c>
      <c r="C124" s="17" t="s">
        <v>79</v>
      </c>
      <c r="D124" s="260">
        <f>'AMZN Auto Part MASTER'!$CE$60</f>
        <v>0</v>
      </c>
      <c r="E124" s="234"/>
      <c r="F124" s="229"/>
      <c r="G124" s="229"/>
      <c r="H124" s="12"/>
      <c r="I124" s="12"/>
      <c r="J124" s="12"/>
      <c r="K124" s="12"/>
      <c r="L124" s="12"/>
      <c r="T124" s="17"/>
      <c r="U124" s="19"/>
    </row>
    <row r="125" spans="2:21" ht="15.75" customHeight="1">
      <c r="B125" s="260" t="str">
        <f>'AMZN Auto Part MASTER'!$CF$4</f>
        <v>Chain</v>
      </c>
      <c r="C125" s="17" t="s">
        <v>80</v>
      </c>
      <c r="D125" s="260">
        <f>'AMZN Auto Part MASTER'!$CF$60</f>
        <v>0</v>
      </c>
      <c r="E125" s="234"/>
      <c r="F125" s="229"/>
      <c r="G125" s="229"/>
      <c r="H125" s="12"/>
      <c r="I125" s="12"/>
      <c r="J125" s="12"/>
      <c r="K125" s="12"/>
      <c r="L125" s="12"/>
      <c r="T125" s="17"/>
      <c r="U125" s="19"/>
    </row>
    <row r="126" spans="2:21" ht="15.75" customHeight="1">
      <c r="B126" s="260" t="str">
        <f>'AMZN Auto Part MASTER'!$CG$4</f>
        <v>Chain</v>
      </c>
      <c r="C126" s="17" t="s">
        <v>81</v>
      </c>
      <c r="D126" s="260">
        <f>'AMZN Auto Part MASTER'!$CG$60</f>
        <v>0</v>
      </c>
      <c r="E126" s="234"/>
      <c r="F126" s="229"/>
      <c r="G126" s="229"/>
      <c r="H126" s="12"/>
      <c r="I126" s="12"/>
      <c r="J126" s="12"/>
      <c r="K126" s="12"/>
      <c r="L126" s="12"/>
      <c r="T126" s="17"/>
      <c r="U126" s="19"/>
    </row>
    <row r="127" spans="2:21" ht="15.75" customHeight="1">
      <c r="B127" s="260" t="str">
        <f>'AMZN Auto Part MASTER'!$CH$4</f>
        <v>Chain</v>
      </c>
      <c r="C127" s="17" t="s">
        <v>82</v>
      </c>
      <c r="D127" s="260">
        <f>'AMZN Auto Part MASTER'!$CH$60</f>
        <v>0</v>
      </c>
      <c r="E127" s="234"/>
      <c r="F127" s="229"/>
      <c r="G127" s="229"/>
      <c r="H127" s="12"/>
      <c r="I127" s="12"/>
      <c r="J127" s="12"/>
      <c r="K127" s="12"/>
      <c r="L127" s="12"/>
      <c r="T127" s="17"/>
      <c r="U127" s="19"/>
    </row>
    <row r="128" spans="2:21" ht="15.75" customHeight="1">
      <c r="B128" s="260" t="str">
        <f>'AMZN Auto Part MASTER'!$CI$4</f>
        <v>Chain</v>
      </c>
      <c r="C128" s="17" t="s">
        <v>83</v>
      </c>
      <c r="D128" s="260">
        <f>'AMZN Auto Part MASTER'!$CI$60</f>
        <v>0</v>
      </c>
      <c r="E128" s="234"/>
      <c r="F128" s="229"/>
      <c r="G128" s="229"/>
      <c r="H128" s="12"/>
      <c r="I128" s="12"/>
      <c r="J128" s="12"/>
      <c r="K128" s="12"/>
      <c r="L128" s="12"/>
      <c r="T128" s="17"/>
      <c r="U128" s="19"/>
    </row>
    <row r="129" spans="2:21" ht="15.75" customHeight="1">
      <c r="B129" s="260" t="str">
        <f>'AMZN Auto Part MASTER'!$CJ$4</f>
        <v>Chain</v>
      </c>
      <c r="C129" s="17" t="s">
        <v>84</v>
      </c>
      <c r="D129" s="260">
        <f>'AMZN Auto Part MASTER'!$CJ$60</f>
        <v>0</v>
      </c>
      <c r="E129" s="234"/>
      <c r="F129" s="229"/>
      <c r="G129" s="229"/>
      <c r="H129" s="12"/>
      <c r="I129" s="12"/>
      <c r="J129" s="12"/>
      <c r="K129" s="12"/>
      <c r="L129" s="12"/>
      <c r="T129" s="17"/>
      <c r="U129" s="19"/>
    </row>
    <row r="130" spans="2:21" ht="15.75" customHeight="1">
      <c r="B130" s="260" t="str">
        <f>'AMZN Auto Part MASTER'!$CK$4</f>
        <v>Chain</v>
      </c>
      <c r="C130" s="17" t="s">
        <v>85</v>
      </c>
      <c r="D130" s="260">
        <f>'AMZN Auto Part MASTER'!$CK$60</f>
        <v>0</v>
      </c>
      <c r="E130" s="228"/>
      <c r="F130" s="229"/>
      <c r="G130" s="229"/>
      <c r="H130" s="12"/>
      <c r="I130" s="12"/>
      <c r="J130" s="12"/>
      <c r="K130" s="12"/>
      <c r="L130" s="12"/>
      <c r="T130" s="17"/>
      <c r="U130" s="19"/>
    </row>
    <row r="131" spans="2:21" ht="15.75" customHeight="1">
      <c r="B131" s="260">
        <f>'AMZN Auto Part MASTER'!$CL$4</f>
        <v>0</v>
      </c>
      <c r="C131" s="17" t="s">
        <v>362</v>
      </c>
      <c r="D131" s="260">
        <f>'AMZN Auto Part MASTER'!$CL$60</f>
        <v>0</v>
      </c>
      <c r="E131" s="234"/>
      <c r="F131" s="229"/>
      <c r="G131" s="229"/>
      <c r="H131" s="12"/>
      <c r="I131" s="12"/>
      <c r="J131" s="12"/>
      <c r="K131" s="12"/>
      <c r="L131" s="12"/>
      <c r="T131" s="17"/>
      <c r="U131" s="19"/>
    </row>
    <row r="132" spans="2:21" ht="15.75" customHeight="1">
      <c r="B132" s="260">
        <f>'AMZN Auto Part MASTER'!$CM$4</f>
        <v>0</v>
      </c>
      <c r="C132" s="17" t="s">
        <v>363</v>
      </c>
      <c r="D132" s="260">
        <f>'AMZN Auto Part MASTER'!$CM$60</f>
        <v>0</v>
      </c>
      <c r="E132" s="234"/>
      <c r="F132" s="229"/>
      <c r="G132" s="229"/>
      <c r="H132" s="12"/>
      <c r="I132" s="12"/>
      <c r="J132" s="12"/>
      <c r="K132" s="12"/>
      <c r="L132" s="12"/>
      <c r="T132" s="17"/>
      <c r="U132" s="19"/>
    </row>
    <row r="133" spans="2:21" ht="15.75" customHeight="1">
      <c r="B133" s="260">
        <f>'AMZN Auto Part MASTER'!$CN$4</f>
        <v>0</v>
      </c>
      <c r="C133" s="17" t="s">
        <v>364</v>
      </c>
      <c r="D133" s="260">
        <f>'AMZN Auto Part MASTER'!$CN$60</f>
        <v>0</v>
      </c>
      <c r="E133" s="234"/>
      <c r="F133" s="229"/>
      <c r="G133" s="229"/>
      <c r="H133" s="12"/>
      <c r="I133" s="12"/>
      <c r="J133" s="12"/>
      <c r="K133" s="12"/>
      <c r="L133" s="12"/>
      <c r="T133" s="17"/>
      <c r="U133" s="19"/>
    </row>
    <row r="134" spans="2:21" ht="15.75" customHeight="1">
      <c r="B134" s="260">
        <f>'AMZN Auto Part MASTER'!$CO$4</f>
        <v>0</v>
      </c>
      <c r="C134" s="17" t="s">
        <v>365</v>
      </c>
      <c r="D134" s="260">
        <f>'AMZN Auto Part MASTER'!$CO$60</f>
        <v>0</v>
      </c>
      <c r="E134" s="228"/>
      <c r="F134" s="229"/>
      <c r="G134" s="229"/>
      <c r="H134" s="12"/>
      <c r="I134" s="12"/>
      <c r="J134" s="12"/>
      <c r="K134" s="12"/>
      <c r="L134" s="12"/>
      <c r="T134" s="17"/>
      <c r="U134" s="19"/>
    </row>
    <row r="135" spans="2:21" ht="15.75" customHeight="1">
      <c r="B135" s="260">
        <f>'AMZN Auto Part MASTER'!$CP$4</f>
        <v>0</v>
      </c>
      <c r="C135" s="17" t="s">
        <v>366</v>
      </c>
      <c r="D135" s="260">
        <f>'AMZN Auto Part MASTER'!$CP$60</f>
        <v>0</v>
      </c>
      <c r="E135" s="234"/>
      <c r="F135" s="229"/>
      <c r="G135" s="229"/>
      <c r="H135" s="12"/>
      <c r="I135" s="12"/>
      <c r="J135" s="12"/>
      <c r="K135" s="12"/>
      <c r="L135" s="12"/>
      <c r="T135" s="17"/>
      <c r="U135" s="19"/>
    </row>
    <row r="136" spans="2:21" ht="15.75" customHeight="1">
      <c r="B136" s="260">
        <f>'AMZN Auto Part MASTER'!$CQ$4</f>
        <v>0</v>
      </c>
      <c r="C136" s="17" t="s">
        <v>367</v>
      </c>
      <c r="D136" s="260">
        <f>'AMZN Auto Part MASTER'!$CQ$60</f>
        <v>0</v>
      </c>
      <c r="E136" s="234"/>
      <c r="F136" s="229"/>
      <c r="G136" s="229"/>
      <c r="H136" s="12"/>
      <c r="I136" s="12"/>
      <c r="J136" s="12"/>
      <c r="K136" s="12"/>
      <c r="L136" s="12"/>
      <c r="T136" s="17"/>
      <c r="U136" s="19"/>
    </row>
    <row r="137" spans="2:21" ht="15.75" customHeight="1">
      <c r="B137" s="260">
        <f>'AMZN Auto Part MASTER'!$CR$4</f>
        <v>0</v>
      </c>
      <c r="C137" s="17" t="s">
        <v>368</v>
      </c>
      <c r="D137" s="260">
        <f>'AMZN Auto Part MASTER'!$CR$60</f>
        <v>0</v>
      </c>
      <c r="E137" s="234"/>
      <c r="F137" s="229"/>
      <c r="G137" s="229"/>
      <c r="H137" s="12"/>
      <c r="I137" s="12"/>
      <c r="J137" s="12"/>
      <c r="K137" s="12"/>
      <c r="L137" s="12"/>
      <c r="T137" s="17"/>
      <c r="U137" s="19"/>
    </row>
    <row r="138" spans="2:21" ht="15.75" customHeight="1">
      <c r="B138" s="260">
        <f>'AMZN Auto Part MASTER'!$CS$4</f>
        <v>0</v>
      </c>
      <c r="C138" s="17" t="s">
        <v>369</v>
      </c>
      <c r="D138" s="260">
        <f>'AMZN Auto Part MASTER'!$CS$60</f>
        <v>0</v>
      </c>
      <c r="E138" s="228"/>
      <c r="F138" s="229"/>
      <c r="G138" s="229"/>
      <c r="H138" s="12"/>
      <c r="I138" s="12"/>
      <c r="J138" s="12"/>
      <c r="K138" s="12"/>
      <c r="L138" s="12"/>
      <c r="T138" s="17"/>
      <c r="U138" s="19"/>
    </row>
    <row r="139" spans="2:21" ht="15.75" customHeight="1">
      <c r="B139" s="260">
        <f>'AMZN Auto Part MASTER'!$CT$4</f>
        <v>0</v>
      </c>
      <c r="C139" s="17" t="s">
        <v>370</v>
      </c>
      <c r="D139" s="260">
        <f>'AMZN Auto Part MASTER'!$CT$60</f>
        <v>0</v>
      </c>
      <c r="E139" s="234"/>
      <c r="F139" s="229"/>
      <c r="G139" s="229"/>
      <c r="H139" s="12"/>
      <c r="I139" s="12"/>
      <c r="J139" s="12"/>
      <c r="K139" s="12"/>
      <c r="L139" s="12"/>
      <c r="T139" s="17"/>
      <c r="U139" s="19"/>
    </row>
    <row r="140" spans="2:21" ht="15.75" customHeight="1">
      <c r="B140" s="260">
        <f>'AMZN Auto Part MASTER'!$CU$4</f>
        <v>0</v>
      </c>
      <c r="C140" s="17" t="s">
        <v>371</v>
      </c>
      <c r="D140" s="260">
        <f>'AMZN Auto Part MASTER'!$CU$60</f>
        <v>0</v>
      </c>
      <c r="E140" s="234"/>
      <c r="F140" s="229"/>
      <c r="G140" s="229"/>
      <c r="H140" s="12"/>
      <c r="I140" s="12"/>
      <c r="J140" s="12"/>
      <c r="K140" s="12"/>
      <c r="L140" s="12"/>
      <c r="T140" s="17"/>
      <c r="U140" s="19"/>
    </row>
    <row r="141" spans="2:21" ht="15.75" customHeight="1">
      <c r="B141" s="260">
        <f>'AMZN Auto Part MASTER'!$CV$4</f>
        <v>0</v>
      </c>
      <c r="C141" s="17" t="s">
        <v>372</v>
      </c>
      <c r="D141" s="260">
        <f>'AMZN Auto Part MASTER'!$CV$60</f>
        <v>0</v>
      </c>
      <c r="E141" s="228"/>
      <c r="F141" s="229"/>
      <c r="G141" s="229"/>
      <c r="H141" s="12"/>
      <c r="I141" s="12"/>
      <c r="J141" s="12"/>
      <c r="K141" s="12"/>
      <c r="L141" s="12"/>
      <c r="T141" s="17"/>
      <c r="U141" s="19"/>
    </row>
    <row r="142" spans="2:21" ht="15.75" customHeight="1">
      <c r="B142" s="260">
        <f>'AMZN Auto Part MASTER'!$CW$4</f>
        <v>0</v>
      </c>
      <c r="C142" s="17" t="s">
        <v>373</v>
      </c>
      <c r="D142" s="260">
        <f>'AMZN Auto Part MASTER'!$CW$60</f>
        <v>0</v>
      </c>
      <c r="E142" s="228"/>
      <c r="F142" s="229"/>
      <c r="G142" s="229"/>
      <c r="H142" s="12"/>
      <c r="I142" s="12"/>
      <c r="J142" s="12"/>
      <c r="K142" s="12"/>
      <c r="L142" s="12"/>
      <c r="T142" s="17"/>
      <c r="U142" s="19"/>
    </row>
    <row r="143" spans="2:21" ht="15.75" customHeight="1">
      <c r="B143" s="260">
        <f>'AMZN Auto Part MASTER'!$CX$4</f>
        <v>0</v>
      </c>
      <c r="C143" s="17" t="s">
        <v>374</v>
      </c>
      <c r="D143" s="260">
        <f>'AMZN Auto Part MASTER'!$CX$60</f>
        <v>0</v>
      </c>
      <c r="E143" s="234"/>
      <c r="F143" s="229"/>
      <c r="G143" s="229"/>
      <c r="H143" s="12"/>
      <c r="I143" s="12"/>
      <c r="J143" s="12"/>
      <c r="K143" s="12"/>
      <c r="L143" s="12"/>
      <c r="T143" s="17"/>
      <c r="U143" s="19"/>
    </row>
    <row r="144" spans="2:21" ht="15.75" customHeight="1">
      <c r="B144" s="260">
        <f>'AMZN Auto Part MASTER'!$CY$4</f>
        <v>0</v>
      </c>
      <c r="C144" s="17" t="s">
        <v>375</v>
      </c>
      <c r="D144" s="260">
        <f>'AMZN Auto Part MASTER'!$CY$60</f>
        <v>0</v>
      </c>
      <c r="E144" s="234"/>
      <c r="F144" s="229"/>
      <c r="G144" s="229"/>
      <c r="H144" s="12"/>
      <c r="I144" s="12"/>
      <c r="J144" s="12"/>
      <c r="K144" s="12"/>
      <c r="L144" s="12"/>
      <c r="T144" s="17"/>
      <c r="U144" s="19"/>
    </row>
    <row r="145" spans="2:21" ht="15.75" customHeight="1">
      <c r="B145" s="260">
        <f>'AMZN Auto Part MASTER'!$CZ$4</f>
        <v>0</v>
      </c>
      <c r="C145" s="17" t="s">
        <v>394</v>
      </c>
      <c r="D145" s="260">
        <f>'AMZN Auto Part MASTER'!$CZ$60</f>
        <v>0</v>
      </c>
      <c r="E145" s="234"/>
      <c r="F145" s="229"/>
      <c r="G145" s="229"/>
      <c r="H145" s="12"/>
      <c r="I145" s="12"/>
      <c r="J145" s="12"/>
      <c r="K145" s="12"/>
      <c r="L145" s="12"/>
      <c r="T145" s="17"/>
      <c r="U145" s="19"/>
    </row>
    <row r="146" spans="2:21" ht="15.75" customHeight="1">
      <c r="B146" s="260">
        <f>'AMZN Auto Part MASTER'!$DA$4</f>
        <v>0</v>
      </c>
      <c r="C146" s="17" t="s">
        <v>395</v>
      </c>
      <c r="D146" s="260">
        <f>'AMZN Auto Part MASTER'!$DA$60</f>
        <v>0</v>
      </c>
      <c r="E146" s="234"/>
      <c r="F146" s="229"/>
      <c r="G146" s="229"/>
      <c r="H146" s="12"/>
      <c r="I146" s="12"/>
      <c r="J146" s="12"/>
      <c r="K146" s="12"/>
      <c r="L146" s="12"/>
      <c r="T146" s="17"/>
      <c r="U146" s="19"/>
    </row>
    <row r="147" spans="2:21" ht="15.75" customHeight="1">
      <c r="B147" s="260">
        <f>'AMZN Auto Part MASTER'!$DB$4</f>
        <v>0</v>
      </c>
      <c r="C147" s="17" t="s">
        <v>396</v>
      </c>
      <c r="D147" s="260">
        <f>'AMZN Auto Part MASTER'!$DB$60</f>
        <v>0</v>
      </c>
      <c r="E147" s="234"/>
      <c r="F147" s="229"/>
      <c r="G147" s="229"/>
      <c r="H147" s="12"/>
      <c r="I147" s="12"/>
      <c r="J147" s="12"/>
      <c r="K147" s="12"/>
      <c r="L147" s="12"/>
      <c r="T147" s="17"/>
      <c r="U147" s="19"/>
    </row>
    <row r="148" spans="2:21" ht="15.75" customHeight="1">
      <c r="B148" s="260">
        <f>'AMZN Auto Part MASTER'!$DC$4</f>
        <v>0</v>
      </c>
      <c r="C148" s="17" t="s">
        <v>397</v>
      </c>
      <c r="D148" s="260">
        <f>'AMZN Auto Part MASTER'!$DC$60</f>
        <v>0</v>
      </c>
      <c r="E148" s="234"/>
      <c r="F148" s="229"/>
      <c r="G148" s="229"/>
      <c r="H148" s="12"/>
      <c r="I148" s="12"/>
      <c r="J148" s="12"/>
      <c r="K148" s="12"/>
      <c r="L148" s="12"/>
      <c r="T148" s="17"/>
      <c r="U148" s="19"/>
    </row>
    <row r="149" spans="2:21" ht="15.75" customHeight="1">
      <c r="B149" s="260">
        <f>'AMZN Auto Part MASTER'!$DD$4</f>
        <v>0</v>
      </c>
      <c r="C149" s="17" t="s">
        <v>398</v>
      </c>
      <c r="D149" s="260">
        <f>'AMZN Auto Part MASTER'!$DD$60</f>
        <v>0</v>
      </c>
      <c r="E149" s="234"/>
      <c r="F149" s="229"/>
      <c r="G149" s="229"/>
      <c r="H149" s="12"/>
      <c r="I149" s="12"/>
      <c r="J149" s="12"/>
      <c r="K149" s="12"/>
      <c r="L149" s="12"/>
      <c r="T149" s="17"/>
      <c r="U149" s="19"/>
    </row>
    <row r="150" spans="2:21" ht="15.75" customHeight="1">
      <c r="B150" s="260">
        <f>'AMZN Auto Part MASTER'!$DE$4</f>
        <v>0</v>
      </c>
      <c r="C150" s="17" t="s">
        <v>399</v>
      </c>
      <c r="D150" s="260">
        <f>'AMZN Auto Part MASTER'!$DE$60</f>
        <v>0</v>
      </c>
      <c r="E150" s="234"/>
      <c r="F150" s="229"/>
      <c r="G150" s="229"/>
      <c r="H150" s="12"/>
      <c r="I150" s="12"/>
      <c r="J150" s="12"/>
      <c r="K150" s="12"/>
      <c r="L150" s="12"/>
      <c r="T150" s="17"/>
      <c r="U150" s="19"/>
    </row>
    <row r="151" spans="2:21" ht="15.75" customHeight="1">
      <c r="B151" s="260">
        <f>'AMZN Auto Part MASTER'!$DF$4</f>
        <v>0</v>
      </c>
      <c r="C151" s="17" t="s">
        <v>400</v>
      </c>
      <c r="D151" s="260">
        <f>'AMZN Auto Part MASTER'!$DF$60</f>
        <v>0</v>
      </c>
      <c r="E151" s="234"/>
      <c r="F151" s="229"/>
      <c r="G151" s="229"/>
      <c r="H151" s="12"/>
      <c r="I151" s="12"/>
      <c r="J151" s="12"/>
      <c r="K151" s="12"/>
      <c r="L151" s="12"/>
      <c r="T151" s="17"/>
      <c r="U151" s="19"/>
    </row>
    <row r="152" spans="2:21" ht="15.75" customHeight="1">
      <c r="B152" s="260">
        <f>'AMZN Auto Part MASTER'!$DG$4</f>
        <v>0</v>
      </c>
      <c r="C152" s="17" t="s">
        <v>401</v>
      </c>
      <c r="D152" s="260">
        <f>'AMZN Auto Part MASTER'!$DG$60</f>
        <v>0</v>
      </c>
      <c r="E152" s="234"/>
      <c r="F152" s="229"/>
      <c r="G152" s="229"/>
      <c r="H152" s="12"/>
      <c r="I152" s="12"/>
      <c r="J152" s="12"/>
      <c r="K152" s="12"/>
      <c r="L152" s="12"/>
      <c r="T152" s="17"/>
      <c r="U152" s="19"/>
    </row>
    <row r="153" spans="2:21" ht="15.75" customHeight="1">
      <c r="B153" s="260">
        <f>'AMZN Auto Part MASTER'!$DH$4</f>
        <v>0</v>
      </c>
      <c r="C153" s="17" t="s">
        <v>402</v>
      </c>
      <c r="D153" s="260">
        <f>'AMZN Auto Part MASTER'!$DH$60</f>
        <v>0</v>
      </c>
      <c r="E153" s="234"/>
      <c r="F153" s="229"/>
      <c r="G153" s="229"/>
      <c r="H153" s="12"/>
      <c r="I153" s="12"/>
      <c r="J153" s="12"/>
      <c r="K153" s="12"/>
      <c r="L153" s="12"/>
      <c r="T153" s="17"/>
      <c r="U153" s="19"/>
    </row>
    <row r="154" spans="2:21" ht="15.75" customHeight="1">
      <c r="B154" s="260">
        <f>'AMZN Auto Part MASTER'!$DI$4</f>
        <v>0</v>
      </c>
      <c r="C154" s="17" t="s">
        <v>403</v>
      </c>
      <c r="D154" s="260">
        <f>'AMZN Auto Part MASTER'!$DI$60</f>
        <v>0</v>
      </c>
      <c r="E154" s="234"/>
      <c r="F154" s="229"/>
      <c r="G154" s="229"/>
      <c r="H154" s="12"/>
      <c r="I154" s="12"/>
      <c r="J154" s="12"/>
      <c r="K154" s="12"/>
      <c r="L154" s="12"/>
      <c r="T154" s="17"/>
      <c r="U154" s="19"/>
    </row>
    <row r="155" spans="2:21" ht="15.75" customHeight="1">
      <c r="B155" s="260">
        <f>'AMZN Auto Part MASTER'!$DJ$4</f>
        <v>0</v>
      </c>
      <c r="C155" s="17" t="s">
        <v>404</v>
      </c>
      <c r="D155" s="260">
        <f>'AMZN Auto Part MASTER'!$DJ$60</f>
        <v>0</v>
      </c>
      <c r="E155" s="234"/>
      <c r="F155" s="229"/>
      <c r="G155" s="229"/>
      <c r="H155" s="12"/>
      <c r="I155" s="12"/>
      <c r="J155" s="12"/>
      <c r="K155" s="12"/>
      <c r="L155" s="12"/>
      <c r="T155" s="17"/>
      <c r="U155" s="19"/>
    </row>
    <row r="156" spans="2:21" ht="15.75" customHeight="1">
      <c r="B156" s="260">
        <f>'AMZN Auto Part MASTER'!$DK$4</f>
        <v>0</v>
      </c>
      <c r="C156" s="17" t="s">
        <v>405</v>
      </c>
      <c r="D156" s="260">
        <f>'AMZN Auto Part MASTER'!$DK$60</f>
        <v>0</v>
      </c>
      <c r="E156" s="234"/>
      <c r="F156" s="229"/>
      <c r="G156" s="229"/>
      <c r="H156" s="12"/>
      <c r="I156" s="12"/>
      <c r="J156" s="12"/>
      <c r="K156" s="12"/>
      <c r="L156" s="12"/>
      <c r="T156" s="17"/>
      <c r="U156" s="19"/>
    </row>
    <row r="157" spans="2:21" ht="15.75" customHeight="1">
      <c r="B157" s="260">
        <f>'AMZN Auto Part MASTER'!$DL$4</f>
        <v>0</v>
      </c>
      <c r="C157" s="17" t="s">
        <v>406</v>
      </c>
      <c r="D157" s="260">
        <f>'AMZN Auto Part MASTER'!$DL$60</f>
        <v>0</v>
      </c>
      <c r="E157" s="234"/>
      <c r="F157" s="229"/>
      <c r="G157" s="229"/>
      <c r="H157" s="12"/>
      <c r="I157" s="12"/>
      <c r="J157" s="12"/>
      <c r="K157" s="12"/>
      <c r="L157" s="12"/>
      <c r="T157" s="17"/>
      <c r="U157" s="19"/>
    </row>
    <row r="158" spans="2:21" ht="15.75" customHeight="1">
      <c r="B158" s="260">
        <f>'AMZN Auto Part MASTER'!$DM$4</f>
        <v>0</v>
      </c>
      <c r="C158" s="17" t="s">
        <v>407</v>
      </c>
      <c r="D158" s="260">
        <f>'AMZN Auto Part MASTER'!$DM$60</f>
        <v>0</v>
      </c>
      <c r="E158" s="234"/>
      <c r="F158" s="229"/>
      <c r="G158" s="229"/>
      <c r="H158" s="12"/>
      <c r="I158" s="12"/>
      <c r="J158" s="12"/>
      <c r="K158" s="12"/>
      <c r="L158" s="12"/>
      <c r="T158" s="17"/>
      <c r="U158" s="19"/>
    </row>
    <row r="159" spans="2:21" ht="15.75" customHeight="1">
      <c r="B159" s="260">
        <f>'AMZN Auto Part MASTER'!$DN$4</f>
        <v>0</v>
      </c>
      <c r="C159" s="17" t="s">
        <v>408</v>
      </c>
      <c r="D159" s="260">
        <f>'AMZN Auto Part MASTER'!$DN$60</f>
        <v>0</v>
      </c>
      <c r="E159" s="234"/>
      <c r="F159" s="229"/>
      <c r="G159" s="229"/>
      <c r="H159" s="12"/>
      <c r="I159" s="12"/>
      <c r="J159" s="12"/>
      <c r="K159" s="12"/>
      <c r="L159" s="12"/>
      <c r="T159" s="17"/>
      <c r="U159" s="19"/>
    </row>
    <row r="160" spans="2:21" ht="15.75" customHeight="1">
      <c r="B160" s="260">
        <f>'AMZN Auto Part MASTER'!$DO$4</f>
        <v>0</v>
      </c>
      <c r="C160" s="17" t="s">
        <v>409</v>
      </c>
      <c r="D160" s="260">
        <f>'AMZN Auto Part MASTER'!$DO$60</f>
        <v>0</v>
      </c>
      <c r="E160" s="234"/>
      <c r="F160" s="229"/>
      <c r="G160" s="229"/>
      <c r="H160" s="12"/>
      <c r="I160" s="12"/>
      <c r="J160" s="12"/>
      <c r="K160" s="12"/>
      <c r="L160" s="12"/>
      <c r="T160" s="17"/>
      <c r="U160" s="19"/>
    </row>
    <row r="161" spans="2:21" ht="15.75" customHeight="1">
      <c r="B161" s="260">
        <f>'AMZN Auto Part MASTER'!$DP$4</f>
        <v>0</v>
      </c>
      <c r="C161" s="17" t="s">
        <v>410</v>
      </c>
      <c r="D161" s="260">
        <f>'AMZN Auto Part MASTER'!$DP$60</f>
        <v>0</v>
      </c>
      <c r="E161" s="234"/>
      <c r="F161" s="229"/>
      <c r="G161" s="229"/>
      <c r="H161" s="12"/>
      <c r="I161" s="12"/>
      <c r="J161" s="12"/>
      <c r="K161" s="12"/>
      <c r="L161" s="12"/>
      <c r="T161" s="17"/>
      <c r="U161" s="19"/>
    </row>
    <row r="162" spans="2:21" ht="15.75" customHeight="1">
      <c r="B162" s="260">
        <f>'AMZN Auto Part MASTER'!$DQ$4</f>
        <v>0</v>
      </c>
      <c r="C162" s="17" t="s">
        <v>411</v>
      </c>
      <c r="D162" s="260">
        <f>'AMZN Auto Part MASTER'!$DQ$60</f>
        <v>0</v>
      </c>
      <c r="E162" s="234"/>
      <c r="F162" s="229"/>
      <c r="G162" s="229"/>
      <c r="H162" s="12"/>
      <c r="I162" s="12"/>
      <c r="J162" s="12"/>
      <c r="K162" s="12"/>
      <c r="L162" s="12"/>
      <c r="T162" s="17"/>
      <c r="U162" s="19"/>
    </row>
    <row r="163" spans="2:21" ht="15.75" customHeight="1">
      <c r="B163" s="260">
        <f>'AMZN Auto Part MASTER'!$DR$4</f>
        <v>0</v>
      </c>
      <c r="C163" s="17" t="s">
        <v>412</v>
      </c>
      <c r="D163" s="260">
        <f>'AMZN Auto Part MASTER'!$DR$60</f>
        <v>0</v>
      </c>
      <c r="E163" s="234"/>
      <c r="F163" s="229"/>
      <c r="G163" s="229"/>
      <c r="H163" s="12"/>
      <c r="I163" s="12"/>
      <c r="J163" s="12"/>
      <c r="K163" s="12"/>
      <c r="L163" s="12"/>
      <c r="T163" s="17"/>
      <c r="U163" s="19"/>
    </row>
    <row r="164" spans="2:21" ht="15.75" customHeight="1">
      <c r="B164" s="260">
        <f>'AMZN Auto Part MASTER'!$DS$4</f>
        <v>0</v>
      </c>
      <c r="C164" s="17" t="s">
        <v>413</v>
      </c>
      <c r="D164" s="260">
        <f>'AMZN Auto Part MASTER'!$DS$60</f>
        <v>0</v>
      </c>
      <c r="E164" s="234"/>
      <c r="F164" s="229"/>
      <c r="G164" s="229"/>
      <c r="H164" s="12"/>
      <c r="I164" s="12"/>
      <c r="J164" s="12"/>
      <c r="K164" s="12"/>
      <c r="L164" s="12"/>
      <c r="T164" s="17"/>
      <c r="U164" s="19"/>
    </row>
    <row r="165" spans="2:21" ht="15.75" customHeight="1">
      <c r="B165" s="260">
        <f>'AMZN Auto Part MASTER'!$DT$4</f>
        <v>0</v>
      </c>
      <c r="C165" s="17" t="s">
        <v>414</v>
      </c>
      <c r="D165" s="260">
        <f>'AMZN Auto Part MASTER'!$DT$60</f>
        <v>0</v>
      </c>
      <c r="E165" s="234"/>
      <c r="F165" s="229"/>
      <c r="G165" s="229"/>
      <c r="H165" s="12"/>
      <c r="I165" s="12"/>
      <c r="J165" s="12"/>
      <c r="K165" s="12"/>
      <c r="L165" s="12"/>
      <c r="T165" s="17"/>
      <c r="U165" s="19"/>
    </row>
    <row r="166" spans="2:21" ht="15.75" customHeight="1">
      <c r="B166" s="260">
        <f>'AMZN Auto Part MASTER'!$DU$4</f>
        <v>0</v>
      </c>
      <c r="C166" s="17" t="s">
        <v>415</v>
      </c>
      <c r="D166" s="260">
        <f>'AMZN Auto Part MASTER'!$DU$60</f>
        <v>0</v>
      </c>
      <c r="E166" s="234"/>
      <c r="F166" s="229"/>
      <c r="G166" s="229"/>
      <c r="H166" s="12"/>
      <c r="I166" s="12"/>
      <c r="J166" s="12"/>
      <c r="K166" s="12"/>
      <c r="L166" s="12"/>
      <c r="T166" s="17"/>
      <c r="U166" s="19"/>
    </row>
    <row r="167" spans="2:21" ht="15.75" customHeight="1">
      <c r="B167" s="260">
        <f>'AMZN Auto Part MASTER'!$DV$4</f>
        <v>0</v>
      </c>
      <c r="C167" s="17" t="s">
        <v>416</v>
      </c>
      <c r="D167" s="260">
        <f>'AMZN Auto Part MASTER'!$DV$60</f>
        <v>0</v>
      </c>
      <c r="E167" s="234"/>
      <c r="F167" s="229"/>
      <c r="G167" s="229"/>
      <c r="H167" s="12"/>
      <c r="I167" s="12"/>
      <c r="J167" s="12"/>
      <c r="K167" s="12"/>
      <c r="L167" s="12"/>
      <c r="T167" s="17"/>
      <c r="U167" s="19"/>
    </row>
    <row r="168" spans="2:21" ht="15.75" customHeight="1">
      <c r="B168" s="260">
        <f>'AMZN Auto Part MASTER'!$DW$4</f>
        <v>0</v>
      </c>
      <c r="C168" s="17" t="s">
        <v>417</v>
      </c>
      <c r="D168" s="260">
        <f>'AMZN Auto Part MASTER'!$DW$60</f>
        <v>0</v>
      </c>
      <c r="E168" s="234"/>
      <c r="F168" s="229"/>
      <c r="G168" s="229"/>
      <c r="H168" s="12"/>
      <c r="I168" s="12"/>
      <c r="J168" s="12"/>
      <c r="K168" s="12"/>
      <c r="L168" s="12"/>
      <c r="T168" s="17"/>
      <c r="U168" s="19"/>
    </row>
    <row r="169" spans="2:21" ht="15.75" customHeight="1">
      <c r="B169" s="260">
        <f>'AMZN Auto Part MASTER'!$DX$4</f>
        <v>0</v>
      </c>
      <c r="C169" s="17" t="s">
        <v>418</v>
      </c>
      <c r="D169" s="260">
        <f>'AMZN Auto Part MASTER'!$DX$60</f>
        <v>0</v>
      </c>
      <c r="E169" s="234"/>
      <c r="F169" s="229"/>
      <c r="G169" s="229"/>
      <c r="H169" s="12"/>
      <c r="I169" s="12"/>
      <c r="J169" s="12"/>
      <c r="K169" s="12"/>
      <c r="L169" s="12"/>
      <c r="T169" s="17"/>
      <c r="U169" s="19"/>
    </row>
    <row r="170" spans="2:21" ht="15.75" customHeight="1">
      <c r="B170" s="260">
        <f>'AMZN Auto Part MASTER'!$DY$4</f>
        <v>0</v>
      </c>
      <c r="C170" s="17" t="s">
        <v>419</v>
      </c>
      <c r="D170" s="260">
        <f>'AMZN Auto Part MASTER'!$DY$60</f>
        <v>0</v>
      </c>
      <c r="E170" s="234"/>
      <c r="F170" s="229"/>
      <c r="G170" s="229"/>
      <c r="H170" s="12"/>
      <c r="I170" s="12"/>
      <c r="J170" s="12"/>
      <c r="K170" s="12"/>
      <c r="L170" s="12"/>
      <c r="T170" s="17"/>
      <c r="U170" s="19"/>
    </row>
    <row r="171" spans="2:21" ht="15.75" customHeight="1">
      <c r="B171" s="260">
        <f>'AMZN Auto Part MASTER'!$DZ$4</f>
        <v>0</v>
      </c>
      <c r="C171" s="17" t="s">
        <v>420</v>
      </c>
      <c r="D171" s="260">
        <f>'AMZN Auto Part MASTER'!$DZ$60</f>
        <v>0</v>
      </c>
      <c r="E171" s="234"/>
      <c r="F171" s="229"/>
      <c r="G171" s="229"/>
      <c r="H171" s="12"/>
      <c r="I171" s="12"/>
      <c r="J171" s="12"/>
      <c r="K171" s="12"/>
      <c r="L171" s="12"/>
      <c r="T171" s="17"/>
      <c r="U171" s="19"/>
    </row>
    <row r="172" spans="2:21" ht="15.75" customHeight="1">
      <c r="B172" s="260">
        <f>'AMZN Auto Part MASTER'!$EA$4</f>
        <v>0</v>
      </c>
      <c r="C172" s="17" t="s">
        <v>421</v>
      </c>
      <c r="D172" s="260">
        <f>'AMZN Auto Part MASTER'!$EA$60</f>
        <v>0</v>
      </c>
      <c r="E172" s="234"/>
      <c r="F172" s="229"/>
      <c r="G172" s="229"/>
      <c r="H172" s="12"/>
      <c r="I172" s="12"/>
      <c r="J172" s="12"/>
      <c r="K172" s="12"/>
      <c r="L172" s="12"/>
      <c r="T172" s="17"/>
      <c r="U172" s="19"/>
    </row>
    <row r="173" spans="2:21" ht="15.75" customHeight="1">
      <c r="B173" s="260">
        <f>'AMZN Auto Part MASTER'!$EB$4</f>
        <v>0</v>
      </c>
      <c r="C173" s="17" t="s">
        <v>422</v>
      </c>
      <c r="D173" s="260">
        <f>'AMZN Auto Part MASTER'!$EB$60</f>
        <v>0</v>
      </c>
      <c r="E173" s="234"/>
      <c r="F173" s="229"/>
      <c r="G173" s="229"/>
      <c r="H173" s="12"/>
      <c r="I173" s="12"/>
      <c r="J173" s="12"/>
      <c r="K173" s="12"/>
      <c r="L173" s="12"/>
      <c r="T173" s="17"/>
      <c r="U173" s="19"/>
    </row>
    <row r="174" spans="2:21" ht="15.75" customHeight="1">
      <c r="B174" s="260">
        <f>'AMZN Auto Part MASTER'!$EC$4</f>
        <v>0</v>
      </c>
      <c r="C174" s="17" t="s">
        <v>423</v>
      </c>
      <c r="D174" s="260">
        <f>'AMZN Auto Part MASTER'!$EC$60</f>
        <v>0</v>
      </c>
      <c r="E174" s="234"/>
      <c r="F174" s="229"/>
      <c r="G174" s="229"/>
      <c r="H174" s="12"/>
      <c r="I174" s="12"/>
      <c r="J174" s="12"/>
      <c r="K174" s="12"/>
      <c r="L174" s="12"/>
      <c r="T174" s="17"/>
      <c r="U174" s="19"/>
    </row>
    <row r="175" spans="2:21" ht="15.75" customHeight="1">
      <c r="B175" s="260">
        <f>'AMZN Auto Part MASTER'!$ED$4</f>
        <v>0</v>
      </c>
      <c r="C175" s="17" t="s">
        <v>424</v>
      </c>
      <c r="D175" s="260">
        <f>'AMZN Auto Part MASTER'!$ED$60</f>
        <v>0</v>
      </c>
      <c r="E175" s="234"/>
      <c r="F175" s="229"/>
      <c r="G175" s="229"/>
      <c r="H175" s="12"/>
      <c r="I175" s="12"/>
      <c r="J175" s="12"/>
      <c r="K175" s="12"/>
      <c r="L175" s="12"/>
      <c r="T175" s="17"/>
      <c r="U175" s="19"/>
    </row>
    <row r="176" spans="2:21" ht="15.75" customHeight="1">
      <c r="B176" s="260">
        <f>'AMZN Auto Part MASTER'!$EE$4</f>
        <v>0</v>
      </c>
      <c r="C176" s="17" t="s">
        <v>425</v>
      </c>
      <c r="D176" s="260">
        <f>'AMZN Auto Part MASTER'!$EE$60</f>
        <v>0</v>
      </c>
      <c r="E176" s="234"/>
      <c r="F176" s="229"/>
      <c r="G176" s="229"/>
      <c r="H176" s="12"/>
      <c r="I176" s="12"/>
      <c r="J176" s="12"/>
      <c r="K176" s="12"/>
      <c r="L176" s="12"/>
      <c r="T176" s="17"/>
      <c r="U176" s="19"/>
    </row>
    <row r="177" spans="2:21" ht="15.75" customHeight="1">
      <c r="B177" s="260">
        <f>'AMZN Auto Part MASTER'!$EF$4</f>
        <v>0</v>
      </c>
      <c r="C177" s="17" t="s">
        <v>426</v>
      </c>
      <c r="D177" s="260">
        <f>'AMZN Auto Part MASTER'!$EF$60</f>
        <v>0</v>
      </c>
      <c r="E177" s="234"/>
      <c r="F177" s="229"/>
      <c r="G177" s="229"/>
      <c r="H177" s="12"/>
      <c r="I177" s="12"/>
      <c r="J177" s="12"/>
      <c r="K177" s="12"/>
      <c r="L177" s="12"/>
      <c r="T177" s="17"/>
      <c r="U177" s="19"/>
    </row>
    <row r="178" spans="2:21" ht="15.75" customHeight="1">
      <c r="B178" s="260">
        <f>'AMZN Auto Part MASTER'!$EG$4</f>
        <v>0</v>
      </c>
      <c r="C178" s="17" t="s">
        <v>427</v>
      </c>
      <c r="D178" s="260">
        <f>'AMZN Auto Part MASTER'!$EG$60</f>
        <v>0</v>
      </c>
      <c r="E178" s="234"/>
      <c r="F178" s="229"/>
      <c r="G178" s="229"/>
      <c r="H178" s="12"/>
      <c r="I178" s="12"/>
      <c r="J178" s="12"/>
      <c r="K178" s="12"/>
      <c r="L178" s="12"/>
      <c r="T178" s="17"/>
      <c r="U178" s="19"/>
    </row>
    <row r="179" spans="2:21" ht="15.75" customHeight="1">
      <c r="B179" s="260">
        <f>'AMZN Auto Part MASTER'!$EH$4</f>
        <v>0</v>
      </c>
      <c r="C179" s="17" t="s">
        <v>428</v>
      </c>
      <c r="D179" s="260">
        <f>'AMZN Auto Part MASTER'!$EH$60</f>
        <v>0</v>
      </c>
      <c r="E179" s="234"/>
      <c r="F179" s="229"/>
      <c r="G179" s="229"/>
      <c r="H179" s="12"/>
      <c r="I179" s="12"/>
      <c r="J179" s="12"/>
      <c r="K179" s="12"/>
      <c r="L179" s="12"/>
      <c r="T179" s="17"/>
      <c r="U179" s="19"/>
    </row>
    <row r="180" spans="2:21" ht="15.75" customHeight="1">
      <c r="B180" s="260">
        <f>'AMZN Auto Part MASTER'!$EI$4</f>
        <v>0</v>
      </c>
      <c r="C180" s="17" t="s">
        <v>429</v>
      </c>
      <c r="D180" s="260">
        <f>'AMZN Auto Part MASTER'!$EI$60</f>
        <v>0</v>
      </c>
      <c r="E180" s="234"/>
      <c r="F180" s="229"/>
      <c r="G180" s="229"/>
      <c r="H180" s="12"/>
      <c r="I180" s="12"/>
      <c r="J180" s="12"/>
      <c r="K180" s="12"/>
      <c r="L180" s="12"/>
      <c r="T180" s="17"/>
      <c r="U180" s="19"/>
    </row>
    <row r="181" spans="2:21" ht="15.75" customHeight="1">
      <c r="B181" s="260">
        <f>'AMZN Auto Part MASTER'!$EJ$4</f>
        <v>0</v>
      </c>
      <c r="C181" s="17" t="s">
        <v>430</v>
      </c>
      <c r="D181" s="260">
        <f>'AMZN Auto Part MASTER'!$EJ$60</f>
        <v>0</v>
      </c>
      <c r="E181" s="234"/>
      <c r="F181" s="229"/>
      <c r="G181" s="229"/>
      <c r="H181" s="12"/>
      <c r="I181" s="12"/>
      <c r="J181" s="12"/>
      <c r="K181" s="12"/>
      <c r="L181" s="12"/>
      <c r="T181" s="17"/>
      <c r="U181" s="19"/>
    </row>
    <row r="182" spans="2:21" ht="15.75" customHeight="1">
      <c r="B182" s="260">
        <f>'AMZN Auto Part MASTER'!$EK$4</f>
        <v>0</v>
      </c>
      <c r="C182" s="17" t="s">
        <v>431</v>
      </c>
      <c r="D182" s="260">
        <f>'AMZN Auto Part MASTER'!$EK$60</f>
        <v>0</v>
      </c>
      <c r="E182" s="234"/>
      <c r="F182" s="229"/>
      <c r="G182" s="229"/>
      <c r="H182" s="12"/>
      <c r="I182" s="12"/>
      <c r="J182" s="12"/>
      <c r="K182" s="12"/>
      <c r="L182" s="12"/>
      <c r="T182" s="17"/>
      <c r="U182" s="19"/>
    </row>
    <row r="183" spans="2:21" ht="15.75" customHeight="1">
      <c r="B183" s="260">
        <f>'AMZN Auto Part MASTER'!$EL$4</f>
        <v>0</v>
      </c>
      <c r="C183" s="17" t="s">
        <v>432</v>
      </c>
      <c r="D183" s="260">
        <f>'AMZN Auto Part MASTER'!$EL$60</f>
        <v>0</v>
      </c>
      <c r="E183" s="234"/>
      <c r="F183" s="229"/>
      <c r="G183" s="229"/>
      <c r="H183" s="12"/>
      <c r="I183" s="12"/>
      <c r="J183" s="12"/>
      <c r="K183" s="12"/>
      <c r="L183" s="12"/>
      <c r="T183" s="17"/>
      <c r="U183" s="19"/>
    </row>
    <row r="184" spans="2:21" ht="15.75" customHeight="1">
      <c r="B184" s="260">
        <f>'AMZN Auto Part MASTER'!$EM$4</f>
        <v>0</v>
      </c>
      <c r="C184" s="17" t="s">
        <v>433</v>
      </c>
      <c r="D184" s="260">
        <f>'AMZN Auto Part MASTER'!$EM$60</f>
        <v>0</v>
      </c>
      <c r="E184" s="234"/>
      <c r="F184" s="229"/>
      <c r="G184" s="229"/>
      <c r="H184" s="12"/>
      <c r="I184" s="12"/>
      <c r="J184" s="12"/>
      <c r="K184" s="12"/>
      <c r="L184" s="12"/>
      <c r="T184" s="17"/>
      <c r="U184" s="19"/>
    </row>
    <row r="185" spans="2:21" ht="15.75" customHeight="1">
      <c r="B185" s="260">
        <f>'AMZN Auto Part MASTER'!$EN$4</f>
        <v>0</v>
      </c>
      <c r="C185" s="17" t="s">
        <v>434</v>
      </c>
      <c r="D185" s="260">
        <f>'AMZN Auto Part MASTER'!$EN$60</f>
        <v>0</v>
      </c>
      <c r="E185" s="234"/>
      <c r="F185" s="229"/>
      <c r="G185" s="229"/>
      <c r="H185" s="12"/>
      <c r="I185" s="12"/>
      <c r="J185" s="12"/>
      <c r="K185" s="12"/>
      <c r="L185" s="12"/>
      <c r="T185" s="17"/>
      <c r="U185" s="19"/>
    </row>
    <row r="186" spans="2:21" ht="15.75" customHeight="1">
      <c r="B186" s="260">
        <f>'AMZN Auto Part MASTER'!$EO$4</f>
        <v>0</v>
      </c>
      <c r="C186" s="17" t="s">
        <v>435</v>
      </c>
      <c r="D186" s="260">
        <f>'AMZN Auto Part MASTER'!$EO$60</f>
        <v>0</v>
      </c>
      <c r="E186" s="234"/>
      <c r="F186" s="229"/>
      <c r="G186" s="229"/>
      <c r="H186" s="12"/>
      <c r="I186" s="12"/>
      <c r="J186" s="12"/>
      <c r="K186" s="12"/>
      <c r="L186" s="12"/>
      <c r="T186" s="17"/>
      <c r="U186" s="19"/>
    </row>
    <row r="187" spans="2:21" ht="15.75" customHeight="1">
      <c r="B187" s="260">
        <f>'AMZN Auto Part MASTER'!$EP$4</f>
        <v>0</v>
      </c>
      <c r="C187" s="17" t="s">
        <v>436</v>
      </c>
      <c r="D187" s="260">
        <f>'AMZN Auto Part MASTER'!$EP$60</f>
        <v>0</v>
      </c>
      <c r="E187" s="234"/>
      <c r="F187" s="229"/>
      <c r="G187" s="229"/>
      <c r="H187" s="12"/>
      <c r="I187" s="12"/>
      <c r="J187" s="12"/>
      <c r="K187" s="12"/>
      <c r="L187" s="12"/>
      <c r="T187" s="17"/>
      <c r="U187" s="19"/>
    </row>
    <row r="188" spans="2:21" ht="15.75" customHeight="1">
      <c r="B188" s="260">
        <f>'AMZN Auto Part MASTER'!$EQ$4</f>
        <v>0</v>
      </c>
      <c r="C188" s="17" t="s">
        <v>437</v>
      </c>
      <c r="D188" s="260">
        <f>'AMZN Auto Part MASTER'!$EQ$60</f>
        <v>0</v>
      </c>
      <c r="E188" s="234"/>
      <c r="F188" s="229"/>
      <c r="G188" s="229"/>
      <c r="H188" s="12"/>
      <c r="I188" s="12"/>
      <c r="J188" s="12"/>
      <c r="K188" s="12"/>
      <c r="L188" s="12"/>
      <c r="T188" s="17"/>
      <c r="U188" s="19"/>
    </row>
    <row r="189" spans="2:21" ht="15.75" customHeight="1">
      <c r="B189" s="260">
        <f>'AMZN Auto Part MASTER'!$ER$4</f>
        <v>0</v>
      </c>
      <c r="C189" s="17" t="s">
        <v>438</v>
      </c>
      <c r="D189" s="260">
        <f>'AMZN Auto Part MASTER'!$ER$60</f>
        <v>0</v>
      </c>
      <c r="E189" s="234"/>
      <c r="F189" s="229"/>
      <c r="G189" s="229"/>
      <c r="H189" s="12"/>
      <c r="I189" s="12"/>
      <c r="J189" s="12"/>
      <c r="K189" s="12"/>
      <c r="L189" s="12"/>
      <c r="T189" s="17"/>
      <c r="U189" s="19"/>
    </row>
    <row r="190" spans="2:21" ht="15.75" customHeight="1">
      <c r="B190" s="260">
        <f>'AMZN Auto Part MASTER'!$ES$4</f>
        <v>0</v>
      </c>
      <c r="C190" s="17" t="s">
        <v>439</v>
      </c>
      <c r="D190" s="260">
        <f>'AMZN Auto Part MASTER'!$ES$60</f>
        <v>0</v>
      </c>
      <c r="E190" s="234"/>
      <c r="F190" s="229"/>
      <c r="G190" s="229"/>
      <c r="H190" s="12"/>
      <c r="I190" s="12"/>
      <c r="J190" s="12"/>
      <c r="K190" s="12"/>
      <c r="L190" s="12"/>
      <c r="T190" s="17"/>
      <c r="U190" s="19"/>
    </row>
    <row r="191" spans="2:21" ht="15.75" customHeight="1">
      <c r="B191" s="260">
        <f>'AMZN Auto Part MASTER'!$ET$4</f>
        <v>0</v>
      </c>
      <c r="C191" s="17" t="s">
        <v>440</v>
      </c>
      <c r="D191" s="260">
        <f>'AMZN Auto Part MASTER'!$ET$60</f>
        <v>0</v>
      </c>
      <c r="E191" s="234"/>
      <c r="F191" s="229"/>
      <c r="G191" s="229"/>
      <c r="H191" s="12"/>
      <c r="I191" s="12"/>
      <c r="J191" s="12"/>
      <c r="K191" s="12"/>
      <c r="L191" s="12"/>
      <c r="T191" s="17"/>
      <c r="U191" s="19"/>
    </row>
    <row r="192" spans="2:21" ht="15.75" customHeight="1">
      <c r="B192" s="260">
        <f>'AMZN Auto Part MASTER'!$EU$4</f>
        <v>0</v>
      </c>
      <c r="C192" s="17" t="s">
        <v>441</v>
      </c>
      <c r="D192" s="260">
        <f>'AMZN Auto Part MASTER'!$EU$60</f>
        <v>0</v>
      </c>
      <c r="E192" s="234"/>
      <c r="F192" s="229"/>
      <c r="G192" s="229"/>
      <c r="H192" s="12"/>
      <c r="I192" s="12"/>
      <c r="J192" s="12"/>
      <c r="K192" s="12"/>
      <c r="L192" s="12"/>
      <c r="T192" s="17"/>
      <c r="U192" s="19"/>
    </row>
    <row r="193" spans="2:21" ht="15.75" customHeight="1">
      <c r="B193" s="260">
        <f>'AMZN Auto Part MASTER'!$EV$4</f>
        <v>0</v>
      </c>
      <c r="C193" s="17" t="s">
        <v>442</v>
      </c>
      <c r="D193" s="260">
        <f>'AMZN Auto Part MASTER'!$EV$60</f>
        <v>0</v>
      </c>
      <c r="E193" s="234"/>
      <c r="F193" s="229"/>
      <c r="G193" s="229"/>
      <c r="H193" s="12"/>
      <c r="I193" s="12"/>
      <c r="J193" s="12"/>
      <c r="K193" s="12"/>
      <c r="L193" s="12"/>
      <c r="T193" s="17"/>
      <c r="U193" s="19"/>
    </row>
    <row r="194" spans="2:21" ht="15.75" customHeight="1">
      <c r="B194" s="260">
        <f>'AMZN Auto Part MASTER'!$EW$4</f>
        <v>0</v>
      </c>
      <c r="C194" s="17" t="s">
        <v>443</v>
      </c>
      <c r="D194" s="260">
        <f>'AMZN Auto Part MASTER'!$EW$60</f>
        <v>0</v>
      </c>
      <c r="E194" s="234"/>
      <c r="F194" s="229"/>
      <c r="G194" s="229"/>
      <c r="H194" s="12"/>
      <c r="I194" s="12"/>
      <c r="J194" s="12"/>
      <c r="K194" s="12"/>
      <c r="L194" s="12"/>
      <c r="T194" s="17"/>
      <c r="U194" s="19"/>
    </row>
    <row r="195" spans="2:21" ht="15.75" customHeight="1">
      <c r="B195" s="260">
        <f>'AMZN Auto Part MASTER'!$EX$4</f>
        <v>0</v>
      </c>
      <c r="C195" s="17" t="s">
        <v>444</v>
      </c>
      <c r="D195" s="260">
        <f>'AMZN Auto Part MASTER'!$EX$60</f>
        <v>0</v>
      </c>
      <c r="E195" s="234"/>
      <c r="F195" s="229"/>
      <c r="G195" s="229"/>
      <c r="H195" s="12"/>
      <c r="I195" s="12"/>
      <c r="J195" s="12"/>
      <c r="K195" s="12"/>
      <c r="L195" s="12"/>
      <c r="T195" s="17"/>
      <c r="U195" s="19"/>
    </row>
    <row r="196" spans="2:21" ht="15.75" customHeight="1">
      <c r="B196" s="260">
        <f>'AMZN Auto Part MASTER'!$EY$4</f>
        <v>0</v>
      </c>
      <c r="C196" s="17" t="s">
        <v>445</v>
      </c>
      <c r="D196" s="260">
        <f>'AMZN Auto Part MASTER'!$EY$60</f>
        <v>0</v>
      </c>
      <c r="E196" s="234"/>
      <c r="F196" s="229"/>
      <c r="G196" s="229"/>
      <c r="H196" s="12"/>
      <c r="I196" s="12"/>
      <c r="J196" s="12"/>
      <c r="K196" s="12"/>
      <c r="L196" s="12"/>
      <c r="T196" s="17"/>
      <c r="U196" s="19"/>
    </row>
    <row r="197" spans="2:21" ht="15.75" customHeight="1">
      <c r="B197" s="260">
        <f>'AMZN Auto Part MASTER'!$EZ$4</f>
        <v>0</v>
      </c>
      <c r="C197" s="17" t="s">
        <v>446</v>
      </c>
      <c r="D197" s="260">
        <f>'AMZN Auto Part MASTER'!$EZ$60</f>
        <v>0</v>
      </c>
      <c r="E197" s="234"/>
      <c r="F197" s="229"/>
      <c r="G197" s="229"/>
      <c r="H197" s="12"/>
      <c r="I197" s="12"/>
      <c r="J197" s="12"/>
      <c r="K197" s="12"/>
      <c r="L197" s="12"/>
      <c r="T197" s="17"/>
      <c r="U197" s="19"/>
    </row>
    <row r="198" spans="2:21" ht="15.75" customHeight="1">
      <c r="B198" s="260">
        <f>'AMZN Auto Part MASTER'!$FA$4</f>
        <v>0</v>
      </c>
      <c r="C198" s="17" t="s">
        <v>447</v>
      </c>
      <c r="D198" s="260">
        <f>'AMZN Auto Part MASTER'!$FA$60</f>
        <v>0</v>
      </c>
      <c r="E198" s="234"/>
      <c r="F198" s="229"/>
      <c r="G198" s="229"/>
      <c r="H198" s="12"/>
      <c r="I198" s="12"/>
      <c r="J198" s="12"/>
      <c r="K198" s="12"/>
      <c r="L198" s="12"/>
      <c r="T198" s="17"/>
      <c r="U198" s="19"/>
    </row>
    <row r="199" spans="2:21" ht="15.75" customHeight="1">
      <c r="B199" s="260">
        <f>'AMZN Auto Part MASTER'!$FB$4</f>
        <v>0</v>
      </c>
      <c r="C199" s="17" t="s">
        <v>448</v>
      </c>
      <c r="D199" s="260">
        <f>'AMZN Auto Part MASTER'!$FB$60</f>
        <v>0</v>
      </c>
      <c r="E199" s="234"/>
      <c r="F199" s="229"/>
      <c r="G199" s="229"/>
      <c r="H199" s="12"/>
      <c r="I199" s="12"/>
      <c r="J199" s="12"/>
      <c r="K199" s="12"/>
      <c r="L199" s="12"/>
      <c r="T199" s="17"/>
      <c r="U199" s="19"/>
    </row>
    <row r="200" spans="2:21" ht="15.75" customHeight="1">
      <c r="B200" s="260">
        <f>'AMZN Auto Part MASTER'!$FC$4</f>
        <v>0</v>
      </c>
      <c r="C200" s="17" t="s">
        <v>449</v>
      </c>
      <c r="D200" s="260">
        <f>'AMZN Auto Part MASTER'!$FC$60</f>
        <v>0</v>
      </c>
      <c r="E200" s="234"/>
      <c r="F200" s="229"/>
      <c r="G200" s="229"/>
      <c r="H200" s="12"/>
      <c r="I200" s="12"/>
      <c r="J200" s="12"/>
      <c r="K200" s="12"/>
      <c r="L200" s="12"/>
      <c r="T200" s="17"/>
      <c r="U200" s="19"/>
    </row>
    <row r="201" spans="2:21" ht="15.75" customHeight="1">
      <c r="B201" s="260">
        <f>'AMZN Auto Part MASTER'!$FD$4</f>
        <v>0</v>
      </c>
      <c r="C201" s="17" t="s">
        <v>450</v>
      </c>
      <c r="D201" s="260">
        <f>'AMZN Auto Part MASTER'!$FD$60</f>
        <v>0</v>
      </c>
      <c r="E201" s="234"/>
      <c r="F201" s="229"/>
      <c r="G201" s="229"/>
      <c r="H201" s="12"/>
      <c r="I201" s="12"/>
      <c r="J201" s="12"/>
      <c r="K201" s="12"/>
      <c r="L201" s="12"/>
      <c r="T201" s="17"/>
      <c r="U201" s="19"/>
    </row>
    <row r="202" spans="2:21" ht="15.75" customHeight="1">
      <c r="B202" s="260">
        <f>'AMZN Auto Part MASTER'!$FE$4</f>
        <v>0</v>
      </c>
      <c r="C202" s="17" t="s">
        <v>451</v>
      </c>
      <c r="D202" s="260">
        <f>'AMZN Auto Part MASTER'!$FE$60</f>
        <v>0</v>
      </c>
      <c r="E202" s="234"/>
      <c r="F202" s="229"/>
      <c r="G202" s="229"/>
      <c r="H202" s="12"/>
      <c r="I202" s="12"/>
      <c r="J202" s="12"/>
      <c r="K202" s="12"/>
      <c r="L202" s="12"/>
      <c r="T202" s="17"/>
      <c r="U202" s="19"/>
    </row>
    <row r="203" spans="2:21" ht="15.75" customHeight="1">
      <c r="B203" s="260">
        <f>'AMZN Auto Part MASTER'!$FF$4</f>
        <v>0</v>
      </c>
      <c r="C203" s="17" t="s">
        <v>452</v>
      </c>
      <c r="D203" s="260">
        <f>'AMZN Auto Part MASTER'!$FF$60</f>
        <v>0</v>
      </c>
      <c r="E203" s="234"/>
      <c r="F203" s="229"/>
      <c r="G203" s="229"/>
      <c r="H203" s="12"/>
      <c r="I203" s="12"/>
      <c r="J203" s="12"/>
      <c r="K203" s="12"/>
      <c r="L203" s="12"/>
      <c r="T203" s="17"/>
      <c r="U203" s="19"/>
    </row>
    <row r="204" spans="2:21" ht="15.75" customHeight="1">
      <c r="B204" s="260">
        <f>'AMZN Auto Part MASTER'!$FG$4</f>
        <v>0</v>
      </c>
      <c r="C204" s="17" t="s">
        <v>453</v>
      </c>
      <c r="D204" s="260">
        <f>'AMZN Auto Part MASTER'!$FG$60</f>
        <v>0</v>
      </c>
      <c r="E204" s="234"/>
      <c r="F204" s="229"/>
      <c r="G204" s="229"/>
      <c r="H204" s="12"/>
      <c r="I204" s="12"/>
      <c r="J204" s="12"/>
      <c r="K204" s="12"/>
      <c r="L204" s="12"/>
      <c r="T204" s="17"/>
      <c r="U204" s="19"/>
    </row>
    <row r="205" spans="2:21" ht="15.75" customHeight="1">
      <c r="B205" s="260">
        <f>'AMZN Auto Part MASTER'!$FH$4</f>
        <v>0</v>
      </c>
      <c r="C205" s="17" t="s">
        <v>454</v>
      </c>
      <c r="D205" s="260">
        <f>'AMZN Auto Part MASTER'!$FH$60</f>
        <v>0</v>
      </c>
      <c r="E205" s="234"/>
      <c r="F205" s="229"/>
      <c r="G205" s="229"/>
      <c r="H205" s="12"/>
      <c r="I205" s="12"/>
      <c r="J205" s="12"/>
      <c r="K205" s="12"/>
      <c r="L205" s="12"/>
      <c r="T205" s="17"/>
      <c r="U205" s="19"/>
    </row>
    <row r="206" spans="2:21" ht="15.75" customHeight="1">
      <c r="B206" s="260">
        <f>'AMZN Auto Part MASTER'!$FI$4</f>
        <v>0</v>
      </c>
      <c r="C206" s="17" t="s">
        <v>455</v>
      </c>
      <c r="D206" s="260">
        <f>'AMZN Auto Part MASTER'!$FI$60</f>
        <v>0</v>
      </c>
      <c r="E206" s="234"/>
      <c r="F206" s="229"/>
      <c r="G206" s="229"/>
      <c r="H206" s="12"/>
      <c r="I206" s="12"/>
      <c r="J206" s="12"/>
      <c r="K206" s="12"/>
      <c r="L206" s="12"/>
      <c r="T206" s="17"/>
      <c r="U206" s="19"/>
    </row>
    <row r="207" spans="2:21" ht="15.75" customHeight="1">
      <c r="B207" s="260">
        <f>'AMZN Auto Part MASTER'!$FJ$4</f>
        <v>0</v>
      </c>
      <c r="C207" s="17" t="s">
        <v>456</v>
      </c>
      <c r="D207" s="260">
        <f>'AMZN Auto Part MASTER'!$FJ$60</f>
        <v>0</v>
      </c>
      <c r="E207" s="234"/>
      <c r="F207" s="229"/>
      <c r="G207" s="229"/>
      <c r="H207" s="12"/>
      <c r="I207" s="12"/>
      <c r="J207" s="12"/>
      <c r="K207" s="12"/>
      <c r="L207" s="12"/>
      <c r="T207" s="17"/>
      <c r="U207" s="19"/>
    </row>
    <row r="208" spans="2:21" ht="15.75" customHeight="1">
      <c r="B208" s="260">
        <f>'AMZN Auto Part MASTER'!$FK$4</f>
        <v>0</v>
      </c>
      <c r="C208" s="17" t="s">
        <v>457</v>
      </c>
      <c r="D208" s="260">
        <f>'AMZN Auto Part MASTER'!$FK$60</f>
        <v>0</v>
      </c>
      <c r="E208" s="234"/>
      <c r="F208" s="229"/>
      <c r="G208" s="229"/>
      <c r="H208" s="12"/>
      <c r="I208" s="12"/>
      <c r="J208" s="12"/>
      <c r="K208" s="12"/>
      <c r="L208" s="12"/>
      <c r="T208" s="17"/>
      <c r="U208" s="19"/>
    </row>
    <row r="209" spans="2:21" ht="15.75" customHeight="1">
      <c r="B209" s="260">
        <f>'AMZN Auto Part MASTER'!$FL$4</f>
        <v>0</v>
      </c>
      <c r="C209" s="17" t="s">
        <v>458</v>
      </c>
      <c r="D209" s="260">
        <f>'AMZN Auto Part MASTER'!$FL$60</f>
        <v>0</v>
      </c>
      <c r="E209" s="234"/>
      <c r="F209" s="229"/>
      <c r="G209" s="229"/>
      <c r="H209" s="12"/>
      <c r="I209" s="12"/>
      <c r="J209" s="12"/>
      <c r="K209" s="12"/>
      <c r="L209" s="12"/>
      <c r="T209" s="17"/>
      <c r="U209" s="19"/>
    </row>
    <row r="210" spans="2:21" ht="15.75" customHeight="1">
      <c r="B210" s="260">
        <f>'AMZN Auto Part MASTER'!$FM$4</f>
        <v>0</v>
      </c>
      <c r="C210" s="17" t="s">
        <v>459</v>
      </c>
      <c r="D210" s="260">
        <f>'AMZN Auto Part MASTER'!$FM$60</f>
        <v>0</v>
      </c>
      <c r="E210" s="234"/>
      <c r="F210" s="229"/>
      <c r="G210" s="229"/>
      <c r="H210" s="12"/>
      <c r="I210" s="12"/>
      <c r="J210" s="12"/>
      <c r="K210" s="12"/>
      <c r="L210" s="12"/>
      <c r="T210" s="17"/>
      <c r="U210" s="19"/>
    </row>
    <row r="211" spans="2:21" ht="15.75" customHeight="1">
      <c r="B211" s="260">
        <f>'AMZN Auto Part MASTER'!$FN$4</f>
        <v>0</v>
      </c>
      <c r="C211" s="17" t="s">
        <v>460</v>
      </c>
      <c r="D211" s="260">
        <f>'AMZN Auto Part MASTER'!$FN$60</f>
        <v>0</v>
      </c>
      <c r="E211" s="234"/>
      <c r="F211" s="229"/>
      <c r="G211" s="229"/>
      <c r="H211" s="12"/>
      <c r="I211" s="12"/>
      <c r="J211" s="12"/>
      <c r="K211" s="12"/>
      <c r="L211" s="12"/>
      <c r="T211" s="17"/>
      <c r="U211" s="19"/>
    </row>
    <row r="212" spans="2:21" ht="15.75" customHeight="1">
      <c r="B212" s="260">
        <f>'AMZN Auto Part MASTER'!$FO$4</f>
        <v>0</v>
      </c>
      <c r="C212" s="17" t="s">
        <v>461</v>
      </c>
      <c r="D212" s="260">
        <f>'AMZN Auto Part MASTER'!$FO$60</f>
        <v>0</v>
      </c>
      <c r="E212" s="234"/>
      <c r="F212" s="229"/>
      <c r="G212" s="229"/>
      <c r="H212" s="12"/>
      <c r="I212" s="12"/>
      <c r="J212" s="12"/>
      <c r="K212" s="12"/>
      <c r="L212" s="12"/>
      <c r="T212" s="17"/>
      <c r="U212" s="19"/>
    </row>
    <row r="213" spans="2:21" ht="15.75" customHeight="1">
      <c r="B213" s="260">
        <f>'AMZN Auto Part MASTER'!$FP$4</f>
        <v>0</v>
      </c>
      <c r="C213" s="17" t="s">
        <v>462</v>
      </c>
      <c r="D213" s="260">
        <f>'AMZN Auto Part MASTER'!$FP$60</f>
        <v>0</v>
      </c>
      <c r="E213" s="234"/>
      <c r="F213" s="229"/>
      <c r="G213" s="229"/>
      <c r="H213" s="12"/>
      <c r="I213" s="12"/>
      <c r="J213" s="12"/>
      <c r="K213" s="12"/>
      <c r="L213" s="12"/>
      <c r="T213" s="17"/>
      <c r="U213" s="19"/>
    </row>
    <row r="214" spans="2:21" ht="15.75" customHeight="1">
      <c r="B214" s="260">
        <f>'AMZN Auto Part MASTER'!$FQ$4</f>
        <v>0</v>
      </c>
      <c r="C214" s="17" t="s">
        <v>463</v>
      </c>
      <c r="D214" s="260">
        <f>'AMZN Auto Part MASTER'!$FQ$60</f>
        <v>0</v>
      </c>
      <c r="E214" s="234"/>
      <c r="F214" s="229"/>
      <c r="G214" s="229"/>
      <c r="H214" s="12"/>
      <c r="I214" s="12"/>
      <c r="J214" s="12"/>
      <c r="K214" s="12"/>
      <c r="L214" s="12"/>
      <c r="T214" s="17"/>
      <c r="U214" s="19"/>
    </row>
    <row r="215" spans="2:21" ht="15.75" customHeight="1">
      <c r="B215" s="260">
        <f>'AMZN Auto Part MASTER'!$FR$4</f>
        <v>0</v>
      </c>
      <c r="C215" s="17" t="s">
        <v>464</v>
      </c>
      <c r="D215" s="260">
        <f>'AMZN Auto Part MASTER'!$FR$60</f>
        <v>0</v>
      </c>
      <c r="E215" s="234"/>
      <c r="F215" s="229"/>
      <c r="G215" s="229"/>
      <c r="H215" s="12"/>
      <c r="I215" s="12"/>
      <c r="J215" s="12"/>
      <c r="K215" s="12"/>
      <c r="L215" s="12"/>
      <c r="T215" s="17"/>
      <c r="U215" s="19"/>
    </row>
    <row r="216" spans="2:21" ht="15.75" customHeight="1">
      <c r="B216" s="260">
        <f>'AMZN Auto Part MASTER'!$FS$4</f>
        <v>0</v>
      </c>
      <c r="C216" s="17" t="s">
        <v>465</v>
      </c>
      <c r="D216" s="260">
        <f>'AMZN Auto Part MASTER'!$FS$60</f>
        <v>0</v>
      </c>
      <c r="E216" s="234"/>
      <c r="F216" s="229"/>
      <c r="G216" s="229"/>
      <c r="H216" s="12"/>
      <c r="I216" s="12"/>
      <c r="J216" s="12"/>
      <c r="K216" s="12"/>
      <c r="L216" s="12"/>
      <c r="T216" s="17"/>
      <c r="U216" s="19"/>
    </row>
    <row r="217" spans="2:21" ht="15.75" customHeight="1">
      <c r="B217" s="260">
        <f>'AMZN Auto Part MASTER'!$FT$4</f>
        <v>0</v>
      </c>
      <c r="C217" s="17" t="s">
        <v>466</v>
      </c>
      <c r="D217" s="260">
        <f>'AMZN Auto Part MASTER'!$FT$60</f>
        <v>0</v>
      </c>
      <c r="E217" s="234"/>
      <c r="F217" s="229"/>
      <c r="G217" s="229"/>
      <c r="H217" s="12"/>
      <c r="I217" s="12"/>
      <c r="J217" s="12"/>
      <c r="K217" s="12"/>
      <c r="L217" s="12"/>
      <c r="T217" s="17"/>
      <c r="U217" s="19"/>
    </row>
    <row r="218" spans="2:21" ht="15.75" customHeight="1">
      <c r="B218" s="260">
        <f>'AMZN Auto Part MASTER'!$FU$4</f>
        <v>0</v>
      </c>
      <c r="C218" s="17" t="s">
        <v>467</v>
      </c>
      <c r="D218" s="260">
        <f>'AMZN Auto Part MASTER'!$FU$60</f>
        <v>0</v>
      </c>
      <c r="E218" s="234"/>
      <c r="F218" s="229"/>
      <c r="G218" s="229"/>
      <c r="H218" s="12"/>
      <c r="I218" s="12"/>
      <c r="J218" s="12"/>
      <c r="K218" s="12"/>
      <c r="L218" s="12"/>
      <c r="T218" s="17"/>
      <c r="U218" s="19"/>
    </row>
    <row r="219" spans="2:21" ht="15.75" customHeight="1">
      <c r="B219" s="260">
        <f>'AMZN Auto Part MASTER'!$FV$4</f>
        <v>0</v>
      </c>
      <c r="C219" s="17" t="s">
        <v>468</v>
      </c>
      <c r="D219" s="260">
        <f>'AMZN Auto Part MASTER'!$FV$60</f>
        <v>0</v>
      </c>
      <c r="E219" s="234"/>
      <c r="F219" s="229"/>
      <c r="G219" s="229"/>
      <c r="H219" s="12"/>
      <c r="I219" s="12"/>
      <c r="J219" s="12"/>
      <c r="K219" s="12"/>
      <c r="L219" s="12"/>
      <c r="T219" s="17"/>
      <c r="U219" s="19"/>
    </row>
    <row r="220" spans="2:21" ht="15.75" customHeight="1">
      <c r="B220" s="260">
        <f>'AMZN Auto Part MASTER'!$FW$4</f>
        <v>0</v>
      </c>
      <c r="C220" s="17" t="s">
        <v>469</v>
      </c>
      <c r="D220" s="260">
        <f>'AMZN Auto Part MASTER'!$FW$60</f>
        <v>0</v>
      </c>
      <c r="E220" s="234"/>
      <c r="F220" s="229"/>
      <c r="G220" s="229"/>
      <c r="H220" s="12"/>
      <c r="I220" s="12"/>
      <c r="J220" s="12"/>
      <c r="K220" s="12"/>
      <c r="L220" s="12"/>
      <c r="T220" s="17"/>
      <c r="U220" s="19"/>
    </row>
    <row r="221" spans="2:21" ht="15.75" customHeight="1">
      <c r="B221" s="260">
        <f>'AMZN Auto Part MASTER'!$FX$4</f>
        <v>0</v>
      </c>
      <c r="C221" s="17" t="s">
        <v>470</v>
      </c>
      <c r="D221" s="260">
        <f>'AMZN Auto Part MASTER'!$FX$60</f>
        <v>0</v>
      </c>
      <c r="E221" s="234"/>
      <c r="F221" s="229"/>
      <c r="G221" s="229"/>
      <c r="H221" s="12"/>
      <c r="I221" s="12"/>
      <c r="J221" s="12"/>
      <c r="K221" s="12"/>
      <c r="L221" s="12"/>
      <c r="T221" s="17"/>
      <c r="U221" s="19"/>
    </row>
    <row r="222" spans="2:21" ht="15.75" customHeight="1">
      <c r="B222" s="260">
        <f>'AMZN Auto Part MASTER'!$FY$4</f>
        <v>0</v>
      </c>
      <c r="C222" s="17" t="s">
        <v>471</v>
      </c>
      <c r="D222" s="260">
        <f>'AMZN Auto Part MASTER'!$FY$60</f>
        <v>0</v>
      </c>
      <c r="E222" s="234"/>
      <c r="F222" s="229"/>
      <c r="G222" s="229"/>
      <c r="H222" s="12"/>
      <c r="I222" s="12"/>
      <c r="J222" s="12"/>
      <c r="K222" s="12"/>
      <c r="L222" s="12"/>
      <c r="T222" s="17"/>
      <c r="U222" s="19"/>
    </row>
    <row r="223" spans="2:21" ht="15.75" customHeight="1">
      <c r="B223" s="260">
        <f>'AMZN Auto Part MASTER'!$FZ$4</f>
        <v>0</v>
      </c>
      <c r="C223" s="17" t="s">
        <v>472</v>
      </c>
      <c r="D223" s="260">
        <f>'AMZN Auto Part MASTER'!$FZ$60</f>
        <v>0</v>
      </c>
      <c r="E223" s="234"/>
      <c r="F223" s="229"/>
      <c r="G223" s="229"/>
      <c r="H223" s="12"/>
      <c r="I223" s="12"/>
      <c r="J223" s="12"/>
      <c r="K223" s="12"/>
      <c r="L223" s="12"/>
      <c r="T223" s="17"/>
      <c r="U223" s="19"/>
    </row>
    <row r="224" spans="2:21" ht="15.75" customHeight="1">
      <c r="B224" s="260">
        <f>'AMZN Auto Part MASTER'!$GA$4</f>
        <v>0</v>
      </c>
      <c r="C224" s="17" t="s">
        <v>473</v>
      </c>
      <c r="D224" s="260">
        <f>'AMZN Auto Part MASTER'!$GA$60</f>
        <v>0</v>
      </c>
      <c r="E224" s="234"/>
      <c r="F224" s="229"/>
      <c r="G224" s="229"/>
      <c r="H224" s="12"/>
      <c r="I224" s="12"/>
      <c r="J224" s="12"/>
      <c r="K224" s="12"/>
      <c r="L224" s="12"/>
      <c r="T224" s="17"/>
      <c r="U224" s="19"/>
    </row>
    <row r="225" spans="2:21" ht="15.75" customHeight="1">
      <c r="B225" s="260">
        <f>'AMZN Auto Part MASTER'!$GB$4</f>
        <v>0</v>
      </c>
      <c r="C225" s="17" t="s">
        <v>474</v>
      </c>
      <c r="D225" s="260">
        <f>'AMZN Auto Part MASTER'!$GB$60</f>
        <v>0</v>
      </c>
      <c r="E225" s="234"/>
      <c r="F225" s="229"/>
      <c r="G225" s="229"/>
      <c r="H225" s="12"/>
      <c r="I225" s="12"/>
      <c r="J225" s="12"/>
      <c r="K225" s="12"/>
      <c r="L225" s="12"/>
      <c r="T225" s="17"/>
      <c r="U225" s="19"/>
    </row>
    <row r="226" spans="2:21" ht="15.75" customHeight="1">
      <c r="B226" s="260">
        <f>'AMZN Auto Part MASTER'!$GC$4</f>
        <v>0</v>
      </c>
      <c r="C226" s="17" t="s">
        <v>475</v>
      </c>
      <c r="D226" s="260">
        <f>'AMZN Auto Part MASTER'!$GC$60</f>
        <v>0</v>
      </c>
      <c r="E226" s="234"/>
      <c r="F226" s="229"/>
      <c r="G226" s="229"/>
      <c r="H226" s="12"/>
      <c r="I226" s="12"/>
      <c r="J226" s="12"/>
      <c r="K226" s="12"/>
      <c r="L226" s="12"/>
      <c r="T226" s="17"/>
      <c r="U226" s="19"/>
    </row>
    <row r="227" spans="2:21" ht="15.75" customHeight="1">
      <c r="B227" s="260">
        <f>'AMZN Auto Part MASTER'!$GD$4</f>
        <v>0</v>
      </c>
      <c r="C227" s="17" t="s">
        <v>476</v>
      </c>
      <c r="D227" s="260">
        <f>'AMZN Auto Part MASTER'!$GD$60</f>
        <v>0</v>
      </c>
      <c r="E227" s="234"/>
      <c r="F227" s="229"/>
      <c r="G227" s="229"/>
      <c r="H227" s="12"/>
      <c r="I227" s="12"/>
      <c r="J227" s="12"/>
      <c r="K227" s="12"/>
      <c r="L227" s="12"/>
      <c r="T227" s="17"/>
      <c r="U227" s="19"/>
    </row>
    <row r="228" spans="2:21" ht="15.75" customHeight="1">
      <c r="B228" s="260">
        <f>'AMZN Auto Part MASTER'!$GE$4</f>
        <v>0</v>
      </c>
      <c r="C228" s="17" t="s">
        <v>477</v>
      </c>
      <c r="D228" s="260">
        <f>'AMZN Auto Part MASTER'!$GE$60</f>
        <v>0</v>
      </c>
      <c r="E228" s="234"/>
      <c r="F228" s="229"/>
      <c r="G228" s="229"/>
      <c r="H228" s="12"/>
      <c r="I228" s="12"/>
      <c r="J228" s="12"/>
      <c r="K228" s="12"/>
      <c r="L228" s="12"/>
      <c r="T228" s="17"/>
      <c r="U228" s="19"/>
    </row>
    <row r="229" spans="2:21" ht="15.75" customHeight="1">
      <c r="B229" s="260">
        <f>'AMZN Auto Part MASTER'!$GF$4</f>
        <v>0</v>
      </c>
      <c r="C229" s="17" t="s">
        <v>478</v>
      </c>
      <c r="D229" s="260">
        <f>'AMZN Auto Part MASTER'!$GF$60</f>
        <v>0</v>
      </c>
      <c r="E229" s="234"/>
      <c r="F229" s="229"/>
      <c r="G229" s="229"/>
      <c r="H229" s="12"/>
      <c r="I229" s="12"/>
      <c r="J229" s="12"/>
      <c r="K229" s="12"/>
      <c r="L229" s="12"/>
      <c r="T229" s="17"/>
      <c r="U229" s="19"/>
    </row>
    <row r="230" spans="2:21" ht="15.75" customHeight="1">
      <c r="B230" s="260">
        <f>'AMZN Auto Part MASTER'!$GG$4</f>
        <v>0</v>
      </c>
      <c r="C230" s="17" t="s">
        <v>479</v>
      </c>
      <c r="D230" s="260">
        <f>'AMZN Auto Part MASTER'!$GG$60</f>
        <v>0</v>
      </c>
      <c r="E230" s="234"/>
      <c r="F230" s="229"/>
      <c r="G230" s="229"/>
      <c r="H230" s="12"/>
      <c r="I230" s="12"/>
      <c r="J230" s="12"/>
      <c r="K230" s="12"/>
      <c r="L230" s="12"/>
      <c r="T230" s="17"/>
      <c r="U230" s="19"/>
    </row>
    <row r="231" spans="2:21" ht="15.75" customHeight="1">
      <c r="B231" s="260">
        <f>'AMZN Auto Part MASTER'!$GH$4</f>
        <v>0</v>
      </c>
      <c r="C231" s="17" t="s">
        <v>480</v>
      </c>
      <c r="D231" s="260">
        <f>'AMZN Auto Part MASTER'!$GH$60</f>
        <v>0</v>
      </c>
      <c r="E231" s="234"/>
      <c r="F231" s="229"/>
      <c r="G231" s="229"/>
      <c r="H231" s="12"/>
      <c r="I231" s="12"/>
      <c r="J231" s="12"/>
      <c r="K231" s="12"/>
      <c r="L231" s="12"/>
      <c r="T231" s="17"/>
      <c r="U231" s="19"/>
    </row>
    <row r="232" spans="2:21" ht="15.75" customHeight="1">
      <c r="B232" s="260">
        <f>'AMZN Auto Part MASTER'!$GI$4</f>
        <v>0</v>
      </c>
      <c r="C232" s="17" t="s">
        <v>481</v>
      </c>
      <c r="D232" s="260">
        <f>'AMZN Auto Part MASTER'!$GI$60</f>
        <v>0</v>
      </c>
      <c r="E232" s="234"/>
      <c r="F232" s="229"/>
      <c r="G232" s="229"/>
      <c r="H232" s="12"/>
      <c r="I232" s="12"/>
      <c r="J232" s="12"/>
      <c r="K232" s="12"/>
      <c r="L232" s="12"/>
      <c r="T232" s="17"/>
      <c r="U232" s="19"/>
    </row>
    <row r="233" spans="2:21" ht="15.75" customHeight="1">
      <c r="B233" s="260">
        <f>'AMZN Auto Part MASTER'!$GJ$4</f>
        <v>0</v>
      </c>
      <c r="C233" s="17" t="s">
        <v>482</v>
      </c>
      <c r="D233" s="260">
        <f>'AMZN Auto Part MASTER'!$GJ$60</f>
        <v>0</v>
      </c>
      <c r="E233" s="234"/>
      <c r="F233" s="229"/>
      <c r="G233" s="229"/>
      <c r="H233" s="12"/>
      <c r="I233" s="12"/>
      <c r="J233" s="12"/>
      <c r="K233" s="12"/>
      <c r="L233" s="12"/>
      <c r="T233" s="17"/>
      <c r="U233" s="19"/>
    </row>
    <row r="234" spans="2:21" ht="15.75" customHeight="1">
      <c r="B234" s="260">
        <f>'AMZN Auto Part MASTER'!$GK$4</f>
        <v>0</v>
      </c>
      <c r="C234" s="17" t="s">
        <v>483</v>
      </c>
      <c r="D234" s="260">
        <f>'AMZN Auto Part MASTER'!$GK$60</f>
        <v>0</v>
      </c>
      <c r="E234" s="234"/>
      <c r="F234" s="229"/>
      <c r="G234" s="229"/>
      <c r="H234" s="12"/>
      <c r="I234" s="12"/>
      <c r="J234" s="12"/>
      <c r="K234" s="12"/>
      <c r="L234" s="12"/>
      <c r="T234" s="17"/>
      <c r="U234" s="19"/>
    </row>
    <row r="235" spans="2:21" ht="15.75" customHeight="1">
      <c r="B235" s="260">
        <f>'AMZN Auto Part MASTER'!$GL$4</f>
        <v>0</v>
      </c>
      <c r="C235" s="17" t="s">
        <v>484</v>
      </c>
      <c r="D235" s="260">
        <f>'AMZN Auto Part MASTER'!$GL$60</f>
        <v>0</v>
      </c>
      <c r="E235" s="234"/>
      <c r="F235" s="229"/>
      <c r="G235" s="229"/>
      <c r="H235" s="12"/>
      <c r="I235" s="12"/>
      <c r="J235" s="12"/>
      <c r="K235" s="12"/>
      <c r="L235" s="12"/>
      <c r="T235" s="17"/>
      <c r="U235" s="19"/>
    </row>
    <row r="236" spans="2:21" ht="15.75" customHeight="1">
      <c r="B236" s="260">
        <f>'AMZN Auto Part MASTER'!$GM$4</f>
        <v>0</v>
      </c>
      <c r="C236" s="17" t="s">
        <v>485</v>
      </c>
      <c r="D236" s="260">
        <f>'AMZN Auto Part MASTER'!$GM$60</f>
        <v>0</v>
      </c>
      <c r="E236" s="234"/>
      <c r="F236" s="229"/>
      <c r="G236" s="229"/>
      <c r="H236" s="12"/>
      <c r="I236" s="12"/>
      <c r="J236" s="12"/>
      <c r="K236" s="12"/>
      <c r="L236" s="12"/>
      <c r="T236" s="17"/>
      <c r="U236" s="19"/>
    </row>
    <row r="237" spans="2:21" ht="15.75" customHeight="1">
      <c r="B237" s="260">
        <f>'AMZN Auto Part MASTER'!$GN$4</f>
        <v>0</v>
      </c>
      <c r="C237" s="17" t="s">
        <v>486</v>
      </c>
      <c r="D237" s="260">
        <f>'AMZN Auto Part MASTER'!$GN$60</f>
        <v>0</v>
      </c>
      <c r="E237" s="234"/>
      <c r="F237" s="229"/>
      <c r="G237" s="229"/>
      <c r="H237" s="12"/>
      <c r="I237" s="12"/>
      <c r="J237" s="12"/>
      <c r="K237" s="12"/>
      <c r="L237" s="12"/>
      <c r="T237" s="17"/>
      <c r="U237" s="19"/>
    </row>
    <row r="238" spans="2:21" ht="15.75" customHeight="1">
      <c r="B238" s="260">
        <f>'AMZN Auto Part MASTER'!$GO$4</f>
        <v>0</v>
      </c>
      <c r="C238" s="17" t="s">
        <v>487</v>
      </c>
      <c r="D238" s="260">
        <f>'AMZN Auto Part MASTER'!$GO$60</f>
        <v>0</v>
      </c>
      <c r="E238" s="234"/>
      <c r="F238" s="229"/>
      <c r="G238" s="229"/>
      <c r="H238" s="12"/>
      <c r="I238" s="12"/>
      <c r="J238" s="12"/>
      <c r="K238" s="12"/>
      <c r="L238" s="12"/>
      <c r="T238" s="17"/>
      <c r="U238" s="19"/>
    </row>
    <row r="239" spans="2:21" ht="15.75" customHeight="1">
      <c r="B239" s="260">
        <f>'AMZN Auto Part MASTER'!$GP$4</f>
        <v>0</v>
      </c>
      <c r="C239" s="17" t="s">
        <v>488</v>
      </c>
      <c r="D239" s="260">
        <f>'AMZN Auto Part MASTER'!$GP$60</f>
        <v>0</v>
      </c>
      <c r="E239" s="234"/>
      <c r="F239" s="229"/>
      <c r="G239" s="229"/>
      <c r="H239" s="12"/>
      <c r="I239" s="12"/>
      <c r="J239" s="12"/>
      <c r="K239" s="12"/>
      <c r="L239" s="12"/>
      <c r="T239" s="17"/>
      <c r="U239" s="19"/>
    </row>
    <row r="240" spans="2:21" ht="15.75" customHeight="1">
      <c r="B240" s="260">
        <f>'AMZN Auto Part MASTER'!$GQ$4</f>
        <v>0</v>
      </c>
      <c r="C240" s="17" t="s">
        <v>489</v>
      </c>
      <c r="D240" s="260">
        <f>'AMZN Auto Part MASTER'!$GQ$60</f>
        <v>0</v>
      </c>
      <c r="E240" s="234"/>
      <c r="F240" s="229"/>
      <c r="G240" s="229"/>
      <c r="H240" s="12"/>
      <c r="I240" s="12"/>
      <c r="J240" s="12"/>
      <c r="K240" s="12"/>
      <c r="L240" s="12"/>
      <c r="T240" s="17"/>
      <c r="U240" s="19"/>
    </row>
    <row r="241" spans="2:21" ht="15.75" customHeight="1">
      <c r="B241" s="260">
        <f>'AMZN Auto Part MASTER'!$GR$4</f>
        <v>0</v>
      </c>
      <c r="C241" s="17" t="s">
        <v>490</v>
      </c>
      <c r="D241" s="260">
        <f>'AMZN Auto Part MASTER'!$GR$60</f>
        <v>0</v>
      </c>
      <c r="E241" s="234"/>
      <c r="F241" s="229"/>
      <c r="G241" s="229"/>
      <c r="H241" s="12"/>
      <c r="I241" s="12"/>
      <c r="J241" s="12"/>
      <c r="K241" s="12"/>
      <c r="L241" s="12"/>
      <c r="T241" s="17"/>
      <c r="U241" s="19"/>
    </row>
    <row r="242" spans="2:21" ht="15.75" customHeight="1">
      <c r="B242" s="260">
        <f>'AMZN Auto Part MASTER'!$GS$4</f>
        <v>0</v>
      </c>
      <c r="C242" s="17" t="s">
        <v>491</v>
      </c>
      <c r="D242" s="260">
        <f>'AMZN Auto Part MASTER'!$GS$60</f>
        <v>0</v>
      </c>
      <c r="E242" s="234"/>
      <c r="F242" s="229"/>
      <c r="G242" s="229"/>
      <c r="H242" s="12"/>
      <c r="I242" s="12"/>
      <c r="J242" s="12"/>
      <c r="K242" s="12"/>
      <c r="L242" s="12"/>
      <c r="T242" s="17"/>
      <c r="U242" s="19"/>
    </row>
    <row r="243" spans="2:21" ht="15.75" customHeight="1">
      <c r="B243" s="260">
        <f>'AMZN Auto Part MASTER'!$GT$4</f>
        <v>0</v>
      </c>
      <c r="C243" s="17" t="s">
        <v>492</v>
      </c>
      <c r="D243" s="260">
        <f>'AMZN Auto Part MASTER'!$GT$60</f>
        <v>0</v>
      </c>
      <c r="E243" s="234"/>
      <c r="F243" s="229"/>
      <c r="G243" s="229"/>
      <c r="H243" s="12"/>
      <c r="I243" s="12"/>
      <c r="J243" s="12"/>
      <c r="K243" s="12"/>
      <c r="L243" s="12"/>
      <c r="T243" s="17"/>
      <c r="U243" s="19"/>
    </row>
    <row r="244" spans="2:21" ht="15.75" customHeight="1">
      <c r="B244" s="260">
        <f>'AMZN Auto Part MASTER'!$GU$4</f>
        <v>0</v>
      </c>
      <c r="C244" s="17" t="s">
        <v>493</v>
      </c>
      <c r="D244" s="260">
        <f>'AMZN Auto Part MASTER'!$GU$60</f>
        <v>0</v>
      </c>
      <c r="E244" s="234"/>
      <c r="F244" s="229"/>
      <c r="G244" s="229"/>
      <c r="H244" s="12"/>
      <c r="I244" s="12"/>
      <c r="J244" s="12"/>
      <c r="K244" s="12"/>
      <c r="L244" s="12"/>
      <c r="T244" s="17"/>
      <c r="U244" s="19"/>
    </row>
    <row r="245" spans="2:21" ht="15.75" customHeight="1">
      <c r="C245" s="17"/>
      <c r="D245" s="66"/>
      <c r="E245" s="66"/>
      <c r="F245" s="66"/>
      <c r="G245" s="66"/>
      <c r="H245" s="12"/>
      <c r="I245" s="12"/>
      <c r="J245" s="12"/>
      <c r="K245" s="12"/>
      <c r="L245" s="12"/>
      <c r="T245" s="17"/>
      <c r="U245" s="19"/>
    </row>
    <row r="246" spans="2:21" ht="15.75" customHeight="1">
      <c r="C246" s="17"/>
      <c r="D246" s="66"/>
      <c r="E246" s="66"/>
      <c r="F246" s="66"/>
      <c r="G246" s="66"/>
      <c r="H246" s="12"/>
      <c r="I246" s="12"/>
      <c r="J246" s="12"/>
      <c r="K246" s="12"/>
      <c r="L246" s="12"/>
      <c r="T246" s="17"/>
      <c r="U246" s="19"/>
    </row>
    <row r="247" spans="2:21" ht="15.75" customHeight="1">
      <c r="C247" s="17"/>
      <c r="D247" s="66"/>
      <c r="E247" s="66"/>
      <c r="F247" s="66"/>
      <c r="G247" s="66"/>
      <c r="H247" s="12"/>
      <c r="I247" s="12"/>
      <c r="J247" s="12"/>
      <c r="K247" s="12"/>
      <c r="L247" s="12"/>
      <c r="T247" s="17"/>
      <c r="U247" s="19"/>
    </row>
    <row r="248" spans="2:21" ht="15.75" customHeight="1">
      <c r="C248" s="17"/>
      <c r="D248" s="66"/>
      <c r="E248" s="66"/>
      <c r="F248" s="66"/>
      <c r="G248" s="66"/>
      <c r="H248" s="12"/>
      <c r="I248" s="12"/>
      <c r="J248" s="12"/>
      <c r="K248" s="12"/>
      <c r="L248" s="12"/>
      <c r="T248" s="17"/>
      <c r="U248" s="19"/>
    </row>
    <row r="249" spans="2:21" ht="15.75" customHeight="1">
      <c r="C249" s="17"/>
      <c r="D249" s="66"/>
      <c r="E249" s="66"/>
      <c r="F249" s="66"/>
      <c r="G249" s="66"/>
      <c r="H249" s="12"/>
      <c r="I249" s="12"/>
      <c r="J249" s="12"/>
      <c r="K249" s="12"/>
      <c r="L249" s="12"/>
      <c r="T249" s="17"/>
      <c r="U249" s="19"/>
    </row>
    <row r="250" spans="2:21" ht="15.75" customHeight="1">
      <c r="C250" s="17"/>
      <c r="D250" s="66"/>
      <c r="E250" s="66"/>
      <c r="F250" s="66"/>
      <c r="G250" s="66"/>
      <c r="H250" s="12"/>
      <c r="I250" s="12"/>
      <c r="J250" s="12"/>
      <c r="K250" s="12"/>
      <c r="L250" s="12"/>
      <c r="T250" s="17"/>
      <c r="U250" s="19"/>
    </row>
    <row r="251" spans="2:21" ht="15.75" customHeight="1">
      <c r="C251" s="17"/>
      <c r="D251" s="66"/>
      <c r="E251" s="66"/>
      <c r="F251" s="66"/>
      <c r="G251" s="66"/>
      <c r="H251" s="12"/>
      <c r="I251" s="12"/>
      <c r="J251" s="12"/>
      <c r="K251" s="12"/>
      <c r="L251" s="12"/>
      <c r="T251" s="17"/>
      <c r="U251" s="19"/>
    </row>
    <row r="252" spans="2:21" ht="15.75" customHeight="1">
      <c r="C252" s="17"/>
      <c r="D252" s="66"/>
      <c r="E252" s="66"/>
      <c r="F252" s="66"/>
      <c r="G252" s="66"/>
      <c r="H252" s="12"/>
      <c r="I252" s="12"/>
      <c r="J252" s="12"/>
      <c r="K252" s="12"/>
      <c r="L252" s="12"/>
      <c r="T252" s="17"/>
      <c r="U252" s="19"/>
    </row>
    <row r="253" spans="2:21" ht="15.75" customHeight="1">
      <c r="C253" s="17"/>
      <c r="D253" s="66"/>
      <c r="E253" s="66"/>
      <c r="F253" s="66"/>
      <c r="G253" s="66"/>
      <c r="H253" s="12"/>
      <c r="I253" s="12"/>
      <c r="J253" s="12"/>
      <c r="K253" s="12"/>
      <c r="L253" s="12"/>
      <c r="T253" s="17"/>
      <c r="U253" s="19"/>
    </row>
    <row r="254" spans="2:21" ht="15.75" customHeight="1">
      <c r="C254" s="17"/>
      <c r="D254" s="66"/>
      <c r="E254" s="66"/>
      <c r="F254" s="66"/>
      <c r="G254" s="66"/>
      <c r="H254" s="12"/>
      <c r="I254" s="12"/>
      <c r="J254" s="12"/>
      <c r="K254" s="12"/>
      <c r="L254" s="12"/>
      <c r="T254" s="17"/>
      <c r="U254" s="19"/>
    </row>
    <row r="255" spans="2:21" ht="15.75" customHeight="1">
      <c r="C255" s="17"/>
      <c r="D255" s="66"/>
      <c r="E255" s="66"/>
      <c r="F255" s="66"/>
      <c r="G255" s="66"/>
      <c r="H255" s="12"/>
      <c r="I255" s="12"/>
      <c r="J255" s="12"/>
      <c r="K255" s="12"/>
      <c r="L255" s="12"/>
      <c r="T255" s="17"/>
      <c r="U255" s="19"/>
    </row>
    <row r="256" spans="2:21" ht="15.75" customHeight="1">
      <c r="C256" s="17"/>
      <c r="D256" s="66"/>
      <c r="E256" s="66"/>
      <c r="F256" s="66"/>
      <c r="G256" s="66"/>
      <c r="H256" s="12"/>
      <c r="I256" s="12"/>
      <c r="J256" s="12"/>
      <c r="K256" s="12"/>
      <c r="L256" s="12"/>
      <c r="T256" s="17"/>
      <c r="U256" s="19"/>
    </row>
    <row r="257" spans="3:21" ht="15.75" customHeight="1">
      <c r="C257" s="17"/>
      <c r="D257" s="66"/>
      <c r="E257" s="66"/>
      <c r="F257" s="66"/>
      <c r="G257" s="66"/>
      <c r="H257" s="12"/>
      <c r="I257" s="12"/>
      <c r="J257" s="12"/>
      <c r="K257" s="12"/>
      <c r="L257" s="12"/>
      <c r="T257" s="17"/>
      <c r="U257" s="19"/>
    </row>
    <row r="258" spans="3:21" ht="15.75" customHeight="1">
      <c r="C258" s="17"/>
      <c r="D258" s="66"/>
      <c r="E258" s="66"/>
      <c r="F258" s="66"/>
      <c r="G258" s="66"/>
      <c r="H258" s="12"/>
      <c r="I258" s="12"/>
      <c r="J258" s="12"/>
      <c r="K258" s="12"/>
      <c r="L258" s="12"/>
      <c r="T258" s="17"/>
      <c r="U258" s="19"/>
    </row>
    <row r="259" spans="3:21" ht="15.75" customHeight="1">
      <c r="C259" s="17"/>
      <c r="D259" s="66"/>
      <c r="E259" s="66"/>
      <c r="F259" s="66"/>
      <c r="G259" s="66"/>
      <c r="H259" s="12"/>
      <c r="I259" s="12"/>
      <c r="J259" s="12"/>
      <c r="K259" s="12"/>
      <c r="L259" s="12"/>
      <c r="T259" s="17"/>
      <c r="U259" s="19"/>
    </row>
    <row r="260" spans="3:21" ht="15.75" customHeight="1">
      <c r="C260" s="17"/>
      <c r="D260" s="66"/>
      <c r="E260" s="66"/>
      <c r="F260" s="66"/>
      <c r="G260" s="66"/>
      <c r="H260" s="12"/>
      <c r="I260" s="12"/>
      <c r="J260" s="12"/>
      <c r="K260" s="12"/>
      <c r="L260" s="12"/>
      <c r="T260" s="17"/>
      <c r="U260" s="19"/>
    </row>
    <row r="261" spans="3:21" ht="15.75" customHeight="1">
      <c r="C261" s="17"/>
      <c r="D261" s="66"/>
      <c r="E261" s="66"/>
      <c r="F261" s="66"/>
      <c r="G261" s="66"/>
      <c r="H261" s="12"/>
      <c r="I261" s="12"/>
      <c r="J261" s="12"/>
      <c r="K261" s="12"/>
      <c r="L261" s="12"/>
      <c r="T261" s="17"/>
      <c r="U261" s="19"/>
    </row>
    <row r="262" spans="3:21" ht="15.75" customHeight="1">
      <c r="C262" s="17"/>
      <c r="D262" s="66"/>
      <c r="E262" s="66"/>
      <c r="F262" s="66"/>
      <c r="G262" s="66"/>
      <c r="H262" s="12"/>
      <c r="I262" s="12"/>
      <c r="J262" s="12"/>
      <c r="K262" s="12"/>
      <c r="L262" s="12"/>
      <c r="T262" s="17"/>
      <c r="U262" s="19"/>
    </row>
    <row r="263" spans="3:21" ht="15.75" customHeight="1">
      <c r="C263" s="17"/>
      <c r="D263" s="66"/>
      <c r="E263" s="66"/>
      <c r="F263" s="66"/>
      <c r="G263" s="66"/>
      <c r="H263" s="12"/>
      <c r="I263" s="12"/>
      <c r="J263" s="12"/>
      <c r="K263" s="12"/>
      <c r="L263" s="12"/>
      <c r="T263" s="17"/>
      <c r="U263" s="19"/>
    </row>
    <row r="264" spans="3:21" ht="15.75" customHeight="1">
      <c r="C264" s="17"/>
      <c r="D264" s="66"/>
      <c r="E264" s="66"/>
      <c r="F264" s="66"/>
      <c r="G264" s="66"/>
      <c r="H264" s="12"/>
      <c r="I264" s="12"/>
      <c r="J264" s="12"/>
      <c r="K264" s="12"/>
      <c r="L264" s="12"/>
      <c r="T264" s="17"/>
      <c r="U264" s="19"/>
    </row>
    <row r="265" spans="3:21" ht="15.75" customHeight="1">
      <c r="C265" s="17"/>
      <c r="D265" s="66"/>
      <c r="E265" s="66"/>
      <c r="F265" s="66"/>
      <c r="G265" s="66"/>
      <c r="H265" s="12"/>
      <c r="I265" s="12"/>
      <c r="J265" s="12"/>
      <c r="K265" s="12"/>
      <c r="L265" s="12"/>
      <c r="T265" s="17"/>
      <c r="U265" s="19"/>
    </row>
    <row r="266" spans="3:21" ht="15.75" customHeight="1">
      <c r="C266" s="17"/>
      <c r="D266" s="66"/>
      <c r="E266" s="66"/>
      <c r="F266" s="66"/>
      <c r="G266" s="66"/>
      <c r="H266" s="12"/>
      <c r="I266" s="12"/>
      <c r="J266" s="12"/>
      <c r="K266" s="12"/>
      <c r="L266" s="12"/>
      <c r="T266" s="17"/>
      <c r="U266" s="19"/>
    </row>
    <row r="267" spans="3:21" ht="15.75" customHeight="1">
      <c r="C267" s="17"/>
      <c r="D267" s="66"/>
      <c r="E267" s="66"/>
      <c r="F267" s="66"/>
      <c r="G267" s="66"/>
      <c r="H267" s="12"/>
      <c r="I267" s="12"/>
      <c r="J267" s="12"/>
      <c r="K267" s="12"/>
      <c r="L267" s="12"/>
      <c r="T267" s="17"/>
      <c r="U267" s="19"/>
    </row>
    <row r="268" spans="3:21" ht="15.75" customHeight="1">
      <c r="C268" s="17"/>
      <c r="D268" s="66"/>
      <c r="E268" s="66"/>
      <c r="F268" s="66"/>
      <c r="G268" s="66"/>
      <c r="H268" s="12"/>
      <c r="I268" s="12"/>
      <c r="J268" s="12"/>
      <c r="K268" s="12"/>
      <c r="L268" s="12"/>
      <c r="T268" s="17"/>
      <c r="U268" s="19"/>
    </row>
    <row r="269" spans="3:21" ht="15.75" customHeight="1">
      <c r="C269" s="17"/>
      <c r="D269" s="66"/>
      <c r="E269" s="66"/>
      <c r="F269" s="66"/>
      <c r="G269" s="66"/>
      <c r="H269" s="12"/>
      <c r="I269" s="12"/>
      <c r="J269" s="12"/>
      <c r="K269" s="12"/>
      <c r="L269" s="12"/>
      <c r="T269" s="17"/>
      <c r="U269" s="19"/>
    </row>
    <row r="270" spans="3:21" ht="15.75" customHeight="1">
      <c r="C270" s="17"/>
      <c r="D270" s="66"/>
      <c r="E270" s="66"/>
      <c r="F270" s="66"/>
      <c r="G270" s="66"/>
      <c r="H270" s="12"/>
      <c r="I270" s="12"/>
      <c r="J270" s="12"/>
      <c r="K270" s="12"/>
      <c r="L270" s="12"/>
      <c r="T270" s="17"/>
      <c r="U270" s="19"/>
    </row>
    <row r="271" spans="3:21" ht="15.75" customHeight="1">
      <c r="C271" s="17"/>
      <c r="D271" s="66"/>
      <c r="E271" s="66"/>
      <c r="F271" s="66"/>
      <c r="G271" s="66"/>
      <c r="H271" s="12"/>
      <c r="I271" s="12"/>
      <c r="J271" s="12"/>
      <c r="K271" s="12"/>
      <c r="L271" s="12"/>
      <c r="T271" s="17"/>
      <c r="U271" s="19"/>
    </row>
    <row r="272" spans="3:21" ht="15.75" customHeight="1">
      <c r="C272" s="17"/>
      <c r="D272" s="66"/>
      <c r="E272" s="66"/>
      <c r="F272" s="66"/>
      <c r="G272" s="66"/>
      <c r="H272" s="12"/>
      <c r="I272" s="12"/>
      <c r="J272" s="12"/>
      <c r="K272" s="12"/>
      <c r="L272" s="12"/>
      <c r="T272" s="17"/>
      <c r="U272" s="19"/>
    </row>
    <row r="273" spans="3:21" ht="15.75" customHeight="1">
      <c r="C273" s="17"/>
      <c r="D273" s="66"/>
      <c r="E273" s="66"/>
      <c r="F273" s="66"/>
      <c r="G273" s="66"/>
      <c r="H273" s="12"/>
      <c r="I273" s="12"/>
      <c r="J273" s="12"/>
      <c r="K273" s="12"/>
      <c r="L273" s="12"/>
      <c r="T273" s="17"/>
      <c r="U273" s="19"/>
    </row>
    <row r="274" spans="3:21" ht="15.75" customHeight="1">
      <c r="C274" s="17"/>
      <c r="D274" s="66"/>
      <c r="E274" s="66"/>
      <c r="F274" s="66"/>
      <c r="G274" s="66"/>
      <c r="H274" s="12"/>
      <c r="I274" s="12"/>
      <c r="J274" s="12"/>
      <c r="K274" s="12"/>
      <c r="L274" s="12"/>
      <c r="T274" s="17"/>
      <c r="U274" s="19"/>
    </row>
    <row r="275" spans="3:21" ht="15.75" customHeight="1">
      <c r="C275" s="17"/>
      <c r="D275" s="66"/>
      <c r="E275" s="66"/>
      <c r="F275" s="66"/>
      <c r="G275" s="66"/>
      <c r="H275" s="12"/>
      <c r="I275" s="12"/>
      <c r="J275" s="12"/>
      <c r="K275" s="12"/>
      <c r="L275" s="12"/>
      <c r="T275" s="17"/>
      <c r="U275" s="19"/>
    </row>
    <row r="276" spans="3:21" ht="15.75" customHeight="1">
      <c r="C276" s="17"/>
      <c r="D276" s="66"/>
      <c r="E276" s="66"/>
      <c r="F276" s="66"/>
      <c r="G276" s="66"/>
      <c r="H276" s="12"/>
      <c r="I276" s="12"/>
      <c r="J276" s="12"/>
      <c r="K276" s="12"/>
      <c r="L276" s="12"/>
      <c r="T276" s="17"/>
      <c r="U276" s="19"/>
    </row>
    <row r="277" spans="3:21" ht="15.75" customHeight="1">
      <c r="C277" s="17"/>
      <c r="D277" s="66"/>
      <c r="E277" s="66"/>
      <c r="F277" s="66"/>
      <c r="G277" s="66"/>
      <c r="H277" s="12"/>
      <c r="I277" s="12"/>
      <c r="J277" s="12"/>
      <c r="K277" s="12"/>
      <c r="L277" s="12"/>
      <c r="T277" s="17"/>
      <c r="U277" s="19"/>
    </row>
    <row r="278" spans="3:21" ht="15.75" customHeight="1">
      <c r="C278" s="17"/>
      <c r="D278" s="66"/>
      <c r="E278" s="66"/>
      <c r="F278" s="66"/>
      <c r="G278" s="66"/>
      <c r="H278" s="12"/>
      <c r="I278" s="12"/>
      <c r="J278" s="12"/>
      <c r="K278" s="12"/>
      <c r="L278" s="12"/>
      <c r="T278" s="17"/>
      <c r="U278" s="19"/>
    </row>
    <row r="279" spans="3:21" ht="15.75" customHeight="1">
      <c r="C279" s="17"/>
      <c r="D279" s="66"/>
      <c r="E279" s="66"/>
      <c r="F279" s="66"/>
      <c r="G279" s="66"/>
      <c r="H279" s="12"/>
      <c r="I279" s="12"/>
      <c r="J279" s="12"/>
      <c r="K279" s="12"/>
      <c r="L279" s="12"/>
      <c r="T279" s="17"/>
      <c r="U279" s="19"/>
    </row>
    <row r="280" spans="3:21" ht="15.75" customHeight="1">
      <c r="C280" s="17"/>
      <c r="D280" s="66"/>
      <c r="E280" s="66"/>
      <c r="F280" s="66"/>
      <c r="G280" s="66"/>
      <c r="H280" s="12"/>
      <c r="I280" s="12"/>
      <c r="J280" s="12"/>
      <c r="K280" s="12"/>
      <c r="L280" s="12"/>
      <c r="T280" s="17"/>
      <c r="U280" s="19"/>
    </row>
    <row r="281" spans="3:21" ht="15.75" customHeight="1">
      <c r="C281" s="17"/>
      <c r="D281" s="66"/>
      <c r="E281" s="66"/>
      <c r="F281" s="66"/>
      <c r="G281" s="66"/>
      <c r="H281" s="12"/>
      <c r="I281" s="12"/>
      <c r="J281" s="12"/>
      <c r="K281" s="12"/>
      <c r="L281" s="12"/>
      <c r="T281" s="17"/>
      <c r="U281" s="19"/>
    </row>
    <row r="282" spans="3:21" ht="15.75" customHeight="1">
      <c r="C282" s="17"/>
      <c r="D282" s="66"/>
      <c r="E282" s="66"/>
      <c r="F282" s="66"/>
      <c r="G282" s="66"/>
      <c r="H282" s="12"/>
      <c r="I282" s="12"/>
      <c r="J282" s="12"/>
      <c r="K282" s="12"/>
      <c r="L282" s="12"/>
      <c r="T282" s="17"/>
      <c r="U282" s="19"/>
    </row>
    <row r="283" spans="3:21" ht="15.75" customHeight="1">
      <c r="C283" s="17"/>
      <c r="D283" s="66"/>
      <c r="E283" s="66"/>
      <c r="F283" s="66"/>
      <c r="G283" s="66"/>
      <c r="H283" s="12"/>
      <c r="I283" s="12"/>
      <c r="J283" s="12"/>
      <c r="K283" s="12"/>
      <c r="L283" s="12"/>
      <c r="T283" s="17"/>
      <c r="U283" s="19"/>
    </row>
    <row r="284" spans="3:21" ht="15.75" customHeight="1">
      <c r="C284" s="17"/>
      <c r="D284" s="66"/>
      <c r="E284" s="66"/>
      <c r="F284" s="66"/>
      <c r="G284" s="66"/>
      <c r="H284" s="12"/>
      <c r="I284" s="12"/>
      <c r="J284" s="12"/>
      <c r="K284" s="12"/>
      <c r="L284" s="12"/>
      <c r="T284" s="17"/>
      <c r="U284" s="19"/>
    </row>
    <row r="285" spans="3:21" ht="15.75" customHeight="1">
      <c r="C285" s="17"/>
      <c r="D285" s="66"/>
      <c r="E285" s="66"/>
      <c r="F285" s="66"/>
      <c r="G285" s="66"/>
      <c r="H285" s="12"/>
      <c r="I285" s="12"/>
      <c r="J285" s="12"/>
      <c r="K285" s="12"/>
      <c r="L285" s="12"/>
      <c r="T285" s="17"/>
      <c r="U285" s="19"/>
    </row>
    <row r="286" spans="3:21" ht="15.75" customHeight="1">
      <c r="C286" s="17"/>
      <c r="D286" s="66"/>
      <c r="E286" s="66"/>
      <c r="F286" s="66"/>
      <c r="G286" s="66"/>
      <c r="H286" s="12"/>
      <c r="I286" s="12"/>
      <c r="J286" s="12"/>
      <c r="K286" s="12"/>
      <c r="L286" s="12"/>
      <c r="T286" s="17"/>
      <c r="U286" s="19"/>
    </row>
    <row r="287" spans="3:21" ht="15.75" customHeight="1">
      <c r="C287" s="17"/>
      <c r="D287" s="66"/>
      <c r="E287" s="66"/>
      <c r="F287" s="66"/>
      <c r="G287" s="66"/>
      <c r="H287" s="12"/>
      <c r="I287" s="12"/>
      <c r="J287" s="12"/>
      <c r="K287" s="12"/>
      <c r="L287" s="12"/>
      <c r="T287" s="17"/>
      <c r="U287" s="19"/>
    </row>
    <row r="288" spans="3:21" ht="15.75" customHeight="1">
      <c r="C288" s="17"/>
      <c r="D288" s="66"/>
      <c r="E288" s="66"/>
      <c r="F288" s="66"/>
      <c r="G288" s="66"/>
      <c r="H288" s="12"/>
      <c r="I288" s="12"/>
      <c r="J288" s="12"/>
      <c r="K288" s="12"/>
      <c r="L288" s="12"/>
      <c r="T288" s="17"/>
      <c r="U288" s="19"/>
    </row>
    <row r="289" spans="3:21" ht="15.75" customHeight="1">
      <c r="C289" s="17"/>
      <c r="D289" s="66"/>
      <c r="E289" s="66"/>
      <c r="F289" s="66"/>
      <c r="G289" s="66"/>
      <c r="H289" s="12"/>
      <c r="I289" s="12"/>
      <c r="J289" s="12"/>
      <c r="K289" s="12"/>
      <c r="L289" s="12"/>
      <c r="T289" s="17"/>
      <c r="U289" s="19"/>
    </row>
    <row r="290" spans="3:21" ht="15.75" customHeight="1">
      <c r="C290" s="17"/>
      <c r="D290" s="66"/>
      <c r="E290" s="66"/>
      <c r="F290" s="66"/>
      <c r="G290" s="66"/>
      <c r="H290" s="12"/>
      <c r="I290" s="12"/>
      <c r="J290" s="12"/>
      <c r="K290" s="12"/>
      <c r="L290" s="12"/>
      <c r="T290" s="17"/>
      <c r="U290" s="19"/>
    </row>
    <row r="291" spans="3:21" ht="15.75" customHeight="1">
      <c r="C291" s="17"/>
      <c r="D291" s="66"/>
      <c r="E291" s="66"/>
      <c r="F291" s="66"/>
      <c r="G291" s="66"/>
      <c r="H291" s="12"/>
      <c r="I291" s="12"/>
      <c r="J291" s="12"/>
      <c r="K291" s="12"/>
      <c r="L291" s="12"/>
      <c r="T291" s="17"/>
      <c r="U291" s="19"/>
    </row>
    <row r="292" spans="3:21" ht="15.75" customHeight="1">
      <c r="C292" s="17"/>
      <c r="D292" s="66"/>
      <c r="E292" s="66"/>
      <c r="F292" s="66"/>
      <c r="G292" s="66"/>
      <c r="H292" s="12"/>
      <c r="I292" s="12"/>
      <c r="J292" s="12"/>
      <c r="K292" s="12"/>
      <c r="L292" s="12"/>
      <c r="T292" s="17"/>
      <c r="U292" s="19"/>
    </row>
    <row r="293" spans="3:21" ht="15.75" customHeight="1">
      <c r="C293" s="17"/>
      <c r="D293" s="66"/>
      <c r="E293" s="66"/>
      <c r="F293" s="66"/>
      <c r="G293" s="66"/>
      <c r="H293" s="12"/>
      <c r="I293" s="12"/>
      <c r="J293" s="12"/>
      <c r="K293" s="12"/>
      <c r="L293" s="12"/>
      <c r="T293" s="17"/>
      <c r="U293" s="19"/>
    </row>
    <row r="294" spans="3:21" ht="15.75" customHeight="1">
      <c r="C294" s="17"/>
      <c r="D294" s="66"/>
      <c r="E294" s="66"/>
      <c r="F294" s="66"/>
      <c r="G294" s="66"/>
      <c r="H294" s="12"/>
      <c r="I294" s="12"/>
      <c r="J294" s="12"/>
      <c r="K294" s="12"/>
      <c r="L294" s="12"/>
      <c r="T294" s="17"/>
      <c r="U294" s="19"/>
    </row>
    <row r="295" spans="3:21" ht="15.75" customHeight="1">
      <c r="C295" s="17"/>
      <c r="D295" s="66"/>
      <c r="E295" s="66"/>
      <c r="F295" s="66"/>
      <c r="G295" s="66"/>
      <c r="H295" s="12"/>
      <c r="I295" s="12"/>
      <c r="J295" s="12"/>
      <c r="K295" s="12"/>
      <c r="L295" s="12"/>
      <c r="T295" s="17"/>
      <c r="U295" s="19"/>
    </row>
    <row r="296" spans="3:21" ht="15.75" customHeight="1">
      <c r="C296" s="17"/>
      <c r="D296" s="66"/>
      <c r="E296" s="66"/>
      <c r="F296" s="66"/>
      <c r="G296" s="66"/>
      <c r="H296" s="12"/>
      <c r="I296" s="12"/>
      <c r="J296" s="12"/>
      <c r="K296" s="12"/>
      <c r="L296" s="12"/>
      <c r="T296" s="17"/>
      <c r="U296" s="19"/>
    </row>
    <row r="297" spans="3:21" ht="15.75" customHeight="1">
      <c r="C297" s="17"/>
      <c r="D297" s="66"/>
      <c r="E297" s="66"/>
      <c r="F297" s="66"/>
      <c r="G297" s="66"/>
      <c r="H297" s="12"/>
      <c r="I297" s="12"/>
      <c r="J297" s="12"/>
      <c r="K297" s="12"/>
      <c r="L297" s="12"/>
      <c r="T297" s="17"/>
      <c r="U297" s="19"/>
    </row>
    <row r="298" spans="3:21" ht="15.75" customHeight="1">
      <c r="C298" s="17"/>
      <c r="D298" s="66"/>
      <c r="E298" s="66"/>
      <c r="F298" s="66"/>
      <c r="G298" s="66"/>
      <c r="H298" s="12"/>
      <c r="I298" s="12"/>
      <c r="J298" s="12"/>
      <c r="K298" s="12"/>
      <c r="L298" s="12"/>
      <c r="T298" s="17"/>
      <c r="U298" s="19"/>
    </row>
    <row r="299" spans="3:21" ht="15.75" customHeight="1">
      <c r="C299" s="17"/>
      <c r="D299" s="66"/>
      <c r="E299" s="66"/>
      <c r="F299" s="66"/>
      <c r="G299" s="66"/>
      <c r="H299" s="12"/>
      <c r="I299" s="12"/>
      <c r="J299" s="12"/>
      <c r="K299" s="12"/>
      <c r="L299" s="12"/>
      <c r="T299" s="17"/>
      <c r="U299" s="19"/>
    </row>
    <row r="300" spans="3:21" ht="15.75" customHeight="1">
      <c r="C300" s="17"/>
      <c r="D300" s="66"/>
      <c r="E300" s="66"/>
      <c r="F300" s="66"/>
      <c r="G300" s="66"/>
      <c r="H300" s="12"/>
      <c r="I300" s="12"/>
      <c r="J300" s="12"/>
      <c r="K300" s="12"/>
      <c r="L300" s="12"/>
      <c r="T300" s="17"/>
      <c r="U300" s="19"/>
    </row>
    <row r="301" spans="3:21" ht="15.75" customHeight="1">
      <c r="C301" s="17"/>
      <c r="D301" s="66"/>
      <c r="E301" s="66"/>
      <c r="F301" s="66"/>
      <c r="G301" s="66"/>
      <c r="H301" s="12"/>
      <c r="I301" s="12"/>
      <c r="J301" s="12"/>
      <c r="K301" s="12"/>
      <c r="L301" s="12"/>
      <c r="T301" s="17"/>
      <c r="U301" s="19"/>
    </row>
    <row r="302" spans="3:21" ht="15.75" customHeight="1">
      <c r="C302" s="17"/>
      <c r="D302" s="66"/>
      <c r="E302" s="66"/>
      <c r="F302" s="66"/>
      <c r="G302" s="66"/>
      <c r="H302" s="12"/>
      <c r="I302" s="12"/>
      <c r="J302" s="12"/>
      <c r="K302" s="12"/>
      <c r="L302" s="12"/>
      <c r="T302" s="17"/>
      <c r="U302" s="19"/>
    </row>
    <row r="303" spans="3:21" ht="15.75" customHeight="1">
      <c r="C303" s="17"/>
      <c r="D303" s="66"/>
      <c r="E303" s="66"/>
      <c r="F303" s="66"/>
      <c r="G303" s="66"/>
      <c r="H303" s="12"/>
      <c r="I303" s="12"/>
      <c r="J303" s="12"/>
      <c r="K303" s="12"/>
      <c r="L303" s="12"/>
      <c r="T303" s="17"/>
      <c r="U303" s="19"/>
    </row>
    <row r="304" spans="3:21" ht="15.75" customHeight="1">
      <c r="C304" s="17"/>
      <c r="D304" s="66"/>
      <c r="E304" s="66"/>
      <c r="F304" s="66"/>
      <c r="G304" s="66"/>
      <c r="H304" s="12"/>
      <c r="I304" s="12"/>
      <c r="J304" s="12"/>
      <c r="K304" s="12"/>
      <c r="L304" s="12"/>
      <c r="T304" s="17"/>
      <c r="U304" s="19"/>
    </row>
    <row r="305" spans="3:21" ht="15.75" customHeight="1">
      <c r="C305" s="17"/>
      <c r="D305" s="66"/>
      <c r="E305" s="66"/>
      <c r="F305" s="66"/>
      <c r="G305" s="66"/>
      <c r="H305" s="12"/>
      <c r="I305" s="12"/>
      <c r="J305" s="12"/>
      <c r="K305" s="12"/>
      <c r="L305" s="12"/>
      <c r="T305" s="17"/>
      <c r="U305" s="19"/>
    </row>
    <row r="306" spans="3:21" ht="15.75" customHeight="1">
      <c r="C306" s="17"/>
      <c r="D306" s="66"/>
      <c r="E306" s="66"/>
      <c r="F306" s="66"/>
      <c r="G306" s="66"/>
      <c r="H306" s="12"/>
      <c r="I306" s="12"/>
      <c r="J306" s="12"/>
      <c r="K306" s="12"/>
      <c r="L306" s="12"/>
      <c r="T306" s="17"/>
      <c r="U306" s="19"/>
    </row>
    <row r="307" spans="3:21" ht="15.75" customHeight="1">
      <c r="C307" s="17"/>
      <c r="D307" s="66"/>
      <c r="E307" s="66"/>
      <c r="F307" s="66"/>
      <c r="G307" s="66"/>
      <c r="H307" s="12"/>
      <c r="I307" s="12"/>
      <c r="J307" s="12"/>
      <c r="K307" s="12"/>
      <c r="L307" s="12"/>
      <c r="T307" s="17"/>
      <c r="U307" s="19"/>
    </row>
    <row r="308" spans="3:21" ht="15.75" customHeight="1">
      <c r="C308" s="17"/>
      <c r="D308" s="66"/>
      <c r="E308" s="66"/>
      <c r="F308" s="66"/>
      <c r="G308" s="66"/>
      <c r="H308" s="12"/>
      <c r="I308" s="12"/>
      <c r="J308" s="12"/>
      <c r="K308" s="12"/>
      <c r="L308" s="12"/>
      <c r="T308" s="17"/>
      <c r="U308" s="19"/>
    </row>
    <row r="309" spans="3:21" ht="15.75" customHeight="1">
      <c r="C309" s="17"/>
      <c r="D309" s="66"/>
      <c r="E309" s="66"/>
      <c r="F309" s="66"/>
      <c r="G309" s="66"/>
      <c r="H309" s="12"/>
      <c r="I309" s="12"/>
      <c r="J309" s="12"/>
      <c r="K309" s="12"/>
      <c r="L309" s="12"/>
      <c r="T309" s="17"/>
      <c r="U309" s="19"/>
    </row>
    <row r="310" spans="3:21" ht="15.75" customHeight="1">
      <c r="C310" s="17"/>
      <c r="D310" s="66"/>
      <c r="E310" s="66"/>
      <c r="F310" s="66"/>
      <c r="G310" s="66"/>
      <c r="H310" s="12"/>
      <c r="I310" s="12"/>
      <c r="J310" s="12"/>
      <c r="K310" s="12"/>
      <c r="L310" s="12"/>
      <c r="T310" s="17"/>
      <c r="U310" s="19"/>
    </row>
    <row r="311" spans="3:21" ht="15.75" customHeight="1">
      <c r="C311" s="17"/>
      <c r="D311" s="66"/>
      <c r="E311" s="66"/>
      <c r="F311" s="66"/>
      <c r="G311" s="66"/>
      <c r="H311" s="12"/>
      <c r="I311" s="12"/>
      <c r="J311" s="12"/>
      <c r="K311" s="12"/>
      <c r="L311" s="12"/>
      <c r="T311" s="17"/>
      <c r="U311" s="19"/>
    </row>
    <row r="312" spans="3:21" ht="15.75" customHeight="1">
      <c r="C312" s="17"/>
      <c r="D312" s="66"/>
      <c r="E312" s="66"/>
      <c r="F312" s="66"/>
      <c r="G312" s="66"/>
      <c r="H312" s="12"/>
      <c r="I312" s="12"/>
      <c r="J312" s="12"/>
      <c r="K312" s="12"/>
      <c r="L312" s="12"/>
      <c r="T312" s="17"/>
      <c r="U312" s="19"/>
    </row>
    <row r="313" spans="3:21" ht="15.75" customHeight="1">
      <c r="C313" s="17"/>
      <c r="D313" s="66"/>
      <c r="E313" s="66"/>
      <c r="F313" s="66"/>
      <c r="G313" s="66"/>
      <c r="H313" s="12"/>
      <c r="I313" s="12"/>
      <c r="J313" s="12"/>
      <c r="K313" s="12"/>
      <c r="L313" s="12"/>
      <c r="T313" s="17"/>
      <c r="U313" s="19"/>
    </row>
    <row r="314" spans="3:21" ht="15.75" customHeight="1">
      <c r="C314" s="17"/>
      <c r="D314" s="66"/>
      <c r="E314" s="66"/>
      <c r="F314" s="66"/>
      <c r="G314" s="66"/>
      <c r="H314" s="12"/>
      <c r="I314" s="12"/>
      <c r="J314" s="12"/>
      <c r="K314" s="12"/>
      <c r="L314" s="12"/>
      <c r="T314" s="17"/>
      <c r="U314" s="19"/>
    </row>
    <row r="315" spans="3:21" ht="15.75" customHeight="1">
      <c r="C315" s="17"/>
      <c r="D315" s="66"/>
      <c r="E315" s="66"/>
      <c r="F315" s="66"/>
      <c r="G315" s="66"/>
      <c r="H315" s="12"/>
      <c r="I315" s="12"/>
      <c r="J315" s="12"/>
      <c r="K315" s="12"/>
      <c r="L315" s="12"/>
      <c r="T315" s="17"/>
      <c r="U315" s="19"/>
    </row>
    <row r="316" spans="3:21" ht="15.75" customHeight="1">
      <c r="C316" s="17"/>
      <c r="D316" s="66"/>
      <c r="E316" s="66"/>
      <c r="F316" s="66"/>
      <c r="G316" s="66"/>
      <c r="H316" s="12"/>
      <c r="I316" s="12"/>
      <c r="J316" s="12"/>
      <c r="K316" s="12"/>
      <c r="L316" s="12"/>
      <c r="T316" s="17"/>
      <c r="U316" s="19"/>
    </row>
    <row r="317" spans="3:21" ht="15.75" customHeight="1">
      <c r="C317" s="17"/>
      <c r="D317" s="66"/>
      <c r="E317" s="66"/>
      <c r="F317" s="66"/>
      <c r="G317" s="66"/>
      <c r="H317" s="12"/>
      <c r="I317" s="12"/>
      <c r="J317" s="12"/>
      <c r="K317" s="12"/>
      <c r="L317" s="12"/>
      <c r="T317" s="17"/>
      <c r="U317" s="19"/>
    </row>
    <row r="318" spans="3:21" ht="15.75" customHeight="1">
      <c r="C318" s="17"/>
      <c r="D318" s="66"/>
      <c r="E318" s="66"/>
      <c r="F318" s="66"/>
      <c r="G318" s="66"/>
      <c r="H318" s="12"/>
      <c r="I318" s="12"/>
      <c r="J318" s="12"/>
      <c r="K318" s="12"/>
      <c r="L318" s="12"/>
      <c r="T318" s="17"/>
      <c r="U318" s="19"/>
    </row>
    <row r="319" spans="3:21" ht="15.75" customHeight="1">
      <c r="C319" s="17"/>
      <c r="D319" s="66"/>
      <c r="E319" s="66"/>
      <c r="F319" s="66"/>
      <c r="G319" s="66"/>
      <c r="H319" s="12"/>
      <c r="I319" s="12"/>
      <c r="J319" s="12"/>
      <c r="K319" s="12"/>
      <c r="L319" s="12"/>
      <c r="T319" s="17"/>
      <c r="U319" s="19"/>
    </row>
    <row r="320" spans="3:21" ht="15.75" customHeight="1">
      <c r="C320" s="17"/>
      <c r="D320" s="66"/>
      <c r="E320" s="66"/>
      <c r="F320" s="66"/>
      <c r="G320" s="66"/>
      <c r="H320" s="12"/>
      <c r="I320" s="12"/>
      <c r="J320" s="12"/>
      <c r="K320" s="12"/>
      <c r="L320" s="12"/>
      <c r="T320" s="17"/>
      <c r="U320" s="19"/>
    </row>
    <row r="321" spans="3:21" ht="15.75" customHeight="1">
      <c r="C321" s="17"/>
      <c r="D321" s="66"/>
      <c r="E321" s="66"/>
      <c r="F321" s="66"/>
      <c r="G321" s="66"/>
      <c r="H321" s="12"/>
      <c r="I321" s="12"/>
      <c r="J321" s="12"/>
      <c r="K321" s="12"/>
      <c r="L321" s="12"/>
      <c r="T321" s="17"/>
      <c r="U321" s="19"/>
    </row>
    <row r="322" spans="3:21" ht="15.75" customHeight="1">
      <c r="C322" s="17"/>
      <c r="D322" s="66"/>
      <c r="E322" s="66"/>
      <c r="F322" s="66"/>
      <c r="G322" s="66"/>
      <c r="H322" s="12"/>
      <c r="I322" s="12"/>
      <c r="J322" s="12"/>
      <c r="K322" s="12"/>
      <c r="L322" s="12"/>
      <c r="T322" s="17"/>
      <c r="U322" s="19"/>
    </row>
    <row r="323" spans="3:21" ht="15.75" customHeight="1">
      <c r="C323" s="17"/>
      <c r="D323" s="66"/>
      <c r="E323" s="66"/>
      <c r="F323" s="66"/>
      <c r="G323" s="66"/>
      <c r="H323" s="12"/>
      <c r="I323" s="12"/>
      <c r="J323" s="12"/>
      <c r="K323" s="12"/>
      <c r="L323" s="12"/>
      <c r="T323" s="17"/>
      <c r="U323" s="19"/>
    </row>
    <row r="324" spans="3:21" ht="15.75" customHeight="1">
      <c r="C324" s="17"/>
      <c r="D324" s="66"/>
      <c r="E324" s="66"/>
      <c r="F324" s="66"/>
      <c r="G324" s="66"/>
      <c r="H324" s="12"/>
      <c r="I324" s="12"/>
      <c r="J324" s="12"/>
      <c r="K324" s="12"/>
      <c r="L324" s="12"/>
      <c r="T324" s="17"/>
      <c r="U324" s="19"/>
    </row>
    <row r="325" spans="3:21" ht="15.75" customHeight="1">
      <c r="C325" s="17"/>
      <c r="D325" s="66"/>
      <c r="E325" s="66"/>
      <c r="F325" s="66"/>
      <c r="G325" s="66"/>
      <c r="H325" s="12"/>
      <c r="I325" s="12"/>
      <c r="J325" s="12"/>
      <c r="K325" s="12"/>
      <c r="L325" s="12"/>
      <c r="T325" s="17"/>
      <c r="U325" s="19"/>
    </row>
    <row r="326" spans="3:21" ht="15.75" customHeight="1">
      <c r="C326" s="17"/>
      <c r="D326" s="66"/>
      <c r="E326" s="66"/>
      <c r="F326" s="66"/>
      <c r="G326" s="66"/>
      <c r="H326" s="12"/>
      <c r="I326" s="12"/>
      <c r="J326" s="12"/>
      <c r="K326" s="12"/>
      <c r="L326" s="12"/>
      <c r="T326" s="17"/>
      <c r="U326" s="19"/>
    </row>
    <row r="327" spans="3:21" ht="15.75" customHeight="1">
      <c r="C327" s="17"/>
      <c r="D327" s="66"/>
      <c r="E327" s="66"/>
      <c r="F327" s="66"/>
      <c r="G327" s="66"/>
      <c r="H327" s="12"/>
      <c r="I327" s="12"/>
      <c r="J327" s="12"/>
      <c r="K327" s="12"/>
      <c r="L327" s="12"/>
      <c r="T327" s="17"/>
      <c r="U327" s="19"/>
    </row>
    <row r="328" spans="3:21" ht="15.75" customHeight="1">
      <c r="C328" s="17"/>
      <c r="D328" s="66"/>
      <c r="E328" s="66"/>
      <c r="F328" s="66"/>
      <c r="G328" s="66"/>
      <c r="H328" s="12"/>
      <c r="I328" s="12"/>
      <c r="J328" s="12"/>
      <c r="K328" s="12"/>
      <c r="L328" s="12"/>
      <c r="T328" s="17"/>
      <c r="U328" s="19"/>
    </row>
    <row r="329" spans="3:21" ht="15.75" customHeight="1">
      <c r="C329" s="17"/>
      <c r="D329" s="66"/>
      <c r="E329" s="66"/>
      <c r="F329" s="66"/>
      <c r="G329" s="66"/>
      <c r="H329" s="12"/>
      <c r="I329" s="12"/>
      <c r="J329" s="12"/>
      <c r="K329" s="12"/>
      <c r="L329" s="12"/>
      <c r="T329" s="17"/>
      <c r="U329" s="19"/>
    </row>
    <row r="330" spans="3:21" ht="15.75" customHeight="1">
      <c r="C330" s="17"/>
      <c r="D330" s="66"/>
      <c r="E330" s="66"/>
      <c r="F330" s="66"/>
      <c r="G330" s="66"/>
      <c r="H330" s="12"/>
      <c r="I330" s="12"/>
      <c r="J330" s="12"/>
      <c r="K330" s="12"/>
      <c r="L330" s="12"/>
      <c r="T330" s="17"/>
      <c r="U330" s="19"/>
    </row>
    <row r="331" spans="3:21" ht="15.75" customHeight="1">
      <c r="C331" s="17"/>
      <c r="D331" s="66"/>
      <c r="E331" s="66"/>
      <c r="F331" s="66"/>
      <c r="G331" s="66"/>
      <c r="H331" s="12"/>
      <c r="I331" s="12"/>
      <c r="J331" s="12"/>
      <c r="K331" s="12"/>
      <c r="L331" s="12"/>
      <c r="T331" s="17"/>
      <c r="U331" s="19"/>
    </row>
    <row r="332" spans="3:21" ht="15.75" customHeight="1">
      <c r="C332" s="17"/>
      <c r="D332" s="66"/>
      <c r="E332" s="66"/>
      <c r="F332" s="66"/>
      <c r="G332" s="66"/>
      <c r="H332" s="12"/>
      <c r="I332" s="12"/>
      <c r="J332" s="12"/>
      <c r="K332" s="12"/>
      <c r="L332" s="12"/>
      <c r="T332" s="17"/>
      <c r="U332" s="19"/>
    </row>
    <row r="333" spans="3:21" ht="15.75" customHeight="1">
      <c r="C333" s="17"/>
      <c r="D333" s="66"/>
      <c r="E333" s="66"/>
      <c r="F333" s="66"/>
      <c r="G333" s="66"/>
      <c r="H333" s="12"/>
      <c r="I333" s="12"/>
      <c r="J333" s="12"/>
      <c r="K333" s="12"/>
      <c r="L333" s="12"/>
      <c r="T333" s="17"/>
      <c r="U333" s="19"/>
    </row>
    <row r="334" spans="3:21" ht="15.75" customHeight="1">
      <c r="C334" s="17"/>
      <c r="D334" s="66"/>
      <c r="E334" s="66"/>
      <c r="F334" s="66"/>
      <c r="G334" s="66"/>
      <c r="H334" s="12"/>
      <c r="I334" s="12"/>
      <c r="J334" s="12"/>
      <c r="K334" s="12"/>
      <c r="L334" s="12"/>
      <c r="T334" s="17"/>
      <c r="U334" s="19"/>
    </row>
    <row r="335" spans="3:21" ht="15.75" customHeight="1">
      <c r="C335" s="17"/>
      <c r="D335" s="66"/>
      <c r="E335" s="66"/>
      <c r="F335" s="66"/>
      <c r="G335" s="66"/>
      <c r="H335" s="12"/>
      <c r="I335" s="12"/>
      <c r="J335" s="12"/>
      <c r="K335" s="12"/>
      <c r="L335" s="12"/>
      <c r="T335" s="17"/>
      <c r="U335" s="19"/>
    </row>
    <row r="336" spans="3:21" ht="15.75" customHeight="1">
      <c r="C336" s="17"/>
      <c r="D336" s="66"/>
      <c r="E336" s="66"/>
      <c r="F336" s="66"/>
      <c r="G336" s="66"/>
      <c r="H336" s="12"/>
      <c r="I336" s="12"/>
      <c r="J336" s="12"/>
      <c r="K336" s="12"/>
      <c r="L336" s="12"/>
      <c r="T336" s="17"/>
      <c r="U336" s="19"/>
    </row>
    <row r="337" spans="3:21" ht="15.75" customHeight="1">
      <c r="C337" s="17"/>
      <c r="D337" s="66"/>
      <c r="E337" s="66"/>
      <c r="F337" s="66"/>
      <c r="G337" s="66"/>
      <c r="H337" s="12"/>
      <c r="I337" s="12"/>
      <c r="J337" s="12"/>
      <c r="K337" s="12"/>
      <c r="L337" s="12"/>
      <c r="T337" s="17"/>
      <c r="U337" s="19"/>
    </row>
    <row r="338" spans="3:21" ht="15.75" customHeight="1">
      <c r="C338" s="17"/>
      <c r="D338" s="66"/>
      <c r="E338" s="66"/>
      <c r="F338" s="66"/>
      <c r="G338" s="66"/>
      <c r="H338" s="12"/>
      <c r="I338" s="12"/>
      <c r="J338" s="12"/>
      <c r="K338" s="12"/>
      <c r="L338" s="12"/>
      <c r="T338" s="17"/>
      <c r="U338" s="19"/>
    </row>
    <row r="339" spans="3:21" ht="15.75" customHeight="1">
      <c r="C339" s="17"/>
      <c r="D339" s="66"/>
      <c r="E339" s="66"/>
      <c r="F339" s="66"/>
      <c r="G339" s="66"/>
      <c r="H339" s="12"/>
      <c r="I339" s="12"/>
      <c r="J339" s="12"/>
      <c r="K339" s="12"/>
      <c r="L339" s="12"/>
      <c r="T339" s="17"/>
      <c r="U339" s="19"/>
    </row>
    <row r="340" spans="3:21" ht="15.75" customHeight="1">
      <c r="C340" s="17"/>
      <c r="D340" s="66"/>
      <c r="E340" s="66"/>
      <c r="F340" s="66"/>
      <c r="G340" s="66"/>
      <c r="H340" s="12"/>
      <c r="I340" s="12"/>
      <c r="J340" s="12"/>
      <c r="K340" s="12"/>
      <c r="L340" s="12"/>
      <c r="T340" s="17"/>
      <c r="U340" s="19"/>
    </row>
    <row r="341" spans="3:21" ht="15.75" customHeight="1">
      <c r="C341" s="17"/>
      <c r="D341" s="66"/>
      <c r="E341" s="66"/>
      <c r="F341" s="66"/>
      <c r="G341" s="66"/>
      <c r="H341" s="12"/>
      <c r="I341" s="12"/>
      <c r="J341" s="12"/>
      <c r="K341" s="12"/>
      <c r="L341" s="12"/>
      <c r="T341" s="17"/>
      <c r="U341" s="19"/>
    </row>
    <row r="342" spans="3:21" ht="15.75" customHeight="1">
      <c r="C342" s="17"/>
      <c r="D342" s="66"/>
      <c r="E342" s="66"/>
      <c r="F342" s="66"/>
      <c r="G342" s="66"/>
      <c r="H342" s="12"/>
      <c r="I342" s="12"/>
      <c r="J342" s="12"/>
      <c r="K342" s="12"/>
      <c r="L342" s="12"/>
      <c r="T342" s="17"/>
      <c r="U342" s="19"/>
    </row>
    <row r="343" spans="3:21" ht="15.75" customHeight="1">
      <c r="C343" s="17"/>
      <c r="D343" s="66"/>
      <c r="E343" s="66"/>
      <c r="F343" s="66"/>
      <c r="G343" s="66"/>
      <c r="H343" s="12"/>
      <c r="I343" s="12"/>
      <c r="J343" s="12"/>
      <c r="K343" s="12"/>
      <c r="L343" s="12"/>
      <c r="T343" s="17"/>
      <c r="U343" s="19"/>
    </row>
    <row r="344" spans="3:21" ht="15.75" customHeight="1">
      <c r="C344" s="17"/>
      <c r="D344" s="66"/>
      <c r="E344" s="66"/>
      <c r="F344" s="66"/>
      <c r="G344" s="66"/>
      <c r="H344" s="12"/>
      <c r="I344" s="12"/>
      <c r="J344" s="12"/>
      <c r="K344" s="12"/>
      <c r="L344" s="12"/>
      <c r="T344" s="17"/>
      <c r="U344" s="19"/>
    </row>
    <row r="345" spans="3:21" ht="15.75" customHeight="1">
      <c r="C345" s="17"/>
      <c r="D345" s="66"/>
      <c r="E345" s="66"/>
      <c r="F345" s="66"/>
      <c r="G345" s="66"/>
      <c r="H345" s="12"/>
      <c r="I345" s="12"/>
      <c r="J345" s="12"/>
      <c r="K345" s="12"/>
      <c r="L345" s="12"/>
      <c r="T345" s="17"/>
      <c r="U345" s="19"/>
    </row>
    <row r="346" spans="3:21" ht="15.75" customHeight="1">
      <c r="C346" s="17"/>
      <c r="D346" s="66"/>
      <c r="E346" s="66"/>
      <c r="F346" s="66"/>
      <c r="G346" s="66"/>
      <c r="H346" s="12"/>
      <c r="I346" s="12"/>
      <c r="J346" s="12"/>
      <c r="K346" s="12"/>
      <c r="L346" s="12"/>
      <c r="T346" s="17"/>
      <c r="U346" s="19"/>
    </row>
    <row r="347" spans="3:21" ht="15.75" customHeight="1">
      <c r="C347" s="17"/>
      <c r="D347" s="66"/>
      <c r="E347" s="66"/>
      <c r="F347" s="66"/>
      <c r="G347" s="66"/>
      <c r="H347" s="12"/>
      <c r="I347" s="12"/>
      <c r="J347" s="12"/>
      <c r="K347" s="12"/>
      <c r="L347" s="12"/>
      <c r="T347" s="17"/>
      <c r="U347" s="19"/>
    </row>
    <row r="348" spans="3:21" ht="15.75" customHeight="1">
      <c r="C348" s="17"/>
      <c r="D348" s="66"/>
      <c r="E348" s="66"/>
      <c r="F348" s="66"/>
      <c r="G348" s="66"/>
      <c r="H348" s="12"/>
      <c r="I348" s="12"/>
      <c r="J348" s="12"/>
      <c r="K348" s="12"/>
      <c r="L348" s="12"/>
      <c r="T348" s="17"/>
      <c r="U348" s="19"/>
    </row>
    <row r="349" spans="3:21" ht="15.75" customHeight="1">
      <c r="C349" s="17"/>
      <c r="D349" s="66"/>
      <c r="E349" s="66"/>
      <c r="F349" s="66"/>
      <c r="G349" s="66"/>
      <c r="H349" s="12"/>
      <c r="I349" s="12"/>
      <c r="J349" s="12"/>
      <c r="K349" s="12"/>
      <c r="L349" s="12"/>
      <c r="T349" s="17"/>
      <c r="U349" s="19"/>
    </row>
    <row r="350" spans="3:21" ht="15.75" customHeight="1">
      <c r="C350" s="17"/>
      <c r="D350" s="66"/>
      <c r="E350" s="66"/>
      <c r="F350" s="66"/>
      <c r="G350" s="66"/>
      <c r="H350" s="12"/>
      <c r="I350" s="12"/>
      <c r="J350" s="12"/>
      <c r="K350" s="12"/>
      <c r="L350" s="12"/>
      <c r="T350" s="17"/>
      <c r="U350" s="19"/>
    </row>
    <row r="351" spans="3:21" ht="15.75" customHeight="1">
      <c r="C351" s="17"/>
      <c r="D351" s="66"/>
      <c r="E351" s="66"/>
      <c r="F351" s="66"/>
      <c r="G351" s="66"/>
      <c r="H351" s="12"/>
      <c r="I351" s="12"/>
      <c r="J351" s="12"/>
      <c r="K351" s="12"/>
      <c r="L351" s="12"/>
      <c r="T351" s="17"/>
      <c r="U351" s="19"/>
    </row>
    <row r="352" spans="3:21" ht="15.75" customHeight="1">
      <c r="C352" s="17"/>
      <c r="D352" s="66"/>
      <c r="E352" s="66"/>
      <c r="F352" s="66"/>
      <c r="G352" s="66"/>
      <c r="H352" s="12"/>
      <c r="I352" s="12"/>
      <c r="J352" s="12"/>
      <c r="K352" s="12"/>
      <c r="L352" s="12"/>
      <c r="T352" s="17"/>
      <c r="U352" s="19"/>
    </row>
    <row r="353" spans="3:21" ht="15.75" customHeight="1">
      <c r="C353" s="17"/>
      <c r="D353" s="66"/>
      <c r="E353" s="66"/>
      <c r="F353" s="66"/>
      <c r="G353" s="66"/>
      <c r="H353" s="12"/>
      <c r="I353" s="12"/>
      <c r="J353" s="12"/>
      <c r="K353" s="12"/>
      <c r="L353" s="12"/>
      <c r="T353" s="17"/>
      <c r="U353" s="19"/>
    </row>
    <row r="354" spans="3:21" ht="15.75" customHeight="1">
      <c r="C354" s="17"/>
      <c r="D354" s="66"/>
      <c r="E354" s="66"/>
      <c r="F354" s="66"/>
      <c r="G354" s="66"/>
      <c r="H354" s="12"/>
      <c r="I354" s="12"/>
      <c r="J354" s="12"/>
      <c r="K354" s="12"/>
      <c r="L354" s="12"/>
      <c r="T354" s="17"/>
      <c r="U354" s="19"/>
    </row>
    <row r="355" spans="3:21" ht="15.75" customHeight="1">
      <c r="C355" s="17"/>
      <c r="D355" s="66"/>
      <c r="E355" s="66"/>
      <c r="F355" s="66"/>
      <c r="G355" s="66"/>
      <c r="H355" s="12"/>
      <c r="I355" s="12"/>
      <c r="J355" s="12"/>
      <c r="K355" s="12"/>
      <c r="L355" s="12"/>
      <c r="T355" s="17"/>
      <c r="U355" s="19"/>
    </row>
    <row r="356" spans="3:21" ht="15.75" customHeight="1">
      <c r="C356" s="17"/>
      <c r="D356" s="66"/>
      <c r="E356" s="66"/>
      <c r="F356" s="66"/>
      <c r="G356" s="66"/>
      <c r="H356" s="12"/>
      <c r="I356" s="12"/>
      <c r="J356" s="12"/>
      <c r="K356" s="12"/>
      <c r="L356" s="12"/>
      <c r="T356" s="17"/>
      <c r="U356" s="19"/>
    </row>
    <row r="357" spans="3:21" ht="15.75" customHeight="1">
      <c r="C357" s="17"/>
      <c r="D357" s="66"/>
      <c r="E357" s="66"/>
      <c r="F357" s="66"/>
      <c r="G357" s="66"/>
      <c r="H357" s="12"/>
      <c r="I357" s="12"/>
      <c r="J357" s="12"/>
      <c r="K357" s="12"/>
      <c r="L357" s="12"/>
      <c r="T357" s="17"/>
      <c r="U357" s="19"/>
    </row>
    <row r="358" spans="3:21" ht="15.75" customHeight="1">
      <c r="C358" s="17"/>
      <c r="D358" s="66"/>
      <c r="E358" s="66"/>
      <c r="F358" s="66"/>
      <c r="G358" s="66"/>
      <c r="H358" s="12"/>
      <c r="I358" s="12"/>
      <c r="J358" s="12"/>
      <c r="K358" s="12"/>
      <c r="L358" s="12"/>
      <c r="T358" s="17"/>
      <c r="U358" s="19"/>
    </row>
    <row r="359" spans="3:21" ht="15.75" customHeight="1">
      <c r="C359" s="17"/>
      <c r="D359" s="66"/>
      <c r="E359" s="66"/>
      <c r="F359" s="66"/>
      <c r="G359" s="66"/>
      <c r="H359" s="12"/>
      <c r="I359" s="12"/>
      <c r="J359" s="12"/>
      <c r="K359" s="12"/>
      <c r="L359" s="12"/>
      <c r="T359" s="17"/>
      <c r="U359" s="19"/>
    </row>
    <row r="360" spans="3:21" ht="15.75" customHeight="1">
      <c r="C360" s="17"/>
      <c r="D360" s="66"/>
      <c r="E360" s="66"/>
      <c r="F360" s="66"/>
      <c r="G360" s="66"/>
      <c r="H360" s="12"/>
      <c r="I360" s="12"/>
      <c r="J360" s="12"/>
      <c r="K360" s="12"/>
      <c r="L360" s="12"/>
      <c r="T360" s="17"/>
      <c r="U360" s="19"/>
    </row>
    <row r="361" spans="3:21" ht="15.75" customHeight="1">
      <c r="C361" s="17"/>
      <c r="D361" s="66"/>
      <c r="E361" s="66"/>
      <c r="F361" s="66"/>
      <c r="G361" s="66"/>
      <c r="H361" s="12"/>
      <c r="I361" s="12"/>
      <c r="J361" s="12"/>
      <c r="K361" s="12"/>
      <c r="L361" s="12"/>
      <c r="T361" s="17"/>
      <c r="U361" s="19"/>
    </row>
    <row r="362" spans="3:21" ht="15.75" customHeight="1">
      <c r="C362" s="17"/>
      <c r="D362" s="66"/>
      <c r="E362" s="66"/>
      <c r="F362" s="66"/>
      <c r="G362" s="66"/>
      <c r="H362" s="12"/>
      <c r="I362" s="12"/>
      <c r="J362" s="12"/>
      <c r="K362" s="12"/>
      <c r="L362" s="12"/>
      <c r="T362" s="17"/>
      <c r="U362" s="19"/>
    </row>
    <row r="363" spans="3:21" ht="15.75" customHeight="1">
      <c r="C363" s="17"/>
      <c r="D363" s="66"/>
      <c r="E363" s="66"/>
      <c r="F363" s="66"/>
      <c r="G363" s="66"/>
      <c r="H363" s="12"/>
      <c r="I363" s="12"/>
      <c r="J363" s="12"/>
      <c r="K363" s="12"/>
      <c r="L363" s="12"/>
      <c r="T363" s="17"/>
      <c r="U363" s="19"/>
    </row>
    <row r="364" spans="3:21" ht="15.75" customHeight="1">
      <c r="C364" s="17"/>
      <c r="D364" s="66"/>
      <c r="E364" s="66"/>
      <c r="F364" s="66"/>
      <c r="G364" s="66"/>
      <c r="H364" s="12"/>
      <c r="I364" s="12"/>
      <c r="J364" s="12"/>
      <c r="K364" s="12"/>
      <c r="L364" s="12"/>
      <c r="T364" s="17"/>
      <c r="U364" s="19"/>
    </row>
    <row r="365" spans="3:21" ht="15.75" customHeight="1">
      <c r="C365" s="17"/>
      <c r="D365" s="66"/>
      <c r="E365" s="66"/>
      <c r="F365" s="66"/>
      <c r="G365" s="66"/>
      <c r="H365" s="12"/>
      <c r="I365" s="12"/>
      <c r="J365" s="12"/>
      <c r="K365" s="12"/>
      <c r="L365" s="12"/>
      <c r="T365" s="17"/>
      <c r="U365" s="19"/>
    </row>
    <row r="366" spans="3:21" ht="15.75" customHeight="1">
      <c r="C366" s="17"/>
      <c r="D366" s="66"/>
      <c r="E366" s="66"/>
      <c r="F366" s="66"/>
      <c r="G366" s="66"/>
      <c r="H366" s="12"/>
      <c r="I366" s="12"/>
      <c r="J366" s="12"/>
      <c r="K366" s="12"/>
      <c r="L366" s="12"/>
      <c r="T366" s="17"/>
      <c r="U366" s="19"/>
    </row>
    <row r="367" spans="3:21" ht="15.75" customHeight="1">
      <c r="C367" s="17"/>
      <c r="D367" s="66"/>
      <c r="E367" s="66"/>
      <c r="F367" s="66"/>
      <c r="G367" s="66"/>
      <c r="H367" s="12"/>
      <c r="I367" s="12"/>
      <c r="J367" s="12"/>
      <c r="K367" s="12"/>
      <c r="L367" s="12"/>
      <c r="T367" s="17"/>
      <c r="U367" s="19"/>
    </row>
    <row r="368" spans="3:21" ht="15.75" customHeight="1">
      <c r="C368" s="17"/>
      <c r="D368" s="66"/>
      <c r="E368" s="66"/>
      <c r="F368" s="66"/>
      <c r="G368" s="66"/>
      <c r="H368" s="12"/>
      <c r="I368" s="12"/>
      <c r="J368" s="12"/>
      <c r="K368" s="12"/>
      <c r="L368" s="12"/>
      <c r="T368" s="17"/>
      <c r="U368" s="19"/>
    </row>
    <row r="369" spans="3:21" ht="15.75" customHeight="1">
      <c r="C369" s="17"/>
      <c r="D369" s="66"/>
      <c r="E369" s="66"/>
      <c r="F369" s="66"/>
      <c r="G369" s="66"/>
      <c r="H369" s="12"/>
      <c r="I369" s="12"/>
      <c r="J369" s="12"/>
      <c r="K369" s="12"/>
      <c r="L369" s="12"/>
      <c r="T369" s="17"/>
      <c r="U369" s="19"/>
    </row>
    <row r="370" spans="3:21" ht="15.75" customHeight="1">
      <c r="C370" s="17"/>
      <c r="D370" s="66"/>
      <c r="E370" s="66"/>
      <c r="F370" s="66"/>
      <c r="G370" s="66"/>
      <c r="H370" s="12"/>
      <c r="I370" s="12"/>
      <c r="J370" s="12"/>
      <c r="K370" s="12"/>
      <c r="L370" s="12"/>
      <c r="T370" s="17"/>
      <c r="U370" s="19"/>
    </row>
    <row r="371" spans="3:21" ht="15.75" customHeight="1">
      <c r="C371" s="17"/>
      <c r="D371" s="66"/>
      <c r="E371" s="66"/>
      <c r="F371" s="66"/>
      <c r="G371" s="66"/>
      <c r="H371" s="12"/>
      <c r="I371" s="12"/>
      <c r="J371" s="12"/>
      <c r="K371" s="12"/>
      <c r="L371" s="12"/>
      <c r="T371" s="17"/>
      <c r="U371" s="19"/>
    </row>
    <row r="372" spans="3:21" ht="15.75" customHeight="1">
      <c r="C372" s="17"/>
      <c r="D372" s="66"/>
      <c r="E372" s="66"/>
      <c r="F372" s="66"/>
      <c r="G372" s="66"/>
      <c r="H372" s="12"/>
      <c r="I372" s="12"/>
      <c r="J372" s="12"/>
      <c r="K372" s="12"/>
      <c r="L372" s="12"/>
      <c r="T372" s="17"/>
      <c r="U372" s="19"/>
    </row>
    <row r="373" spans="3:21" ht="15.75" customHeight="1">
      <c r="C373" s="17"/>
      <c r="D373" s="66"/>
      <c r="E373" s="66"/>
      <c r="F373" s="66"/>
      <c r="G373" s="66"/>
      <c r="H373" s="12"/>
      <c r="I373" s="12"/>
      <c r="J373" s="12"/>
      <c r="K373" s="12"/>
      <c r="L373" s="12"/>
      <c r="T373" s="17"/>
      <c r="U373" s="19"/>
    </row>
    <row r="374" spans="3:21" ht="15.75" customHeight="1">
      <c r="C374" s="17"/>
      <c r="D374" s="66"/>
      <c r="E374" s="66"/>
      <c r="F374" s="66"/>
      <c r="G374" s="66"/>
      <c r="H374" s="12"/>
      <c r="I374" s="12"/>
      <c r="J374" s="12"/>
      <c r="K374" s="12"/>
      <c r="L374" s="12"/>
      <c r="T374" s="17"/>
      <c r="U374" s="19"/>
    </row>
    <row r="375" spans="3:21" ht="15.75" customHeight="1">
      <c r="C375" s="17"/>
      <c r="D375" s="66"/>
      <c r="E375" s="66"/>
      <c r="F375" s="66"/>
      <c r="G375" s="66"/>
      <c r="H375" s="12"/>
      <c r="I375" s="12"/>
      <c r="J375" s="12"/>
      <c r="K375" s="12"/>
      <c r="L375" s="12"/>
      <c r="T375" s="17"/>
      <c r="U375" s="19"/>
    </row>
    <row r="376" spans="3:21" ht="15.75" customHeight="1">
      <c r="C376" s="17"/>
      <c r="D376" s="66"/>
      <c r="E376" s="66"/>
      <c r="F376" s="66"/>
      <c r="G376" s="66"/>
      <c r="H376" s="12"/>
      <c r="I376" s="12"/>
      <c r="J376" s="12"/>
      <c r="K376" s="12"/>
      <c r="L376" s="12"/>
      <c r="T376" s="17"/>
      <c r="U376" s="19"/>
    </row>
    <row r="377" spans="3:21" ht="15.75" customHeight="1">
      <c r="C377" s="17"/>
      <c r="D377" s="66"/>
      <c r="E377" s="66"/>
      <c r="F377" s="66"/>
      <c r="G377" s="66"/>
      <c r="H377" s="12"/>
      <c r="I377" s="12"/>
      <c r="J377" s="12"/>
      <c r="K377" s="12"/>
      <c r="L377" s="12"/>
      <c r="T377" s="17"/>
      <c r="U377" s="19"/>
    </row>
    <row r="378" spans="3:21" ht="15.75" customHeight="1">
      <c r="C378" s="17"/>
      <c r="D378" s="66"/>
      <c r="E378" s="66"/>
      <c r="F378" s="66"/>
      <c r="G378" s="66"/>
      <c r="H378" s="12"/>
      <c r="I378" s="12"/>
      <c r="J378" s="12"/>
      <c r="K378" s="12"/>
      <c r="L378" s="12"/>
      <c r="T378" s="17"/>
      <c r="U378" s="19"/>
    </row>
    <row r="379" spans="3:21" ht="15.75" customHeight="1">
      <c r="C379" s="17"/>
      <c r="D379" s="66"/>
      <c r="E379" s="66"/>
      <c r="F379" s="66"/>
      <c r="G379" s="66"/>
      <c r="H379" s="12"/>
      <c r="I379" s="12"/>
      <c r="J379" s="12"/>
      <c r="K379" s="12"/>
      <c r="L379" s="12"/>
      <c r="T379" s="17"/>
      <c r="U379" s="19"/>
    </row>
    <row r="380" spans="3:21" ht="15.75" customHeight="1">
      <c r="C380" s="17"/>
      <c r="D380" s="66"/>
      <c r="E380" s="66"/>
      <c r="F380" s="66"/>
      <c r="G380" s="66"/>
      <c r="H380" s="12"/>
      <c r="I380" s="12"/>
      <c r="J380" s="12"/>
      <c r="K380" s="12"/>
      <c r="L380" s="12"/>
      <c r="T380" s="17"/>
      <c r="U380" s="19"/>
    </row>
    <row r="381" spans="3:21" ht="15.75" customHeight="1">
      <c r="C381" s="17"/>
      <c r="D381" s="66"/>
      <c r="E381" s="66"/>
      <c r="F381" s="66"/>
      <c r="G381" s="66"/>
      <c r="H381" s="12"/>
      <c r="I381" s="12"/>
      <c r="J381" s="12"/>
      <c r="K381" s="12"/>
      <c r="L381" s="12"/>
      <c r="T381" s="17"/>
      <c r="U381" s="19"/>
    </row>
    <row r="382" spans="3:21" ht="15.75" customHeight="1">
      <c r="C382" s="17"/>
      <c r="D382" s="66"/>
      <c r="E382" s="66"/>
      <c r="F382" s="66"/>
      <c r="G382" s="66"/>
      <c r="H382" s="12"/>
      <c r="I382" s="12"/>
      <c r="J382" s="12"/>
      <c r="K382" s="12"/>
      <c r="L382" s="12"/>
      <c r="T382" s="17"/>
      <c r="U382" s="19"/>
    </row>
    <row r="383" spans="3:21" ht="15.75" customHeight="1">
      <c r="C383" s="17"/>
      <c r="D383" s="66"/>
      <c r="E383" s="66"/>
      <c r="F383" s="66"/>
      <c r="G383" s="66"/>
      <c r="H383" s="12"/>
      <c r="I383" s="12"/>
      <c r="J383" s="12"/>
      <c r="K383" s="12"/>
      <c r="L383" s="12"/>
      <c r="T383" s="17"/>
      <c r="U383" s="19"/>
    </row>
    <row r="384" spans="3:21" ht="15.75" customHeight="1">
      <c r="C384" s="17"/>
      <c r="D384" s="66"/>
      <c r="E384" s="66"/>
      <c r="F384" s="66"/>
      <c r="G384" s="66"/>
      <c r="H384" s="12"/>
      <c r="I384" s="12"/>
      <c r="J384" s="12"/>
      <c r="K384" s="12"/>
      <c r="L384" s="12"/>
      <c r="T384" s="17"/>
      <c r="U384" s="19"/>
    </row>
    <row r="385" spans="3:21" ht="15.75" customHeight="1">
      <c r="C385" s="17"/>
      <c r="D385" s="66"/>
      <c r="E385" s="66"/>
      <c r="F385" s="66"/>
      <c r="G385" s="66"/>
      <c r="H385" s="12"/>
      <c r="I385" s="12"/>
      <c r="J385" s="12"/>
      <c r="K385" s="12"/>
      <c r="L385" s="12"/>
      <c r="T385" s="17"/>
      <c r="U385" s="19"/>
    </row>
    <row r="386" spans="3:21" ht="15.75" customHeight="1">
      <c r="C386" s="17"/>
      <c r="D386" s="66"/>
      <c r="E386" s="66"/>
      <c r="F386" s="66"/>
      <c r="G386" s="66"/>
      <c r="H386" s="12"/>
      <c r="I386" s="12"/>
      <c r="J386" s="12"/>
      <c r="K386" s="12"/>
      <c r="L386" s="12"/>
      <c r="T386" s="17"/>
      <c r="U386" s="19"/>
    </row>
    <row r="387" spans="3:21" ht="15.75" customHeight="1">
      <c r="C387" s="17"/>
      <c r="D387" s="66"/>
      <c r="E387" s="66"/>
      <c r="F387" s="66"/>
      <c r="G387" s="66"/>
      <c r="H387" s="12"/>
      <c r="I387" s="12"/>
      <c r="J387" s="12"/>
      <c r="K387" s="12"/>
      <c r="L387" s="12"/>
      <c r="T387" s="17"/>
      <c r="U387" s="19"/>
    </row>
    <row r="388" spans="3:21" ht="15.75" customHeight="1">
      <c r="C388" s="17"/>
      <c r="D388" s="66"/>
      <c r="E388" s="66"/>
      <c r="F388" s="66"/>
      <c r="G388" s="66"/>
      <c r="H388" s="12"/>
      <c r="I388" s="12"/>
      <c r="J388" s="12"/>
      <c r="K388" s="12"/>
      <c r="L388" s="12"/>
      <c r="T388" s="17"/>
      <c r="U388" s="19"/>
    </row>
    <row r="389" spans="3:21" ht="15.75" customHeight="1">
      <c r="C389" s="17"/>
      <c r="D389" s="66"/>
      <c r="E389" s="66"/>
      <c r="F389" s="66"/>
      <c r="G389" s="66"/>
      <c r="H389" s="12"/>
      <c r="I389" s="12"/>
      <c r="J389" s="12"/>
      <c r="K389" s="12"/>
      <c r="L389" s="12"/>
      <c r="T389" s="17"/>
      <c r="U389" s="19"/>
    </row>
    <row r="390" spans="3:21" ht="15.75" customHeight="1">
      <c r="C390" s="17"/>
      <c r="D390" s="66"/>
      <c r="E390" s="66"/>
      <c r="F390" s="66"/>
      <c r="G390" s="66"/>
      <c r="H390" s="12"/>
      <c r="I390" s="12"/>
      <c r="J390" s="12"/>
      <c r="K390" s="12"/>
      <c r="L390" s="12"/>
      <c r="T390" s="17"/>
      <c r="U390" s="19"/>
    </row>
    <row r="391" spans="3:21" ht="15.75" customHeight="1">
      <c r="C391" s="17"/>
      <c r="D391" s="66"/>
      <c r="E391" s="66"/>
      <c r="F391" s="66"/>
      <c r="G391" s="66"/>
      <c r="H391" s="12"/>
      <c r="I391" s="12"/>
      <c r="J391" s="12"/>
      <c r="K391" s="12"/>
      <c r="L391" s="12"/>
      <c r="T391" s="17"/>
      <c r="U391" s="19"/>
    </row>
    <row r="392" spans="3:21" ht="15.75" customHeight="1">
      <c r="C392" s="17"/>
      <c r="D392" s="66"/>
      <c r="E392" s="66"/>
      <c r="F392" s="66"/>
      <c r="G392" s="66"/>
      <c r="H392" s="12"/>
      <c r="I392" s="12"/>
      <c r="J392" s="12"/>
      <c r="K392" s="12"/>
      <c r="L392" s="12"/>
      <c r="T392" s="17"/>
      <c r="U392" s="19"/>
    </row>
    <row r="393" spans="3:21" ht="15.75" customHeight="1">
      <c r="C393" s="17"/>
      <c r="D393" s="66"/>
      <c r="E393" s="66"/>
      <c r="F393" s="66"/>
      <c r="G393" s="66"/>
      <c r="H393" s="12"/>
      <c r="I393" s="12"/>
      <c r="J393" s="12"/>
      <c r="K393" s="12"/>
      <c r="L393" s="12"/>
      <c r="T393" s="17"/>
      <c r="U393" s="19"/>
    </row>
    <row r="394" spans="3:21" ht="15.75" customHeight="1">
      <c r="C394" s="17"/>
      <c r="D394" s="66"/>
      <c r="E394" s="66"/>
      <c r="F394" s="66"/>
      <c r="G394" s="66"/>
      <c r="H394" s="12"/>
      <c r="I394" s="12"/>
      <c r="J394" s="12"/>
      <c r="K394" s="12"/>
      <c r="L394" s="12"/>
      <c r="T394" s="17"/>
      <c r="U394" s="19"/>
    </row>
    <row r="395" spans="3:21" ht="15.75" customHeight="1">
      <c r="C395" s="17"/>
      <c r="D395" s="66"/>
      <c r="E395" s="66"/>
      <c r="F395" s="66"/>
      <c r="G395" s="66"/>
      <c r="H395" s="12"/>
      <c r="I395" s="12"/>
      <c r="J395" s="12"/>
      <c r="K395" s="12"/>
      <c r="L395" s="12"/>
      <c r="T395" s="17"/>
      <c r="U395" s="19"/>
    </row>
    <row r="396" spans="3:21" ht="15.75" customHeight="1">
      <c r="C396" s="17"/>
      <c r="D396" s="66"/>
      <c r="E396" s="66"/>
      <c r="F396" s="66"/>
      <c r="G396" s="66"/>
      <c r="H396" s="12"/>
      <c r="I396" s="12"/>
      <c r="J396" s="12"/>
      <c r="K396" s="12"/>
      <c r="L396" s="12"/>
      <c r="T396" s="17"/>
      <c r="U396" s="19"/>
    </row>
    <row r="397" spans="3:21" ht="15.75" customHeight="1">
      <c r="C397" s="17"/>
      <c r="D397" s="66"/>
      <c r="E397" s="66"/>
      <c r="F397" s="66"/>
      <c r="G397" s="66"/>
      <c r="H397" s="12"/>
      <c r="I397" s="12"/>
      <c r="J397" s="12"/>
      <c r="K397" s="12"/>
      <c r="L397" s="12"/>
      <c r="T397" s="17"/>
      <c r="U397" s="19"/>
    </row>
    <row r="398" spans="3:21" ht="15.75" customHeight="1">
      <c r="C398" s="17"/>
      <c r="D398" s="66"/>
      <c r="E398" s="66"/>
      <c r="F398" s="66"/>
      <c r="G398" s="66"/>
      <c r="H398" s="12"/>
      <c r="I398" s="12"/>
      <c r="J398" s="12"/>
      <c r="K398" s="12"/>
      <c r="L398" s="12"/>
      <c r="T398" s="17"/>
      <c r="U398" s="19"/>
    </row>
    <row r="399" spans="3:21" ht="15.75" customHeight="1">
      <c r="C399" s="17"/>
      <c r="D399" s="66"/>
      <c r="E399" s="66"/>
      <c r="F399" s="66"/>
      <c r="G399" s="66"/>
      <c r="H399" s="12"/>
      <c r="I399" s="12"/>
      <c r="J399" s="12"/>
      <c r="K399" s="12"/>
      <c r="L399" s="12"/>
      <c r="T399" s="17"/>
      <c r="U399" s="19"/>
    </row>
    <row r="400" spans="3:21" ht="15.75" customHeight="1">
      <c r="C400" s="17"/>
      <c r="D400" s="66"/>
      <c r="E400" s="66"/>
      <c r="F400" s="66"/>
      <c r="G400" s="66"/>
      <c r="H400" s="12"/>
      <c r="I400" s="12"/>
      <c r="J400" s="12"/>
      <c r="K400" s="12"/>
      <c r="L400" s="12"/>
      <c r="T400" s="17"/>
      <c r="U400" s="19"/>
    </row>
    <row r="401" spans="3:21" ht="15.75" customHeight="1">
      <c r="C401" s="17"/>
      <c r="D401" s="66"/>
      <c r="E401" s="66"/>
      <c r="F401" s="66"/>
      <c r="G401" s="66"/>
      <c r="H401" s="12"/>
      <c r="I401" s="12"/>
      <c r="J401" s="12"/>
      <c r="K401" s="12"/>
      <c r="L401" s="12"/>
      <c r="T401" s="17"/>
      <c r="U401" s="19"/>
    </row>
    <row r="402" spans="3:21" ht="15.75" customHeight="1">
      <c r="C402" s="17"/>
      <c r="D402" s="66"/>
      <c r="E402" s="66"/>
      <c r="F402" s="66"/>
      <c r="G402" s="66"/>
      <c r="H402" s="12"/>
      <c r="I402" s="12"/>
      <c r="J402" s="12"/>
      <c r="K402" s="12"/>
      <c r="L402" s="12"/>
      <c r="T402" s="17"/>
      <c r="U402" s="19"/>
    </row>
    <row r="403" spans="3:21" ht="15.75" customHeight="1">
      <c r="C403" s="17"/>
      <c r="D403" s="66"/>
      <c r="E403" s="66"/>
      <c r="F403" s="66"/>
      <c r="G403" s="66"/>
      <c r="H403" s="12"/>
      <c r="I403" s="12"/>
      <c r="J403" s="12"/>
      <c r="K403" s="12"/>
      <c r="L403" s="12"/>
      <c r="T403" s="17"/>
      <c r="U403" s="19"/>
    </row>
    <row r="404" spans="3:21" ht="15.75" customHeight="1">
      <c r="C404" s="17"/>
      <c r="D404" s="66"/>
      <c r="E404" s="66"/>
      <c r="F404" s="66"/>
      <c r="G404" s="66"/>
      <c r="H404" s="12"/>
      <c r="I404" s="12"/>
      <c r="J404" s="12"/>
      <c r="K404" s="12"/>
      <c r="L404" s="12"/>
      <c r="T404" s="17"/>
      <c r="U404" s="19"/>
    </row>
    <row r="405" spans="3:21" ht="15.75" customHeight="1">
      <c r="C405" s="17"/>
      <c r="D405" s="66"/>
      <c r="E405" s="66"/>
      <c r="F405" s="66"/>
      <c r="G405" s="66"/>
      <c r="H405" s="12"/>
      <c r="I405" s="12"/>
      <c r="J405" s="12"/>
      <c r="K405" s="12"/>
      <c r="L405" s="12"/>
      <c r="T405" s="17"/>
      <c r="U405" s="19"/>
    </row>
    <row r="406" spans="3:21" ht="15.75" customHeight="1">
      <c r="C406" s="17"/>
      <c r="D406" s="66"/>
      <c r="E406" s="66"/>
      <c r="F406" s="66"/>
      <c r="G406" s="66"/>
      <c r="H406" s="12"/>
      <c r="I406" s="12"/>
      <c r="J406" s="12"/>
      <c r="K406" s="12"/>
      <c r="L406" s="12"/>
      <c r="T406" s="17"/>
      <c r="U406" s="19"/>
    </row>
    <row r="407" spans="3:21" ht="15.75" customHeight="1">
      <c r="C407" s="17"/>
      <c r="D407" s="66"/>
      <c r="E407" s="66"/>
      <c r="F407" s="66"/>
      <c r="G407" s="66"/>
      <c r="H407" s="12"/>
      <c r="I407" s="12"/>
      <c r="J407" s="12"/>
      <c r="K407" s="12"/>
      <c r="L407" s="12"/>
      <c r="T407" s="17"/>
      <c r="U407" s="19"/>
    </row>
    <row r="408" spans="3:21" ht="15.75" customHeight="1">
      <c r="C408" s="17"/>
      <c r="D408" s="66"/>
      <c r="E408" s="66"/>
      <c r="F408" s="66"/>
      <c r="G408" s="66"/>
      <c r="H408" s="12"/>
      <c r="I408" s="12"/>
      <c r="J408" s="12"/>
      <c r="K408" s="12"/>
      <c r="L408" s="12"/>
      <c r="T408" s="17"/>
      <c r="U408" s="19"/>
    </row>
    <row r="409" spans="3:21" ht="15.75" customHeight="1">
      <c r="C409" s="17"/>
      <c r="D409" s="66"/>
      <c r="E409" s="66"/>
      <c r="F409" s="66"/>
      <c r="G409" s="66"/>
      <c r="H409" s="12"/>
      <c r="I409" s="12"/>
      <c r="J409" s="12"/>
      <c r="K409" s="12"/>
      <c r="L409" s="12"/>
      <c r="T409" s="17"/>
      <c r="U409" s="19"/>
    </row>
    <row r="410" spans="3:21" ht="15.75" customHeight="1">
      <c r="C410" s="17"/>
      <c r="D410" s="66"/>
      <c r="E410" s="66"/>
      <c r="F410" s="66"/>
      <c r="G410" s="66"/>
      <c r="H410" s="12"/>
      <c r="I410" s="12"/>
      <c r="J410" s="12"/>
      <c r="K410" s="12"/>
      <c r="L410" s="12"/>
      <c r="T410" s="17"/>
      <c r="U410" s="19"/>
    </row>
    <row r="411" spans="3:21" ht="15.75" customHeight="1">
      <c r="C411" s="17"/>
      <c r="D411" s="66"/>
      <c r="E411" s="66"/>
      <c r="F411" s="66"/>
      <c r="G411" s="66"/>
      <c r="H411" s="12"/>
      <c r="I411" s="12"/>
      <c r="J411" s="12"/>
      <c r="K411" s="12"/>
      <c r="L411" s="12"/>
      <c r="T411" s="17"/>
      <c r="U411" s="19"/>
    </row>
    <row r="412" spans="3:21" ht="15.75" customHeight="1">
      <c r="C412" s="17"/>
      <c r="D412" s="66"/>
      <c r="E412" s="66"/>
      <c r="F412" s="66"/>
      <c r="G412" s="66"/>
      <c r="H412" s="12"/>
      <c r="I412" s="12"/>
      <c r="J412" s="12"/>
      <c r="K412" s="12"/>
      <c r="L412" s="12"/>
      <c r="T412" s="17"/>
      <c r="U412" s="19"/>
    </row>
    <row r="413" spans="3:21" ht="15.75" customHeight="1">
      <c r="C413" s="17"/>
      <c r="D413" s="66"/>
      <c r="E413" s="66"/>
      <c r="F413" s="66"/>
      <c r="G413" s="66"/>
      <c r="H413" s="12"/>
      <c r="I413" s="12"/>
      <c r="J413" s="12"/>
      <c r="K413" s="12"/>
      <c r="L413" s="12"/>
      <c r="T413" s="17"/>
      <c r="U413" s="19"/>
    </row>
    <row r="414" spans="3:21" ht="15.75" customHeight="1">
      <c r="C414" s="17"/>
      <c r="D414" s="66"/>
      <c r="E414" s="66"/>
      <c r="F414" s="66"/>
      <c r="G414" s="66"/>
      <c r="H414" s="12"/>
      <c r="I414" s="12"/>
      <c r="J414" s="12"/>
      <c r="K414" s="12"/>
      <c r="L414" s="12"/>
      <c r="T414" s="17"/>
      <c r="U414" s="19"/>
    </row>
    <row r="415" spans="3:21" ht="15.75" customHeight="1">
      <c r="C415" s="17"/>
      <c r="D415" s="66"/>
      <c r="E415" s="66"/>
      <c r="F415" s="66"/>
      <c r="G415" s="66"/>
      <c r="H415" s="12"/>
      <c r="I415" s="12"/>
      <c r="J415" s="12"/>
      <c r="K415" s="12"/>
      <c r="L415" s="12"/>
      <c r="T415" s="17"/>
      <c r="U415" s="19"/>
    </row>
    <row r="416" spans="3:21" ht="15.75" customHeight="1">
      <c r="C416" s="17"/>
      <c r="D416" s="66"/>
      <c r="E416" s="66"/>
      <c r="F416" s="66"/>
      <c r="G416" s="66"/>
      <c r="H416" s="12"/>
      <c r="I416" s="12"/>
      <c r="J416" s="12"/>
      <c r="K416" s="12"/>
      <c r="L416" s="12"/>
      <c r="T416" s="17"/>
      <c r="U416" s="19"/>
    </row>
    <row r="417" spans="3:21" ht="15.75" customHeight="1">
      <c r="C417" s="17"/>
      <c r="D417" s="66"/>
      <c r="E417" s="66"/>
      <c r="F417" s="66"/>
      <c r="G417" s="66"/>
      <c r="H417" s="12"/>
      <c r="I417" s="12"/>
      <c r="J417" s="12"/>
      <c r="K417" s="12"/>
      <c r="L417" s="12"/>
      <c r="T417" s="17"/>
      <c r="U417" s="19"/>
    </row>
    <row r="418" spans="3:21" ht="15.75" customHeight="1">
      <c r="C418" s="17"/>
      <c r="D418" s="66"/>
      <c r="E418" s="66"/>
      <c r="F418" s="66"/>
      <c r="G418" s="66"/>
      <c r="H418" s="12"/>
      <c r="I418" s="12"/>
      <c r="J418" s="12"/>
      <c r="K418" s="12"/>
      <c r="L418" s="12"/>
      <c r="T418" s="17"/>
      <c r="U418" s="19"/>
    </row>
    <row r="419" spans="3:21" ht="15.75" customHeight="1">
      <c r="C419" s="17"/>
      <c r="D419" s="66"/>
      <c r="E419" s="66"/>
      <c r="F419" s="66"/>
      <c r="G419" s="66"/>
      <c r="H419" s="12"/>
      <c r="I419" s="12"/>
      <c r="J419" s="12"/>
      <c r="K419" s="12"/>
      <c r="L419" s="12"/>
      <c r="T419" s="17"/>
      <c r="U419" s="19"/>
    </row>
    <row r="420" spans="3:21" ht="15.75" customHeight="1">
      <c r="C420" s="17"/>
      <c r="D420" s="66"/>
      <c r="E420" s="66"/>
      <c r="F420" s="66"/>
      <c r="G420" s="66"/>
      <c r="H420" s="12"/>
      <c r="I420" s="12"/>
      <c r="J420" s="12"/>
      <c r="K420" s="12"/>
      <c r="L420" s="12"/>
      <c r="T420" s="17"/>
      <c r="U420" s="19"/>
    </row>
    <row r="421" spans="3:21" ht="15.75" customHeight="1">
      <c r="C421" s="17"/>
      <c r="D421" s="66"/>
      <c r="E421" s="66"/>
      <c r="F421" s="66"/>
      <c r="G421" s="66"/>
      <c r="H421" s="12"/>
      <c r="I421" s="12"/>
      <c r="J421" s="12"/>
      <c r="K421" s="12"/>
      <c r="L421" s="12"/>
      <c r="T421" s="17"/>
      <c r="U421" s="19"/>
    </row>
    <row r="422" spans="3:21" ht="15.75" customHeight="1">
      <c r="C422" s="17"/>
      <c r="D422" s="66"/>
      <c r="E422" s="66"/>
      <c r="F422" s="66"/>
      <c r="G422" s="66"/>
      <c r="H422" s="12"/>
      <c r="I422" s="12"/>
      <c r="J422" s="12"/>
      <c r="K422" s="12"/>
      <c r="L422" s="12"/>
      <c r="T422" s="17"/>
      <c r="U422" s="19"/>
    </row>
    <row r="423" spans="3:21" ht="15.75" customHeight="1">
      <c r="C423" s="17"/>
      <c r="D423" s="66"/>
      <c r="E423" s="66"/>
      <c r="F423" s="66"/>
      <c r="G423" s="66"/>
      <c r="H423" s="12"/>
      <c r="I423" s="12"/>
      <c r="J423" s="12"/>
      <c r="K423" s="12"/>
      <c r="L423" s="12"/>
      <c r="T423" s="17"/>
      <c r="U423" s="19"/>
    </row>
    <row r="424" spans="3:21" ht="15.75" customHeight="1">
      <c r="C424" s="17"/>
      <c r="D424" s="66"/>
      <c r="E424" s="66"/>
      <c r="F424" s="66"/>
      <c r="G424" s="66"/>
      <c r="H424" s="12"/>
      <c r="I424" s="12"/>
      <c r="J424" s="12"/>
      <c r="K424" s="12"/>
      <c r="L424" s="12"/>
      <c r="T424" s="17"/>
      <c r="U424" s="19"/>
    </row>
    <row r="425" spans="3:21" ht="15.75" customHeight="1">
      <c r="C425" s="17"/>
      <c r="D425" s="66"/>
      <c r="E425" s="66"/>
      <c r="F425" s="66"/>
      <c r="G425" s="66"/>
      <c r="H425" s="12"/>
      <c r="I425" s="12"/>
      <c r="J425" s="12"/>
      <c r="K425" s="12"/>
      <c r="L425" s="12"/>
      <c r="T425" s="17"/>
      <c r="U425" s="19"/>
    </row>
    <row r="426" spans="3:21" ht="15.75" customHeight="1">
      <c r="C426" s="17"/>
      <c r="D426" s="66"/>
      <c r="E426" s="66"/>
      <c r="F426" s="66"/>
      <c r="G426" s="66"/>
      <c r="H426" s="12"/>
      <c r="I426" s="12"/>
      <c r="J426" s="12"/>
      <c r="K426" s="12"/>
      <c r="L426" s="12"/>
      <c r="T426" s="17"/>
      <c r="U426" s="19"/>
    </row>
    <row r="427" spans="3:21" ht="15.75" customHeight="1">
      <c r="C427" s="17"/>
      <c r="D427" s="66"/>
      <c r="E427" s="66"/>
      <c r="F427" s="66"/>
      <c r="G427" s="66"/>
      <c r="H427" s="12"/>
      <c r="I427" s="12"/>
      <c r="J427" s="12"/>
      <c r="K427" s="12"/>
      <c r="L427" s="12"/>
      <c r="T427" s="17"/>
      <c r="U427" s="19"/>
    </row>
    <row r="428" spans="3:21" ht="15.75" customHeight="1">
      <c r="C428" s="17"/>
      <c r="D428" s="66"/>
      <c r="E428" s="66"/>
      <c r="F428" s="66"/>
      <c r="G428" s="66"/>
      <c r="H428" s="12"/>
      <c r="I428" s="12"/>
      <c r="J428" s="12"/>
      <c r="K428" s="12"/>
      <c r="L428" s="12"/>
      <c r="T428" s="17"/>
      <c r="U428" s="19"/>
    </row>
    <row r="429" spans="3:21" ht="15.75" customHeight="1">
      <c r="C429" s="17"/>
      <c r="D429" s="66"/>
      <c r="E429" s="66"/>
      <c r="F429" s="66"/>
      <c r="G429" s="66"/>
      <c r="H429" s="12"/>
      <c r="I429" s="12"/>
      <c r="J429" s="12"/>
      <c r="K429" s="12"/>
      <c r="L429" s="12"/>
      <c r="T429" s="17"/>
      <c r="U429" s="19"/>
    </row>
    <row r="430" spans="3:21" ht="15.75" customHeight="1">
      <c r="C430" s="17"/>
      <c r="D430" s="66"/>
      <c r="E430" s="66"/>
      <c r="F430" s="66"/>
      <c r="G430" s="66"/>
      <c r="H430" s="12"/>
      <c r="I430" s="12"/>
      <c r="J430" s="12"/>
      <c r="K430" s="12"/>
      <c r="L430" s="12"/>
      <c r="T430" s="17"/>
      <c r="U430" s="19"/>
    </row>
    <row r="431" spans="3:21" ht="15.75" customHeight="1">
      <c r="C431" s="17"/>
      <c r="D431" s="66"/>
      <c r="E431" s="66"/>
      <c r="F431" s="66"/>
      <c r="G431" s="66"/>
      <c r="H431" s="12"/>
      <c r="I431" s="12"/>
      <c r="J431" s="12"/>
      <c r="K431" s="12"/>
      <c r="L431" s="12"/>
      <c r="T431" s="17"/>
      <c r="U431" s="19"/>
    </row>
    <row r="432" spans="3:21" ht="15.75" customHeight="1">
      <c r="C432" s="17"/>
      <c r="D432" s="66"/>
      <c r="E432" s="66"/>
      <c r="F432" s="66"/>
      <c r="G432" s="66"/>
      <c r="H432" s="12"/>
      <c r="I432" s="12"/>
      <c r="J432" s="12"/>
      <c r="K432" s="12"/>
      <c r="L432" s="12"/>
      <c r="T432" s="17"/>
      <c r="U432" s="19"/>
    </row>
    <row r="433" spans="3:21" ht="15.75" customHeight="1">
      <c r="C433" s="17"/>
      <c r="D433" s="66"/>
      <c r="E433" s="66"/>
      <c r="F433" s="66"/>
      <c r="G433" s="66"/>
      <c r="H433" s="12"/>
      <c r="I433" s="12"/>
      <c r="J433" s="12"/>
      <c r="K433" s="12"/>
      <c r="L433" s="12"/>
      <c r="T433" s="17"/>
      <c r="U433" s="19"/>
    </row>
    <row r="434" spans="3:21" ht="15.75" customHeight="1">
      <c r="C434" s="17"/>
      <c r="D434" s="66"/>
      <c r="E434" s="66"/>
      <c r="F434" s="66"/>
      <c r="G434" s="66"/>
      <c r="H434" s="12"/>
      <c r="I434" s="12"/>
      <c r="J434" s="12"/>
      <c r="K434" s="12"/>
      <c r="L434" s="12"/>
      <c r="T434" s="17"/>
      <c r="U434" s="19"/>
    </row>
    <row r="435" spans="3:21" ht="15.75" customHeight="1">
      <c r="C435" s="17"/>
      <c r="D435" s="66"/>
      <c r="E435" s="66"/>
      <c r="F435" s="66"/>
      <c r="G435" s="66"/>
      <c r="H435" s="12"/>
      <c r="I435" s="12"/>
      <c r="J435" s="12"/>
      <c r="K435" s="12"/>
      <c r="L435" s="12"/>
      <c r="T435" s="17"/>
      <c r="U435" s="19"/>
    </row>
    <row r="436" spans="3:21" ht="15.75" customHeight="1">
      <c r="C436" s="17"/>
      <c r="D436" s="66"/>
      <c r="E436" s="66"/>
      <c r="F436" s="66"/>
      <c r="G436" s="66"/>
      <c r="H436" s="12"/>
      <c r="I436" s="12"/>
      <c r="J436" s="12"/>
      <c r="K436" s="12"/>
      <c r="L436" s="12"/>
      <c r="T436" s="17"/>
      <c r="U436" s="19"/>
    </row>
    <row r="437" spans="3:21" ht="15.75" customHeight="1">
      <c r="C437" s="17"/>
      <c r="D437" s="66"/>
      <c r="E437" s="66"/>
      <c r="F437" s="66"/>
      <c r="G437" s="66"/>
      <c r="H437" s="12"/>
      <c r="I437" s="12"/>
      <c r="J437" s="12"/>
      <c r="K437" s="12"/>
      <c r="L437" s="12"/>
      <c r="T437" s="17"/>
      <c r="U437" s="19"/>
    </row>
    <row r="438" spans="3:21" ht="15.75" customHeight="1">
      <c r="C438" s="17"/>
      <c r="D438" s="66"/>
      <c r="E438" s="66"/>
      <c r="F438" s="66"/>
      <c r="G438" s="66"/>
      <c r="H438" s="12"/>
      <c r="I438" s="12"/>
      <c r="J438" s="12"/>
      <c r="K438" s="12"/>
      <c r="L438" s="12"/>
      <c r="T438" s="17"/>
      <c r="U438" s="19"/>
    </row>
    <row r="439" spans="3:21" ht="15.75" customHeight="1">
      <c r="C439" s="17"/>
      <c r="D439" s="66"/>
      <c r="E439" s="66"/>
      <c r="F439" s="66"/>
      <c r="G439" s="66"/>
      <c r="H439" s="12"/>
      <c r="I439" s="12"/>
      <c r="J439" s="12"/>
      <c r="K439" s="12"/>
      <c r="L439" s="12"/>
      <c r="T439" s="17"/>
      <c r="U439" s="19"/>
    </row>
    <row r="440" spans="3:21" ht="15.75" customHeight="1">
      <c r="C440" s="17"/>
      <c r="D440" s="66"/>
      <c r="E440" s="66"/>
      <c r="F440" s="66"/>
      <c r="G440" s="66"/>
      <c r="H440" s="12"/>
      <c r="I440" s="12"/>
      <c r="J440" s="12"/>
      <c r="K440" s="12"/>
      <c r="L440" s="12"/>
      <c r="T440" s="17"/>
      <c r="U440" s="19"/>
    </row>
    <row r="441" spans="3:21" ht="15.75" customHeight="1">
      <c r="C441" s="17"/>
      <c r="D441" s="66"/>
      <c r="E441" s="66"/>
      <c r="F441" s="66"/>
      <c r="G441" s="66"/>
      <c r="H441" s="12"/>
      <c r="I441" s="12"/>
      <c r="J441" s="12"/>
      <c r="K441" s="12"/>
      <c r="L441" s="12"/>
      <c r="T441" s="17"/>
      <c r="U441" s="19"/>
    </row>
    <row r="442" spans="3:21" ht="15.75" customHeight="1">
      <c r="C442" s="17"/>
      <c r="D442" s="66"/>
      <c r="E442" s="66"/>
      <c r="F442" s="66"/>
      <c r="G442" s="66"/>
      <c r="H442" s="12"/>
      <c r="I442" s="12"/>
      <c r="J442" s="12"/>
      <c r="K442" s="12"/>
      <c r="L442" s="12"/>
      <c r="T442" s="17"/>
      <c r="U442" s="19"/>
    </row>
    <row r="443" spans="3:21" ht="15.75" customHeight="1">
      <c r="C443" s="17"/>
      <c r="D443" s="66"/>
      <c r="E443" s="66"/>
      <c r="F443" s="66"/>
      <c r="G443" s="66"/>
      <c r="H443" s="12"/>
      <c r="I443" s="12"/>
      <c r="J443" s="12"/>
      <c r="K443" s="12"/>
      <c r="L443" s="12"/>
      <c r="T443" s="17"/>
      <c r="U443" s="19"/>
    </row>
    <row r="444" spans="3:21" ht="15.75" customHeight="1">
      <c r="C444" s="17"/>
      <c r="D444" s="66"/>
      <c r="E444" s="66"/>
      <c r="F444" s="66"/>
      <c r="G444" s="66"/>
      <c r="H444" s="12"/>
      <c r="I444" s="12"/>
      <c r="J444" s="12"/>
      <c r="K444" s="12"/>
      <c r="L444" s="12"/>
      <c r="T444" s="17"/>
      <c r="U444" s="19"/>
    </row>
    <row r="445" spans="3:21" ht="15.75" customHeight="1">
      <c r="C445" s="17"/>
      <c r="D445" s="66"/>
      <c r="E445" s="66"/>
      <c r="F445" s="66"/>
      <c r="G445" s="66"/>
      <c r="H445" s="12"/>
      <c r="I445" s="12"/>
      <c r="J445" s="12"/>
      <c r="K445" s="12"/>
      <c r="L445" s="12"/>
      <c r="T445" s="17"/>
      <c r="U445" s="19"/>
    </row>
    <row r="446" spans="3:21" ht="15.75" customHeight="1">
      <c r="C446" s="17"/>
      <c r="D446" s="66"/>
      <c r="E446" s="66"/>
      <c r="F446" s="66"/>
      <c r="G446" s="66"/>
      <c r="H446" s="12"/>
      <c r="I446" s="12"/>
      <c r="J446" s="12"/>
      <c r="K446" s="12"/>
      <c r="L446" s="12"/>
      <c r="T446" s="17"/>
      <c r="U446" s="19"/>
    </row>
    <row r="447" spans="3:21" ht="15.75" customHeight="1">
      <c r="C447" s="17"/>
      <c r="D447" s="66"/>
      <c r="E447" s="66"/>
      <c r="F447" s="66"/>
      <c r="G447" s="66"/>
      <c r="H447" s="12"/>
      <c r="I447" s="12"/>
      <c r="J447" s="12"/>
      <c r="K447" s="12"/>
      <c r="L447" s="12"/>
      <c r="T447" s="17"/>
      <c r="U447" s="19"/>
    </row>
    <row r="448" spans="3:21" ht="15.75" customHeight="1">
      <c r="C448" s="17"/>
      <c r="D448" s="66"/>
      <c r="E448" s="66"/>
      <c r="F448" s="66"/>
      <c r="G448" s="66"/>
      <c r="H448" s="12"/>
      <c r="I448" s="12"/>
      <c r="J448" s="12"/>
      <c r="K448" s="12"/>
      <c r="L448" s="12"/>
      <c r="T448" s="17"/>
      <c r="U448" s="19"/>
    </row>
    <row r="449" spans="3:21" ht="15.75" customHeight="1">
      <c r="C449" s="17"/>
      <c r="D449" s="66"/>
      <c r="E449" s="66"/>
      <c r="F449" s="66"/>
      <c r="G449" s="66"/>
      <c r="H449" s="12"/>
      <c r="I449" s="12"/>
      <c r="J449" s="12"/>
      <c r="K449" s="12"/>
      <c r="L449" s="12"/>
      <c r="T449" s="17"/>
      <c r="U449" s="19"/>
    </row>
    <row r="450" spans="3:21" ht="15.75" customHeight="1">
      <c r="C450" s="17"/>
      <c r="D450" s="66"/>
      <c r="E450" s="66"/>
      <c r="F450" s="66"/>
      <c r="G450" s="66"/>
      <c r="H450" s="12"/>
      <c r="I450" s="12"/>
      <c r="J450" s="12"/>
      <c r="K450" s="12"/>
      <c r="L450" s="12"/>
      <c r="T450" s="17"/>
      <c r="U450" s="19"/>
    </row>
    <row r="451" spans="3:21" ht="15.75" customHeight="1">
      <c r="C451" s="17"/>
      <c r="D451" s="66"/>
      <c r="E451" s="66"/>
      <c r="F451" s="66"/>
      <c r="G451" s="66"/>
      <c r="H451" s="12"/>
      <c r="I451" s="12"/>
      <c r="J451" s="12"/>
      <c r="K451" s="12"/>
      <c r="L451" s="12"/>
      <c r="T451" s="17"/>
      <c r="U451" s="19"/>
    </row>
    <row r="452" spans="3:21" ht="15.75" customHeight="1">
      <c r="C452" s="17"/>
      <c r="D452" s="66"/>
      <c r="E452" s="66"/>
      <c r="F452" s="66"/>
      <c r="G452" s="66"/>
      <c r="H452" s="12"/>
      <c r="I452" s="12"/>
      <c r="J452" s="12"/>
      <c r="K452" s="12"/>
      <c r="L452" s="12"/>
      <c r="T452" s="17"/>
      <c r="U452" s="19"/>
    </row>
    <row r="453" spans="3:21" ht="15.75" customHeight="1">
      <c r="C453" s="17"/>
      <c r="D453" s="66"/>
      <c r="E453" s="66"/>
      <c r="F453" s="66"/>
      <c r="G453" s="66"/>
      <c r="H453" s="12"/>
      <c r="I453" s="12"/>
      <c r="J453" s="12"/>
      <c r="K453" s="12"/>
      <c r="L453" s="12"/>
      <c r="T453" s="17"/>
      <c r="U453" s="19"/>
    </row>
    <row r="454" spans="3:21" ht="15.75" customHeight="1">
      <c r="C454" s="17"/>
      <c r="D454" s="66"/>
      <c r="E454" s="66"/>
      <c r="F454" s="66"/>
      <c r="G454" s="66"/>
      <c r="H454" s="12"/>
      <c r="I454" s="12"/>
      <c r="J454" s="12"/>
      <c r="K454" s="12"/>
      <c r="L454" s="12"/>
      <c r="T454" s="17"/>
      <c r="U454" s="19"/>
    </row>
    <row r="455" spans="3:21" ht="15.75" customHeight="1">
      <c r="C455" s="17"/>
      <c r="D455" s="66"/>
      <c r="E455" s="66"/>
      <c r="F455" s="66"/>
      <c r="G455" s="66"/>
      <c r="H455" s="12"/>
      <c r="I455" s="12"/>
      <c r="J455" s="12"/>
      <c r="K455" s="12"/>
      <c r="L455" s="12"/>
      <c r="T455" s="17"/>
      <c r="U455" s="19"/>
    </row>
    <row r="456" spans="3:21" ht="15.75" customHeight="1">
      <c r="C456" s="17"/>
      <c r="D456" s="66"/>
      <c r="E456" s="66"/>
      <c r="F456" s="66"/>
      <c r="G456" s="66"/>
      <c r="H456" s="12"/>
      <c r="I456" s="12"/>
      <c r="J456" s="12"/>
      <c r="K456" s="12"/>
      <c r="L456" s="12"/>
      <c r="T456" s="17"/>
      <c r="U456" s="19"/>
    </row>
    <row r="457" spans="3:21" ht="15.75" customHeight="1">
      <c r="C457" s="17"/>
      <c r="D457" s="66"/>
      <c r="E457" s="66"/>
      <c r="F457" s="66"/>
      <c r="G457" s="66"/>
      <c r="H457" s="12"/>
      <c r="I457" s="12"/>
      <c r="J457" s="12"/>
      <c r="K457" s="12"/>
      <c r="L457" s="12"/>
      <c r="T457" s="17"/>
      <c r="U457" s="19"/>
    </row>
    <row r="458" spans="3:21" ht="15.75" customHeight="1">
      <c r="C458" s="17"/>
      <c r="D458" s="66"/>
      <c r="E458" s="66"/>
      <c r="F458" s="66"/>
      <c r="G458" s="66"/>
      <c r="H458" s="12"/>
      <c r="I458" s="12"/>
      <c r="J458" s="12"/>
      <c r="K458" s="12"/>
      <c r="L458" s="12"/>
      <c r="T458" s="17"/>
      <c r="U458" s="19"/>
    </row>
    <row r="459" spans="3:21" ht="15.75" customHeight="1">
      <c r="C459" s="17"/>
      <c r="D459" s="66"/>
      <c r="E459" s="66"/>
      <c r="F459" s="66"/>
      <c r="G459" s="66"/>
      <c r="H459" s="12"/>
      <c r="I459" s="12"/>
      <c r="J459" s="12"/>
      <c r="K459" s="12"/>
      <c r="L459" s="12"/>
      <c r="T459" s="17"/>
      <c r="U459" s="19"/>
    </row>
    <row r="460" spans="3:21" ht="15.75" customHeight="1">
      <c r="C460" s="17"/>
      <c r="D460" s="66"/>
      <c r="E460" s="66"/>
      <c r="F460" s="66"/>
      <c r="G460" s="66"/>
      <c r="H460" s="12"/>
      <c r="I460" s="12"/>
      <c r="J460" s="12"/>
      <c r="K460" s="12"/>
      <c r="L460" s="12"/>
      <c r="T460" s="17"/>
      <c r="U460" s="19"/>
    </row>
    <row r="461" spans="3:21" ht="15.75" customHeight="1">
      <c r="C461" s="17"/>
      <c r="D461" s="66"/>
      <c r="E461" s="66"/>
      <c r="F461" s="66"/>
      <c r="G461" s="66"/>
      <c r="H461" s="12"/>
      <c r="I461" s="12"/>
      <c r="J461" s="12"/>
      <c r="K461" s="12"/>
      <c r="L461" s="12"/>
      <c r="T461" s="17"/>
      <c r="U461" s="19"/>
    </row>
    <row r="462" spans="3:21" ht="15.75" customHeight="1">
      <c r="C462" s="17"/>
      <c r="D462" s="66"/>
      <c r="E462" s="66"/>
      <c r="F462" s="66"/>
      <c r="G462" s="66"/>
      <c r="H462" s="12"/>
      <c r="I462" s="12"/>
      <c r="J462" s="12"/>
      <c r="K462" s="12"/>
      <c r="L462" s="12"/>
      <c r="T462" s="17"/>
      <c r="U462" s="19"/>
    </row>
    <row r="463" spans="3:21" ht="15.75" customHeight="1">
      <c r="C463" s="17"/>
      <c r="D463" s="66"/>
      <c r="E463" s="66"/>
      <c r="F463" s="66"/>
      <c r="G463" s="66"/>
      <c r="H463" s="12"/>
      <c r="I463" s="12"/>
      <c r="J463" s="12"/>
      <c r="K463" s="12"/>
      <c r="L463" s="12"/>
      <c r="T463" s="17"/>
      <c r="U463" s="19"/>
    </row>
    <row r="464" spans="3:21" ht="15.75" customHeight="1">
      <c r="C464" s="17"/>
      <c r="D464" s="66"/>
      <c r="E464" s="66"/>
      <c r="F464" s="66"/>
      <c r="G464" s="66"/>
      <c r="H464" s="12"/>
      <c r="I464" s="12"/>
      <c r="J464" s="12"/>
      <c r="K464" s="12"/>
      <c r="L464" s="12"/>
      <c r="T464" s="17"/>
      <c r="U464" s="19"/>
    </row>
    <row r="465" spans="3:21" ht="15.75" customHeight="1">
      <c r="C465" s="17"/>
      <c r="D465" s="66"/>
      <c r="E465" s="66"/>
      <c r="F465" s="66"/>
      <c r="G465" s="66"/>
      <c r="H465" s="12"/>
      <c r="I465" s="12"/>
      <c r="J465" s="12"/>
      <c r="K465" s="12"/>
      <c r="L465" s="12"/>
      <c r="T465" s="17"/>
      <c r="U465" s="19"/>
    </row>
    <row r="466" spans="3:21" ht="15.75" customHeight="1">
      <c r="C466" s="17"/>
      <c r="D466" s="66"/>
      <c r="E466" s="66"/>
      <c r="F466" s="66"/>
      <c r="G466" s="66"/>
      <c r="H466" s="12"/>
      <c r="I466" s="12"/>
      <c r="J466" s="12"/>
      <c r="K466" s="12"/>
      <c r="L466" s="12"/>
      <c r="T466" s="17"/>
      <c r="U466" s="19"/>
    </row>
    <row r="467" spans="3:21" ht="15.75" customHeight="1">
      <c r="C467" s="17"/>
      <c r="D467" s="66"/>
      <c r="E467" s="66"/>
      <c r="F467" s="66"/>
      <c r="G467" s="66"/>
      <c r="H467" s="12"/>
      <c r="I467" s="12"/>
      <c r="J467" s="12"/>
      <c r="K467" s="12"/>
      <c r="L467" s="12"/>
      <c r="T467" s="17"/>
      <c r="U467" s="19"/>
    </row>
    <row r="468" spans="3:21" ht="15.75" customHeight="1">
      <c r="C468" s="17"/>
      <c r="D468" s="66"/>
      <c r="E468" s="66"/>
      <c r="F468" s="66"/>
      <c r="G468" s="66"/>
      <c r="H468" s="12"/>
      <c r="I468" s="12"/>
      <c r="J468" s="12"/>
      <c r="K468" s="12"/>
      <c r="L468" s="12"/>
      <c r="T468" s="17"/>
      <c r="U468" s="19"/>
    </row>
    <row r="469" spans="3:21" ht="15.75" customHeight="1">
      <c r="C469" s="17"/>
      <c r="D469" s="66"/>
      <c r="E469" s="66"/>
      <c r="F469" s="66"/>
      <c r="G469" s="66"/>
      <c r="H469" s="12"/>
      <c r="I469" s="12"/>
      <c r="J469" s="12"/>
      <c r="K469" s="12"/>
      <c r="L469" s="12"/>
      <c r="T469" s="17"/>
      <c r="U469" s="19"/>
    </row>
    <row r="470" spans="3:21" ht="15.75" customHeight="1">
      <c r="C470" s="17"/>
      <c r="D470" s="66"/>
      <c r="E470" s="66"/>
      <c r="F470" s="66"/>
      <c r="G470" s="66"/>
      <c r="H470" s="12"/>
      <c r="I470" s="12"/>
      <c r="J470" s="12"/>
      <c r="K470" s="12"/>
      <c r="L470" s="12"/>
      <c r="T470" s="17"/>
      <c r="U470" s="19"/>
    </row>
    <row r="471" spans="3:21" ht="15.75" customHeight="1">
      <c r="C471" s="17"/>
      <c r="D471" s="66"/>
      <c r="E471" s="66"/>
      <c r="F471" s="66"/>
      <c r="G471" s="66"/>
      <c r="H471" s="12"/>
      <c r="I471" s="12"/>
      <c r="J471" s="12"/>
      <c r="K471" s="12"/>
      <c r="L471" s="12"/>
      <c r="T471" s="17"/>
      <c r="U471" s="19"/>
    </row>
    <row r="472" spans="3:21" ht="15.75" customHeight="1">
      <c r="C472" s="17"/>
      <c r="D472" s="66"/>
      <c r="E472" s="66"/>
      <c r="F472" s="66"/>
      <c r="G472" s="66"/>
      <c r="H472" s="12"/>
      <c r="I472" s="12"/>
      <c r="J472" s="12"/>
      <c r="K472" s="12"/>
      <c r="L472" s="12"/>
      <c r="T472" s="17"/>
      <c r="U472" s="19"/>
    </row>
    <row r="473" spans="3:21" ht="15.75" customHeight="1">
      <c r="C473" s="17"/>
      <c r="D473" s="66"/>
      <c r="E473" s="66"/>
      <c r="F473" s="66"/>
      <c r="G473" s="66"/>
      <c r="H473" s="12"/>
      <c r="I473" s="12"/>
      <c r="J473" s="12"/>
      <c r="K473" s="12"/>
      <c r="L473" s="12"/>
      <c r="T473" s="17"/>
      <c r="U473" s="19"/>
    </row>
    <row r="474" spans="3:21" ht="15.75" customHeight="1">
      <c r="C474" s="17"/>
      <c r="D474" s="66"/>
      <c r="E474" s="66"/>
      <c r="F474" s="66"/>
      <c r="G474" s="66"/>
      <c r="H474" s="12"/>
      <c r="I474" s="12"/>
      <c r="J474" s="12"/>
      <c r="K474" s="12"/>
      <c r="L474" s="12"/>
      <c r="T474" s="17"/>
      <c r="U474" s="19"/>
    </row>
    <row r="475" spans="3:21" ht="15.75" customHeight="1">
      <c r="C475" s="17"/>
      <c r="D475" s="66"/>
      <c r="E475" s="66"/>
      <c r="F475" s="66"/>
      <c r="G475" s="66"/>
      <c r="H475" s="12"/>
      <c r="I475" s="12"/>
      <c r="J475" s="12"/>
      <c r="K475" s="12"/>
      <c r="L475" s="12"/>
      <c r="T475" s="17"/>
      <c r="U475" s="19"/>
    </row>
    <row r="476" spans="3:21" ht="15.75" customHeight="1">
      <c r="C476" s="17"/>
      <c r="D476" s="66"/>
      <c r="E476" s="66"/>
      <c r="F476" s="66"/>
      <c r="G476" s="66"/>
      <c r="H476" s="12"/>
      <c r="I476" s="12"/>
      <c r="J476" s="12"/>
      <c r="K476" s="12"/>
      <c r="L476" s="12"/>
      <c r="T476" s="17"/>
      <c r="U476" s="19"/>
    </row>
    <row r="477" spans="3:21" ht="15.75" customHeight="1">
      <c r="C477" s="17"/>
      <c r="D477" s="66"/>
      <c r="E477" s="66"/>
      <c r="F477" s="66"/>
      <c r="G477" s="66"/>
      <c r="H477" s="12"/>
      <c r="I477" s="12"/>
      <c r="J477" s="12"/>
      <c r="K477" s="12"/>
      <c r="L477" s="12"/>
      <c r="T477" s="17"/>
      <c r="U477" s="19"/>
    </row>
    <row r="478" spans="3:21" ht="15.75" customHeight="1">
      <c r="C478" s="17"/>
      <c r="D478" s="66"/>
      <c r="E478" s="66"/>
      <c r="F478" s="66"/>
      <c r="G478" s="66"/>
      <c r="H478" s="12"/>
      <c r="I478" s="12"/>
      <c r="J478" s="12"/>
      <c r="K478" s="12"/>
      <c r="L478" s="12"/>
      <c r="T478" s="17"/>
      <c r="U478" s="19"/>
    </row>
    <row r="479" spans="3:21" ht="15.75" customHeight="1">
      <c r="C479" s="17"/>
      <c r="D479" s="66"/>
      <c r="E479" s="66"/>
      <c r="F479" s="66"/>
      <c r="G479" s="66"/>
      <c r="H479" s="12"/>
      <c r="I479" s="12"/>
      <c r="J479" s="12"/>
      <c r="K479" s="12"/>
      <c r="L479" s="12"/>
      <c r="T479" s="17"/>
      <c r="U479" s="19"/>
    </row>
    <row r="480" spans="3:21" ht="15.75" customHeight="1">
      <c r="C480" s="17"/>
      <c r="D480" s="66"/>
      <c r="E480" s="66"/>
      <c r="F480" s="66"/>
      <c r="G480" s="66"/>
      <c r="H480" s="12"/>
      <c r="I480" s="12"/>
      <c r="J480" s="12"/>
      <c r="K480" s="12"/>
      <c r="L480" s="12"/>
      <c r="T480" s="17"/>
      <c r="U480" s="19"/>
    </row>
    <row r="481" spans="3:21" ht="15.75" customHeight="1">
      <c r="C481" s="17"/>
      <c r="D481" s="66"/>
      <c r="E481" s="66"/>
      <c r="F481" s="66"/>
      <c r="G481" s="66"/>
      <c r="H481" s="12"/>
      <c r="I481" s="12"/>
      <c r="J481" s="12"/>
      <c r="K481" s="12"/>
      <c r="L481" s="12"/>
      <c r="T481" s="17"/>
      <c r="U481" s="19"/>
    </row>
    <row r="482" spans="3:21" ht="15.75" customHeight="1">
      <c r="C482" s="17"/>
      <c r="D482" s="66"/>
      <c r="E482" s="66"/>
      <c r="F482" s="66"/>
      <c r="G482" s="66"/>
      <c r="H482" s="12"/>
      <c r="I482" s="12"/>
      <c r="J482" s="12"/>
      <c r="K482" s="12"/>
      <c r="L482" s="12"/>
      <c r="T482" s="17"/>
      <c r="U482" s="19"/>
    </row>
    <row r="483" spans="3:21" ht="15.75" customHeight="1">
      <c r="C483" s="17"/>
      <c r="D483" s="66"/>
      <c r="E483" s="66"/>
      <c r="F483" s="66"/>
      <c r="G483" s="66"/>
      <c r="H483" s="12"/>
      <c r="I483" s="12"/>
      <c r="J483" s="12"/>
      <c r="K483" s="12"/>
      <c r="L483" s="12"/>
      <c r="T483" s="17"/>
      <c r="U483" s="19"/>
    </row>
    <row r="484" spans="3:21" ht="15.75" customHeight="1">
      <c r="C484" s="17"/>
      <c r="D484" s="66"/>
      <c r="E484" s="66"/>
      <c r="F484" s="66"/>
      <c r="G484" s="66"/>
      <c r="H484" s="12"/>
      <c r="I484" s="12"/>
      <c r="J484" s="12"/>
      <c r="K484" s="12"/>
      <c r="L484" s="12"/>
      <c r="T484" s="17"/>
      <c r="U484" s="19"/>
    </row>
    <row r="485" spans="3:21" ht="15.75" customHeight="1">
      <c r="C485" s="17"/>
      <c r="D485" s="66"/>
      <c r="E485" s="66"/>
      <c r="F485" s="66"/>
      <c r="G485" s="66"/>
      <c r="H485" s="12"/>
      <c r="I485" s="12"/>
      <c r="J485" s="12"/>
      <c r="K485" s="12"/>
      <c r="L485" s="12"/>
      <c r="T485" s="17"/>
      <c r="U485" s="19"/>
    </row>
    <row r="486" spans="3:21" ht="15.75" customHeight="1">
      <c r="C486" s="17"/>
      <c r="D486" s="66"/>
      <c r="E486" s="66"/>
      <c r="F486" s="66"/>
      <c r="G486" s="66"/>
      <c r="H486" s="12"/>
      <c r="I486" s="12"/>
      <c r="J486" s="12"/>
      <c r="K486" s="12"/>
      <c r="L486" s="12"/>
      <c r="T486" s="17"/>
      <c r="U486" s="19"/>
    </row>
    <row r="487" spans="3:21" ht="15.75" customHeight="1">
      <c r="C487" s="17"/>
      <c r="D487" s="66"/>
      <c r="E487" s="66"/>
      <c r="F487" s="66"/>
      <c r="G487" s="66"/>
      <c r="H487" s="12"/>
      <c r="I487" s="12"/>
      <c r="J487" s="12"/>
      <c r="K487" s="12"/>
      <c r="L487" s="12"/>
      <c r="T487" s="17"/>
      <c r="U487" s="19"/>
    </row>
    <row r="488" spans="3:21" ht="15.75" customHeight="1">
      <c r="C488" s="17"/>
      <c r="D488" s="66"/>
      <c r="E488" s="66"/>
      <c r="F488" s="66"/>
      <c r="G488" s="66"/>
      <c r="H488" s="12"/>
      <c r="I488" s="12"/>
      <c r="J488" s="12"/>
      <c r="K488" s="12"/>
      <c r="L488" s="12"/>
      <c r="T488" s="17"/>
      <c r="U488" s="19"/>
    </row>
    <row r="489" spans="3:21" ht="15.75" customHeight="1">
      <c r="C489" s="17"/>
      <c r="D489" s="66"/>
      <c r="E489" s="66"/>
      <c r="F489" s="66"/>
      <c r="G489" s="66"/>
      <c r="H489" s="12"/>
      <c r="I489" s="12"/>
      <c r="J489" s="12"/>
      <c r="K489" s="12"/>
      <c r="L489" s="12"/>
      <c r="T489" s="17"/>
      <c r="U489" s="19"/>
    </row>
    <row r="490" spans="3:21" ht="15.75" customHeight="1">
      <c r="C490" s="17"/>
      <c r="D490" s="66"/>
      <c r="E490" s="66"/>
      <c r="F490" s="66"/>
      <c r="G490" s="66"/>
      <c r="H490" s="12"/>
      <c r="I490" s="12"/>
      <c r="J490" s="12"/>
      <c r="K490" s="12"/>
      <c r="L490" s="12"/>
      <c r="T490" s="17"/>
      <c r="U490" s="19"/>
    </row>
    <row r="491" spans="3:21" ht="15.75" customHeight="1">
      <c r="C491" s="17"/>
      <c r="D491" s="66"/>
      <c r="E491" s="66"/>
      <c r="F491" s="66"/>
      <c r="G491" s="66"/>
      <c r="H491" s="12"/>
      <c r="I491" s="12"/>
      <c r="J491" s="12"/>
      <c r="K491" s="12"/>
      <c r="L491" s="12"/>
      <c r="T491" s="17"/>
      <c r="U491" s="19"/>
    </row>
    <row r="492" spans="3:21" ht="15.75" customHeight="1">
      <c r="C492" s="17"/>
      <c r="D492" s="66"/>
      <c r="E492" s="66"/>
      <c r="F492" s="66"/>
      <c r="G492" s="66"/>
      <c r="H492" s="12"/>
      <c r="I492" s="12"/>
      <c r="J492" s="12"/>
      <c r="K492" s="12"/>
      <c r="L492" s="12"/>
      <c r="T492" s="17"/>
      <c r="U492" s="19"/>
    </row>
    <row r="493" spans="3:21" ht="15.75" customHeight="1">
      <c r="C493" s="17"/>
      <c r="D493" s="66"/>
      <c r="E493" s="66"/>
      <c r="F493" s="66"/>
      <c r="G493" s="66"/>
      <c r="H493" s="12"/>
      <c r="I493" s="12"/>
      <c r="J493" s="12"/>
      <c r="K493" s="12"/>
      <c r="L493" s="12"/>
      <c r="T493" s="17"/>
      <c r="U493" s="19"/>
    </row>
    <row r="494" spans="3:21" ht="15.75" customHeight="1">
      <c r="C494" s="17"/>
      <c r="D494" s="66"/>
      <c r="E494" s="66"/>
      <c r="F494" s="66"/>
      <c r="G494" s="66"/>
      <c r="H494" s="12"/>
      <c r="I494" s="12"/>
      <c r="J494" s="12"/>
      <c r="K494" s="12"/>
      <c r="L494" s="12"/>
      <c r="T494" s="17"/>
      <c r="U494" s="19"/>
    </row>
    <row r="495" spans="3:21" ht="15.75" customHeight="1">
      <c r="C495" s="17"/>
      <c r="D495" s="66"/>
      <c r="E495" s="66"/>
      <c r="F495" s="66"/>
      <c r="G495" s="66"/>
      <c r="H495" s="12"/>
      <c r="I495" s="12"/>
      <c r="J495" s="12"/>
      <c r="K495" s="12"/>
      <c r="L495" s="12"/>
      <c r="T495" s="17"/>
      <c r="U495" s="19"/>
    </row>
    <row r="496" spans="3:21" ht="15.75" customHeight="1">
      <c r="C496" s="17"/>
      <c r="D496" s="66"/>
      <c r="E496" s="66"/>
      <c r="F496" s="66"/>
      <c r="G496" s="66"/>
      <c r="H496" s="12"/>
      <c r="I496" s="12"/>
      <c r="J496" s="12"/>
      <c r="K496" s="12"/>
      <c r="L496" s="12"/>
      <c r="T496" s="17"/>
      <c r="U496" s="19"/>
    </row>
    <row r="497" spans="3:21" ht="15.75" customHeight="1">
      <c r="C497" s="17"/>
      <c r="D497" s="66"/>
      <c r="E497" s="66"/>
      <c r="F497" s="66"/>
      <c r="G497" s="66"/>
      <c r="H497" s="12"/>
      <c r="I497" s="12"/>
      <c r="J497" s="12"/>
      <c r="K497" s="12"/>
      <c r="L497" s="12"/>
      <c r="T497" s="17"/>
      <c r="U497" s="19"/>
    </row>
    <row r="498" spans="3:21" ht="15.75" customHeight="1">
      <c r="C498" s="17"/>
      <c r="D498" s="66"/>
      <c r="E498" s="66"/>
      <c r="F498" s="66"/>
      <c r="G498" s="66"/>
      <c r="H498" s="12"/>
      <c r="I498" s="12"/>
      <c r="J498" s="12"/>
      <c r="K498" s="12"/>
      <c r="L498" s="12"/>
      <c r="T498" s="17"/>
      <c r="U498" s="19"/>
    </row>
    <row r="499" spans="3:21" ht="15.75" customHeight="1">
      <c r="C499" s="17"/>
      <c r="D499" s="66"/>
      <c r="E499" s="66"/>
      <c r="F499" s="66"/>
      <c r="G499" s="66"/>
      <c r="H499" s="12"/>
      <c r="I499" s="12"/>
      <c r="J499" s="12"/>
      <c r="K499" s="12"/>
      <c r="L499" s="12"/>
      <c r="T499" s="17"/>
      <c r="U499" s="19"/>
    </row>
    <row r="500" spans="3:21" ht="15.75" customHeight="1">
      <c r="C500" s="17"/>
      <c r="D500" s="66"/>
      <c r="E500" s="66"/>
      <c r="F500" s="66"/>
      <c r="G500" s="66"/>
      <c r="H500" s="12"/>
      <c r="I500" s="12"/>
      <c r="J500" s="12"/>
      <c r="K500" s="12"/>
      <c r="L500" s="12"/>
      <c r="T500" s="17"/>
      <c r="U500" s="19"/>
    </row>
    <row r="501" spans="3:21" ht="15.75" customHeight="1">
      <c r="C501" s="17"/>
      <c r="D501" s="66"/>
      <c r="E501" s="66"/>
      <c r="F501" s="66"/>
      <c r="G501" s="66"/>
      <c r="H501" s="12"/>
      <c r="I501" s="12"/>
      <c r="J501" s="12"/>
      <c r="K501" s="12"/>
      <c r="L501" s="12"/>
      <c r="T501" s="17"/>
      <c r="U501" s="19"/>
    </row>
    <row r="502" spans="3:21" ht="15.75" customHeight="1">
      <c r="C502" s="17"/>
      <c r="D502" s="66"/>
      <c r="E502" s="66"/>
      <c r="F502" s="66"/>
      <c r="G502" s="66"/>
      <c r="H502" s="12"/>
      <c r="I502" s="12"/>
      <c r="J502" s="12"/>
      <c r="K502" s="12"/>
      <c r="L502" s="12"/>
      <c r="T502" s="17"/>
      <c r="U502" s="19"/>
    </row>
    <row r="503" spans="3:21" ht="15.75" customHeight="1">
      <c r="C503" s="17"/>
      <c r="D503" s="66"/>
      <c r="E503" s="66"/>
      <c r="F503" s="66"/>
      <c r="G503" s="66"/>
      <c r="H503" s="12"/>
      <c r="I503" s="12"/>
      <c r="J503" s="12"/>
      <c r="K503" s="12"/>
      <c r="L503" s="12"/>
      <c r="T503" s="17"/>
      <c r="U503" s="19"/>
    </row>
    <row r="504" spans="3:21" ht="15.75" customHeight="1">
      <c r="C504" s="17"/>
      <c r="D504" s="66"/>
      <c r="E504" s="66"/>
      <c r="F504" s="66"/>
      <c r="G504" s="66"/>
      <c r="H504" s="12"/>
      <c r="I504" s="12"/>
      <c r="J504" s="12"/>
      <c r="K504" s="12"/>
      <c r="L504" s="12"/>
      <c r="T504" s="17"/>
      <c r="U504" s="19"/>
    </row>
    <row r="505" spans="3:21" ht="15.75" customHeight="1">
      <c r="C505" s="17"/>
      <c r="D505" s="66"/>
      <c r="E505" s="66"/>
      <c r="F505" s="66"/>
      <c r="G505" s="66"/>
      <c r="H505" s="12"/>
      <c r="I505" s="12"/>
      <c r="J505" s="12"/>
      <c r="K505" s="12"/>
      <c r="L505" s="12"/>
      <c r="T505" s="17"/>
      <c r="U505" s="19"/>
    </row>
    <row r="506" spans="3:21" ht="15.75" customHeight="1">
      <c r="C506" s="17"/>
      <c r="D506" s="66"/>
      <c r="E506" s="66"/>
      <c r="F506" s="66"/>
      <c r="G506" s="66"/>
      <c r="H506" s="12"/>
      <c r="I506" s="12"/>
      <c r="J506" s="12"/>
      <c r="K506" s="12"/>
      <c r="L506" s="12"/>
      <c r="T506" s="17"/>
      <c r="U506" s="19"/>
    </row>
    <row r="507" spans="3:21" ht="15.75" customHeight="1">
      <c r="C507" s="17"/>
      <c r="D507" s="66"/>
      <c r="E507" s="66"/>
      <c r="F507" s="66"/>
      <c r="G507" s="66"/>
      <c r="H507" s="12"/>
      <c r="I507" s="12"/>
      <c r="J507" s="12"/>
      <c r="K507" s="12"/>
      <c r="L507" s="12"/>
      <c r="T507" s="17"/>
      <c r="U507" s="19"/>
    </row>
    <row r="508" spans="3:21" ht="15.75" customHeight="1">
      <c r="C508" s="17"/>
      <c r="D508" s="66"/>
      <c r="E508" s="66"/>
      <c r="F508" s="66"/>
      <c r="G508" s="66"/>
      <c r="H508" s="12"/>
      <c r="I508" s="12"/>
      <c r="J508" s="12"/>
      <c r="K508" s="12"/>
      <c r="L508" s="12"/>
      <c r="T508" s="17"/>
      <c r="U508" s="19"/>
    </row>
    <row r="509" spans="3:21" ht="15.75" customHeight="1">
      <c r="C509" s="17"/>
      <c r="D509" s="66"/>
      <c r="E509" s="66"/>
      <c r="F509" s="66"/>
      <c r="G509" s="66"/>
      <c r="H509" s="12"/>
      <c r="I509" s="12"/>
      <c r="J509" s="12"/>
      <c r="K509" s="12"/>
      <c r="L509" s="12"/>
      <c r="T509" s="17"/>
      <c r="U509" s="19"/>
    </row>
    <row r="510" spans="3:21" ht="15.75" customHeight="1">
      <c r="C510" s="17"/>
      <c r="D510" s="66"/>
      <c r="E510" s="66"/>
      <c r="F510" s="66"/>
      <c r="G510" s="66"/>
      <c r="H510" s="12"/>
      <c r="I510" s="12"/>
      <c r="J510" s="12"/>
      <c r="K510" s="12"/>
      <c r="L510" s="12"/>
      <c r="T510" s="17"/>
      <c r="U510" s="19"/>
    </row>
    <row r="511" spans="3:21" ht="15.75" customHeight="1">
      <c r="C511" s="17"/>
      <c r="D511" s="66"/>
      <c r="E511" s="66"/>
      <c r="F511" s="66"/>
      <c r="G511" s="66"/>
      <c r="H511" s="12"/>
      <c r="I511" s="12"/>
      <c r="J511" s="12"/>
      <c r="K511" s="12"/>
      <c r="L511" s="12"/>
      <c r="T511" s="17"/>
      <c r="U511" s="19"/>
    </row>
    <row r="512" spans="3:21" ht="15.75" customHeight="1">
      <c r="C512" s="17"/>
      <c r="D512" s="66"/>
      <c r="E512" s="66"/>
      <c r="F512" s="66"/>
      <c r="G512" s="66"/>
      <c r="H512" s="12"/>
      <c r="I512" s="12"/>
      <c r="J512" s="12"/>
      <c r="K512" s="12"/>
      <c r="L512" s="12"/>
      <c r="T512" s="17"/>
      <c r="U512" s="19"/>
    </row>
    <row r="513" spans="3:21" ht="15.75" customHeight="1">
      <c r="C513" s="17"/>
      <c r="D513" s="66"/>
      <c r="E513" s="66"/>
      <c r="F513" s="66"/>
      <c r="G513" s="66"/>
      <c r="H513" s="12"/>
      <c r="I513" s="12"/>
      <c r="J513" s="12"/>
      <c r="K513" s="12"/>
      <c r="L513" s="12"/>
      <c r="T513" s="17"/>
      <c r="U513" s="19"/>
    </row>
    <row r="514" spans="3:21" ht="15.75" customHeight="1">
      <c r="C514" s="17"/>
      <c r="D514" s="66"/>
      <c r="E514" s="66"/>
      <c r="F514" s="66"/>
      <c r="G514" s="66"/>
      <c r="H514" s="12"/>
      <c r="I514" s="12"/>
      <c r="J514" s="12"/>
      <c r="K514" s="12"/>
      <c r="L514" s="12"/>
      <c r="T514" s="17"/>
      <c r="U514" s="19"/>
    </row>
    <row r="515" spans="3:21" ht="15.75" customHeight="1">
      <c r="C515" s="17"/>
      <c r="D515" s="66"/>
      <c r="E515" s="66"/>
      <c r="F515" s="66"/>
      <c r="G515" s="66"/>
      <c r="H515" s="12"/>
      <c r="I515" s="12"/>
      <c r="J515" s="12"/>
      <c r="K515" s="12"/>
      <c r="L515" s="12"/>
      <c r="T515" s="17"/>
      <c r="U515" s="19"/>
    </row>
    <row r="516" spans="3:21" ht="15.75" customHeight="1">
      <c r="C516" s="17"/>
      <c r="D516" s="66"/>
      <c r="E516" s="66"/>
      <c r="F516" s="66"/>
      <c r="G516" s="66"/>
      <c r="H516" s="12"/>
      <c r="I516" s="12"/>
      <c r="J516" s="12"/>
      <c r="K516" s="12"/>
      <c r="L516" s="12"/>
      <c r="T516" s="17"/>
      <c r="U516" s="19"/>
    </row>
    <row r="517" spans="3:21" ht="15.75" customHeight="1">
      <c r="C517" s="17"/>
      <c r="D517" s="66"/>
      <c r="E517" s="66"/>
      <c r="F517" s="66"/>
      <c r="G517" s="66"/>
      <c r="H517" s="12"/>
      <c r="I517" s="12"/>
      <c r="J517" s="12"/>
      <c r="K517" s="12"/>
      <c r="L517" s="12"/>
      <c r="T517" s="17"/>
      <c r="U517" s="19"/>
    </row>
    <row r="518" spans="3:21" ht="15.75" customHeight="1">
      <c r="C518" s="17"/>
      <c r="D518" s="66"/>
      <c r="E518" s="66"/>
      <c r="F518" s="66"/>
      <c r="G518" s="66"/>
      <c r="H518" s="12"/>
      <c r="I518" s="12"/>
      <c r="J518" s="12"/>
      <c r="K518" s="12"/>
      <c r="L518" s="12"/>
      <c r="T518" s="17"/>
      <c r="U518" s="19"/>
    </row>
    <row r="519" spans="3:21" ht="15.75" customHeight="1">
      <c r="C519" s="17"/>
      <c r="D519" s="66"/>
      <c r="E519" s="66"/>
      <c r="F519" s="66"/>
      <c r="G519" s="66"/>
      <c r="H519" s="12"/>
      <c r="I519" s="12"/>
      <c r="J519" s="12"/>
      <c r="K519" s="12"/>
      <c r="L519" s="12"/>
      <c r="T519" s="17"/>
      <c r="U519" s="19"/>
    </row>
    <row r="520" spans="3:21" ht="15.75" customHeight="1">
      <c r="C520" s="17"/>
      <c r="D520" s="66"/>
      <c r="E520" s="66"/>
      <c r="F520" s="66"/>
      <c r="G520" s="66"/>
      <c r="H520" s="12"/>
      <c r="I520" s="12"/>
      <c r="J520" s="12"/>
      <c r="K520" s="12"/>
      <c r="L520" s="12"/>
      <c r="T520" s="17"/>
      <c r="U520" s="19"/>
    </row>
    <row r="521" spans="3:21" ht="15.75" customHeight="1">
      <c r="C521" s="17"/>
      <c r="D521" s="66"/>
      <c r="E521" s="66"/>
      <c r="F521" s="66"/>
      <c r="G521" s="66"/>
      <c r="H521" s="12"/>
      <c r="I521" s="12"/>
      <c r="J521" s="12"/>
      <c r="K521" s="12"/>
      <c r="L521" s="12"/>
      <c r="T521" s="17"/>
      <c r="U521" s="19"/>
    </row>
    <row r="522" spans="3:21" ht="15.75" customHeight="1">
      <c r="C522" s="17"/>
      <c r="D522" s="66"/>
      <c r="E522" s="66"/>
      <c r="F522" s="66"/>
      <c r="G522" s="66"/>
      <c r="H522" s="12"/>
      <c r="I522" s="12"/>
      <c r="J522" s="12"/>
      <c r="K522" s="12"/>
      <c r="L522" s="12"/>
      <c r="T522" s="17"/>
      <c r="U522" s="19"/>
    </row>
    <row r="523" spans="3:21" ht="15.75" customHeight="1">
      <c r="C523" s="17"/>
      <c r="D523" s="66"/>
      <c r="E523" s="66"/>
      <c r="F523" s="66"/>
      <c r="G523" s="66"/>
      <c r="H523" s="12"/>
      <c r="I523" s="12"/>
      <c r="J523" s="12"/>
      <c r="K523" s="12"/>
      <c r="L523" s="12"/>
      <c r="T523" s="17"/>
      <c r="U523" s="19"/>
    </row>
    <row r="524" spans="3:21" ht="15.75" customHeight="1">
      <c r="C524" s="17"/>
      <c r="D524" s="66"/>
      <c r="E524" s="66"/>
      <c r="F524" s="66"/>
      <c r="G524" s="66"/>
      <c r="H524" s="12"/>
      <c r="I524" s="12"/>
      <c r="J524" s="12"/>
      <c r="K524" s="12"/>
      <c r="L524" s="12"/>
      <c r="T524" s="17"/>
      <c r="U524" s="19"/>
    </row>
    <row r="525" spans="3:21" ht="15.75" customHeight="1">
      <c r="C525" s="17"/>
      <c r="D525" s="66"/>
      <c r="E525" s="66"/>
      <c r="F525" s="66"/>
      <c r="G525" s="66"/>
      <c r="H525" s="12"/>
      <c r="I525" s="12"/>
      <c r="J525" s="12"/>
      <c r="K525" s="12"/>
      <c r="L525" s="12"/>
      <c r="T525" s="17"/>
      <c r="U525" s="19"/>
    </row>
    <row r="526" spans="3:21" ht="15.75" customHeight="1">
      <c r="C526" s="17"/>
      <c r="D526" s="66"/>
      <c r="E526" s="66"/>
      <c r="F526" s="66"/>
      <c r="G526" s="66"/>
      <c r="H526" s="12"/>
      <c r="I526" s="12"/>
      <c r="J526" s="12"/>
      <c r="K526" s="12"/>
      <c r="L526" s="12"/>
      <c r="T526" s="17"/>
      <c r="U526" s="19"/>
    </row>
    <row r="527" spans="3:21" ht="15.75" customHeight="1">
      <c r="C527" s="17"/>
      <c r="D527" s="66"/>
      <c r="E527" s="66"/>
      <c r="F527" s="66"/>
      <c r="G527" s="66"/>
      <c r="H527" s="12"/>
      <c r="I527" s="12"/>
      <c r="J527" s="12"/>
      <c r="K527" s="12"/>
      <c r="L527" s="12"/>
      <c r="T527" s="17"/>
      <c r="U527" s="19"/>
    </row>
    <row r="528" spans="3:21" ht="15.75" customHeight="1">
      <c r="C528" s="17"/>
      <c r="D528" s="66"/>
      <c r="E528" s="66"/>
      <c r="F528" s="66"/>
      <c r="G528" s="66"/>
      <c r="H528" s="12"/>
      <c r="I528" s="12"/>
      <c r="J528" s="12"/>
      <c r="K528" s="12"/>
      <c r="L528" s="12"/>
      <c r="T528" s="17"/>
      <c r="U528" s="19"/>
    </row>
    <row r="529" spans="3:21" ht="15.75" customHeight="1">
      <c r="C529" s="17"/>
      <c r="D529" s="66"/>
      <c r="E529" s="66"/>
      <c r="F529" s="66"/>
      <c r="G529" s="66"/>
      <c r="H529" s="12"/>
      <c r="I529" s="12"/>
      <c r="J529" s="12"/>
      <c r="K529" s="12"/>
      <c r="L529" s="12"/>
      <c r="T529" s="17"/>
      <c r="U529" s="19"/>
    </row>
    <row r="530" spans="3:21" ht="15.75" customHeight="1">
      <c r="C530" s="17"/>
      <c r="D530" s="66"/>
      <c r="E530" s="66"/>
      <c r="F530" s="66"/>
      <c r="G530" s="66"/>
      <c r="H530" s="12"/>
      <c r="I530" s="12"/>
      <c r="J530" s="12"/>
      <c r="K530" s="12"/>
      <c r="L530" s="12"/>
      <c r="T530" s="17"/>
      <c r="U530" s="19"/>
    </row>
    <row r="531" spans="3:21" ht="15.75" customHeight="1">
      <c r="C531" s="17"/>
      <c r="D531" s="66"/>
      <c r="E531" s="66"/>
      <c r="F531" s="66"/>
      <c r="G531" s="66"/>
      <c r="H531" s="12"/>
      <c r="I531" s="12"/>
      <c r="J531" s="12"/>
      <c r="K531" s="12"/>
      <c r="L531" s="12"/>
      <c r="T531" s="17"/>
      <c r="U531" s="19"/>
    </row>
    <row r="532" spans="3:21" ht="15.75" customHeight="1">
      <c r="C532" s="17"/>
      <c r="D532" s="66"/>
      <c r="E532" s="66"/>
      <c r="F532" s="66"/>
      <c r="G532" s="66"/>
      <c r="H532" s="12"/>
      <c r="I532" s="12"/>
      <c r="J532" s="12"/>
      <c r="K532" s="12"/>
      <c r="L532" s="12"/>
      <c r="T532" s="17"/>
      <c r="U532" s="19"/>
    </row>
    <row r="533" spans="3:21" ht="15.75" customHeight="1">
      <c r="C533" s="17"/>
      <c r="D533" s="66"/>
      <c r="E533" s="66"/>
      <c r="F533" s="66"/>
      <c r="G533" s="66"/>
      <c r="H533" s="12"/>
      <c r="I533" s="12"/>
      <c r="J533" s="12"/>
      <c r="K533" s="12"/>
      <c r="L533" s="12"/>
      <c r="T533" s="17"/>
      <c r="U533" s="19"/>
    </row>
    <row r="534" spans="3:21" ht="15.75" customHeight="1">
      <c r="C534" s="17"/>
      <c r="D534" s="66"/>
      <c r="E534" s="66"/>
      <c r="F534" s="66"/>
      <c r="G534" s="66"/>
      <c r="H534" s="12"/>
      <c r="I534" s="12"/>
      <c r="J534" s="12"/>
      <c r="K534" s="12"/>
      <c r="L534" s="12"/>
      <c r="T534" s="17"/>
      <c r="U534" s="19"/>
    </row>
    <row r="535" spans="3:21" ht="15.75" customHeight="1">
      <c r="C535" s="17"/>
      <c r="D535" s="66"/>
      <c r="E535" s="66"/>
      <c r="F535" s="66"/>
      <c r="G535" s="66"/>
      <c r="H535" s="12"/>
      <c r="I535" s="12"/>
      <c r="J535" s="12"/>
      <c r="K535" s="12"/>
      <c r="L535" s="12"/>
      <c r="T535" s="17"/>
      <c r="U535" s="19"/>
    </row>
    <row r="536" spans="3:21" ht="15.75" customHeight="1">
      <c r="C536" s="17"/>
      <c r="D536" s="66"/>
      <c r="E536" s="66"/>
      <c r="F536" s="66"/>
      <c r="G536" s="66"/>
      <c r="H536" s="12"/>
      <c r="I536" s="12"/>
      <c r="J536" s="12"/>
      <c r="K536" s="12"/>
      <c r="L536" s="12"/>
      <c r="T536" s="17"/>
      <c r="U536" s="19"/>
    </row>
    <row r="537" spans="3:21" ht="15.75" customHeight="1">
      <c r="C537" s="17"/>
      <c r="D537" s="66"/>
      <c r="E537" s="66"/>
      <c r="F537" s="66"/>
      <c r="G537" s="66"/>
      <c r="H537" s="12"/>
      <c r="I537" s="12"/>
      <c r="J537" s="12"/>
      <c r="K537" s="12"/>
      <c r="L537" s="12"/>
      <c r="T537" s="17"/>
      <c r="U537" s="19"/>
    </row>
    <row r="538" spans="3:21" ht="15.75" customHeight="1">
      <c r="C538" s="17"/>
      <c r="D538" s="66"/>
      <c r="E538" s="66"/>
      <c r="F538" s="66"/>
      <c r="G538" s="66"/>
      <c r="H538" s="12"/>
      <c r="I538" s="12"/>
      <c r="J538" s="12"/>
      <c r="K538" s="12"/>
      <c r="L538" s="12"/>
      <c r="T538" s="17"/>
      <c r="U538" s="19"/>
    </row>
    <row r="539" spans="3:21" ht="15.75" customHeight="1">
      <c r="C539" s="17"/>
      <c r="D539" s="66"/>
      <c r="E539" s="66"/>
      <c r="F539" s="66"/>
      <c r="G539" s="66"/>
      <c r="H539" s="12"/>
      <c r="I539" s="12"/>
      <c r="J539" s="12"/>
      <c r="K539" s="12"/>
      <c r="L539" s="12"/>
      <c r="T539" s="17"/>
      <c r="U539" s="19"/>
    </row>
    <row r="540" spans="3:21" ht="15.75" customHeight="1">
      <c r="C540" s="17"/>
      <c r="D540" s="66"/>
      <c r="E540" s="66"/>
      <c r="F540" s="66"/>
      <c r="G540" s="66"/>
      <c r="H540" s="12"/>
      <c r="I540" s="12"/>
      <c r="J540" s="12"/>
      <c r="K540" s="12"/>
      <c r="L540" s="12"/>
      <c r="T540" s="17"/>
      <c r="U540" s="19"/>
    </row>
    <row r="541" spans="3:21" ht="15.75" customHeight="1">
      <c r="C541" s="17"/>
      <c r="D541" s="66"/>
      <c r="E541" s="66"/>
      <c r="F541" s="66"/>
      <c r="G541" s="66"/>
      <c r="H541" s="12"/>
      <c r="I541" s="12"/>
      <c r="J541" s="12"/>
      <c r="K541" s="12"/>
      <c r="L541" s="12"/>
      <c r="T541" s="17"/>
      <c r="U541" s="19"/>
    </row>
    <row r="542" spans="3:21" ht="15.75" customHeight="1">
      <c r="C542" s="17"/>
      <c r="D542" s="66"/>
      <c r="E542" s="66"/>
      <c r="F542" s="66"/>
      <c r="G542" s="66"/>
      <c r="H542" s="12"/>
      <c r="I542" s="12"/>
      <c r="J542" s="12"/>
      <c r="K542" s="12"/>
      <c r="L542" s="12"/>
      <c r="T542" s="17"/>
      <c r="U542" s="19"/>
    </row>
    <row r="543" spans="3:21" ht="15.75" customHeight="1">
      <c r="C543" s="17"/>
      <c r="D543" s="66"/>
      <c r="E543" s="66"/>
      <c r="F543" s="66"/>
      <c r="G543" s="66"/>
      <c r="H543" s="12"/>
      <c r="I543" s="12"/>
      <c r="J543" s="12"/>
      <c r="K543" s="12"/>
      <c r="L543" s="12"/>
      <c r="T543" s="17"/>
      <c r="U543" s="19"/>
    </row>
    <row r="544" spans="3:21" ht="15.75" customHeight="1">
      <c r="C544" s="17"/>
      <c r="D544" s="66"/>
      <c r="E544" s="66"/>
      <c r="F544" s="66"/>
      <c r="G544" s="66"/>
      <c r="H544" s="12"/>
      <c r="I544" s="12"/>
      <c r="J544" s="12"/>
      <c r="K544" s="12"/>
      <c r="L544" s="12"/>
      <c r="T544" s="17"/>
      <c r="U544" s="19"/>
    </row>
  </sheetData>
  <sortState ref="C5:E13">
    <sortCondition descending="1" ref="D5:D13"/>
  </sortState>
  <pageMargins left="0.7" right="0.7" top="0.75" bottom="0.75" header="0.3" footer="0.3"/>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AG542"/>
  <sheetViews>
    <sheetView showGridLines="0" zoomScale="90" zoomScaleNormal="90" zoomScalePageLayoutView="90" workbookViewId="0"/>
  </sheetViews>
  <sheetFormatPr defaultColWidth="8.875" defaultRowHeight="15.75" customHeight="1"/>
  <cols>
    <col min="1" max="2" width="3.5" style="2" customWidth="1"/>
    <col min="3" max="3" width="38.625" style="2" customWidth="1"/>
    <col min="4" max="4" width="18.75" style="2" customWidth="1"/>
    <col min="5" max="5" width="20.125" style="2" customWidth="1"/>
    <col min="6" max="6" width="23.875" style="2" customWidth="1"/>
    <col min="7" max="7" width="22.25" style="2" customWidth="1"/>
    <col min="8" max="8" width="18.125" style="2" customWidth="1"/>
    <col min="9" max="9" width="26.125" style="2" customWidth="1"/>
    <col min="10" max="10" width="9.375" style="2" customWidth="1"/>
    <col min="11" max="11" width="21.5" style="2" customWidth="1"/>
    <col min="12" max="15" width="9.375" style="2" customWidth="1"/>
    <col min="16" max="16" width="15.875" style="2" customWidth="1"/>
    <col min="17" max="18" width="9.375" style="2" customWidth="1"/>
    <col min="19" max="19" width="8.875" style="2"/>
    <col min="20" max="20" width="20.125" style="2" customWidth="1"/>
    <col min="21" max="21" width="16.625" style="2" customWidth="1"/>
    <col min="22" max="22" width="41.125" style="2" customWidth="1"/>
    <col min="23" max="30" width="14.125" style="2" customWidth="1"/>
    <col min="31" max="31" width="30.125" style="2" customWidth="1"/>
    <col min="32" max="33" width="10.625" style="2" customWidth="1"/>
    <col min="34" max="34" width="19.375" style="2" customWidth="1"/>
    <col min="35" max="16384" width="8.875" style="2"/>
  </cols>
  <sheetData>
    <row r="1" spans="3:33" s="47" customFormat="1" ht="16.5" customHeight="1"/>
    <row r="2" spans="3:33" s="47" customFormat="1">
      <c r="C2" s="113" t="s">
        <v>185</v>
      </c>
      <c r="P2" s="113" t="s">
        <v>1064</v>
      </c>
    </row>
    <row r="3" spans="3:33" s="47" customFormat="1" ht="16.5" customHeight="1">
      <c r="T3" s="6"/>
      <c r="U3" s="49"/>
      <c r="V3" s="48"/>
      <c r="AE3" s="27"/>
      <c r="AF3" s="5"/>
      <c r="AG3" s="5"/>
    </row>
    <row r="4" spans="3:33" s="47" customFormat="1" ht="16.5" customHeight="1">
      <c r="C4" s="163" t="s">
        <v>90</v>
      </c>
      <c r="D4" s="98" t="s">
        <v>91</v>
      </c>
      <c r="E4" s="98" t="s">
        <v>92</v>
      </c>
      <c r="P4" s="163" t="s">
        <v>90</v>
      </c>
      <c r="Q4" s="98" t="s">
        <v>91</v>
      </c>
      <c r="R4" s="98" t="s">
        <v>92</v>
      </c>
      <c r="T4" s="44"/>
      <c r="U4" s="44"/>
      <c r="V4" s="44"/>
      <c r="AE4" s="44"/>
      <c r="AF4" s="44"/>
      <c r="AG4" s="44"/>
    </row>
    <row r="5" spans="3:33" s="47" customFormat="1" ht="16.5" customHeight="1">
      <c r="C5" s="108" t="s">
        <v>157</v>
      </c>
      <c r="D5" s="49">
        <f>E5/$E$10</f>
        <v>0.12195121951219512</v>
      </c>
      <c r="E5" s="48">
        <f>COUNTIF($E$45:$E$542,C5)</f>
        <v>5</v>
      </c>
      <c r="P5" s="108" t="s">
        <v>1065</v>
      </c>
      <c r="Q5" s="49">
        <f>R5/$R$11</f>
        <v>0.5714285714285714</v>
      </c>
      <c r="R5" s="48">
        <f>COUNTIF($G$45:$H$542,P5)</f>
        <v>8</v>
      </c>
      <c r="T5" s="43"/>
      <c r="U5" s="49"/>
      <c r="V5" s="48"/>
      <c r="AE5" s="5"/>
      <c r="AF5" s="49"/>
      <c r="AG5" s="48"/>
    </row>
    <row r="6" spans="3:33" s="47" customFormat="1" ht="16.5" customHeight="1">
      <c r="C6" s="108" t="s">
        <v>143</v>
      </c>
      <c r="D6" s="49">
        <f>E6/$E$10</f>
        <v>0.73170731707317072</v>
      </c>
      <c r="E6" s="48">
        <f>COUNTIF($E$45:$E$542,C6)</f>
        <v>30</v>
      </c>
      <c r="P6" s="108" t="s">
        <v>193</v>
      </c>
      <c r="Q6" s="49">
        <f>R6/$R$11</f>
        <v>0.21428571428571427</v>
      </c>
      <c r="R6" s="48">
        <f>COUNTIF($G$45:$H$542,P6)</f>
        <v>3</v>
      </c>
      <c r="T6" s="43"/>
      <c r="U6" s="49"/>
      <c r="V6" s="48"/>
      <c r="AE6" s="5"/>
      <c r="AF6" s="49"/>
      <c r="AG6" s="48"/>
    </row>
    <row r="7" spans="3:33" s="47" customFormat="1" ht="16.5" customHeight="1">
      <c r="C7" s="108" t="s">
        <v>137</v>
      </c>
      <c r="D7" s="49">
        <f>E7/$E$10</f>
        <v>0</v>
      </c>
      <c r="E7" s="48">
        <f>COUNTIF($E$45:$E$542,C7)</f>
        <v>0</v>
      </c>
      <c r="P7" s="108" t="s">
        <v>1066</v>
      </c>
      <c r="Q7" s="49">
        <f>R7/$R$11</f>
        <v>7.1428571428571425E-2</v>
      </c>
      <c r="R7" s="48">
        <f>COUNTIF($G$45:$H$542,P7)</f>
        <v>1</v>
      </c>
      <c r="T7" s="5"/>
      <c r="U7" s="49"/>
      <c r="V7" s="48"/>
      <c r="AF7" s="49"/>
      <c r="AG7" s="48"/>
    </row>
    <row r="8" spans="3:33" s="47" customFormat="1" ht="16.5" customHeight="1">
      <c r="C8" s="108" t="s">
        <v>94</v>
      </c>
      <c r="D8" s="49">
        <f>E8/$E$10</f>
        <v>0.14634146341463414</v>
      </c>
      <c r="E8" s="48">
        <f>COUNTIF($E$45:$E$542,C8)</f>
        <v>6</v>
      </c>
      <c r="P8" s="108" t="s">
        <v>1067</v>
      </c>
      <c r="Q8" s="49">
        <f>R8/$R$11</f>
        <v>7.1428571428571425E-2</v>
      </c>
      <c r="R8" s="48">
        <f>COUNTIF($G$45:$H$542,P8)</f>
        <v>1</v>
      </c>
      <c r="T8" s="5"/>
      <c r="U8" s="49"/>
      <c r="V8" s="48"/>
      <c r="AE8" s="44"/>
      <c r="AF8" s="45"/>
      <c r="AG8" s="44"/>
    </row>
    <row r="9" spans="3:33" s="47" customFormat="1" ht="16.5" customHeight="1">
      <c r="C9" s="108"/>
      <c r="D9" s="49"/>
      <c r="E9" s="48"/>
      <c r="P9" s="108" t="s">
        <v>651</v>
      </c>
      <c r="Q9" s="49">
        <f>R9/$R$11</f>
        <v>7.1428571428571425E-2</v>
      </c>
      <c r="R9" s="48">
        <f>COUNTIF($G$45:$H$542,P9)</f>
        <v>1</v>
      </c>
      <c r="T9" s="5"/>
      <c r="U9" s="49"/>
      <c r="V9" s="48"/>
    </row>
    <row r="10" spans="3:33" s="47" customFormat="1" ht="16.5" customHeight="1">
      <c r="C10" s="163" t="s">
        <v>93</v>
      </c>
      <c r="D10" s="190"/>
      <c r="E10" s="98">
        <f>SUM(E5:E8)</f>
        <v>41</v>
      </c>
      <c r="P10" s="109"/>
      <c r="T10" s="5"/>
      <c r="U10" s="49"/>
      <c r="V10" s="48"/>
    </row>
    <row r="11" spans="3:33" s="47" customFormat="1" ht="16.5" customHeight="1">
      <c r="C11" s="82"/>
      <c r="D11" s="49"/>
      <c r="E11" s="49"/>
      <c r="F11" s="48"/>
      <c r="P11" s="163" t="s">
        <v>93</v>
      </c>
      <c r="Q11" s="190"/>
      <c r="R11" s="98">
        <f>SUM(R5:R10)</f>
        <v>14</v>
      </c>
      <c r="U11" s="5"/>
      <c r="V11" s="5"/>
    </row>
    <row r="12" spans="3:33" s="47" customFormat="1" ht="16.5" customHeight="1">
      <c r="T12" s="44"/>
      <c r="U12" s="45"/>
      <c r="V12" s="44"/>
    </row>
    <row r="13" spans="3:33" s="47" customFormat="1" ht="16.5" customHeight="1">
      <c r="C13" s="82"/>
      <c r="D13" s="49"/>
      <c r="E13" s="49"/>
      <c r="F13" s="48"/>
    </row>
    <row r="14" spans="3:33" s="47" customFormat="1" ht="16.5" customHeight="1">
      <c r="C14" s="82"/>
      <c r="D14" s="49"/>
      <c r="E14" s="49"/>
      <c r="F14" s="48"/>
    </row>
    <row r="15" spans="3:33" s="47" customFormat="1" ht="16.5" customHeight="1">
      <c r="D15" s="45"/>
      <c r="E15" s="45"/>
      <c r="F15" s="44"/>
      <c r="T15" s="4"/>
      <c r="U15" s="15"/>
    </row>
    <row r="16" spans="3:33" s="47" customFormat="1" ht="16.5" customHeight="1">
      <c r="T16" s="4"/>
      <c r="U16" s="15"/>
    </row>
    <row r="17" spans="3:21" s="47" customFormat="1" ht="16.5" customHeight="1">
      <c r="C17" s="184" t="s">
        <v>1084</v>
      </c>
      <c r="T17" s="15"/>
      <c r="U17" s="15"/>
    </row>
    <row r="18" spans="3:21" s="47" customFormat="1" ht="16.5" customHeight="1">
      <c r="C18" s="374" t="s">
        <v>1075</v>
      </c>
      <c r="D18" s="375">
        <v>43031</v>
      </c>
      <c r="E18" s="375">
        <v>43133</v>
      </c>
      <c r="F18" s="375">
        <v>43214</v>
      </c>
      <c r="G18" s="375">
        <v>43294</v>
      </c>
      <c r="T18" s="15"/>
      <c r="U18" s="15"/>
    </row>
    <row r="19" spans="3:21" s="47" customFormat="1" ht="16.5" customHeight="1">
      <c r="C19" s="96" t="s">
        <v>90</v>
      </c>
      <c r="D19" s="96" t="s">
        <v>1076</v>
      </c>
      <c r="E19" s="96" t="s">
        <v>1076</v>
      </c>
      <c r="F19" s="96" t="s">
        <v>1076</v>
      </c>
      <c r="G19" s="96" t="s">
        <v>1076</v>
      </c>
      <c r="T19" s="15"/>
      <c r="U19" s="15"/>
    </row>
    <row r="20" spans="3:21" s="47" customFormat="1" ht="16.5" customHeight="1">
      <c r="C20" s="108" t="s">
        <v>157</v>
      </c>
      <c r="D20" s="393">
        <v>7.0000000000000007E-2</v>
      </c>
      <c r="E20" s="393">
        <v>0.33333333333333331</v>
      </c>
      <c r="F20" s="49">
        <v>4.2553191489361701E-2</v>
      </c>
      <c r="G20" s="377">
        <v>0.17647058823529413</v>
      </c>
      <c r="T20" s="15"/>
      <c r="U20" s="15"/>
    </row>
    <row r="21" spans="3:21" s="47" customFormat="1" ht="16.5" customHeight="1">
      <c r="C21" s="108" t="s">
        <v>143</v>
      </c>
      <c r="D21" s="393">
        <v>0.8</v>
      </c>
      <c r="E21" s="393">
        <v>0.6333333333333333</v>
      </c>
      <c r="F21" s="49">
        <v>0.95744680851063835</v>
      </c>
      <c r="G21" s="377">
        <v>0.68627450980392157</v>
      </c>
      <c r="T21" s="4"/>
      <c r="U21" s="15"/>
    </row>
    <row r="22" spans="3:21" s="47" customFormat="1" ht="16.5" customHeight="1">
      <c r="C22" s="108" t="s">
        <v>137</v>
      </c>
      <c r="D22" s="393">
        <v>0.02</v>
      </c>
      <c r="E22" s="393">
        <v>3.3333333333333333E-2</v>
      </c>
      <c r="F22" s="49">
        <v>0</v>
      </c>
      <c r="G22" s="377">
        <v>0</v>
      </c>
      <c r="T22" s="4"/>
      <c r="U22" s="15"/>
    </row>
    <row r="23" spans="3:21" s="47" customFormat="1" ht="16.5" customHeight="1">
      <c r="C23" s="108" t="s">
        <v>94</v>
      </c>
      <c r="D23" s="393">
        <v>0.11</v>
      </c>
      <c r="E23" s="394"/>
      <c r="F23" s="49">
        <v>0</v>
      </c>
      <c r="G23" s="377">
        <v>0.13725490196078433</v>
      </c>
      <c r="T23" s="15"/>
    </row>
    <row r="24" spans="3:21" s="47" customFormat="1" ht="16.5" customHeight="1">
      <c r="T24" s="16"/>
    </row>
    <row r="25" spans="3:21" s="47" customFormat="1" ht="16.5" customHeight="1">
      <c r="T25" s="15"/>
    </row>
    <row r="26" spans="3:21" s="47" customFormat="1" ht="16.5" customHeight="1">
      <c r="T26" s="15"/>
    </row>
    <row r="27" spans="3:21" s="47" customFormat="1" ht="16.5" customHeight="1">
      <c r="T27" s="15"/>
      <c r="U27" s="15"/>
    </row>
    <row r="28" spans="3:21" s="47" customFormat="1" ht="16.5" customHeight="1">
      <c r="T28" s="15"/>
      <c r="U28" s="15"/>
    </row>
    <row r="29" spans="3:21" s="47" customFormat="1" ht="16.5" customHeight="1">
      <c r="T29" s="15"/>
      <c r="U29" s="15"/>
    </row>
    <row r="30" spans="3:21" s="47" customFormat="1" ht="16.5" customHeight="1">
      <c r="T30" s="4"/>
      <c r="U30" s="15"/>
    </row>
    <row r="31" spans="3:21" s="47" customFormat="1" ht="16.5" customHeight="1">
      <c r="T31" s="4"/>
      <c r="U31" s="15"/>
    </row>
    <row r="32" spans="3:21" s="47" customFormat="1" ht="16.5" customHeight="1">
      <c r="T32" s="48"/>
      <c r="U32" s="15"/>
    </row>
    <row r="33" spans="2:22" s="47" customFormat="1" ht="16.5" customHeight="1">
      <c r="T33" s="48"/>
      <c r="U33" s="15"/>
    </row>
    <row r="34" spans="2:22" s="47" customFormat="1" ht="16.5" customHeight="1">
      <c r="T34" s="48"/>
      <c r="U34" s="2"/>
    </row>
    <row r="35" spans="2:22" s="47" customFormat="1" ht="16.5" customHeight="1">
      <c r="T35" s="48"/>
      <c r="U35" s="2"/>
    </row>
    <row r="36" spans="2:22" s="47" customFormat="1" ht="16.5" customHeight="1">
      <c r="T36" s="38"/>
    </row>
    <row r="37" spans="2:22" s="47" customFormat="1" ht="16.5" customHeight="1">
      <c r="H37" s="184"/>
    </row>
    <row r="38" spans="2:22" s="47" customFormat="1" ht="16.5" customHeight="1">
      <c r="U38" s="2" t="s">
        <v>89</v>
      </c>
      <c r="V38" s="37" t="s">
        <v>99</v>
      </c>
    </row>
    <row r="39" spans="2:22" s="47" customFormat="1" ht="16.5" customHeight="1">
      <c r="U39" s="2"/>
      <c r="V39" s="37"/>
    </row>
    <row r="40" spans="2:22" s="47" customFormat="1" ht="16.5" customHeight="1">
      <c r="U40" s="2"/>
      <c r="V40" s="37"/>
    </row>
    <row r="41" spans="2:22" s="47" customFormat="1" ht="16.5" customHeight="1">
      <c r="U41" s="2"/>
      <c r="V41" s="37"/>
    </row>
    <row r="42" spans="2:22" s="47" customFormat="1" ht="16.5" customHeight="1">
      <c r="U42" s="2"/>
      <c r="V42" s="37"/>
    </row>
    <row r="43" spans="2:22" s="47" customFormat="1" ht="16.5" customHeight="1">
      <c r="U43" s="2"/>
      <c r="V43" s="37"/>
    </row>
    <row r="44" spans="2:22" ht="31.5">
      <c r="C44" s="2" t="s">
        <v>89</v>
      </c>
      <c r="D44" s="169" t="s">
        <v>186</v>
      </c>
      <c r="E44" s="169" t="s">
        <v>505</v>
      </c>
      <c r="F44" s="169" t="s">
        <v>99</v>
      </c>
      <c r="G44" s="169" t="s">
        <v>505</v>
      </c>
      <c r="H44" s="169" t="s">
        <v>506</v>
      </c>
      <c r="U44" s="17" t="s">
        <v>5</v>
      </c>
      <c r="V44" s="19" t="str">
        <f>'AMZN Auto Part MASTER'!$D$62</f>
        <v>For parts we don't need asap, we try to go to Amazon because we can save money.</v>
      </c>
    </row>
    <row r="45" spans="2:22" ht="15.75" customHeight="1">
      <c r="B45" s="260" t="str">
        <f>'AMZN Auto Part MASTER'!$D$4</f>
        <v>Independent</v>
      </c>
      <c r="C45" s="17" t="s">
        <v>5</v>
      </c>
      <c r="D45" s="260" t="str">
        <f>'AMZN Auto Part MASTER'!$D$61</f>
        <v>Breadth and depth of parts</v>
      </c>
      <c r="E45" s="310" t="s">
        <v>143</v>
      </c>
      <c r="F45" s="260" t="str">
        <f>'AMZN Auto Part MASTER'!$D$62</f>
        <v>For parts we don't need asap, we try to go to Amazon because we can save money.</v>
      </c>
      <c r="G45" s="228"/>
      <c r="H45" s="226"/>
      <c r="J45" s="19"/>
      <c r="K45" s="19"/>
      <c r="L45" s="19"/>
      <c r="M45" s="15"/>
      <c r="O45" s="15"/>
      <c r="U45" s="17" t="s">
        <v>6</v>
      </c>
      <c r="V45" s="51">
        <f>'AMZN Auto Part MASTER'!$E$62</f>
        <v>0</v>
      </c>
    </row>
    <row r="46" spans="2:22" ht="15.75" customHeight="1">
      <c r="B46" s="260" t="str">
        <f>'AMZN Auto Part MASTER'!$E$4</f>
        <v>Independent</v>
      </c>
      <c r="C46" s="17" t="s">
        <v>6</v>
      </c>
      <c r="D46" s="260" t="str">
        <f>'AMZN Auto Part MASTER'!$E$61</f>
        <v>Breadth and depth of parts</v>
      </c>
      <c r="E46" s="310" t="s">
        <v>143</v>
      </c>
      <c r="F46" s="260">
        <f>'AMZN Auto Part MASTER'!$E$62</f>
        <v>0</v>
      </c>
      <c r="G46" s="228"/>
      <c r="H46" s="226"/>
      <c r="J46" s="19"/>
      <c r="K46" s="19"/>
      <c r="L46" s="19"/>
      <c r="M46" s="15"/>
      <c r="O46" s="15"/>
      <c r="U46" s="17" t="s">
        <v>7</v>
      </c>
      <c r="V46" s="51">
        <f>'AMZN Auto Part MASTER'!$F$62</f>
        <v>0</v>
      </c>
    </row>
    <row r="47" spans="2:22" ht="15.75" customHeight="1">
      <c r="B47" s="260" t="str">
        <f>'AMZN Auto Part MASTER'!$F$4</f>
        <v>Independent</v>
      </c>
      <c r="C47" s="17" t="s">
        <v>7</v>
      </c>
      <c r="D47" s="260" t="str">
        <f>'AMZN Auto Part MASTER'!$F$61</f>
        <v>Breadth and depth of parts</v>
      </c>
      <c r="E47" s="310" t="s">
        <v>143</v>
      </c>
      <c r="F47" s="260">
        <f>'AMZN Auto Part MASTER'!$F$62</f>
        <v>0</v>
      </c>
      <c r="G47" s="228"/>
      <c r="H47" s="226"/>
      <c r="J47" s="19"/>
      <c r="K47" s="19"/>
      <c r="L47" s="19"/>
      <c r="M47" s="15"/>
      <c r="O47" s="15"/>
      <c r="U47" s="17" t="s">
        <v>8</v>
      </c>
      <c r="V47" s="51">
        <f>'AMZN Auto Part MASTER'!$G$62</f>
        <v>0</v>
      </c>
    </row>
    <row r="48" spans="2:22" ht="15.75" customHeight="1">
      <c r="B48" s="260" t="str">
        <f>'AMZN Auto Part MASTER'!$G$4</f>
        <v>Independent</v>
      </c>
      <c r="C48" s="17" t="s">
        <v>8</v>
      </c>
      <c r="D48" s="260">
        <f>'AMZN Auto Part MASTER'!$G$61</f>
        <v>0</v>
      </c>
      <c r="E48" s="310"/>
      <c r="F48" s="260">
        <f>'AMZN Auto Part MASTER'!$G$62</f>
        <v>0</v>
      </c>
      <c r="G48" s="228"/>
      <c r="H48" s="226"/>
      <c r="J48" s="19"/>
      <c r="K48" s="19"/>
      <c r="L48" s="19"/>
      <c r="M48" s="15"/>
      <c r="O48" s="15"/>
      <c r="U48" s="17" t="s">
        <v>9</v>
      </c>
      <c r="V48" s="51">
        <f>'AMZN Auto Part MASTER'!$H$62</f>
        <v>0</v>
      </c>
    </row>
    <row r="49" spans="2:22" ht="15.75" customHeight="1">
      <c r="B49" s="260" t="str">
        <f>'AMZN Auto Part MASTER'!$H$4</f>
        <v>Independent</v>
      </c>
      <c r="C49" s="17" t="s">
        <v>9</v>
      </c>
      <c r="D49" s="260">
        <f>'AMZN Auto Part MASTER'!$H$61</f>
        <v>0</v>
      </c>
      <c r="E49" s="310"/>
      <c r="F49" s="260">
        <f>'AMZN Auto Part MASTER'!$H$62</f>
        <v>0</v>
      </c>
      <c r="G49" s="228"/>
      <c r="H49" s="369"/>
      <c r="J49" s="19"/>
      <c r="K49" s="19"/>
      <c r="L49" s="19"/>
      <c r="M49" s="15"/>
      <c r="O49" s="15"/>
      <c r="U49" s="17" t="s">
        <v>0</v>
      </c>
      <c r="V49" s="51">
        <f>'AMZN Auto Part MASTER'!$I$62</f>
        <v>0</v>
      </c>
    </row>
    <row r="50" spans="2:22" ht="15.75" customHeight="1">
      <c r="B50" s="260" t="str">
        <f>'AMZN Auto Part MASTER'!$I$4</f>
        <v>Independent</v>
      </c>
      <c r="C50" s="17" t="s">
        <v>0</v>
      </c>
      <c r="D50" s="260" t="str">
        <f>'AMZN Auto Part MASTER'!$I$61</f>
        <v>Breadth and depth of parts</v>
      </c>
      <c r="E50" s="310" t="s">
        <v>143</v>
      </c>
      <c r="F50" s="260">
        <f>'AMZN Auto Part MASTER'!$I$62</f>
        <v>0</v>
      </c>
      <c r="G50" s="228"/>
      <c r="H50" s="369"/>
      <c r="J50" s="19"/>
      <c r="K50" s="19"/>
      <c r="L50" s="19"/>
      <c r="M50" s="15"/>
      <c r="O50" s="15"/>
      <c r="U50" s="17" t="s">
        <v>1</v>
      </c>
      <c r="V50" s="51" t="str">
        <f>'AMZN Auto Part MASTER'!$J$62</f>
        <v>We only ordered a handful of times through Rock Auto because we had to, couldn't find it locally.</v>
      </c>
    </row>
    <row r="51" spans="2:22" ht="15.75" customHeight="1">
      <c r="B51" s="260" t="str">
        <f>'AMZN Auto Part MASTER'!$J$4</f>
        <v>Independent</v>
      </c>
      <c r="C51" s="17" t="s">
        <v>1</v>
      </c>
      <c r="D51" s="260" t="str">
        <f>'AMZN Auto Part MASTER'!$J$61</f>
        <v>Other</v>
      </c>
      <c r="E51" s="310" t="s">
        <v>94</v>
      </c>
      <c r="F51" s="260" t="str">
        <f>'AMZN Auto Part MASTER'!$J$62</f>
        <v>We only ordered a handful of times through Rock Auto because we had to, couldn't find it locally.</v>
      </c>
      <c r="G51" s="228" t="s">
        <v>193</v>
      </c>
      <c r="H51" s="369"/>
      <c r="J51" s="19"/>
      <c r="K51" s="19"/>
      <c r="L51" s="19"/>
      <c r="M51" s="15"/>
      <c r="O51" s="15"/>
      <c r="U51" s="17" t="s">
        <v>2</v>
      </c>
      <c r="V51" s="51" t="str">
        <f>'AMZN Auto Part MASTER'!$K$62</f>
        <v>Also, it's Cost effective.</v>
      </c>
    </row>
    <row r="52" spans="2:22" ht="15.75" customHeight="1">
      <c r="B52" s="260" t="str">
        <f>'AMZN Auto Part MASTER'!$K$4</f>
        <v>Independent</v>
      </c>
      <c r="C52" s="17" t="s">
        <v>2</v>
      </c>
      <c r="D52" s="260" t="str">
        <f>'AMZN Auto Part MASTER'!$K$61</f>
        <v>Breadth and depth of parts</v>
      </c>
      <c r="E52" s="310" t="s">
        <v>143</v>
      </c>
      <c r="F52" s="260" t="str">
        <f>'AMZN Auto Part MASTER'!$K$62</f>
        <v>Also, it's Cost effective.</v>
      </c>
      <c r="G52" s="228"/>
      <c r="H52" s="369"/>
      <c r="J52" s="19"/>
      <c r="K52" s="370"/>
      <c r="L52" s="19"/>
      <c r="M52" s="15"/>
      <c r="O52" s="15"/>
      <c r="U52" s="17" t="s">
        <v>3</v>
      </c>
      <c r="V52" s="51">
        <f>'AMZN Auto Part MASTER'!$L$62</f>
        <v>0</v>
      </c>
    </row>
    <row r="53" spans="2:22" ht="15.75" customHeight="1">
      <c r="B53" s="260" t="str">
        <f>'AMZN Auto Part MASTER'!$L$4</f>
        <v>Independent</v>
      </c>
      <c r="C53" s="17" t="s">
        <v>3</v>
      </c>
      <c r="D53" s="260">
        <f>'AMZN Auto Part MASTER'!$L$61</f>
        <v>0</v>
      </c>
      <c r="E53" s="310"/>
      <c r="F53" s="260">
        <f>'AMZN Auto Part MASTER'!$L$62</f>
        <v>0</v>
      </c>
      <c r="G53" s="228"/>
      <c r="H53" s="226"/>
      <c r="J53" s="19"/>
      <c r="K53" s="311"/>
      <c r="L53" s="19"/>
      <c r="M53" s="15"/>
      <c r="O53" s="15"/>
      <c r="U53" s="17" t="s">
        <v>4</v>
      </c>
      <c r="V53" s="51">
        <f>'AMZN Auto Part MASTER'!$M$62</f>
        <v>0</v>
      </c>
    </row>
    <row r="54" spans="2:22" ht="15.75" customHeight="1">
      <c r="B54" s="260" t="str">
        <f>'AMZN Auto Part MASTER'!$M$4</f>
        <v>Independent</v>
      </c>
      <c r="C54" s="17" t="s">
        <v>4</v>
      </c>
      <c r="D54" s="260" t="str">
        <f>'AMZN Auto Part MASTER'!$M$61</f>
        <v>Breadth and depth of parts</v>
      </c>
      <c r="E54" s="310" t="s">
        <v>143</v>
      </c>
      <c r="F54" s="260">
        <f>'AMZN Auto Part MASTER'!$M$62</f>
        <v>0</v>
      </c>
      <c r="G54" s="228"/>
      <c r="H54" s="226"/>
      <c r="J54" s="19"/>
      <c r="K54" s="311"/>
      <c r="L54" s="19"/>
      <c r="M54" s="15"/>
      <c r="O54" s="15"/>
      <c r="U54" s="17" t="s">
        <v>10</v>
      </c>
      <c r="V54" s="51" t="str">
        <f>'AMZN Auto Part MASTER'!$N$62</f>
        <v>We're not worried about price when it comes to online. We're worried about who has it, and who can ship it quickly.</v>
      </c>
    </row>
    <row r="55" spans="2:22" ht="15.75" customHeight="1">
      <c r="B55" s="260" t="str">
        <f>'AMZN Auto Part MASTER'!$N$4</f>
        <v>Independent</v>
      </c>
      <c r="C55" s="17" t="s">
        <v>10</v>
      </c>
      <c r="D55" s="260" t="str">
        <f>'AMZN Auto Part MASTER'!$N$61</f>
        <v>Breadth and depth of parts</v>
      </c>
      <c r="E55" s="310" t="s">
        <v>143</v>
      </c>
      <c r="F55" s="260" t="str">
        <f>'AMZN Auto Part MASTER'!$N$62</f>
        <v>We're not worried about price when it comes to online. We're worried about who has it, and who can ship it quickly.</v>
      </c>
      <c r="G55" s="228" t="s">
        <v>193</v>
      </c>
      <c r="H55" s="226" t="s">
        <v>651</v>
      </c>
      <c r="J55" s="19"/>
      <c r="K55" s="311"/>
      <c r="L55" s="19"/>
      <c r="M55" s="15"/>
      <c r="O55" s="15"/>
      <c r="U55" s="17" t="s">
        <v>11</v>
      </c>
      <c r="V55" s="51" t="str">
        <f>'AMZN Auto Part MASTER'!$O$62</f>
        <v>IMCparts.net</v>
      </c>
    </row>
    <row r="56" spans="2:22" ht="15.75" customHeight="1">
      <c r="B56" s="260" t="str">
        <f>'AMZN Auto Part MASTER'!$O$4</f>
        <v>Independent</v>
      </c>
      <c r="C56" s="17" t="s">
        <v>11</v>
      </c>
      <c r="D56" s="260" t="str">
        <f>'AMZN Auto Part MASTER'!$O$61</f>
        <v>Price</v>
      </c>
      <c r="E56" s="310" t="s">
        <v>157</v>
      </c>
      <c r="F56" s="260" t="str">
        <f>'AMZN Auto Part MASTER'!$O$62</f>
        <v>IMCparts.net</v>
      </c>
      <c r="G56" s="228"/>
      <c r="H56" s="226"/>
      <c r="J56" s="19"/>
      <c r="K56" s="311"/>
      <c r="L56" s="19"/>
      <c r="M56" s="15"/>
      <c r="O56" s="15"/>
      <c r="U56" s="17" t="s">
        <v>12</v>
      </c>
      <c r="V56" s="51" t="str">
        <f>'AMZN Auto Part MASTER'!$P$62</f>
        <v>Nothing</v>
      </c>
    </row>
    <row r="57" spans="2:22" ht="15.75" customHeight="1">
      <c r="B57" s="260" t="str">
        <f>'AMZN Auto Part MASTER'!$P$4</f>
        <v>Independent</v>
      </c>
      <c r="C57" s="17" t="s">
        <v>12</v>
      </c>
      <c r="D57" s="260" t="str">
        <f>'AMZN Auto Part MASTER'!$P$61</f>
        <v>Other</v>
      </c>
      <c r="E57" s="310" t="s">
        <v>94</v>
      </c>
      <c r="F57" s="260" t="str">
        <f>'AMZN Auto Part MASTER'!$P$62</f>
        <v>Nothing</v>
      </c>
      <c r="G57" s="228"/>
      <c r="H57" s="226"/>
      <c r="J57" s="19"/>
      <c r="K57" s="311"/>
      <c r="L57" s="19"/>
      <c r="M57" s="15"/>
      <c r="O57" s="15"/>
      <c r="U57" s="17" t="s">
        <v>13</v>
      </c>
      <c r="V57" s="51">
        <f>'AMZN Auto Part MASTER'!$Q$62</f>
        <v>0</v>
      </c>
    </row>
    <row r="58" spans="2:22" ht="15.75" customHeight="1">
      <c r="B58" s="260" t="str">
        <f>'AMZN Auto Part MASTER'!$Q$4</f>
        <v>Independent</v>
      </c>
      <c r="C58" s="17" t="s">
        <v>13</v>
      </c>
      <c r="D58" s="260" t="str">
        <f>'AMZN Auto Part MASTER'!$Q$61</f>
        <v>Breadth and depth of parts</v>
      </c>
      <c r="E58" s="310" t="s">
        <v>143</v>
      </c>
      <c r="F58" s="260">
        <f>'AMZN Auto Part MASTER'!$Q$62</f>
        <v>0</v>
      </c>
      <c r="G58" s="228"/>
      <c r="H58" s="226"/>
      <c r="J58" s="19"/>
      <c r="K58" s="19"/>
      <c r="L58" s="19"/>
      <c r="M58" s="15"/>
      <c r="O58" s="15"/>
      <c r="U58" s="17" t="s">
        <v>14</v>
      </c>
      <c r="V58" s="51">
        <f>'AMZN Auto Part MASTER'!$R$62</f>
        <v>0</v>
      </c>
    </row>
    <row r="59" spans="2:22" ht="15.75" customHeight="1">
      <c r="B59" s="260" t="str">
        <f>'AMZN Auto Part MASTER'!$R$4</f>
        <v>Independent</v>
      </c>
      <c r="C59" s="17" t="s">
        <v>14</v>
      </c>
      <c r="D59" s="260">
        <f>'AMZN Auto Part MASTER'!$R$61</f>
        <v>0</v>
      </c>
      <c r="E59" s="310"/>
      <c r="F59" s="260">
        <f>'AMZN Auto Part MASTER'!$R$62</f>
        <v>0</v>
      </c>
      <c r="G59" s="228"/>
      <c r="H59" s="226"/>
      <c r="J59" s="19"/>
      <c r="K59" s="19"/>
      <c r="L59" s="19"/>
      <c r="M59" s="15"/>
      <c r="O59" s="15"/>
      <c r="U59" s="17" t="s">
        <v>15</v>
      </c>
      <c r="V59" s="51">
        <f>'AMZN Auto Part MASTER'!$S$62</f>
        <v>0</v>
      </c>
    </row>
    <row r="60" spans="2:22" ht="15.75" customHeight="1">
      <c r="B60" s="260" t="str">
        <f>'AMZN Auto Part MASTER'!$S$4</f>
        <v>Independent</v>
      </c>
      <c r="C60" s="17" t="s">
        <v>15</v>
      </c>
      <c r="D60" s="260" t="str">
        <f>'AMZN Auto Part MASTER'!$S$61</f>
        <v>Price</v>
      </c>
      <c r="E60" s="310" t="s">
        <v>157</v>
      </c>
      <c r="F60" s="260">
        <f>'AMZN Auto Part MASTER'!$S$62</f>
        <v>0</v>
      </c>
      <c r="G60" s="228"/>
      <c r="H60" s="226"/>
      <c r="J60" s="19"/>
      <c r="K60" s="19"/>
      <c r="L60" s="19"/>
      <c r="M60" s="15"/>
      <c r="O60" s="15"/>
      <c r="U60" s="17" t="s">
        <v>16</v>
      </c>
      <c r="V60" s="51">
        <f>'AMZN Auto Part MASTER'!$T$62</f>
        <v>0</v>
      </c>
    </row>
    <row r="61" spans="2:22" ht="15.75" customHeight="1">
      <c r="B61" s="260" t="str">
        <f>'AMZN Auto Part MASTER'!$T$4</f>
        <v>Independent</v>
      </c>
      <c r="C61" s="17" t="s">
        <v>16</v>
      </c>
      <c r="D61" s="260">
        <f>'AMZN Auto Part MASTER'!$T$61</f>
        <v>0</v>
      </c>
      <c r="E61" s="310"/>
      <c r="F61" s="260">
        <f>'AMZN Auto Part MASTER'!$T$62</f>
        <v>0</v>
      </c>
      <c r="G61" s="228"/>
      <c r="H61" s="226"/>
      <c r="J61" s="19"/>
      <c r="K61" s="19"/>
      <c r="L61" s="19"/>
      <c r="M61" s="15"/>
      <c r="O61" s="15"/>
      <c r="U61" s="17" t="s">
        <v>17</v>
      </c>
      <c r="V61" s="30" t="str">
        <f>'AMZN Auto Part MASTER'!$U$62</f>
        <v>Customer reviews.</v>
      </c>
    </row>
    <row r="62" spans="2:22" ht="15.75" customHeight="1">
      <c r="B62" s="260" t="str">
        <f>'AMZN Auto Part MASTER'!$U$4</f>
        <v>Independent</v>
      </c>
      <c r="C62" s="17" t="s">
        <v>17</v>
      </c>
      <c r="D62" s="260" t="str">
        <f>'AMZN Auto Part MASTER'!$U$61</f>
        <v>Other</v>
      </c>
      <c r="E62" s="310" t="s">
        <v>94</v>
      </c>
      <c r="F62" s="260" t="str">
        <f>'AMZN Auto Part MASTER'!$U$62</f>
        <v>Customer reviews.</v>
      </c>
      <c r="G62" s="228" t="s">
        <v>1067</v>
      </c>
      <c r="H62" s="226"/>
      <c r="J62" s="12"/>
      <c r="K62" s="12"/>
      <c r="L62" s="12"/>
      <c r="U62" s="17" t="s">
        <v>18</v>
      </c>
      <c r="V62" s="30">
        <f>'AMZN Auto Part MASTER'!$V$62</f>
        <v>0</v>
      </c>
    </row>
    <row r="63" spans="2:22" ht="15.75" customHeight="1">
      <c r="B63" s="260" t="str">
        <f>'AMZN Auto Part MASTER'!$V$4</f>
        <v>Independent</v>
      </c>
      <c r="C63" s="17" t="s">
        <v>18</v>
      </c>
      <c r="D63" s="260" t="str">
        <f>'AMZN Auto Part MASTER'!$V$61</f>
        <v>Price</v>
      </c>
      <c r="E63" s="310" t="s">
        <v>157</v>
      </c>
      <c r="F63" s="260">
        <f>'AMZN Auto Part MASTER'!$V$62</f>
        <v>0</v>
      </c>
      <c r="G63" s="228"/>
      <c r="H63" s="226"/>
      <c r="J63" s="12"/>
      <c r="K63" s="12"/>
      <c r="L63" s="12"/>
      <c r="U63" s="17" t="s">
        <v>19</v>
      </c>
      <c r="V63" s="30">
        <f>'AMZN Auto Part MASTER'!$W$62</f>
        <v>0</v>
      </c>
    </row>
    <row r="64" spans="2:22" ht="15.75" customHeight="1">
      <c r="B64" s="260" t="str">
        <f>'AMZN Auto Part MASTER'!$W$4</f>
        <v>Independent</v>
      </c>
      <c r="C64" s="17" t="s">
        <v>19</v>
      </c>
      <c r="D64" s="260">
        <f>'AMZN Auto Part MASTER'!$W$61</f>
        <v>0</v>
      </c>
      <c r="E64" s="310"/>
      <c r="F64" s="260">
        <f>'AMZN Auto Part MASTER'!$W$62</f>
        <v>0</v>
      </c>
      <c r="G64" s="228"/>
      <c r="H64" s="226"/>
      <c r="J64" s="12"/>
      <c r="K64" s="12"/>
      <c r="L64" s="12"/>
      <c r="U64" s="17" t="s">
        <v>20</v>
      </c>
      <c r="V64" s="30">
        <f>'AMZN Auto Part MASTER'!$X$62</f>
        <v>0</v>
      </c>
    </row>
    <row r="65" spans="2:22" ht="15.75" customHeight="1">
      <c r="B65" s="260" t="str">
        <f>'AMZN Auto Part MASTER'!$X$4</f>
        <v>Independent</v>
      </c>
      <c r="C65" s="17" t="s">
        <v>20</v>
      </c>
      <c r="D65" s="260">
        <f>'AMZN Auto Part MASTER'!$X$61</f>
        <v>0</v>
      </c>
      <c r="E65" s="310"/>
      <c r="F65" s="260">
        <f>'AMZN Auto Part MASTER'!$X$62</f>
        <v>0</v>
      </c>
      <c r="G65" s="228"/>
      <c r="H65" s="226"/>
      <c r="J65" s="12"/>
      <c r="K65" s="12"/>
      <c r="L65" s="12"/>
      <c r="U65" s="17" t="s">
        <v>21</v>
      </c>
      <c r="V65" s="30">
        <f>'AMZN Auto Part MASTER'!$Y$62</f>
        <v>0</v>
      </c>
    </row>
    <row r="66" spans="2:22" ht="15.75" customHeight="1">
      <c r="B66" s="260" t="str">
        <f>'AMZN Auto Part MASTER'!$Y$4</f>
        <v>Independent</v>
      </c>
      <c r="C66" s="17" t="s">
        <v>21</v>
      </c>
      <c r="D66" s="260" t="str">
        <f>'AMZN Auto Part MASTER'!$Y$61</f>
        <v>Breadth and depth of parts</v>
      </c>
      <c r="E66" s="310" t="s">
        <v>143</v>
      </c>
      <c r="F66" s="260">
        <f>'AMZN Auto Part MASTER'!$Y$62</f>
        <v>0</v>
      </c>
      <c r="G66" s="228"/>
      <c r="H66" s="226"/>
      <c r="J66" s="12"/>
      <c r="K66" s="12"/>
      <c r="L66" s="12"/>
      <c r="U66" s="17" t="s">
        <v>22</v>
      </c>
      <c r="V66" s="30" t="str">
        <f>'AMZN Auto Part MASTER'!$Z$62</f>
        <v>eBay is great for finding classic and rare parts. Amazon is generally used for office supplies.</v>
      </c>
    </row>
    <row r="67" spans="2:22" ht="15.75" customHeight="1">
      <c r="B67" s="260" t="str">
        <f>'AMZN Auto Part MASTER'!$Z$4</f>
        <v>Independent</v>
      </c>
      <c r="C67" s="17" t="s">
        <v>22</v>
      </c>
      <c r="D67" s="260" t="str">
        <f>'AMZN Auto Part MASTER'!$Z$61</f>
        <v>Breadth and depth of parts</v>
      </c>
      <c r="E67" s="310" t="s">
        <v>143</v>
      </c>
      <c r="F67" s="260" t="str">
        <f>'AMZN Auto Part MASTER'!$Z$62</f>
        <v>eBay is great for finding classic and rare parts. Amazon is generally used for office supplies.</v>
      </c>
      <c r="G67" s="228" t="s">
        <v>1065</v>
      </c>
      <c r="H67" s="226"/>
      <c r="J67" s="12"/>
      <c r="K67" s="12"/>
      <c r="L67" s="12"/>
      <c r="U67" s="17" t="s">
        <v>23</v>
      </c>
      <c r="V67" s="18">
        <f>'AMZN Auto Part MASTER'!$AA$62</f>
        <v>0</v>
      </c>
    </row>
    <row r="68" spans="2:22" ht="15.75" customHeight="1">
      <c r="B68" s="260" t="str">
        <f>'AMZN Auto Part MASTER'!$AA$4</f>
        <v>Independent</v>
      </c>
      <c r="C68" s="17" t="s">
        <v>23</v>
      </c>
      <c r="D68" s="260">
        <f>'AMZN Auto Part MASTER'!$AA$61</f>
        <v>0</v>
      </c>
      <c r="E68" s="310"/>
      <c r="F68" s="260">
        <f>'AMZN Auto Part MASTER'!$AA$62</f>
        <v>0</v>
      </c>
      <c r="G68" s="228"/>
      <c r="H68" s="226"/>
      <c r="J68" s="12"/>
      <c r="K68" s="12"/>
      <c r="L68" s="12"/>
      <c r="U68" s="17" t="s">
        <v>24</v>
      </c>
      <c r="V68" s="18">
        <f>'AMZN Auto Part MASTER'!$AB$62</f>
        <v>0</v>
      </c>
    </row>
    <row r="69" spans="2:22" ht="15.75" customHeight="1">
      <c r="B69" s="260" t="str">
        <f>'AMZN Auto Part MASTER'!$AB$4</f>
        <v>Independent</v>
      </c>
      <c r="C69" s="17" t="s">
        <v>24</v>
      </c>
      <c r="D69" s="260" t="str">
        <f>'AMZN Auto Part MASTER'!$AB$61</f>
        <v>Breadth and depth of parts</v>
      </c>
      <c r="E69" s="310" t="s">
        <v>143</v>
      </c>
      <c r="F69" s="260">
        <f>'AMZN Auto Part MASTER'!$AB$62</f>
        <v>0</v>
      </c>
      <c r="G69" s="228"/>
      <c r="H69" s="226"/>
      <c r="J69" s="12"/>
      <c r="K69" s="12"/>
      <c r="L69" s="12"/>
      <c r="U69" s="17" t="s">
        <v>25</v>
      </c>
      <c r="V69" s="18">
        <f>'AMZN Auto Part MASTER'!$AC$62</f>
        <v>0</v>
      </c>
    </row>
    <row r="70" spans="2:22" ht="15.75" customHeight="1">
      <c r="B70" s="260" t="str">
        <f>'AMZN Auto Part MASTER'!$AC$4</f>
        <v>Independent</v>
      </c>
      <c r="C70" s="17" t="s">
        <v>25</v>
      </c>
      <c r="D70" s="260" t="str">
        <f>'AMZN Auto Part MASTER'!$AC$61</f>
        <v>Breadth and depth of parts</v>
      </c>
      <c r="E70" s="310" t="s">
        <v>143</v>
      </c>
      <c r="F70" s="260">
        <f>'AMZN Auto Part MASTER'!$AC$62</f>
        <v>0</v>
      </c>
      <c r="G70" s="228"/>
      <c r="H70" s="226"/>
      <c r="J70" s="12"/>
      <c r="K70" s="12"/>
      <c r="L70" s="12"/>
      <c r="U70" s="17" t="s">
        <v>26</v>
      </c>
      <c r="V70" s="18">
        <f>'AMZN Auto Part MASTER'!$AD$62</f>
        <v>0</v>
      </c>
    </row>
    <row r="71" spans="2:22" ht="15.75" customHeight="1">
      <c r="B71" s="260" t="str">
        <f>'AMZN Auto Part MASTER'!$AD$4</f>
        <v>Independent</v>
      </c>
      <c r="C71" s="17" t="s">
        <v>26</v>
      </c>
      <c r="D71" s="260">
        <f>'AMZN Auto Part MASTER'!$AD$61</f>
        <v>0</v>
      </c>
      <c r="E71" s="310"/>
      <c r="F71" s="260">
        <f>'AMZN Auto Part MASTER'!$AD$62</f>
        <v>0</v>
      </c>
      <c r="G71" s="228"/>
      <c r="H71" s="226"/>
      <c r="J71" s="12"/>
      <c r="K71" s="12"/>
      <c r="L71" s="12"/>
      <c r="U71" s="17" t="s">
        <v>27</v>
      </c>
      <c r="V71" s="18">
        <f>'AMZN Auto Part MASTER'!$AE$62</f>
        <v>0</v>
      </c>
    </row>
    <row r="72" spans="2:22" ht="15.75" customHeight="1">
      <c r="B72" s="260" t="str">
        <f>'AMZN Auto Part MASTER'!$AE$4</f>
        <v>Independent</v>
      </c>
      <c r="C72" s="17" t="s">
        <v>27</v>
      </c>
      <c r="D72" s="260">
        <f>'AMZN Auto Part MASTER'!$AE$61</f>
        <v>0</v>
      </c>
      <c r="E72" s="310"/>
      <c r="F72" s="260">
        <f>'AMZN Auto Part MASTER'!$AE$62</f>
        <v>0</v>
      </c>
      <c r="G72" s="228"/>
      <c r="H72" s="226"/>
      <c r="J72" s="12"/>
      <c r="K72" s="12"/>
      <c r="L72" s="12"/>
      <c r="U72" s="17" t="s">
        <v>28</v>
      </c>
      <c r="V72" s="18">
        <f>'AMZN Auto Part MASTER'!$AF$62</f>
        <v>0</v>
      </c>
    </row>
    <row r="73" spans="2:22" ht="15.75" customHeight="1">
      <c r="B73" s="260" t="str">
        <f>'AMZN Auto Part MASTER'!$AF$4</f>
        <v>Independent</v>
      </c>
      <c r="C73" s="17" t="s">
        <v>28</v>
      </c>
      <c r="D73" s="260">
        <f>'AMZN Auto Part MASTER'!$AF$61</f>
        <v>0</v>
      </c>
      <c r="E73" s="310"/>
      <c r="F73" s="260">
        <f>'AMZN Auto Part MASTER'!$AF$62</f>
        <v>0</v>
      </c>
      <c r="G73" s="228"/>
      <c r="H73" s="226"/>
      <c r="J73" s="12"/>
      <c r="K73" s="12"/>
      <c r="L73" s="12"/>
      <c r="U73" s="17" t="s">
        <v>29</v>
      </c>
      <c r="V73" s="18">
        <f>'AMZN Auto Part MASTER'!$AG$62</f>
        <v>0</v>
      </c>
    </row>
    <row r="74" spans="2:22" ht="15.75" customHeight="1">
      <c r="B74" s="260" t="str">
        <f>'AMZN Auto Part MASTER'!$AG$4</f>
        <v>Independent</v>
      </c>
      <c r="C74" s="17" t="s">
        <v>29</v>
      </c>
      <c r="D74" s="260">
        <f>'AMZN Auto Part MASTER'!$AG$61</f>
        <v>0</v>
      </c>
      <c r="E74" s="310"/>
      <c r="F74" s="260">
        <f>'AMZN Auto Part MASTER'!$AG$62</f>
        <v>0</v>
      </c>
      <c r="G74" s="228"/>
      <c r="H74" s="226"/>
      <c r="J74" s="12"/>
      <c r="K74" s="12"/>
      <c r="L74" s="12"/>
      <c r="U74" s="17" t="s">
        <v>30</v>
      </c>
      <c r="V74" s="18">
        <f>'AMZN Auto Part MASTER'!$AH$62</f>
        <v>0</v>
      </c>
    </row>
    <row r="75" spans="2:22" ht="15.75" customHeight="1">
      <c r="B75" s="260" t="str">
        <f>'AMZN Auto Part MASTER'!$AH$4</f>
        <v>Independent</v>
      </c>
      <c r="C75" s="17" t="s">
        <v>30</v>
      </c>
      <c r="D75" s="260" t="str">
        <f>'AMZN Auto Part MASTER'!$AH$61</f>
        <v>Breadth and depth of parts</v>
      </c>
      <c r="E75" s="310" t="s">
        <v>143</v>
      </c>
      <c r="F75" s="260">
        <f>'AMZN Auto Part MASTER'!$AH$62</f>
        <v>0</v>
      </c>
      <c r="G75" s="228"/>
      <c r="H75" s="226"/>
      <c r="J75" s="12"/>
      <c r="K75" s="12"/>
      <c r="L75" s="12"/>
      <c r="M75" s="12"/>
      <c r="U75" s="17" t="s">
        <v>31</v>
      </c>
      <c r="V75" s="18" t="str">
        <f>'AMZN Auto Part MASTER'!$AI$62</f>
        <v>Online is about the only place to find older model types, like 40's, 50's 60's. And if the customer doesn't mind waiting for the part to arrive, we'll do something like that. For newer parts, we don't order online. Too much of a hassle with shipping, warranty, if it's defective and we have to send it back, that's a headache I'd rather not deal with.</v>
      </c>
    </row>
    <row r="76" spans="2:22" ht="15.75" customHeight="1">
      <c r="B76" s="260" t="str">
        <f>'AMZN Auto Part MASTER'!$AI$4</f>
        <v>Independent</v>
      </c>
      <c r="C76" s="17" t="s">
        <v>31</v>
      </c>
      <c r="D76" s="260" t="str">
        <f>'AMZN Auto Part MASTER'!$AI$61</f>
        <v>Breadth and depth of parts</v>
      </c>
      <c r="E76" s="310" t="s">
        <v>143</v>
      </c>
      <c r="F76" s="260" t="str">
        <f>'AMZN Auto Part MASTER'!$AI$62</f>
        <v>Online is about the only place to find older model types, like 40's, 50's 60's. And if the customer doesn't mind waiting for the part to arrive, we'll do something like that. For newer parts, we don't order online. Too much of a hassle with shipping, warranty, if it's defective and we have to send it back, that's a headache I'd rather not deal with.</v>
      </c>
      <c r="G76" s="228" t="s">
        <v>1065</v>
      </c>
      <c r="H76" s="226"/>
      <c r="J76" s="12"/>
      <c r="K76" s="12"/>
      <c r="L76" s="12"/>
      <c r="M76" s="12"/>
      <c r="U76" s="17" t="s">
        <v>32</v>
      </c>
      <c r="V76" s="18" t="str">
        <f>'AMZN Auto Part MASTER'!$AJ$62</f>
        <v>Alpha Romeo</v>
      </c>
    </row>
    <row r="77" spans="2:22" ht="15.75" customHeight="1">
      <c r="B77" s="260" t="str">
        <f>'AMZN Auto Part MASTER'!$AJ$4</f>
        <v>Independent</v>
      </c>
      <c r="C77" s="17" t="s">
        <v>32</v>
      </c>
      <c r="D77" s="260" t="str">
        <f>'AMZN Auto Part MASTER'!$AJ$61</f>
        <v>Breadth and depth of parts</v>
      </c>
      <c r="E77" s="310" t="s">
        <v>143</v>
      </c>
      <c r="F77" s="260" t="str">
        <f>'AMZN Auto Part MASTER'!$AJ$62</f>
        <v>Alpha Romeo</v>
      </c>
      <c r="G77" s="228" t="s">
        <v>1065</v>
      </c>
      <c r="H77" s="226"/>
      <c r="J77" s="12"/>
      <c r="K77" s="12"/>
      <c r="L77" s="12"/>
      <c r="M77" s="12"/>
      <c r="U77" s="17" t="s">
        <v>33</v>
      </c>
      <c r="V77" s="18">
        <f>'AMZN Auto Part MASTER'!$AK$62</f>
        <v>0</v>
      </c>
    </row>
    <row r="78" spans="2:22" ht="15.75" customHeight="1">
      <c r="B78" s="260" t="str">
        <f>'AMZN Auto Part MASTER'!$AK$4</f>
        <v>Independent</v>
      </c>
      <c r="C78" s="17" t="s">
        <v>33</v>
      </c>
      <c r="D78" s="260">
        <f>'AMZN Auto Part MASTER'!$AK$61</f>
        <v>0</v>
      </c>
      <c r="E78" s="310"/>
      <c r="F78" s="260">
        <f>'AMZN Auto Part MASTER'!$AK$62</f>
        <v>0</v>
      </c>
      <c r="G78" s="228"/>
      <c r="H78" s="226"/>
      <c r="J78" s="12"/>
      <c r="K78" s="12"/>
      <c r="L78" s="12"/>
      <c r="M78" s="12"/>
      <c r="U78" s="17" t="s">
        <v>34</v>
      </c>
      <c r="V78" s="18">
        <f>'AMZN Auto Part MASTER'!$AL$62</f>
        <v>0</v>
      </c>
    </row>
    <row r="79" spans="2:22" ht="15.75" customHeight="1">
      <c r="B79" s="260" t="str">
        <f>'AMZN Auto Part MASTER'!$AL$4</f>
        <v>Independent</v>
      </c>
      <c r="C79" s="17" t="s">
        <v>34</v>
      </c>
      <c r="D79" s="260">
        <f>'AMZN Auto Part MASTER'!$AL$61</f>
        <v>0</v>
      </c>
      <c r="E79" s="310"/>
      <c r="F79" s="260">
        <f>'AMZN Auto Part MASTER'!$AL$62</f>
        <v>0</v>
      </c>
      <c r="G79" s="228"/>
      <c r="H79" s="226"/>
      <c r="J79" s="12"/>
      <c r="K79" s="12"/>
      <c r="L79" s="12"/>
      <c r="M79" s="12"/>
      <c r="U79" s="17" t="s">
        <v>35</v>
      </c>
      <c r="V79" s="18" t="str">
        <f>'AMZN Auto Part MASTER'!$AM$62</f>
        <v>Price and availability.</v>
      </c>
    </row>
    <row r="80" spans="2:22" ht="15.75" customHeight="1">
      <c r="B80" s="260" t="str">
        <f>'AMZN Auto Part MASTER'!$AM$4</f>
        <v>Independent</v>
      </c>
      <c r="C80" s="17" t="s">
        <v>35</v>
      </c>
      <c r="D80" s="260" t="str">
        <f>'AMZN Auto Part MASTER'!$AM$61</f>
        <v>Breadth and depth of parts</v>
      </c>
      <c r="E80" s="310" t="s">
        <v>143</v>
      </c>
      <c r="F80" s="260" t="str">
        <f>'AMZN Auto Part MASTER'!$AM$62</f>
        <v>Price and availability.</v>
      </c>
      <c r="G80" s="228" t="s">
        <v>193</v>
      </c>
      <c r="H80" s="226"/>
      <c r="J80" s="12"/>
      <c r="K80" s="12"/>
      <c r="L80" s="12"/>
      <c r="M80" s="12"/>
      <c r="U80" s="17" t="s">
        <v>36</v>
      </c>
      <c r="V80" s="18">
        <f>'AMZN Auto Part MASTER'!$AN$62</f>
        <v>0</v>
      </c>
    </row>
    <row r="81" spans="2:22" ht="15.75" customHeight="1">
      <c r="B81" s="260" t="str">
        <f>'AMZN Auto Part MASTER'!$AN$4</f>
        <v>Independent</v>
      </c>
      <c r="C81" s="17" t="s">
        <v>36</v>
      </c>
      <c r="D81" s="260">
        <f>'AMZN Auto Part MASTER'!$AN$61</f>
        <v>0</v>
      </c>
      <c r="E81" s="310"/>
      <c r="F81" s="260">
        <f>'AMZN Auto Part MASTER'!$AN$62</f>
        <v>0</v>
      </c>
      <c r="G81" s="228"/>
      <c r="H81" s="226"/>
      <c r="J81" s="12"/>
      <c r="K81" s="12"/>
      <c r="L81" s="12"/>
      <c r="M81" s="12"/>
      <c r="U81" s="17" t="s">
        <v>37</v>
      </c>
      <c r="V81" s="18">
        <f>'AMZN Auto Part MASTER'!$AO$62</f>
        <v>0</v>
      </c>
    </row>
    <row r="82" spans="2:22" ht="15.75" customHeight="1">
      <c r="B82" s="260" t="str">
        <f>'AMZN Auto Part MASTER'!$AO$4</f>
        <v>Independent</v>
      </c>
      <c r="C82" s="17" t="s">
        <v>37</v>
      </c>
      <c r="D82" s="260">
        <f>'AMZN Auto Part MASTER'!$AO$61</f>
        <v>0</v>
      </c>
      <c r="E82" s="310"/>
      <c r="F82" s="260">
        <f>'AMZN Auto Part MASTER'!$AO$62</f>
        <v>0</v>
      </c>
      <c r="G82" s="228"/>
      <c r="H82" s="226"/>
      <c r="J82" s="12"/>
      <c r="K82" s="12"/>
      <c r="L82" s="12"/>
      <c r="M82" s="12"/>
      <c r="U82" s="17" t="s">
        <v>38</v>
      </c>
      <c r="V82" s="18">
        <f>'AMZN Auto Part MASTER'!$AP$62</f>
        <v>0</v>
      </c>
    </row>
    <row r="83" spans="2:22" ht="15.75" customHeight="1">
      <c r="B83" s="260" t="str">
        <f>'AMZN Auto Part MASTER'!$AP$4</f>
        <v>Independent</v>
      </c>
      <c r="C83" s="17" t="s">
        <v>38</v>
      </c>
      <c r="D83" s="260" t="str">
        <f>'AMZN Auto Part MASTER'!$AP$61</f>
        <v>Breadth and depth of parts</v>
      </c>
      <c r="E83" s="310" t="s">
        <v>143</v>
      </c>
      <c r="F83" s="260">
        <f>'AMZN Auto Part MASTER'!$AP$62</f>
        <v>0</v>
      </c>
      <c r="G83" s="228"/>
      <c r="H83" s="226"/>
      <c r="J83" s="12"/>
      <c r="K83" s="12"/>
      <c r="L83" s="12"/>
      <c r="M83" s="12"/>
      <c r="U83" s="17" t="s">
        <v>39</v>
      </c>
      <c r="V83" s="18">
        <f>'AMZN Auto Part MASTER'!$AQ$62</f>
        <v>0</v>
      </c>
    </row>
    <row r="84" spans="2:22" ht="15.75" customHeight="1">
      <c r="B84" s="260" t="str">
        <f>'AMZN Auto Part MASTER'!$AQ$4</f>
        <v>Independent</v>
      </c>
      <c r="C84" s="17" t="s">
        <v>39</v>
      </c>
      <c r="D84" s="260" t="str">
        <f>'AMZN Auto Part MASTER'!$AQ$61</f>
        <v>Breadth and depth of parts</v>
      </c>
      <c r="E84" s="310" t="s">
        <v>143</v>
      </c>
      <c r="F84" s="260">
        <f>'AMZN Auto Part MASTER'!$AQ$62</f>
        <v>0</v>
      </c>
      <c r="G84" s="228"/>
      <c r="H84" s="226"/>
      <c r="J84" s="12"/>
      <c r="K84" s="12"/>
      <c r="L84" s="12"/>
      <c r="M84" s="12"/>
      <c r="U84" s="17" t="s">
        <v>40</v>
      </c>
      <c r="V84" s="18">
        <f>'AMZN Auto Part MASTER'!$AR$62</f>
        <v>0</v>
      </c>
    </row>
    <row r="85" spans="2:22" ht="15.75" customHeight="1">
      <c r="B85" s="260" t="str">
        <f>'AMZN Auto Part MASTER'!$AR$4</f>
        <v>Independent</v>
      </c>
      <c r="C85" s="17" t="s">
        <v>40</v>
      </c>
      <c r="D85" s="260" t="str">
        <f>'AMZN Auto Part MASTER'!$AR$61</f>
        <v>Breadth and depth of parts</v>
      </c>
      <c r="E85" s="310" t="s">
        <v>143</v>
      </c>
      <c r="F85" s="260">
        <f>'AMZN Auto Part MASTER'!$AR$62</f>
        <v>0</v>
      </c>
      <c r="G85" s="228"/>
      <c r="H85" s="226"/>
      <c r="J85" s="12"/>
      <c r="K85" s="12"/>
      <c r="L85" s="12"/>
      <c r="M85" s="12"/>
      <c r="U85" s="17" t="s">
        <v>41</v>
      </c>
      <c r="V85" s="18">
        <f>'AMZN Auto Part MASTER'!$AS$62</f>
        <v>0</v>
      </c>
    </row>
    <row r="86" spans="2:22" ht="15.75" customHeight="1">
      <c r="B86" s="260" t="str">
        <f>'AMZN Auto Part MASTER'!$AS$4</f>
        <v>Independent</v>
      </c>
      <c r="C86" s="17" t="s">
        <v>41</v>
      </c>
      <c r="D86" s="260">
        <f>'AMZN Auto Part MASTER'!$AS$61</f>
        <v>0</v>
      </c>
      <c r="E86" s="310"/>
      <c r="F86" s="260">
        <f>'AMZN Auto Part MASTER'!$AS$62</f>
        <v>0</v>
      </c>
      <c r="G86" s="228"/>
      <c r="H86" s="226"/>
      <c r="J86" s="12"/>
      <c r="K86" s="12"/>
      <c r="L86" s="12"/>
      <c r="M86" s="12"/>
      <c r="U86" s="17" t="s">
        <v>42</v>
      </c>
      <c r="V86" s="18">
        <f>'AMZN Auto Part MASTER'!$AT$62</f>
        <v>0</v>
      </c>
    </row>
    <row r="87" spans="2:22" ht="15.75" customHeight="1">
      <c r="B87" s="260" t="str">
        <f>'AMZN Auto Part MASTER'!$AT$4</f>
        <v>Independent</v>
      </c>
      <c r="C87" s="17" t="s">
        <v>42</v>
      </c>
      <c r="D87" s="260" t="str">
        <f>'AMZN Auto Part MASTER'!$AT$61</f>
        <v>Price</v>
      </c>
      <c r="E87" s="310" t="s">
        <v>157</v>
      </c>
      <c r="F87" s="260">
        <f>'AMZN Auto Part MASTER'!$AT$62</f>
        <v>0</v>
      </c>
      <c r="G87" s="228"/>
      <c r="H87" s="226"/>
      <c r="J87" s="12"/>
      <c r="K87" s="12"/>
      <c r="L87" s="12"/>
      <c r="M87" s="12"/>
      <c r="U87" s="17" t="s">
        <v>43</v>
      </c>
      <c r="V87" s="18">
        <f>'AMZN Auto Part MASTER'!$AU$62</f>
        <v>0</v>
      </c>
    </row>
    <row r="88" spans="2:22" ht="15.75" customHeight="1">
      <c r="B88" s="260" t="str">
        <f>'AMZN Auto Part MASTER'!$AU$4</f>
        <v>Independent</v>
      </c>
      <c r="C88" s="17" t="s">
        <v>43</v>
      </c>
      <c r="D88" s="260" t="str">
        <f>'AMZN Auto Part MASTER'!$AU$61</f>
        <v>Price</v>
      </c>
      <c r="E88" s="310" t="s">
        <v>157</v>
      </c>
      <c r="F88" s="260">
        <f>'AMZN Auto Part MASTER'!$AU$62</f>
        <v>0</v>
      </c>
      <c r="G88" s="228"/>
      <c r="H88" s="226"/>
      <c r="J88" s="12"/>
      <c r="K88" s="12"/>
      <c r="L88" s="12"/>
      <c r="M88" s="12"/>
      <c r="U88" s="17" t="s">
        <v>44</v>
      </c>
      <c r="V88" s="18">
        <f>'AMZN Auto Part MASTER'!$AV$62</f>
        <v>0</v>
      </c>
    </row>
    <row r="89" spans="2:22" ht="15.75" customHeight="1">
      <c r="B89" s="260" t="str">
        <f>'AMZN Auto Part MASTER'!$AV$4</f>
        <v>Independent</v>
      </c>
      <c r="C89" s="17" t="s">
        <v>44</v>
      </c>
      <c r="D89" s="260">
        <f>'AMZN Auto Part MASTER'!$AV$61</f>
        <v>0</v>
      </c>
      <c r="E89" s="310"/>
      <c r="F89" s="260">
        <f>'AMZN Auto Part MASTER'!$AV$62</f>
        <v>0</v>
      </c>
      <c r="G89" s="228"/>
      <c r="H89" s="226"/>
      <c r="J89" s="12"/>
      <c r="K89" s="12"/>
      <c r="L89" s="12"/>
      <c r="M89" s="12"/>
      <c r="U89" s="17" t="s">
        <v>45</v>
      </c>
      <c r="V89" s="18">
        <f>'AMZN Auto Part MASTER'!$AW$62</f>
        <v>0</v>
      </c>
    </row>
    <row r="90" spans="2:22" ht="15.75" customHeight="1">
      <c r="B90" s="260" t="str">
        <f>'AMZN Auto Part MASTER'!$AW$4</f>
        <v>Independent</v>
      </c>
      <c r="C90" s="17" t="s">
        <v>45</v>
      </c>
      <c r="D90" s="260">
        <f>'AMZN Auto Part MASTER'!$AW$61</f>
        <v>0</v>
      </c>
      <c r="E90" s="310"/>
      <c r="F90" s="260">
        <f>'AMZN Auto Part MASTER'!$AW$62</f>
        <v>0</v>
      </c>
      <c r="G90" s="228"/>
      <c r="H90" s="226"/>
      <c r="J90" s="12"/>
      <c r="K90" s="12"/>
      <c r="L90" s="12"/>
      <c r="M90" s="12"/>
      <c r="U90" s="17" t="s">
        <v>46</v>
      </c>
      <c r="V90" s="18">
        <f>'AMZN Auto Part MASTER'!$AX$62</f>
        <v>0</v>
      </c>
    </row>
    <row r="91" spans="2:22" ht="15.75" customHeight="1">
      <c r="B91" s="260" t="str">
        <f>'AMZN Auto Part MASTER'!$AX$4</f>
        <v>Independent</v>
      </c>
      <c r="C91" s="17" t="s">
        <v>46</v>
      </c>
      <c r="D91" s="260">
        <f>'AMZN Auto Part MASTER'!$AX$61</f>
        <v>0</v>
      </c>
      <c r="E91" s="310"/>
      <c r="F91" s="260">
        <f>'AMZN Auto Part MASTER'!$AX$62</f>
        <v>0</v>
      </c>
      <c r="G91" s="228"/>
      <c r="H91" s="226"/>
      <c r="J91" s="12"/>
      <c r="K91" s="12"/>
      <c r="L91" s="12"/>
      <c r="M91" s="12"/>
      <c r="U91" s="17" t="s">
        <v>47</v>
      </c>
      <c r="V91" s="18">
        <f>'AMZN Auto Part MASTER'!$AY$62</f>
        <v>0</v>
      </c>
    </row>
    <row r="92" spans="2:22" ht="15.75" customHeight="1">
      <c r="B92" s="260" t="str">
        <f>'AMZN Auto Part MASTER'!$AY$4</f>
        <v>Independent</v>
      </c>
      <c r="C92" s="17" t="s">
        <v>47</v>
      </c>
      <c r="D92" s="260" t="str">
        <f>'AMZN Auto Part MASTER'!$AY$61</f>
        <v>Breadth and depth of parts</v>
      </c>
      <c r="E92" s="310" t="s">
        <v>143</v>
      </c>
      <c r="F92" s="260">
        <f>'AMZN Auto Part MASTER'!$AY$62</f>
        <v>0</v>
      </c>
      <c r="G92" s="228"/>
      <c r="H92" s="226"/>
      <c r="J92" s="12"/>
      <c r="K92" s="12"/>
      <c r="L92" s="12"/>
      <c r="M92" s="12"/>
      <c r="U92" s="17" t="s">
        <v>48</v>
      </c>
      <c r="V92" s="18" t="str">
        <f>'AMZN Auto Part MASTER'!$AZ$62</f>
        <v>We use Amazon for hard to find parts for older cars.</v>
      </c>
    </row>
    <row r="93" spans="2:22" ht="15.75" customHeight="1">
      <c r="B93" s="260" t="str">
        <f>'AMZN Auto Part MASTER'!$AZ$4</f>
        <v>Independent</v>
      </c>
      <c r="C93" s="17" t="s">
        <v>48</v>
      </c>
      <c r="D93" s="260" t="str">
        <f>'AMZN Auto Part MASTER'!$AZ$61</f>
        <v>Breadth and depth of parts</v>
      </c>
      <c r="E93" s="310" t="s">
        <v>143</v>
      </c>
      <c r="F93" s="260" t="str">
        <f>'AMZN Auto Part MASTER'!$AZ$62</f>
        <v>We use Amazon for hard to find parts for older cars.</v>
      </c>
      <c r="G93" s="228" t="s">
        <v>1065</v>
      </c>
      <c r="H93" s="226"/>
      <c r="J93" s="12"/>
      <c r="K93" s="12"/>
      <c r="L93" s="12"/>
      <c r="M93" s="12"/>
      <c r="U93" s="17" t="s">
        <v>49</v>
      </c>
      <c r="V93" s="18">
        <f>'AMZN Auto Part MASTER'!$BA$62</f>
        <v>0</v>
      </c>
    </row>
    <row r="94" spans="2:22" ht="15.75" customHeight="1">
      <c r="B94" s="260" t="str">
        <f>'AMZN Auto Part MASTER'!$BA$4</f>
        <v>Independent</v>
      </c>
      <c r="C94" s="17" t="s">
        <v>49</v>
      </c>
      <c r="D94" s="260" t="str">
        <f>'AMZN Auto Part MASTER'!$BA$61</f>
        <v>Breadth and depth of parts</v>
      </c>
      <c r="E94" s="310" t="s">
        <v>143</v>
      </c>
      <c r="F94" s="260">
        <f>'AMZN Auto Part MASTER'!$BA$62</f>
        <v>0</v>
      </c>
      <c r="G94" s="228"/>
      <c r="H94" s="226"/>
      <c r="J94" s="12"/>
      <c r="K94" s="12"/>
      <c r="L94" s="12"/>
      <c r="M94" s="12"/>
      <c r="U94" s="17" t="s">
        <v>50</v>
      </c>
      <c r="V94" s="18">
        <f>'AMZN Auto Part MASTER'!$BB$62</f>
        <v>0</v>
      </c>
    </row>
    <row r="95" spans="2:22" ht="15.75" customHeight="1">
      <c r="B95" s="260" t="str">
        <f>'AMZN Auto Part MASTER'!$BB$4</f>
        <v>Chain</v>
      </c>
      <c r="C95" s="17" t="s">
        <v>50</v>
      </c>
      <c r="D95" s="260">
        <f>'AMZN Auto Part MASTER'!$BB$61</f>
        <v>0</v>
      </c>
      <c r="E95" s="310"/>
      <c r="F95" s="260">
        <f>'AMZN Auto Part MASTER'!$BB$62</f>
        <v>0</v>
      </c>
      <c r="G95" s="228"/>
      <c r="H95" s="226"/>
      <c r="J95" s="12"/>
      <c r="K95" s="12"/>
      <c r="L95" s="12"/>
      <c r="M95" s="12"/>
      <c r="U95" s="17" t="s">
        <v>51</v>
      </c>
      <c r="V95" s="18">
        <f>'AMZN Auto Part MASTER'!$BC$62</f>
        <v>0</v>
      </c>
    </row>
    <row r="96" spans="2:22" ht="15.75" customHeight="1">
      <c r="B96" s="260" t="str">
        <f>'AMZN Auto Part MASTER'!$BC$4</f>
        <v>Chain</v>
      </c>
      <c r="C96" s="17" t="s">
        <v>51</v>
      </c>
      <c r="D96" s="260">
        <f>'AMZN Auto Part MASTER'!$BC$61</f>
        <v>0</v>
      </c>
      <c r="E96" s="310"/>
      <c r="F96" s="260">
        <f>'AMZN Auto Part MASTER'!$BC$62</f>
        <v>0</v>
      </c>
      <c r="G96" s="228"/>
      <c r="H96" s="226"/>
      <c r="J96" s="12"/>
      <c r="K96" s="12"/>
      <c r="L96" s="12"/>
      <c r="M96" s="12"/>
      <c r="U96" s="17" t="s">
        <v>52</v>
      </c>
      <c r="V96" s="18">
        <f>'AMZN Auto Part MASTER'!$BD$62</f>
        <v>0</v>
      </c>
    </row>
    <row r="97" spans="2:22" ht="15.75" customHeight="1">
      <c r="B97" s="260" t="str">
        <f>'AMZN Auto Part MASTER'!$BD$4</f>
        <v>Chain</v>
      </c>
      <c r="C97" s="17" t="s">
        <v>52</v>
      </c>
      <c r="D97" s="260">
        <f>'AMZN Auto Part MASTER'!$BD$61</f>
        <v>0</v>
      </c>
      <c r="E97" s="310"/>
      <c r="F97" s="260">
        <f>'AMZN Auto Part MASTER'!$BD$62</f>
        <v>0</v>
      </c>
      <c r="G97" s="228"/>
      <c r="H97" s="226"/>
      <c r="J97" s="12"/>
      <c r="K97" s="12"/>
      <c r="L97" s="12"/>
      <c r="M97" s="12"/>
      <c r="U97" s="17" t="s">
        <v>53</v>
      </c>
      <c r="V97" s="18">
        <f>'AMZN Auto Part MASTER'!$BE$62</f>
        <v>0</v>
      </c>
    </row>
    <row r="98" spans="2:22" ht="15.75" customHeight="1">
      <c r="B98" s="260" t="str">
        <f>'AMZN Auto Part MASTER'!$BE$4</f>
        <v>Chain</v>
      </c>
      <c r="C98" s="17" t="s">
        <v>53</v>
      </c>
      <c r="D98" s="260">
        <f>'AMZN Auto Part MASTER'!$BE$61</f>
        <v>0</v>
      </c>
      <c r="E98" s="310"/>
      <c r="F98" s="260">
        <f>'AMZN Auto Part MASTER'!$BE$62</f>
        <v>0</v>
      </c>
      <c r="G98" s="228"/>
      <c r="H98" s="226"/>
      <c r="J98" s="12"/>
      <c r="K98" s="12"/>
      <c r="L98" s="12"/>
      <c r="M98" s="12"/>
      <c r="U98" s="17" t="s">
        <v>54</v>
      </c>
      <c r="V98" s="18" t="str">
        <f>'AMZN Auto Part MASTER'!$BF$62</f>
        <v>Only used these 2 suppliers because I absolutely had to for a difficult to find part. Generally stay away from online suppliers.</v>
      </c>
    </row>
    <row r="99" spans="2:22" ht="15.75" customHeight="1">
      <c r="B99" s="260" t="str">
        <f>'AMZN Auto Part MASTER'!$BF$4</f>
        <v>Chain</v>
      </c>
      <c r="C99" s="17" t="s">
        <v>54</v>
      </c>
      <c r="D99" s="260" t="str">
        <f>'AMZN Auto Part MASTER'!$BF$61</f>
        <v>Breadth and depth of parts</v>
      </c>
      <c r="E99" s="310" t="s">
        <v>143</v>
      </c>
      <c r="F99" s="260" t="str">
        <f>'AMZN Auto Part MASTER'!$BF$62</f>
        <v>Only used these 2 suppliers because I absolutely had to for a difficult to find part. Generally stay away from online suppliers.</v>
      </c>
      <c r="G99" s="228" t="s">
        <v>1065</v>
      </c>
      <c r="H99" s="226"/>
      <c r="J99" s="12"/>
      <c r="K99" s="12"/>
      <c r="L99" s="12"/>
      <c r="M99" s="12"/>
      <c r="U99" s="17" t="s">
        <v>55</v>
      </c>
      <c r="V99" s="18" t="str">
        <f>'AMZN Auto Part MASTER'!$BG$62</f>
        <v>Summit takes good care of me whenever I have had to order a hard to get part online. So I keep my business with them when I do order online.</v>
      </c>
    </row>
    <row r="100" spans="2:22" ht="15.75" customHeight="1">
      <c r="B100" s="260" t="str">
        <f>'AMZN Auto Part MASTER'!$BG$4</f>
        <v>Chain</v>
      </c>
      <c r="C100" s="17" t="s">
        <v>55</v>
      </c>
      <c r="D100" s="260" t="str">
        <f>'AMZN Auto Part MASTER'!$BG$61</f>
        <v>Breadth and depth of parts</v>
      </c>
      <c r="E100" s="310" t="s">
        <v>143</v>
      </c>
      <c r="F100" s="260" t="str">
        <f>'AMZN Auto Part MASTER'!$BG$62</f>
        <v>Summit takes good care of me whenever I have had to order a hard to get part online. So I keep my business with them when I do order online.</v>
      </c>
      <c r="G100" s="228" t="s">
        <v>1065</v>
      </c>
      <c r="H100" s="226"/>
      <c r="J100" s="12"/>
      <c r="K100" s="12"/>
      <c r="L100" s="12"/>
      <c r="M100" s="12"/>
      <c r="U100" s="17" t="s">
        <v>56</v>
      </c>
      <c r="V100" s="18">
        <f>'AMZN Auto Part MASTER'!$BH$62</f>
        <v>0</v>
      </c>
    </row>
    <row r="101" spans="2:22" ht="15.75" customHeight="1">
      <c r="B101" s="260" t="str">
        <f>'AMZN Auto Part MASTER'!$BH$4</f>
        <v>Chain</v>
      </c>
      <c r="C101" s="17" t="s">
        <v>56</v>
      </c>
      <c r="D101" s="260">
        <f>'AMZN Auto Part MASTER'!$BH$61</f>
        <v>0</v>
      </c>
      <c r="E101" s="310"/>
      <c r="F101" s="260">
        <f>'AMZN Auto Part MASTER'!$BH$62</f>
        <v>0</v>
      </c>
      <c r="G101" s="228"/>
      <c r="H101" s="226"/>
      <c r="J101" s="12"/>
      <c r="K101" s="12"/>
      <c r="L101" s="12"/>
      <c r="M101" s="12"/>
      <c r="U101" s="17" t="s">
        <v>57</v>
      </c>
      <c r="V101" s="18">
        <f>'AMZN Auto Part MASTER'!$BI$62</f>
        <v>0</v>
      </c>
    </row>
    <row r="102" spans="2:22" ht="15.75" customHeight="1">
      <c r="B102" s="260" t="str">
        <f>'AMZN Auto Part MASTER'!$BI$4</f>
        <v>Chain</v>
      </c>
      <c r="C102" s="17" t="s">
        <v>57</v>
      </c>
      <c r="D102" s="260">
        <f>'AMZN Auto Part MASTER'!$BI$61</f>
        <v>0</v>
      </c>
      <c r="E102" s="310"/>
      <c r="F102" s="260">
        <f>'AMZN Auto Part MASTER'!$BI$62</f>
        <v>0</v>
      </c>
      <c r="G102" s="228"/>
      <c r="H102" s="226"/>
      <c r="J102" s="12"/>
      <c r="K102" s="12"/>
      <c r="L102" s="12"/>
      <c r="M102" s="12"/>
      <c r="U102" s="17" t="s">
        <v>58</v>
      </c>
      <c r="V102" s="18" t="str">
        <f>'AMZN Auto Part MASTER'!$BJ$62</f>
        <v>I stay away from most retailers online, because of the warranty concern. But when I've ordered a used part through eBay I've been well taken care of.</v>
      </c>
    </row>
    <row r="103" spans="2:22" ht="15.75" customHeight="1">
      <c r="B103" s="260" t="str">
        <f>'AMZN Auto Part MASTER'!$BJ$4</f>
        <v>Chain</v>
      </c>
      <c r="C103" s="17" t="s">
        <v>58</v>
      </c>
      <c r="D103" s="260" t="str">
        <f>'AMZN Auto Part MASTER'!$BJ$61</f>
        <v>Breadth and depth of parts</v>
      </c>
      <c r="E103" s="310" t="s">
        <v>143</v>
      </c>
      <c r="F103" s="260" t="str">
        <f>'AMZN Auto Part MASTER'!$BJ$62</f>
        <v>I stay away from most retailers online, because of the warranty concern. But when I've ordered a used part through eBay I've been well taken care of.</v>
      </c>
      <c r="G103" s="228" t="s">
        <v>1066</v>
      </c>
      <c r="H103" s="226"/>
      <c r="J103" s="12"/>
      <c r="K103" s="12"/>
      <c r="L103" s="12"/>
      <c r="M103" s="12"/>
      <c r="U103" s="17" t="s">
        <v>59</v>
      </c>
      <c r="V103" s="18">
        <f>'AMZN Auto Part MASTER'!$BK$62</f>
        <v>0</v>
      </c>
    </row>
    <row r="104" spans="2:22" ht="15.75" customHeight="1">
      <c r="B104" s="260" t="str">
        <f>'AMZN Auto Part MASTER'!$BK$4</f>
        <v>Independent</v>
      </c>
      <c r="C104" s="17" t="s">
        <v>59</v>
      </c>
      <c r="D104" s="260" t="str">
        <f>'AMZN Auto Part MASTER'!$BK$61</f>
        <v>Breadth and depth of parts</v>
      </c>
      <c r="E104" s="310" t="s">
        <v>143</v>
      </c>
      <c r="F104" s="260">
        <f>'AMZN Auto Part MASTER'!$BK$62</f>
        <v>0</v>
      </c>
      <c r="G104" s="228"/>
      <c r="H104" s="226"/>
      <c r="J104" s="12"/>
      <c r="K104" s="12"/>
      <c r="L104" s="12"/>
      <c r="M104" s="12"/>
      <c r="U104" s="17" t="s">
        <v>60</v>
      </c>
      <c r="V104" s="18">
        <f>'AMZN Auto Part MASTER'!$BL$62</f>
        <v>0</v>
      </c>
    </row>
    <row r="105" spans="2:22" ht="15.75" customHeight="1">
      <c r="B105" s="260" t="str">
        <f>'AMZN Auto Part MASTER'!$BL$4</f>
        <v>Independent</v>
      </c>
      <c r="C105" s="17" t="s">
        <v>60</v>
      </c>
      <c r="D105" s="260" t="str">
        <f>'AMZN Auto Part MASTER'!$BL$61</f>
        <v>Breadth and depth of parts</v>
      </c>
      <c r="E105" s="310" t="s">
        <v>143</v>
      </c>
      <c r="F105" s="260">
        <f>'AMZN Auto Part MASTER'!$BL$62</f>
        <v>0</v>
      </c>
      <c r="G105" s="228"/>
      <c r="H105" s="226"/>
      <c r="J105" s="12"/>
      <c r="K105" s="12"/>
      <c r="L105" s="12"/>
      <c r="M105" s="12"/>
      <c r="U105" s="17" t="s">
        <v>61</v>
      </c>
      <c r="V105" s="18">
        <f>'AMZN Auto Part MASTER'!$BM$62</f>
        <v>0</v>
      </c>
    </row>
    <row r="106" spans="2:22" ht="15.75" customHeight="1">
      <c r="B106" s="260" t="str">
        <f>'AMZN Auto Part MASTER'!$BM$4</f>
        <v>Independent</v>
      </c>
      <c r="C106" s="17" t="s">
        <v>61</v>
      </c>
      <c r="D106" s="260" t="str">
        <f>'AMZN Auto Part MASTER'!$BM$61</f>
        <v>Breadth and depth of parts</v>
      </c>
      <c r="E106" s="310" t="s">
        <v>143</v>
      </c>
      <c r="F106" s="260">
        <f>'AMZN Auto Part MASTER'!$BM$62</f>
        <v>0</v>
      </c>
      <c r="G106" s="228"/>
      <c r="H106" s="226"/>
      <c r="J106" s="12"/>
      <c r="K106" s="12"/>
      <c r="L106" s="12"/>
      <c r="M106" s="12"/>
      <c r="U106" s="17" t="s">
        <v>62</v>
      </c>
      <c r="V106" s="18">
        <f>'AMZN Auto Part MASTER'!$BN$62</f>
        <v>0</v>
      </c>
    </row>
    <row r="107" spans="2:22" ht="15.75" customHeight="1">
      <c r="B107" s="260" t="str">
        <f>'AMZN Auto Part MASTER'!$BN$4</f>
        <v>Independent</v>
      </c>
      <c r="C107" s="17" t="s">
        <v>62</v>
      </c>
      <c r="D107" s="260" t="str">
        <f>'AMZN Auto Part MASTER'!$BN$61</f>
        <v>Breadth and depth of parts</v>
      </c>
      <c r="E107" s="310" t="s">
        <v>143</v>
      </c>
      <c r="F107" s="260">
        <f>'AMZN Auto Part MASTER'!$BN$62</f>
        <v>0</v>
      </c>
      <c r="G107" s="228"/>
      <c r="H107" s="226"/>
      <c r="J107" s="12"/>
      <c r="K107" s="12"/>
      <c r="L107" s="12"/>
      <c r="M107" s="12"/>
      <c r="U107" s="17" t="s">
        <v>63</v>
      </c>
      <c r="V107" s="18" t="str">
        <f>'AMZN Auto Part MASTER'!$BO$62</f>
        <v>They use it for rare parts.</v>
      </c>
    </row>
    <row r="108" spans="2:22" ht="15.75" customHeight="1">
      <c r="B108" s="260" t="str">
        <f>'AMZN Auto Part MASTER'!$BO$4</f>
        <v>Independent</v>
      </c>
      <c r="C108" s="17" t="s">
        <v>63</v>
      </c>
      <c r="D108" s="260" t="str">
        <f>'AMZN Auto Part MASTER'!$BO$61</f>
        <v>Other</v>
      </c>
      <c r="E108" s="310" t="s">
        <v>94</v>
      </c>
      <c r="F108" s="260" t="str">
        <f>'AMZN Auto Part MASTER'!$BO$62</f>
        <v>They use it for rare parts.</v>
      </c>
      <c r="G108" s="228" t="s">
        <v>1065</v>
      </c>
      <c r="H108" s="226"/>
      <c r="J108" s="12"/>
      <c r="K108" s="12"/>
      <c r="L108" s="12"/>
      <c r="M108" s="12"/>
      <c r="U108" s="17" t="s">
        <v>64</v>
      </c>
      <c r="V108" s="18" t="str">
        <f>'AMZN Auto Part MASTER'!$BP$62</f>
        <v>rare parts</v>
      </c>
    </row>
    <row r="109" spans="2:22" ht="15.75" customHeight="1">
      <c r="B109" s="260" t="str">
        <f>'AMZN Auto Part MASTER'!$BP$4</f>
        <v>Independent</v>
      </c>
      <c r="C109" s="17" t="s">
        <v>64</v>
      </c>
      <c r="D109" s="260" t="str">
        <f>'AMZN Auto Part MASTER'!$BP$61</f>
        <v>Other</v>
      </c>
      <c r="E109" s="310" t="s">
        <v>94</v>
      </c>
      <c r="F109" s="260" t="str">
        <f>'AMZN Auto Part MASTER'!$BP$62</f>
        <v>rare parts</v>
      </c>
      <c r="G109" s="228" t="s">
        <v>1065</v>
      </c>
      <c r="H109" s="226"/>
      <c r="J109" s="12"/>
      <c r="K109" s="12"/>
      <c r="L109" s="12"/>
      <c r="M109" s="12"/>
      <c r="U109" s="17" t="s">
        <v>65</v>
      </c>
      <c r="V109" s="18">
        <f>'AMZN Auto Part MASTER'!$BQ$62</f>
        <v>0</v>
      </c>
    </row>
    <row r="110" spans="2:22" ht="15.75" customHeight="1">
      <c r="B110" s="260" t="str">
        <f>'AMZN Auto Part MASTER'!$BQ$4</f>
        <v>Independent</v>
      </c>
      <c r="C110" s="17" t="s">
        <v>65</v>
      </c>
      <c r="D110" s="260" t="str">
        <f>'AMZN Auto Part MASTER'!$BQ$61</f>
        <v>Breadth and depth of parts</v>
      </c>
      <c r="E110" s="310" t="s">
        <v>143</v>
      </c>
      <c r="F110" s="260">
        <f>'AMZN Auto Part MASTER'!$BQ$62</f>
        <v>0</v>
      </c>
      <c r="G110" s="228"/>
      <c r="H110" s="226"/>
      <c r="J110" s="12"/>
      <c r="K110" s="12"/>
      <c r="L110" s="12"/>
      <c r="M110" s="12"/>
      <c r="U110" s="17" t="s">
        <v>66</v>
      </c>
      <c r="V110" s="18">
        <f>'AMZN Auto Part MASTER'!$BR$62</f>
        <v>0</v>
      </c>
    </row>
    <row r="111" spans="2:22" ht="15.75" customHeight="1">
      <c r="B111" s="260" t="str">
        <f>'AMZN Auto Part MASTER'!$BR$4</f>
        <v>Chain</v>
      </c>
      <c r="C111" s="17" t="s">
        <v>66</v>
      </c>
      <c r="D111" s="260">
        <f>'AMZN Auto Part MASTER'!$BR$61</f>
        <v>0</v>
      </c>
      <c r="E111" s="310"/>
      <c r="F111" s="260">
        <f>'AMZN Auto Part MASTER'!$BR$62</f>
        <v>0</v>
      </c>
      <c r="G111" s="228"/>
      <c r="H111" s="226"/>
      <c r="J111" s="12"/>
      <c r="K111" s="12"/>
      <c r="L111" s="12"/>
      <c r="M111" s="39"/>
      <c r="U111" s="17" t="s">
        <v>67</v>
      </c>
      <c r="V111" s="18">
        <f>'AMZN Auto Part MASTER'!$BS$62</f>
        <v>0</v>
      </c>
    </row>
    <row r="112" spans="2:22" ht="15.75" customHeight="1">
      <c r="B112" s="260" t="str">
        <f>'AMZN Auto Part MASTER'!$BS$4</f>
        <v>Chain</v>
      </c>
      <c r="C112" s="17" t="s">
        <v>67</v>
      </c>
      <c r="D112" s="260">
        <f>'AMZN Auto Part MASTER'!$BS$61</f>
        <v>0</v>
      </c>
      <c r="E112" s="310"/>
      <c r="F112" s="260">
        <f>'AMZN Auto Part MASTER'!$BS$62</f>
        <v>0</v>
      </c>
      <c r="G112" s="228"/>
      <c r="H112" s="226"/>
      <c r="J112" s="12"/>
      <c r="K112" s="12"/>
      <c r="L112" s="12"/>
      <c r="M112" s="39"/>
      <c r="U112" s="17" t="s">
        <v>68</v>
      </c>
      <c r="V112" s="18">
        <f>'AMZN Auto Part MASTER'!$BT$62</f>
        <v>0</v>
      </c>
    </row>
    <row r="113" spans="2:22" ht="15.75" customHeight="1">
      <c r="B113" s="260" t="str">
        <f>'AMZN Auto Part MASTER'!$BT$4</f>
        <v>Chain</v>
      </c>
      <c r="C113" s="17" t="s">
        <v>68</v>
      </c>
      <c r="D113" s="260">
        <f>'AMZN Auto Part MASTER'!$BT$61</f>
        <v>0</v>
      </c>
      <c r="E113" s="310"/>
      <c r="F113" s="260">
        <f>'AMZN Auto Part MASTER'!$BT$62</f>
        <v>0</v>
      </c>
      <c r="G113" s="228"/>
      <c r="H113" s="226"/>
      <c r="J113" s="12"/>
      <c r="K113" s="12"/>
      <c r="L113" s="12"/>
      <c r="M113" s="39"/>
      <c r="U113" s="17" t="s">
        <v>69</v>
      </c>
      <c r="V113" s="18">
        <f>'AMZN Auto Part MASTER'!$BU$62</f>
        <v>0</v>
      </c>
    </row>
    <row r="114" spans="2:22" ht="15.75" customHeight="1">
      <c r="B114" s="260" t="str">
        <f>'AMZN Auto Part MASTER'!$BU$4</f>
        <v>Chain</v>
      </c>
      <c r="C114" s="17" t="s">
        <v>69</v>
      </c>
      <c r="D114" s="260">
        <f>'AMZN Auto Part MASTER'!$BU$61</f>
        <v>0</v>
      </c>
      <c r="E114" s="310"/>
      <c r="F114" s="260">
        <f>'AMZN Auto Part MASTER'!$BU$62</f>
        <v>0</v>
      </c>
      <c r="G114" s="228"/>
      <c r="H114" s="226"/>
      <c r="J114" s="12"/>
      <c r="K114" s="12"/>
      <c r="L114" s="12"/>
      <c r="M114" s="39"/>
      <c r="U114" s="17" t="s">
        <v>70</v>
      </c>
      <c r="V114" s="18">
        <f>'AMZN Auto Part MASTER'!$BV$62</f>
        <v>0</v>
      </c>
    </row>
    <row r="115" spans="2:22" ht="15.75" customHeight="1">
      <c r="B115" s="260" t="str">
        <f>'AMZN Auto Part MASTER'!$BV$4</f>
        <v>Chain</v>
      </c>
      <c r="C115" s="17" t="s">
        <v>70</v>
      </c>
      <c r="D115" s="260">
        <f>'AMZN Auto Part MASTER'!$BV$61</f>
        <v>0</v>
      </c>
      <c r="E115" s="310"/>
      <c r="F115" s="260">
        <f>'AMZN Auto Part MASTER'!$BV$62</f>
        <v>0</v>
      </c>
      <c r="G115" s="228"/>
      <c r="H115" s="226"/>
      <c r="J115" s="12"/>
      <c r="K115" s="12"/>
      <c r="L115" s="12"/>
      <c r="M115" s="39"/>
      <c r="U115" s="17" t="s">
        <v>71</v>
      </c>
      <c r="V115" s="18">
        <f>'AMZN Auto Part MASTER'!$BW$62</f>
        <v>0</v>
      </c>
    </row>
    <row r="116" spans="2:22" ht="15.75" customHeight="1">
      <c r="B116" s="260" t="str">
        <f>'AMZN Auto Part MASTER'!$BW$4</f>
        <v>Chain</v>
      </c>
      <c r="C116" s="17" t="s">
        <v>71</v>
      </c>
      <c r="D116" s="260">
        <f>'AMZN Auto Part MASTER'!$BW$61</f>
        <v>0</v>
      </c>
      <c r="E116" s="310"/>
      <c r="F116" s="260">
        <f>'AMZN Auto Part MASTER'!$BW$62</f>
        <v>0</v>
      </c>
      <c r="G116" s="228"/>
      <c r="H116" s="226"/>
      <c r="J116" s="12"/>
      <c r="K116" s="12"/>
      <c r="L116" s="12"/>
      <c r="M116" s="11"/>
      <c r="U116" s="17" t="s">
        <v>72</v>
      </c>
      <c r="V116" s="18">
        <f>'AMZN Auto Part MASTER'!$BX$62</f>
        <v>0</v>
      </c>
    </row>
    <row r="117" spans="2:22" ht="15.75" customHeight="1">
      <c r="B117" s="260" t="str">
        <f>'AMZN Auto Part MASTER'!$BX$4</f>
        <v>Chain</v>
      </c>
      <c r="C117" s="17" t="s">
        <v>72</v>
      </c>
      <c r="D117" s="260">
        <f>'AMZN Auto Part MASTER'!$BX$61</f>
        <v>0</v>
      </c>
      <c r="E117" s="310"/>
      <c r="F117" s="260">
        <f>'AMZN Auto Part MASTER'!$BX$62</f>
        <v>0</v>
      </c>
      <c r="G117" s="228"/>
      <c r="H117" s="226"/>
      <c r="J117" s="12"/>
      <c r="K117" s="12"/>
      <c r="L117" s="12"/>
      <c r="M117" s="11"/>
      <c r="U117" s="17" t="s">
        <v>73</v>
      </c>
      <c r="V117" s="18">
        <f>'AMZN Auto Part MASTER'!$BY$62</f>
        <v>0</v>
      </c>
    </row>
    <row r="118" spans="2:22" ht="15.75" customHeight="1">
      <c r="B118" s="260" t="str">
        <f>'AMZN Auto Part MASTER'!$BY$4</f>
        <v>Chain</v>
      </c>
      <c r="C118" s="17" t="s">
        <v>73</v>
      </c>
      <c r="D118" s="260">
        <f>'AMZN Auto Part MASTER'!$BY$61</f>
        <v>0</v>
      </c>
      <c r="E118" s="310"/>
      <c r="F118" s="260">
        <f>'AMZN Auto Part MASTER'!$BY$62</f>
        <v>0</v>
      </c>
      <c r="G118" s="228"/>
      <c r="H118" s="226"/>
      <c r="J118" s="12"/>
      <c r="K118" s="12"/>
      <c r="L118" s="12"/>
      <c r="M118" s="12"/>
      <c r="U118" s="17" t="s">
        <v>74</v>
      </c>
      <c r="V118" s="18">
        <f>'AMZN Auto Part MASTER'!$BZ$62</f>
        <v>0</v>
      </c>
    </row>
    <row r="119" spans="2:22" ht="15.75" customHeight="1">
      <c r="B119" s="260" t="str">
        <f>'AMZN Auto Part MASTER'!$BZ$4</f>
        <v>Chain</v>
      </c>
      <c r="C119" s="17" t="s">
        <v>74</v>
      </c>
      <c r="D119" s="260">
        <f>'AMZN Auto Part MASTER'!$BZ$61</f>
        <v>0</v>
      </c>
      <c r="E119" s="310"/>
      <c r="F119" s="260">
        <f>'AMZN Auto Part MASTER'!$BZ$62</f>
        <v>0</v>
      </c>
      <c r="G119" s="228"/>
      <c r="H119" s="226"/>
      <c r="J119" s="12"/>
      <c r="K119" s="12"/>
      <c r="L119" s="12"/>
      <c r="M119" s="12"/>
      <c r="U119" s="17" t="s">
        <v>75</v>
      </c>
      <c r="V119" s="18">
        <f>'AMZN Auto Part MASTER'!$CA$62</f>
        <v>0</v>
      </c>
    </row>
    <row r="120" spans="2:22" ht="15.75" customHeight="1">
      <c r="B120" s="260" t="str">
        <f>'AMZN Auto Part MASTER'!$CA$4</f>
        <v>Chain</v>
      </c>
      <c r="C120" s="17" t="s">
        <v>75</v>
      </c>
      <c r="D120" s="260">
        <f>'AMZN Auto Part MASTER'!$CA$61</f>
        <v>0</v>
      </c>
      <c r="E120" s="310"/>
      <c r="F120" s="260">
        <f>'AMZN Auto Part MASTER'!$CA$62</f>
        <v>0</v>
      </c>
      <c r="G120" s="228"/>
      <c r="H120" s="226"/>
      <c r="J120" s="12"/>
      <c r="K120" s="12"/>
      <c r="L120" s="12"/>
      <c r="M120" s="12"/>
      <c r="U120" s="17" t="s">
        <v>76</v>
      </c>
      <c r="V120" s="18">
        <f>'AMZN Auto Part MASTER'!$CB$62</f>
        <v>0</v>
      </c>
    </row>
    <row r="121" spans="2:22" ht="15.75" customHeight="1">
      <c r="B121" s="260" t="str">
        <f>'AMZN Auto Part MASTER'!$CB$4</f>
        <v>Chain</v>
      </c>
      <c r="C121" s="17" t="s">
        <v>76</v>
      </c>
      <c r="D121" s="260">
        <f>'AMZN Auto Part MASTER'!$CB$61</f>
        <v>0</v>
      </c>
      <c r="E121" s="310"/>
      <c r="F121" s="260">
        <f>'AMZN Auto Part MASTER'!$CB$62</f>
        <v>0</v>
      </c>
      <c r="G121" s="228"/>
      <c r="H121" s="226"/>
      <c r="J121" s="12"/>
      <c r="K121" s="12"/>
      <c r="L121" s="12"/>
      <c r="M121" s="12"/>
      <c r="U121" s="17" t="s">
        <v>77</v>
      </c>
      <c r="V121" s="18">
        <f>'AMZN Auto Part MASTER'!$CC$62</f>
        <v>0</v>
      </c>
    </row>
    <row r="122" spans="2:22" ht="15.75" customHeight="1">
      <c r="B122" s="260" t="str">
        <f>'AMZN Auto Part MASTER'!$CC$4</f>
        <v>Chain</v>
      </c>
      <c r="C122" s="17" t="s">
        <v>77</v>
      </c>
      <c r="D122" s="260">
        <f>'AMZN Auto Part MASTER'!$CC$61</f>
        <v>0</v>
      </c>
      <c r="E122" s="310"/>
      <c r="F122" s="260">
        <f>'AMZN Auto Part MASTER'!$CC$62</f>
        <v>0</v>
      </c>
      <c r="G122" s="228"/>
      <c r="H122" s="226"/>
      <c r="J122" s="12"/>
      <c r="K122" s="12"/>
      <c r="L122" s="12"/>
      <c r="M122" s="12"/>
      <c r="U122" s="17" t="s">
        <v>78</v>
      </c>
      <c r="V122" s="18" t="str">
        <f>'AMZN Auto Part MASTER'!$CD$62</f>
        <v>We're not using them more.</v>
      </c>
    </row>
    <row r="123" spans="2:22" ht="15.75" customHeight="1">
      <c r="B123" s="260" t="str">
        <f>'AMZN Auto Part MASTER'!$CD$4</f>
        <v>Chain</v>
      </c>
      <c r="C123" s="17" t="s">
        <v>78</v>
      </c>
      <c r="D123" s="260" t="str">
        <f>'AMZN Auto Part MASTER'!$CD$61</f>
        <v>Other</v>
      </c>
      <c r="E123" s="310" t="s">
        <v>94</v>
      </c>
      <c r="F123" s="260" t="str">
        <f>'AMZN Auto Part MASTER'!$CD$62</f>
        <v>We're not using them more.</v>
      </c>
      <c r="G123" s="228"/>
      <c r="H123" s="226"/>
      <c r="J123" s="12"/>
      <c r="K123" s="12"/>
      <c r="L123" s="12"/>
      <c r="M123" s="12"/>
      <c r="U123" s="17" t="s">
        <v>79</v>
      </c>
      <c r="V123" s="18">
        <f>'AMZN Auto Part MASTER'!$CE$62</f>
        <v>0</v>
      </c>
    </row>
    <row r="124" spans="2:22" ht="15.75" customHeight="1">
      <c r="B124" s="260" t="str">
        <f>'AMZN Auto Part MASTER'!$CE$4</f>
        <v>Chain</v>
      </c>
      <c r="C124" s="17" t="s">
        <v>79</v>
      </c>
      <c r="D124" s="260">
        <f>'AMZN Auto Part MASTER'!$CE$61</f>
        <v>0</v>
      </c>
      <c r="E124" s="310"/>
      <c r="F124" s="260">
        <f>'AMZN Auto Part MASTER'!$CE$62</f>
        <v>0</v>
      </c>
      <c r="G124" s="228"/>
      <c r="H124" s="226"/>
      <c r="J124" s="12"/>
      <c r="K124" s="12"/>
      <c r="L124" s="12"/>
      <c r="M124" s="12"/>
      <c r="U124" s="17" t="s">
        <v>80</v>
      </c>
      <c r="V124" s="18">
        <f>'AMZN Auto Part MASTER'!$CF$62</f>
        <v>0</v>
      </c>
    </row>
    <row r="125" spans="2:22" ht="15.75" customHeight="1">
      <c r="B125" s="260" t="str">
        <f>'AMZN Auto Part MASTER'!$CF$4</f>
        <v>Chain</v>
      </c>
      <c r="C125" s="17" t="s">
        <v>80</v>
      </c>
      <c r="D125" s="260">
        <f>'AMZN Auto Part MASTER'!$CF$61</f>
        <v>0</v>
      </c>
      <c r="E125" s="310"/>
      <c r="F125" s="260">
        <f>'AMZN Auto Part MASTER'!$CF$62</f>
        <v>0</v>
      </c>
      <c r="G125" s="228"/>
      <c r="H125" s="226"/>
      <c r="J125" s="12"/>
      <c r="K125" s="12"/>
      <c r="L125" s="12"/>
      <c r="M125" s="12"/>
      <c r="U125" s="17" t="s">
        <v>81</v>
      </c>
      <c r="V125" s="18">
        <f>'AMZN Auto Part MASTER'!$CG$62</f>
        <v>0</v>
      </c>
    </row>
    <row r="126" spans="2:22" ht="15.75" customHeight="1">
      <c r="B126" s="260" t="str">
        <f>'AMZN Auto Part MASTER'!$CG$4</f>
        <v>Chain</v>
      </c>
      <c r="C126" s="17" t="s">
        <v>81</v>
      </c>
      <c r="D126" s="260">
        <f>'AMZN Auto Part MASTER'!$CG$61</f>
        <v>0</v>
      </c>
      <c r="E126" s="310"/>
      <c r="F126" s="260">
        <f>'AMZN Auto Part MASTER'!$CG$62</f>
        <v>0</v>
      </c>
      <c r="G126" s="228"/>
      <c r="H126" s="226"/>
      <c r="J126" s="12"/>
      <c r="K126" s="12"/>
      <c r="L126" s="12"/>
      <c r="M126" s="12"/>
      <c r="U126" s="17" t="s">
        <v>82</v>
      </c>
      <c r="V126" s="18">
        <f>'AMZN Auto Part MASTER'!$CH$62</f>
        <v>0</v>
      </c>
    </row>
    <row r="127" spans="2:22" ht="15.75" customHeight="1">
      <c r="B127" s="260" t="str">
        <f>'AMZN Auto Part MASTER'!$CH$4</f>
        <v>Chain</v>
      </c>
      <c r="C127" s="17" t="s">
        <v>82</v>
      </c>
      <c r="D127" s="260">
        <f>'AMZN Auto Part MASTER'!$CH$61</f>
        <v>0</v>
      </c>
      <c r="E127" s="310"/>
      <c r="F127" s="260">
        <f>'AMZN Auto Part MASTER'!$CH$62</f>
        <v>0</v>
      </c>
      <c r="G127" s="228"/>
      <c r="H127" s="226"/>
      <c r="J127" s="12"/>
      <c r="K127" s="12"/>
      <c r="L127" s="12"/>
      <c r="M127" s="12"/>
      <c r="U127" s="17" t="s">
        <v>83</v>
      </c>
      <c r="V127" s="18">
        <f>'AMZN Auto Part MASTER'!$CI$62</f>
        <v>0</v>
      </c>
    </row>
    <row r="128" spans="2:22" ht="15.75" customHeight="1">
      <c r="B128" s="260" t="str">
        <f>'AMZN Auto Part MASTER'!$CI$4</f>
        <v>Chain</v>
      </c>
      <c r="C128" s="17" t="s">
        <v>83</v>
      </c>
      <c r="D128" s="260">
        <f>'AMZN Auto Part MASTER'!$CI$61</f>
        <v>0</v>
      </c>
      <c r="E128" s="310"/>
      <c r="F128" s="260">
        <f>'AMZN Auto Part MASTER'!$CI$62</f>
        <v>0</v>
      </c>
      <c r="G128" s="228"/>
      <c r="H128" s="226"/>
      <c r="J128" s="12"/>
      <c r="K128" s="12"/>
      <c r="L128" s="12"/>
      <c r="M128" s="12"/>
      <c r="U128" s="17" t="s">
        <v>84</v>
      </c>
      <c r="V128" s="18" t="e">
        <f>#REF!</f>
        <v>#REF!</v>
      </c>
    </row>
    <row r="129" spans="2:22" ht="15.75" customHeight="1">
      <c r="B129" s="260" t="str">
        <f>'AMZN Auto Part MASTER'!$CJ$4</f>
        <v>Chain</v>
      </c>
      <c r="C129" s="17" t="s">
        <v>84</v>
      </c>
      <c r="D129" s="260">
        <f>'AMZN Auto Part MASTER'!$CJ$61</f>
        <v>0</v>
      </c>
      <c r="E129" s="310"/>
      <c r="F129" s="260">
        <f>'AMZN Auto Part MASTER'!$CJ$62</f>
        <v>0</v>
      </c>
      <c r="G129" s="228"/>
      <c r="H129" s="226"/>
      <c r="J129" s="12"/>
      <c r="K129" s="12"/>
      <c r="L129" s="12"/>
      <c r="M129" s="12"/>
      <c r="U129" s="17"/>
      <c r="V129" s="18"/>
    </row>
    <row r="130" spans="2:22" ht="15.75" customHeight="1">
      <c r="B130" s="260" t="str">
        <f>'AMZN Auto Part MASTER'!$CK$4</f>
        <v>Chain</v>
      </c>
      <c r="C130" s="17" t="s">
        <v>85</v>
      </c>
      <c r="D130" s="260">
        <f>'AMZN Auto Part MASTER'!$CK$61</f>
        <v>0</v>
      </c>
      <c r="E130" s="310"/>
      <c r="F130" s="260">
        <f>'AMZN Auto Part MASTER'!$CK$62</f>
        <v>0</v>
      </c>
      <c r="G130" s="228"/>
      <c r="H130" s="226"/>
      <c r="J130" s="12"/>
      <c r="K130" s="12"/>
      <c r="L130" s="12"/>
      <c r="M130" s="12"/>
      <c r="U130" s="17"/>
      <c r="V130" s="18"/>
    </row>
    <row r="131" spans="2:22" ht="15.75" customHeight="1">
      <c r="B131" s="260">
        <f>'AMZN Auto Part MASTER'!$CL$4</f>
        <v>0</v>
      </c>
      <c r="C131" s="17" t="s">
        <v>362</v>
      </c>
      <c r="D131" s="260">
        <f>'AMZN Auto Part MASTER'!$CL$61</f>
        <v>0</v>
      </c>
      <c r="E131" s="310"/>
      <c r="F131" s="260">
        <f>'AMZN Auto Part MASTER'!$CL$62</f>
        <v>0</v>
      </c>
      <c r="G131" s="228"/>
      <c r="H131" s="226"/>
      <c r="J131" s="12"/>
      <c r="K131" s="12"/>
      <c r="L131" s="12"/>
      <c r="M131" s="12"/>
      <c r="U131" s="17"/>
      <c r="V131" s="18"/>
    </row>
    <row r="132" spans="2:22" ht="15.75" customHeight="1">
      <c r="B132" s="260">
        <f>'AMZN Auto Part MASTER'!$CM$4</f>
        <v>0</v>
      </c>
      <c r="C132" s="17" t="s">
        <v>363</v>
      </c>
      <c r="D132" s="260">
        <f>'AMZN Auto Part MASTER'!$CM$61</f>
        <v>0</v>
      </c>
      <c r="E132" s="310" t="s">
        <v>199</v>
      </c>
      <c r="F132" s="260">
        <f>'AMZN Auto Part MASTER'!$CM$62</f>
        <v>0</v>
      </c>
      <c r="G132" s="228"/>
      <c r="H132" s="226"/>
      <c r="J132" s="12"/>
      <c r="K132" s="12"/>
      <c r="L132" s="12"/>
      <c r="M132" s="12"/>
      <c r="U132" s="17"/>
      <c r="V132" s="18"/>
    </row>
    <row r="133" spans="2:22" ht="15.75" customHeight="1">
      <c r="B133" s="260">
        <f>'AMZN Auto Part MASTER'!$CN$4</f>
        <v>0</v>
      </c>
      <c r="C133" s="17" t="s">
        <v>364</v>
      </c>
      <c r="D133" s="260">
        <f>'AMZN Auto Part MASTER'!$CN$61</f>
        <v>0</v>
      </c>
      <c r="E133" s="310" t="s">
        <v>199</v>
      </c>
      <c r="F133" s="260">
        <f>'AMZN Auto Part MASTER'!$CN$62</f>
        <v>0</v>
      </c>
      <c r="G133" s="228"/>
      <c r="H133" s="226"/>
      <c r="J133" s="12"/>
      <c r="K133" s="12"/>
      <c r="L133" s="12"/>
      <c r="M133" s="12"/>
      <c r="U133" s="17"/>
      <c r="V133" s="18"/>
    </row>
    <row r="134" spans="2:22" ht="15.75" customHeight="1">
      <c r="B134" s="260">
        <f>'AMZN Auto Part MASTER'!$CO$4</f>
        <v>0</v>
      </c>
      <c r="C134" s="17" t="s">
        <v>365</v>
      </c>
      <c r="D134" s="260">
        <f>'AMZN Auto Part MASTER'!$CO$61</f>
        <v>0</v>
      </c>
      <c r="E134" s="310" t="s">
        <v>199</v>
      </c>
      <c r="F134" s="260">
        <f>'AMZN Auto Part MASTER'!$CO$62</f>
        <v>0</v>
      </c>
      <c r="G134" s="228"/>
      <c r="H134" s="226"/>
      <c r="J134" s="12"/>
      <c r="K134" s="12"/>
      <c r="L134" s="12"/>
      <c r="M134" s="12"/>
      <c r="U134" s="17"/>
      <c r="V134" s="18"/>
    </row>
    <row r="135" spans="2:22" ht="15.75" customHeight="1">
      <c r="B135" s="260">
        <f>'AMZN Auto Part MASTER'!$CP$4</f>
        <v>0</v>
      </c>
      <c r="C135" s="17" t="s">
        <v>366</v>
      </c>
      <c r="D135" s="260">
        <f>'AMZN Auto Part MASTER'!$CP$61</f>
        <v>0</v>
      </c>
      <c r="E135" s="310" t="s">
        <v>199</v>
      </c>
      <c r="F135" s="260">
        <f>'AMZN Auto Part MASTER'!$CP$62</f>
        <v>0</v>
      </c>
      <c r="G135" s="228"/>
      <c r="H135" s="226"/>
      <c r="J135" s="12"/>
      <c r="K135" s="12"/>
      <c r="L135" s="12"/>
      <c r="M135" s="12"/>
      <c r="U135" s="17"/>
      <c r="V135" s="18"/>
    </row>
    <row r="136" spans="2:22" ht="15.75" customHeight="1">
      <c r="B136" s="260">
        <f>'AMZN Auto Part MASTER'!$CQ$4</f>
        <v>0</v>
      </c>
      <c r="C136" s="17" t="s">
        <v>367</v>
      </c>
      <c r="D136" s="260">
        <f>'AMZN Auto Part MASTER'!$CQ$61</f>
        <v>0</v>
      </c>
      <c r="E136" s="310" t="s">
        <v>199</v>
      </c>
      <c r="F136" s="260">
        <f>'AMZN Auto Part MASTER'!$CQ$62</f>
        <v>0</v>
      </c>
      <c r="G136" s="228"/>
      <c r="H136" s="226"/>
      <c r="J136" s="12"/>
      <c r="K136" s="12"/>
      <c r="L136" s="12"/>
      <c r="M136" s="12"/>
      <c r="U136" s="17"/>
      <c r="V136" s="18"/>
    </row>
    <row r="137" spans="2:22" ht="15.75" customHeight="1">
      <c r="B137" s="260">
        <f>'AMZN Auto Part MASTER'!$CR$4</f>
        <v>0</v>
      </c>
      <c r="C137" s="17" t="s">
        <v>368</v>
      </c>
      <c r="D137" s="260">
        <f>'AMZN Auto Part MASTER'!$CR$61</f>
        <v>0</v>
      </c>
      <c r="E137" s="310" t="s">
        <v>199</v>
      </c>
      <c r="F137" s="260">
        <f>'AMZN Auto Part MASTER'!$CR$62</f>
        <v>0</v>
      </c>
      <c r="G137" s="228"/>
      <c r="H137" s="226"/>
      <c r="J137" s="12"/>
      <c r="K137" s="12"/>
      <c r="L137" s="12"/>
      <c r="M137" s="12"/>
      <c r="U137" s="17"/>
      <c r="V137" s="18"/>
    </row>
    <row r="138" spans="2:22" ht="15.75" customHeight="1">
      <c r="B138" s="260">
        <f>'AMZN Auto Part MASTER'!$CS$4</f>
        <v>0</v>
      </c>
      <c r="C138" s="17" t="s">
        <v>369</v>
      </c>
      <c r="D138" s="260">
        <f>'AMZN Auto Part MASTER'!$CS$61</f>
        <v>0</v>
      </c>
      <c r="E138" s="310" t="s">
        <v>199</v>
      </c>
      <c r="F138" s="260">
        <f>'AMZN Auto Part MASTER'!$CS$62</f>
        <v>0</v>
      </c>
      <c r="G138" s="228"/>
      <c r="H138" s="226"/>
      <c r="J138" s="12"/>
      <c r="K138" s="12"/>
      <c r="L138" s="12"/>
      <c r="M138" s="12"/>
      <c r="U138" s="17"/>
      <c r="V138" s="18"/>
    </row>
    <row r="139" spans="2:22" ht="15.75" customHeight="1">
      <c r="B139" s="260">
        <f>'AMZN Auto Part MASTER'!$CT$4</f>
        <v>0</v>
      </c>
      <c r="C139" s="17" t="s">
        <v>370</v>
      </c>
      <c r="D139" s="260">
        <f>'AMZN Auto Part MASTER'!$CT$61</f>
        <v>0</v>
      </c>
      <c r="E139" s="310" t="s">
        <v>199</v>
      </c>
      <c r="F139" s="260">
        <f>'AMZN Auto Part MASTER'!$CT$62</f>
        <v>0</v>
      </c>
      <c r="G139" s="228"/>
      <c r="H139" s="226"/>
      <c r="J139" s="12"/>
      <c r="K139" s="12"/>
      <c r="L139" s="12"/>
      <c r="M139" s="12"/>
      <c r="U139" s="17"/>
      <c r="V139" s="18"/>
    </row>
    <row r="140" spans="2:22" ht="15.75" customHeight="1">
      <c r="B140" s="260">
        <f>'AMZN Auto Part MASTER'!$CU$4</f>
        <v>0</v>
      </c>
      <c r="C140" s="17" t="s">
        <v>371</v>
      </c>
      <c r="D140" s="260">
        <f>'AMZN Auto Part MASTER'!$CU$61</f>
        <v>0</v>
      </c>
      <c r="E140" s="310" t="s">
        <v>199</v>
      </c>
      <c r="F140" s="260">
        <f>'AMZN Auto Part MASTER'!$CU$62</f>
        <v>0</v>
      </c>
      <c r="G140" s="228"/>
      <c r="H140" s="226"/>
      <c r="J140" s="12"/>
      <c r="K140" s="12"/>
      <c r="L140" s="12"/>
      <c r="M140" s="12"/>
      <c r="U140" s="17"/>
      <c r="V140" s="18"/>
    </row>
    <row r="141" spans="2:22" ht="15.75" customHeight="1">
      <c r="B141" s="260">
        <f>'AMZN Auto Part MASTER'!$CV$4</f>
        <v>0</v>
      </c>
      <c r="C141" s="17" t="s">
        <v>372</v>
      </c>
      <c r="D141" s="260">
        <f>'AMZN Auto Part MASTER'!$CV$61</f>
        <v>0</v>
      </c>
      <c r="E141" s="310" t="s">
        <v>199</v>
      </c>
      <c r="F141" s="260">
        <f>'AMZN Auto Part MASTER'!$CV$62</f>
        <v>0</v>
      </c>
      <c r="G141" s="228"/>
      <c r="H141" s="226"/>
      <c r="J141" s="12"/>
      <c r="K141" s="12"/>
      <c r="L141" s="12"/>
      <c r="M141" s="12"/>
      <c r="U141" s="17"/>
      <c r="V141" s="18"/>
    </row>
    <row r="142" spans="2:22" ht="15.75" customHeight="1">
      <c r="B142" s="260">
        <f>'AMZN Auto Part MASTER'!$CW$4</f>
        <v>0</v>
      </c>
      <c r="C142" s="17" t="s">
        <v>373</v>
      </c>
      <c r="D142" s="260">
        <f>'AMZN Auto Part MASTER'!$CW$61</f>
        <v>0</v>
      </c>
      <c r="E142" s="310" t="s">
        <v>199</v>
      </c>
      <c r="F142" s="260">
        <f>'AMZN Auto Part MASTER'!$CW$62</f>
        <v>0</v>
      </c>
      <c r="G142" s="228"/>
      <c r="H142" s="226"/>
      <c r="J142" s="12"/>
      <c r="K142" s="12"/>
      <c r="L142" s="12"/>
      <c r="M142" s="12"/>
      <c r="U142" s="17"/>
      <c r="V142" s="18"/>
    </row>
    <row r="143" spans="2:22" ht="15.75" customHeight="1">
      <c r="B143" s="260">
        <f>'AMZN Auto Part MASTER'!$CX$4</f>
        <v>0</v>
      </c>
      <c r="C143" s="17" t="s">
        <v>374</v>
      </c>
      <c r="D143" s="260">
        <f>'AMZN Auto Part MASTER'!$CX$61</f>
        <v>0</v>
      </c>
      <c r="E143" s="310" t="s">
        <v>199</v>
      </c>
      <c r="F143" s="260">
        <f>'AMZN Auto Part MASTER'!$CX$62</f>
        <v>0</v>
      </c>
      <c r="G143" s="228"/>
      <c r="H143" s="226"/>
      <c r="J143" s="12"/>
      <c r="K143" s="12"/>
      <c r="L143" s="12"/>
      <c r="M143" s="12"/>
      <c r="U143" s="17"/>
      <c r="V143" s="18"/>
    </row>
    <row r="144" spans="2:22" ht="15.75" customHeight="1">
      <c r="B144" s="260">
        <f>'AMZN Auto Part MASTER'!$CY$4</f>
        <v>0</v>
      </c>
      <c r="C144" s="17" t="s">
        <v>375</v>
      </c>
      <c r="D144" s="260">
        <f>'AMZN Auto Part MASTER'!$CY$61</f>
        <v>0</v>
      </c>
      <c r="E144" s="310" t="s">
        <v>199</v>
      </c>
      <c r="F144" s="260">
        <f>'AMZN Auto Part MASTER'!$CY$62</f>
        <v>0</v>
      </c>
      <c r="G144" s="228"/>
      <c r="H144" s="226"/>
      <c r="J144" s="12"/>
      <c r="K144" s="12"/>
      <c r="L144" s="12"/>
      <c r="M144" s="12"/>
      <c r="U144" s="17"/>
      <c r="V144" s="18"/>
    </row>
    <row r="145" spans="2:22" ht="15.75" customHeight="1">
      <c r="B145" s="260">
        <f>'AMZN Auto Part MASTER'!$CZ$4</f>
        <v>0</v>
      </c>
      <c r="C145" s="17" t="s">
        <v>394</v>
      </c>
      <c r="D145" s="260">
        <f>'AMZN Auto Part MASTER'!$CZ$61</f>
        <v>0</v>
      </c>
      <c r="E145" s="310" t="s">
        <v>199</v>
      </c>
      <c r="F145" s="260">
        <f>'AMZN Auto Part MASTER'!$CZ$62</f>
        <v>0</v>
      </c>
      <c r="G145" s="228"/>
      <c r="H145" s="226"/>
      <c r="J145" s="12"/>
      <c r="K145" s="12"/>
      <c r="L145" s="12"/>
      <c r="M145" s="12"/>
      <c r="U145" s="17"/>
      <c r="V145" s="18"/>
    </row>
    <row r="146" spans="2:22" ht="15.75" customHeight="1">
      <c r="B146" s="260">
        <f>'AMZN Auto Part MASTER'!$DA$4</f>
        <v>0</v>
      </c>
      <c r="C146" s="17" t="s">
        <v>395</v>
      </c>
      <c r="D146" s="260">
        <f>'AMZN Auto Part MASTER'!$DA$61</f>
        <v>0</v>
      </c>
      <c r="E146" s="310" t="s">
        <v>199</v>
      </c>
      <c r="F146" s="260">
        <f>'AMZN Auto Part MASTER'!$DA$62</f>
        <v>0</v>
      </c>
      <c r="G146" s="228"/>
      <c r="H146" s="226"/>
      <c r="J146" s="12"/>
      <c r="K146" s="12"/>
      <c r="L146" s="12"/>
      <c r="M146" s="12"/>
      <c r="U146" s="17"/>
      <c r="V146" s="18"/>
    </row>
    <row r="147" spans="2:22" ht="15.75" customHeight="1">
      <c r="B147" s="260">
        <f>'AMZN Auto Part MASTER'!$DB$4</f>
        <v>0</v>
      </c>
      <c r="C147" s="17" t="s">
        <v>396</v>
      </c>
      <c r="D147" s="260">
        <f>'AMZN Auto Part MASTER'!$DB$61</f>
        <v>0</v>
      </c>
      <c r="E147" s="310" t="s">
        <v>199</v>
      </c>
      <c r="F147" s="260">
        <f>'AMZN Auto Part MASTER'!$DB$62</f>
        <v>0</v>
      </c>
      <c r="G147" s="228"/>
      <c r="H147" s="226"/>
      <c r="J147" s="12"/>
      <c r="K147" s="12"/>
      <c r="L147" s="12"/>
      <c r="M147" s="12"/>
      <c r="U147" s="17"/>
      <c r="V147" s="18"/>
    </row>
    <row r="148" spans="2:22" ht="15.75" customHeight="1">
      <c r="B148" s="260">
        <f>'AMZN Auto Part MASTER'!$DC$4</f>
        <v>0</v>
      </c>
      <c r="C148" s="17" t="s">
        <v>397</v>
      </c>
      <c r="D148" s="260">
        <f>'AMZN Auto Part MASTER'!$DC$61</f>
        <v>0</v>
      </c>
      <c r="E148" s="310" t="s">
        <v>199</v>
      </c>
      <c r="F148" s="260">
        <f>'AMZN Auto Part MASTER'!$DC$62</f>
        <v>0</v>
      </c>
      <c r="G148" s="228"/>
      <c r="H148" s="226"/>
      <c r="J148" s="12"/>
      <c r="K148" s="12"/>
      <c r="L148" s="12"/>
      <c r="M148" s="12"/>
      <c r="U148" s="17"/>
      <c r="V148" s="18"/>
    </row>
    <row r="149" spans="2:22" ht="15.75" customHeight="1">
      <c r="B149" s="260">
        <f>'AMZN Auto Part MASTER'!$DD$4</f>
        <v>0</v>
      </c>
      <c r="C149" s="17" t="s">
        <v>398</v>
      </c>
      <c r="D149" s="260">
        <f>'AMZN Auto Part MASTER'!$DD$61</f>
        <v>0</v>
      </c>
      <c r="E149" s="310" t="s">
        <v>199</v>
      </c>
      <c r="F149" s="260">
        <f>'AMZN Auto Part MASTER'!$DD$62</f>
        <v>0</v>
      </c>
      <c r="G149" s="228"/>
      <c r="H149" s="226"/>
      <c r="J149" s="12"/>
      <c r="K149" s="12"/>
      <c r="L149" s="12"/>
      <c r="M149" s="12"/>
      <c r="U149" s="17"/>
      <c r="V149" s="18"/>
    </row>
    <row r="150" spans="2:22" ht="15.75" customHeight="1">
      <c r="B150" s="260">
        <f>'AMZN Auto Part MASTER'!$DE$4</f>
        <v>0</v>
      </c>
      <c r="C150" s="17" t="s">
        <v>399</v>
      </c>
      <c r="D150" s="260">
        <f>'AMZN Auto Part MASTER'!$DE$61</f>
        <v>0</v>
      </c>
      <c r="E150" s="310" t="s">
        <v>199</v>
      </c>
      <c r="F150" s="260">
        <f>'AMZN Auto Part MASTER'!$DE$62</f>
        <v>0</v>
      </c>
      <c r="G150" s="228"/>
      <c r="H150" s="226"/>
      <c r="J150" s="12"/>
      <c r="K150" s="12"/>
      <c r="L150" s="12"/>
      <c r="M150" s="12"/>
      <c r="U150" s="17"/>
      <c r="V150" s="18"/>
    </row>
    <row r="151" spans="2:22" ht="15.75" customHeight="1">
      <c r="B151" s="260">
        <f>'AMZN Auto Part MASTER'!$DF$4</f>
        <v>0</v>
      </c>
      <c r="C151" s="17" t="s">
        <v>400</v>
      </c>
      <c r="D151" s="260">
        <f>'AMZN Auto Part MASTER'!$DF$61</f>
        <v>0</v>
      </c>
      <c r="E151" s="310" t="s">
        <v>199</v>
      </c>
      <c r="F151" s="260">
        <f>'AMZN Auto Part MASTER'!$DF$62</f>
        <v>0</v>
      </c>
      <c r="G151" s="228"/>
      <c r="H151" s="226"/>
      <c r="J151" s="12"/>
      <c r="K151" s="12"/>
      <c r="L151" s="12"/>
      <c r="M151" s="12"/>
      <c r="U151" s="17"/>
      <c r="V151" s="18"/>
    </row>
    <row r="152" spans="2:22" ht="15.75" customHeight="1">
      <c r="B152" s="260">
        <f>'AMZN Auto Part MASTER'!$DG$4</f>
        <v>0</v>
      </c>
      <c r="C152" s="17" t="s">
        <v>401</v>
      </c>
      <c r="D152" s="260">
        <f>'AMZN Auto Part MASTER'!$DG$61</f>
        <v>0</v>
      </c>
      <c r="E152" s="310" t="s">
        <v>199</v>
      </c>
      <c r="F152" s="260">
        <f>'AMZN Auto Part MASTER'!$DG$62</f>
        <v>0</v>
      </c>
      <c r="G152" s="228"/>
      <c r="H152" s="226"/>
      <c r="J152" s="12"/>
      <c r="K152" s="12"/>
      <c r="L152" s="12"/>
      <c r="M152" s="12"/>
      <c r="U152" s="17"/>
      <c r="V152" s="18"/>
    </row>
    <row r="153" spans="2:22" ht="15.75" customHeight="1">
      <c r="B153" s="260">
        <f>'AMZN Auto Part MASTER'!$DH$4</f>
        <v>0</v>
      </c>
      <c r="C153" s="17" t="s">
        <v>402</v>
      </c>
      <c r="D153" s="260">
        <f>'AMZN Auto Part MASTER'!$DH$61</f>
        <v>0</v>
      </c>
      <c r="E153" s="310" t="s">
        <v>199</v>
      </c>
      <c r="F153" s="260">
        <f>'AMZN Auto Part MASTER'!$DH$62</f>
        <v>0</v>
      </c>
      <c r="G153" s="228"/>
      <c r="H153" s="226"/>
      <c r="J153" s="12"/>
      <c r="K153" s="12"/>
      <c r="L153" s="12"/>
      <c r="M153" s="12"/>
      <c r="U153" s="17"/>
      <c r="V153" s="18"/>
    </row>
    <row r="154" spans="2:22" ht="15.75" customHeight="1">
      <c r="B154" s="260">
        <f>'AMZN Auto Part MASTER'!$DI$4</f>
        <v>0</v>
      </c>
      <c r="C154" s="17" t="s">
        <v>403</v>
      </c>
      <c r="D154" s="260">
        <f>'AMZN Auto Part MASTER'!$DI$61</f>
        <v>0</v>
      </c>
      <c r="E154" s="310" t="s">
        <v>199</v>
      </c>
      <c r="F154" s="260">
        <f>'AMZN Auto Part MASTER'!$DI$62</f>
        <v>0</v>
      </c>
      <c r="G154" s="228"/>
      <c r="H154" s="226"/>
      <c r="J154" s="12"/>
      <c r="K154" s="12"/>
      <c r="L154" s="12"/>
      <c r="M154" s="12"/>
      <c r="U154" s="17"/>
      <c r="V154" s="18"/>
    </row>
    <row r="155" spans="2:22" ht="15.75" customHeight="1">
      <c r="B155" s="260">
        <f>'AMZN Auto Part MASTER'!$DJ$4</f>
        <v>0</v>
      </c>
      <c r="C155" s="17" t="s">
        <v>404</v>
      </c>
      <c r="D155" s="260">
        <f>'AMZN Auto Part MASTER'!$DJ$61</f>
        <v>0</v>
      </c>
      <c r="E155" s="310" t="s">
        <v>199</v>
      </c>
      <c r="F155" s="260">
        <f>'AMZN Auto Part MASTER'!$DJ$62</f>
        <v>0</v>
      </c>
      <c r="G155" s="228"/>
      <c r="H155" s="226"/>
      <c r="J155" s="12"/>
      <c r="K155" s="12"/>
      <c r="L155" s="12"/>
      <c r="M155" s="12"/>
      <c r="U155" s="17"/>
      <c r="V155" s="18"/>
    </row>
    <row r="156" spans="2:22" ht="15.75" customHeight="1">
      <c r="B156" s="260">
        <f>'AMZN Auto Part MASTER'!$DK$4</f>
        <v>0</v>
      </c>
      <c r="C156" s="17" t="s">
        <v>405</v>
      </c>
      <c r="D156" s="260">
        <f>'AMZN Auto Part MASTER'!$DK$61</f>
        <v>0</v>
      </c>
      <c r="E156" s="310" t="s">
        <v>199</v>
      </c>
      <c r="F156" s="260">
        <f>'AMZN Auto Part MASTER'!$DK$62</f>
        <v>0</v>
      </c>
      <c r="G156" s="228"/>
      <c r="H156" s="226"/>
      <c r="J156" s="12"/>
      <c r="K156" s="12"/>
      <c r="L156" s="12"/>
      <c r="M156" s="12"/>
      <c r="U156" s="17"/>
      <c r="V156" s="18"/>
    </row>
    <row r="157" spans="2:22" ht="15.75" customHeight="1">
      <c r="B157" s="260">
        <f>'AMZN Auto Part MASTER'!$DL$4</f>
        <v>0</v>
      </c>
      <c r="C157" s="17" t="s">
        <v>406</v>
      </c>
      <c r="D157" s="260">
        <f>'AMZN Auto Part MASTER'!$DL$61</f>
        <v>0</v>
      </c>
      <c r="E157" s="310" t="s">
        <v>199</v>
      </c>
      <c r="F157" s="260">
        <f>'AMZN Auto Part MASTER'!$DL$62</f>
        <v>0</v>
      </c>
      <c r="G157" s="228"/>
      <c r="H157" s="226"/>
      <c r="J157" s="12"/>
      <c r="K157" s="12"/>
      <c r="L157" s="12"/>
      <c r="M157" s="12"/>
      <c r="U157" s="17"/>
      <c r="V157" s="18"/>
    </row>
    <row r="158" spans="2:22" ht="15.75" customHeight="1">
      <c r="B158" s="260">
        <f>'AMZN Auto Part MASTER'!$DM$4</f>
        <v>0</v>
      </c>
      <c r="C158" s="17" t="s">
        <v>407</v>
      </c>
      <c r="D158" s="260">
        <f>'AMZN Auto Part MASTER'!$DM$61</f>
        <v>0</v>
      </c>
      <c r="E158" s="310" t="s">
        <v>199</v>
      </c>
      <c r="F158" s="260">
        <f>'AMZN Auto Part MASTER'!$DM$62</f>
        <v>0</v>
      </c>
      <c r="G158" s="228"/>
      <c r="H158" s="226"/>
      <c r="J158" s="12"/>
      <c r="K158" s="12"/>
      <c r="L158" s="12"/>
      <c r="M158" s="12"/>
      <c r="U158" s="17"/>
      <c r="V158" s="18"/>
    </row>
    <row r="159" spans="2:22" ht="15.75" customHeight="1">
      <c r="B159" s="260">
        <f>'AMZN Auto Part MASTER'!$DN$4</f>
        <v>0</v>
      </c>
      <c r="C159" s="17" t="s">
        <v>408</v>
      </c>
      <c r="D159" s="260">
        <f>'AMZN Auto Part MASTER'!$DN$61</f>
        <v>0</v>
      </c>
      <c r="E159" s="310" t="s">
        <v>199</v>
      </c>
      <c r="F159" s="260">
        <f>'AMZN Auto Part MASTER'!$DN$62</f>
        <v>0</v>
      </c>
      <c r="G159" s="228"/>
      <c r="H159" s="226"/>
      <c r="J159" s="12"/>
      <c r="K159" s="12"/>
      <c r="L159" s="12"/>
      <c r="M159" s="12"/>
      <c r="U159" s="17"/>
      <c r="V159" s="18"/>
    </row>
    <row r="160" spans="2:22" ht="15.75" customHeight="1">
      <c r="B160" s="260">
        <f>'AMZN Auto Part MASTER'!$DO$4</f>
        <v>0</v>
      </c>
      <c r="C160" s="17" t="s">
        <v>409</v>
      </c>
      <c r="D160" s="260">
        <f>'AMZN Auto Part MASTER'!$DO$61</f>
        <v>0</v>
      </c>
      <c r="E160" s="310" t="s">
        <v>199</v>
      </c>
      <c r="F160" s="260">
        <f>'AMZN Auto Part MASTER'!$DO$62</f>
        <v>0</v>
      </c>
      <c r="G160" s="228"/>
      <c r="H160" s="226"/>
      <c r="J160" s="12"/>
      <c r="K160" s="12"/>
      <c r="L160" s="12"/>
      <c r="M160" s="12"/>
      <c r="U160" s="17"/>
      <c r="V160" s="18"/>
    </row>
    <row r="161" spans="2:22" ht="15.75" customHeight="1">
      <c r="B161" s="260">
        <f>'AMZN Auto Part MASTER'!$DP$4</f>
        <v>0</v>
      </c>
      <c r="C161" s="17" t="s">
        <v>410</v>
      </c>
      <c r="D161" s="260">
        <f>'AMZN Auto Part MASTER'!$DP$61</f>
        <v>0</v>
      </c>
      <c r="E161" s="310" t="s">
        <v>199</v>
      </c>
      <c r="F161" s="260">
        <f>'AMZN Auto Part MASTER'!$DP$62</f>
        <v>0</v>
      </c>
      <c r="G161" s="228"/>
      <c r="H161" s="226"/>
      <c r="J161" s="12"/>
      <c r="K161" s="12"/>
      <c r="L161" s="12"/>
      <c r="M161" s="12"/>
      <c r="U161" s="17"/>
      <c r="V161" s="18"/>
    </row>
    <row r="162" spans="2:22" ht="15.75" customHeight="1">
      <c r="B162" s="260">
        <f>'AMZN Auto Part MASTER'!$DQ$4</f>
        <v>0</v>
      </c>
      <c r="C162" s="17" t="s">
        <v>411</v>
      </c>
      <c r="D162" s="260">
        <f>'AMZN Auto Part MASTER'!$DQ$61</f>
        <v>0</v>
      </c>
      <c r="E162" s="310" t="s">
        <v>199</v>
      </c>
      <c r="F162" s="260">
        <f>'AMZN Auto Part MASTER'!$DQ$62</f>
        <v>0</v>
      </c>
      <c r="G162" s="228"/>
      <c r="H162" s="226"/>
      <c r="J162" s="12"/>
      <c r="K162" s="12"/>
      <c r="L162" s="12"/>
      <c r="M162" s="12"/>
      <c r="U162" s="17"/>
      <c r="V162" s="18"/>
    </row>
    <row r="163" spans="2:22" ht="15.75" customHeight="1">
      <c r="B163" s="260">
        <f>'AMZN Auto Part MASTER'!$DR$4</f>
        <v>0</v>
      </c>
      <c r="C163" s="17" t="s">
        <v>412</v>
      </c>
      <c r="D163" s="260">
        <f>'AMZN Auto Part MASTER'!$DR$61</f>
        <v>0</v>
      </c>
      <c r="E163" s="310" t="s">
        <v>199</v>
      </c>
      <c r="F163" s="260">
        <f>'AMZN Auto Part MASTER'!$DR$62</f>
        <v>0</v>
      </c>
      <c r="G163" s="228"/>
      <c r="H163" s="226"/>
      <c r="J163" s="12"/>
      <c r="K163" s="12"/>
      <c r="L163" s="12"/>
      <c r="M163" s="12"/>
      <c r="U163" s="17"/>
      <c r="V163" s="18"/>
    </row>
    <row r="164" spans="2:22" ht="15.75" customHeight="1">
      <c r="B164" s="260">
        <f>'AMZN Auto Part MASTER'!$DS$4</f>
        <v>0</v>
      </c>
      <c r="C164" s="17" t="s">
        <v>413</v>
      </c>
      <c r="D164" s="260">
        <f>'AMZN Auto Part MASTER'!$DS$61</f>
        <v>0</v>
      </c>
      <c r="E164" s="310" t="s">
        <v>199</v>
      </c>
      <c r="F164" s="260">
        <f>'AMZN Auto Part MASTER'!$DS$62</f>
        <v>0</v>
      </c>
      <c r="G164" s="228"/>
      <c r="H164" s="226"/>
      <c r="J164" s="12"/>
      <c r="K164" s="12"/>
      <c r="L164" s="12"/>
      <c r="M164" s="12"/>
      <c r="U164" s="17"/>
      <c r="V164" s="18"/>
    </row>
    <row r="165" spans="2:22" ht="15.75" customHeight="1">
      <c r="B165" s="260">
        <f>'AMZN Auto Part MASTER'!$DT$4</f>
        <v>0</v>
      </c>
      <c r="C165" s="17" t="s">
        <v>414</v>
      </c>
      <c r="D165" s="260">
        <f>'AMZN Auto Part MASTER'!$DT$61</f>
        <v>0</v>
      </c>
      <c r="E165" s="310" t="s">
        <v>199</v>
      </c>
      <c r="F165" s="260">
        <f>'AMZN Auto Part MASTER'!$DT$62</f>
        <v>0</v>
      </c>
      <c r="G165" s="228"/>
      <c r="H165" s="226"/>
      <c r="J165" s="12"/>
      <c r="K165" s="12"/>
      <c r="L165" s="12"/>
      <c r="M165" s="12"/>
      <c r="U165" s="17"/>
      <c r="V165" s="18"/>
    </row>
    <row r="166" spans="2:22" ht="15.75" customHeight="1">
      <c r="B166" s="260">
        <f>'AMZN Auto Part MASTER'!$DU$4</f>
        <v>0</v>
      </c>
      <c r="C166" s="17" t="s">
        <v>415</v>
      </c>
      <c r="D166" s="260">
        <f>'AMZN Auto Part MASTER'!$DU$61</f>
        <v>0</v>
      </c>
      <c r="E166" s="310" t="s">
        <v>199</v>
      </c>
      <c r="F166" s="260">
        <f>'AMZN Auto Part MASTER'!$DU$62</f>
        <v>0</v>
      </c>
      <c r="G166" s="228"/>
      <c r="H166" s="226"/>
      <c r="J166" s="12"/>
      <c r="K166" s="12"/>
      <c r="L166" s="12"/>
      <c r="M166" s="12"/>
      <c r="U166" s="17"/>
      <c r="V166" s="18"/>
    </row>
    <row r="167" spans="2:22" ht="15.75" customHeight="1">
      <c r="B167" s="260">
        <f>'AMZN Auto Part MASTER'!$DV$4</f>
        <v>0</v>
      </c>
      <c r="C167" s="17" t="s">
        <v>416</v>
      </c>
      <c r="D167" s="260">
        <f>'AMZN Auto Part MASTER'!$DV$61</f>
        <v>0</v>
      </c>
      <c r="E167" s="310" t="s">
        <v>199</v>
      </c>
      <c r="F167" s="260">
        <f>'AMZN Auto Part MASTER'!$DV$62</f>
        <v>0</v>
      </c>
      <c r="G167" s="228"/>
      <c r="H167" s="226"/>
      <c r="J167" s="12"/>
      <c r="K167" s="12"/>
      <c r="L167" s="12"/>
      <c r="M167" s="12"/>
      <c r="U167" s="17"/>
      <c r="V167" s="18"/>
    </row>
    <row r="168" spans="2:22" ht="15.75" customHeight="1">
      <c r="B168" s="260">
        <f>'AMZN Auto Part MASTER'!$DW$4</f>
        <v>0</v>
      </c>
      <c r="C168" s="17" t="s">
        <v>417</v>
      </c>
      <c r="D168" s="260">
        <f>'AMZN Auto Part MASTER'!$DW$61</f>
        <v>0</v>
      </c>
      <c r="E168" s="310" t="s">
        <v>199</v>
      </c>
      <c r="F168" s="260">
        <f>'AMZN Auto Part MASTER'!$DW$62</f>
        <v>0</v>
      </c>
      <c r="G168" s="228"/>
      <c r="H168" s="226"/>
      <c r="J168" s="12"/>
      <c r="K168" s="12"/>
      <c r="L168" s="12"/>
      <c r="M168" s="12"/>
      <c r="U168" s="17"/>
      <c r="V168" s="18"/>
    </row>
    <row r="169" spans="2:22" ht="15.75" customHeight="1">
      <c r="B169" s="260">
        <f>'AMZN Auto Part MASTER'!$DX$4</f>
        <v>0</v>
      </c>
      <c r="C169" s="17" t="s">
        <v>418</v>
      </c>
      <c r="D169" s="260">
        <f>'AMZN Auto Part MASTER'!$DX$61</f>
        <v>0</v>
      </c>
      <c r="E169" s="310" t="s">
        <v>199</v>
      </c>
      <c r="F169" s="260">
        <f>'AMZN Auto Part MASTER'!$DX$62</f>
        <v>0</v>
      </c>
      <c r="G169" s="228"/>
      <c r="H169" s="226"/>
      <c r="J169" s="12"/>
      <c r="K169" s="12"/>
      <c r="L169" s="12"/>
      <c r="M169" s="12"/>
      <c r="U169" s="17"/>
      <c r="V169" s="18"/>
    </row>
    <row r="170" spans="2:22" ht="15.75" customHeight="1">
      <c r="B170" s="260">
        <f>'AMZN Auto Part MASTER'!$DY$4</f>
        <v>0</v>
      </c>
      <c r="C170" s="17" t="s">
        <v>419</v>
      </c>
      <c r="D170" s="260">
        <f>'AMZN Auto Part MASTER'!$DY$61</f>
        <v>0</v>
      </c>
      <c r="E170" s="310" t="s">
        <v>199</v>
      </c>
      <c r="F170" s="260">
        <f>'AMZN Auto Part MASTER'!$DY$62</f>
        <v>0</v>
      </c>
      <c r="G170" s="228"/>
      <c r="H170" s="226"/>
      <c r="J170" s="12"/>
      <c r="K170" s="12"/>
      <c r="L170" s="12"/>
      <c r="M170" s="12"/>
      <c r="U170" s="17"/>
      <c r="V170" s="18"/>
    </row>
    <row r="171" spans="2:22" ht="15.75" customHeight="1">
      <c r="B171" s="260">
        <f>'AMZN Auto Part MASTER'!$DZ$4</f>
        <v>0</v>
      </c>
      <c r="C171" s="17" t="s">
        <v>420</v>
      </c>
      <c r="D171" s="260">
        <f>'AMZN Auto Part MASTER'!$DZ$61</f>
        <v>0</v>
      </c>
      <c r="E171" s="310" t="s">
        <v>199</v>
      </c>
      <c r="F171" s="260">
        <f>'AMZN Auto Part MASTER'!$DZ$62</f>
        <v>0</v>
      </c>
      <c r="G171" s="228"/>
      <c r="H171" s="226"/>
      <c r="J171" s="12"/>
      <c r="K171" s="12"/>
      <c r="L171" s="12"/>
      <c r="M171" s="12"/>
      <c r="U171" s="17"/>
      <c r="V171" s="18"/>
    </row>
    <row r="172" spans="2:22" ht="15.75" customHeight="1">
      <c r="B172" s="260">
        <f>'AMZN Auto Part MASTER'!$EA$4</f>
        <v>0</v>
      </c>
      <c r="C172" s="17" t="s">
        <v>421</v>
      </c>
      <c r="D172" s="260">
        <f>'AMZN Auto Part MASTER'!$EA$61</f>
        <v>0</v>
      </c>
      <c r="E172" s="310" t="s">
        <v>199</v>
      </c>
      <c r="F172" s="260">
        <f>'AMZN Auto Part MASTER'!$EA$62</f>
        <v>0</v>
      </c>
      <c r="G172" s="228"/>
      <c r="H172" s="226"/>
      <c r="J172" s="12"/>
      <c r="K172" s="12"/>
      <c r="L172" s="12"/>
      <c r="M172" s="12"/>
      <c r="U172" s="17"/>
      <c r="V172" s="18"/>
    </row>
    <row r="173" spans="2:22" ht="15.75" customHeight="1">
      <c r="B173" s="260">
        <f>'AMZN Auto Part MASTER'!$EB$4</f>
        <v>0</v>
      </c>
      <c r="C173" s="17" t="s">
        <v>422</v>
      </c>
      <c r="D173" s="260">
        <f>'AMZN Auto Part MASTER'!$EB$61</f>
        <v>0</v>
      </c>
      <c r="E173" s="310" t="s">
        <v>199</v>
      </c>
      <c r="F173" s="260">
        <f>'AMZN Auto Part MASTER'!$EB$62</f>
        <v>0</v>
      </c>
      <c r="G173" s="228"/>
      <c r="H173" s="226"/>
      <c r="J173" s="12"/>
      <c r="K173" s="12"/>
      <c r="L173" s="12"/>
      <c r="M173" s="12"/>
      <c r="U173" s="17"/>
      <c r="V173" s="18"/>
    </row>
    <row r="174" spans="2:22" ht="15.75" customHeight="1">
      <c r="B174" s="260">
        <f>'AMZN Auto Part MASTER'!$EC$4</f>
        <v>0</v>
      </c>
      <c r="C174" s="17" t="s">
        <v>423</v>
      </c>
      <c r="D174" s="260">
        <f>'AMZN Auto Part MASTER'!$EC$61</f>
        <v>0</v>
      </c>
      <c r="E174" s="310" t="s">
        <v>199</v>
      </c>
      <c r="F174" s="260">
        <f>'AMZN Auto Part MASTER'!$EC$62</f>
        <v>0</v>
      </c>
      <c r="G174" s="228"/>
      <c r="H174" s="226"/>
      <c r="J174" s="12"/>
      <c r="K174" s="12"/>
      <c r="L174" s="12"/>
      <c r="M174" s="12"/>
      <c r="U174" s="17"/>
      <c r="V174" s="18"/>
    </row>
    <row r="175" spans="2:22" ht="15.75" customHeight="1">
      <c r="B175" s="260">
        <f>'AMZN Auto Part MASTER'!$ED$4</f>
        <v>0</v>
      </c>
      <c r="C175" s="17" t="s">
        <v>424</v>
      </c>
      <c r="D175" s="260">
        <f>'AMZN Auto Part MASTER'!$ED$61</f>
        <v>0</v>
      </c>
      <c r="E175" s="310" t="s">
        <v>199</v>
      </c>
      <c r="F175" s="260">
        <f>'AMZN Auto Part MASTER'!$ED$62</f>
        <v>0</v>
      </c>
      <c r="G175" s="228"/>
      <c r="H175" s="226"/>
      <c r="J175" s="12"/>
      <c r="K175" s="12"/>
      <c r="L175" s="12"/>
      <c r="M175" s="12"/>
      <c r="U175" s="17"/>
      <c r="V175" s="18"/>
    </row>
    <row r="176" spans="2:22" ht="15.75" customHeight="1">
      <c r="B176" s="260">
        <f>'AMZN Auto Part MASTER'!$EE$4</f>
        <v>0</v>
      </c>
      <c r="C176" s="17" t="s">
        <v>425</v>
      </c>
      <c r="D176" s="260">
        <f>'AMZN Auto Part MASTER'!$EE$61</f>
        <v>0</v>
      </c>
      <c r="E176" s="310" t="s">
        <v>199</v>
      </c>
      <c r="F176" s="260">
        <f>'AMZN Auto Part MASTER'!$EE$62</f>
        <v>0</v>
      </c>
      <c r="G176" s="228"/>
      <c r="H176" s="226"/>
      <c r="J176" s="12"/>
      <c r="K176" s="12"/>
      <c r="L176" s="12"/>
      <c r="M176" s="12"/>
      <c r="U176" s="17"/>
      <c r="V176" s="18"/>
    </row>
    <row r="177" spans="2:22" ht="15.75" customHeight="1">
      <c r="B177" s="260">
        <f>'AMZN Auto Part MASTER'!$EF$4</f>
        <v>0</v>
      </c>
      <c r="C177" s="17" t="s">
        <v>426</v>
      </c>
      <c r="D177" s="260">
        <f>'AMZN Auto Part MASTER'!$EF$61</f>
        <v>0</v>
      </c>
      <c r="E177" s="310" t="s">
        <v>199</v>
      </c>
      <c r="F177" s="260">
        <f>'AMZN Auto Part MASTER'!$EF$62</f>
        <v>0</v>
      </c>
      <c r="G177" s="228"/>
      <c r="H177" s="226"/>
      <c r="J177" s="12"/>
      <c r="K177" s="12"/>
      <c r="L177" s="12"/>
      <c r="M177" s="12"/>
      <c r="U177" s="17"/>
      <c r="V177" s="18"/>
    </row>
    <row r="178" spans="2:22" ht="15.75" customHeight="1">
      <c r="B178" s="260">
        <f>'AMZN Auto Part MASTER'!$EG$4</f>
        <v>0</v>
      </c>
      <c r="C178" s="17" t="s">
        <v>427</v>
      </c>
      <c r="D178" s="260">
        <f>'AMZN Auto Part MASTER'!$EG$61</f>
        <v>0</v>
      </c>
      <c r="E178" s="310" t="s">
        <v>199</v>
      </c>
      <c r="F178" s="260">
        <f>'AMZN Auto Part MASTER'!$EG$62</f>
        <v>0</v>
      </c>
      <c r="G178" s="228"/>
      <c r="H178" s="226"/>
      <c r="J178" s="12"/>
      <c r="K178" s="12"/>
      <c r="L178" s="12"/>
      <c r="M178" s="12"/>
      <c r="U178" s="17"/>
      <c r="V178" s="18"/>
    </row>
    <row r="179" spans="2:22" ht="15.75" customHeight="1">
      <c r="B179" s="260">
        <f>'AMZN Auto Part MASTER'!$EH$4</f>
        <v>0</v>
      </c>
      <c r="C179" s="17" t="s">
        <v>428</v>
      </c>
      <c r="D179" s="260">
        <f>'AMZN Auto Part MASTER'!$EH$61</f>
        <v>0</v>
      </c>
      <c r="E179" s="310" t="s">
        <v>199</v>
      </c>
      <c r="F179" s="260">
        <f>'AMZN Auto Part MASTER'!$EH$62</f>
        <v>0</v>
      </c>
      <c r="G179" s="228"/>
      <c r="H179" s="226"/>
      <c r="J179" s="12"/>
      <c r="K179" s="12"/>
      <c r="L179" s="12"/>
      <c r="M179" s="12"/>
      <c r="U179" s="17"/>
      <c r="V179" s="18"/>
    </row>
    <row r="180" spans="2:22" ht="15.75" customHeight="1">
      <c r="B180" s="260">
        <f>'AMZN Auto Part MASTER'!$EI$4</f>
        <v>0</v>
      </c>
      <c r="C180" s="17" t="s">
        <v>429</v>
      </c>
      <c r="D180" s="260">
        <f>'AMZN Auto Part MASTER'!$EI$61</f>
        <v>0</v>
      </c>
      <c r="E180" s="310" t="s">
        <v>199</v>
      </c>
      <c r="F180" s="260">
        <f>'AMZN Auto Part MASTER'!$EI$62</f>
        <v>0</v>
      </c>
      <c r="G180" s="228"/>
      <c r="H180" s="226"/>
      <c r="J180" s="12"/>
      <c r="K180" s="12"/>
      <c r="L180" s="12"/>
      <c r="M180" s="12"/>
      <c r="U180" s="17"/>
      <c r="V180" s="18"/>
    </row>
    <row r="181" spans="2:22" ht="15.75" customHeight="1">
      <c r="B181" s="260">
        <f>'AMZN Auto Part MASTER'!$EJ$4</f>
        <v>0</v>
      </c>
      <c r="C181" s="17" t="s">
        <v>430</v>
      </c>
      <c r="D181" s="260">
        <f>'AMZN Auto Part MASTER'!$EJ$61</f>
        <v>0</v>
      </c>
      <c r="E181" s="310" t="s">
        <v>199</v>
      </c>
      <c r="F181" s="260">
        <f>'AMZN Auto Part MASTER'!$EJ$62</f>
        <v>0</v>
      </c>
      <c r="G181" s="228"/>
      <c r="H181" s="226"/>
      <c r="J181" s="12"/>
      <c r="K181" s="12"/>
      <c r="L181" s="12"/>
      <c r="M181" s="12"/>
      <c r="U181" s="17"/>
      <c r="V181" s="18"/>
    </row>
    <row r="182" spans="2:22" ht="15.75" customHeight="1">
      <c r="B182" s="260">
        <f>'AMZN Auto Part MASTER'!$EK$4</f>
        <v>0</v>
      </c>
      <c r="C182" s="17" t="s">
        <v>431</v>
      </c>
      <c r="D182" s="260">
        <f>'AMZN Auto Part MASTER'!$EK$61</f>
        <v>0</v>
      </c>
      <c r="E182" s="310" t="s">
        <v>199</v>
      </c>
      <c r="F182" s="260">
        <f>'AMZN Auto Part MASTER'!$EK$62</f>
        <v>0</v>
      </c>
      <c r="G182" s="228"/>
      <c r="H182" s="226"/>
      <c r="J182" s="12"/>
      <c r="K182" s="12"/>
      <c r="L182" s="12"/>
      <c r="M182" s="12"/>
      <c r="U182" s="17"/>
      <c r="V182" s="18"/>
    </row>
    <row r="183" spans="2:22" ht="15.75" customHeight="1">
      <c r="B183" s="260">
        <f>'AMZN Auto Part MASTER'!$EL$4</f>
        <v>0</v>
      </c>
      <c r="C183" s="17" t="s">
        <v>432</v>
      </c>
      <c r="D183" s="260">
        <f>'AMZN Auto Part MASTER'!$EL$61</f>
        <v>0</v>
      </c>
      <c r="E183" s="310" t="s">
        <v>199</v>
      </c>
      <c r="F183" s="260">
        <f>'AMZN Auto Part MASTER'!$EL$62</f>
        <v>0</v>
      </c>
      <c r="G183" s="228"/>
      <c r="H183" s="226"/>
      <c r="J183" s="12"/>
      <c r="K183" s="12"/>
      <c r="L183" s="12"/>
      <c r="M183" s="12"/>
      <c r="U183" s="17"/>
      <c r="V183" s="18"/>
    </row>
    <row r="184" spans="2:22" ht="15.75" customHeight="1">
      <c r="B184" s="260">
        <f>'AMZN Auto Part MASTER'!$EM$4</f>
        <v>0</v>
      </c>
      <c r="C184" s="17" t="s">
        <v>433</v>
      </c>
      <c r="D184" s="260">
        <f>'AMZN Auto Part MASTER'!$EM$61</f>
        <v>0</v>
      </c>
      <c r="E184" s="310" t="s">
        <v>199</v>
      </c>
      <c r="F184" s="260">
        <f>'AMZN Auto Part MASTER'!$EM$62</f>
        <v>0</v>
      </c>
      <c r="G184" s="228"/>
      <c r="H184" s="226"/>
      <c r="J184" s="12"/>
      <c r="K184" s="12"/>
      <c r="L184" s="12"/>
      <c r="M184" s="12"/>
      <c r="U184" s="17"/>
      <c r="V184" s="18"/>
    </row>
    <row r="185" spans="2:22" ht="15.75" customHeight="1">
      <c r="B185" s="260">
        <f>'AMZN Auto Part MASTER'!$EN$4</f>
        <v>0</v>
      </c>
      <c r="C185" s="17" t="s">
        <v>434</v>
      </c>
      <c r="D185" s="260">
        <f>'AMZN Auto Part MASTER'!$EN$61</f>
        <v>0</v>
      </c>
      <c r="E185" s="310" t="s">
        <v>199</v>
      </c>
      <c r="F185" s="260">
        <f>'AMZN Auto Part MASTER'!$EN$62</f>
        <v>0</v>
      </c>
      <c r="G185" s="228"/>
      <c r="H185" s="226"/>
      <c r="J185" s="12"/>
      <c r="K185" s="12"/>
      <c r="L185" s="12"/>
      <c r="M185" s="12"/>
      <c r="U185" s="17"/>
      <c r="V185" s="18"/>
    </row>
    <row r="186" spans="2:22" ht="15.75" customHeight="1">
      <c r="B186" s="260">
        <f>'AMZN Auto Part MASTER'!$EO$4</f>
        <v>0</v>
      </c>
      <c r="C186" s="17" t="s">
        <v>435</v>
      </c>
      <c r="D186" s="260">
        <f>'AMZN Auto Part MASTER'!$EO$61</f>
        <v>0</v>
      </c>
      <c r="E186" s="310" t="s">
        <v>199</v>
      </c>
      <c r="F186" s="260">
        <f>'AMZN Auto Part MASTER'!$EO$62</f>
        <v>0</v>
      </c>
      <c r="G186" s="228"/>
      <c r="H186" s="226"/>
      <c r="J186" s="12"/>
      <c r="K186" s="12"/>
      <c r="L186" s="12"/>
      <c r="M186" s="12"/>
      <c r="U186" s="17"/>
      <c r="V186" s="18"/>
    </row>
    <row r="187" spans="2:22" ht="15.75" customHeight="1">
      <c r="B187" s="260">
        <f>'AMZN Auto Part MASTER'!$EP$4</f>
        <v>0</v>
      </c>
      <c r="C187" s="17" t="s">
        <v>436</v>
      </c>
      <c r="D187" s="260">
        <f>'AMZN Auto Part MASTER'!$EP$61</f>
        <v>0</v>
      </c>
      <c r="E187" s="310" t="s">
        <v>199</v>
      </c>
      <c r="F187" s="260">
        <f>'AMZN Auto Part MASTER'!$EP$62</f>
        <v>0</v>
      </c>
      <c r="G187" s="228"/>
      <c r="H187" s="226"/>
      <c r="J187" s="12"/>
      <c r="K187" s="12"/>
      <c r="L187" s="12"/>
      <c r="M187" s="12"/>
      <c r="U187" s="17"/>
      <c r="V187" s="18"/>
    </row>
    <row r="188" spans="2:22" ht="15.75" customHeight="1">
      <c r="B188" s="260">
        <f>'AMZN Auto Part MASTER'!$EQ$4</f>
        <v>0</v>
      </c>
      <c r="C188" s="17" t="s">
        <v>437</v>
      </c>
      <c r="D188" s="260">
        <f>'AMZN Auto Part MASTER'!$EQ$61</f>
        <v>0</v>
      </c>
      <c r="E188" s="310" t="s">
        <v>199</v>
      </c>
      <c r="F188" s="260">
        <f>'AMZN Auto Part MASTER'!$EQ$62</f>
        <v>0</v>
      </c>
      <c r="G188" s="228"/>
      <c r="H188" s="226"/>
      <c r="J188" s="12"/>
      <c r="K188" s="12"/>
      <c r="L188" s="12"/>
      <c r="M188" s="12"/>
      <c r="U188" s="17"/>
      <c r="V188" s="18"/>
    </row>
    <row r="189" spans="2:22" ht="15.75" customHeight="1">
      <c r="B189" s="260">
        <f>'AMZN Auto Part MASTER'!$ER$4</f>
        <v>0</v>
      </c>
      <c r="C189" s="17" t="s">
        <v>438</v>
      </c>
      <c r="D189" s="260">
        <f>'AMZN Auto Part MASTER'!$ER$61</f>
        <v>0</v>
      </c>
      <c r="E189" s="310" t="s">
        <v>199</v>
      </c>
      <c r="F189" s="260">
        <f>'AMZN Auto Part MASTER'!$ER$62</f>
        <v>0</v>
      </c>
      <c r="G189" s="228"/>
      <c r="H189" s="226"/>
      <c r="J189" s="12"/>
      <c r="K189" s="12"/>
      <c r="L189" s="12"/>
      <c r="M189" s="12"/>
      <c r="U189" s="17"/>
      <c r="V189" s="18"/>
    </row>
    <row r="190" spans="2:22" ht="15.75" customHeight="1">
      <c r="B190" s="260">
        <f>'AMZN Auto Part MASTER'!$ES$4</f>
        <v>0</v>
      </c>
      <c r="C190" s="17" t="s">
        <v>439</v>
      </c>
      <c r="D190" s="260">
        <f>'AMZN Auto Part MASTER'!$ES$61</f>
        <v>0</v>
      </c>
      <c r="E190" s="310" t="s">
        <v>199</v>
      </c>
      <c r="F190" s="260">
        <f>'AMZN Auto Part MASTER'!$ES$62</f>
        <v>0</v>
      </c>
      <c r="G190" s="228"/>
      <c r="H190" s="226"/>
      <c r="J190" s="12"/>
      <c r="K190" s="12"/>
      <c r="L190" s="12"/>
      <c r="M190" s="12"/>
      <c r="U190" s="17"/>
      <c r="V190" s="18"/>
    </row>
    <row r="191" spans="2:22" ht="15.75" customHeight="1">
      <c r="B191" s="260">
        <f>'AMZN Auto Part MASTER'!$ET$4</f>
        <v>0</v>
      </c>
      <c r="C191" s="17" t="s">
        <v>440</v>
      </c>
      <c r="D191" s="260">
        <f>'AMZN Auto Part MASTER'!$ET$61</f>
        <v>0</v>
      </c>
      <c r="E191" s="310" t="s">
        <v>199</v>
      </c>
      <c r="F191" s="260">
        <f>'AMZN Auto Part MASTER'!$ET$62</f>
        <v>0</v>
      </c>
      <c r="G191" s="228"/>
      <c r="H191" s="226"/>
      <c r="J191" s="12"/>
      <c r="K191" s="12"/>
      <c r="L191" s="12"/>
      <c r="M191" s="12"/>
      <c r="U191" s="17"/>
      <c r="V191" s="18"/>
    </row>
    <row r="192" spans="2:22" ht="15.75" customHeight="1">
      <c r="B192" s="260">
        <f>'AMZN Auto Part MASTER'!$EU$4</f>
        <v>0</v>
      </c>
      <c r="C192" s="17" t="s">
        <v>441</v>
      </c>
      <c r="D192" s="260">
        <f>'AMZN Auto Part MASTER'!$EU$61</f>
        <v>0</v>
      </c>
      <c r="E192" s="310" t="s">
        <v>199</v>
      </c>
      <c r="F192" s="260">
        <f>'AMZN Auto Part MASTER'!$EU$62</f>
        <v>0</v>
      </c>
      <c r="G192" s="228"/>
      <c r="H192" s="226"/>
      <c r="J192" s="12"/>
      <c r="K192" s="12"/>
      <c r="L192" s="12"/>
      <c r="M192" s="12"/>
      <c r="U192" s="17"/>
      <c r="V192" s="18"/>
    </row>
    <row r="193" spans="2:22" ht="15.75" customHeight="1">
      <c r="B193" s="260">
        <f>'AMZN Auto Part MASTER'!$EV$4</f>
        <v>0</v>
      </c>
      <c r="C193" s="17" t="s">
        <v>442</v>
      </c>
      <c r="D193" s="260">
        <f>'AMZN Auto Part MASTER'!$EV$61</f>
        <v>0</v>
      </c>
      <c r="E193" s="310" t="s">
        <v>199</v>
      </c>
      <c r="F193" s="260">
        <f>'AMZN Auto Part MASTER'!$EV$62</f>
        <v>0</v>
      </c>
      <c r="G193" s="228"/>
      <c r="H193" s="226"/>
      <c r="J193" s="12"/>
      <c r="K193" s="12"/>
      <c r="L193" s="12"/>
      <c r="M193" s="12"/>
      <c r="U193" s="17"/>
      <c r="V193" s="18"/>
    </row>
    <row r="194" spans="2:22" ht="15.75" customHeight="1">
      <c r="B194" s="260">
        <f>'AMZN Auto Part MASTER'!$EW$4</f>
        <v>0</v>
      </c>
      <c r="C194" s="17" t="s">
        <v>443</v>
      </c>
      <c r="D194" s="260">
        <f>'AMZN Auto Part MASTER'!$EW$61</f>
        <v>0</v>
      </c>
      <c r="E194" s="310" t="s">
        <v>199</v>
      </c>
      <c r="F194" s="260">
        <f>'AMZN Auto Part MASTER'!$EW$62</f>
        <v>0</v>
      </c>
      <c r="G194" s="228"/>
      <c r="H194" s="226"/>
      <c r="J194" s="12"/>
      <c r="K194" s="12"/>
      <c r="L194" s="12"/>
      <c r="M194" s="12"/>
      <c r="U194" s="17"/>
      <c r="V194" s="18"/>
    </row>
    <row r="195" spans="2:22" ht="15.75" customHeight="1">
      <c r="B195" s="260">
        <f>'AMZN Auto Part MASTER'!$EX$4</f>
        <v>0</v>
      </c>
      <c r="C195" s="17" t="s">
        <v>444</v>
      </c>
      <c r="D195" s="260">
        <f>'AMZN Auto Part MASTER'!$EX$61</f>
        <v>0</v>
      </c>
      <c r="E195" s="310" t="s">
        <v>199</v>
      </c>
      <c r="F195" s="260">
        <f>'AMZN Auto Part MASTER'!$EX$62</f>
        <v>0</v>
      </c>
      <c r="G195" s="228"/>
      <c r="H195" s="226"/>
      <c r="J195" s="12"/>
      <c r="K195" s="12"/>
      <c r="L195" s="12"/>
      <c r="M195" s="12"/>
      <c r="U195" s="17"/>
      <c r="V195" s="18"/>
    </row>
    <row r="196" spans="2:22" ht="15.75" customHeight="1">
      <c r="B196" s="260">
        <f>'AMZN Auto Part MASTER'!$EY$4</f>
        <v>0</v>
      </c>
      <c r="C196" s="17" t="s">
        <v>445</v>
      </c>
      <c r="D196" s="260">
        <f>'AMZN Auto Part MASTER'!$EY$61</f>
        <v>0</v>
      </c>
      <c r="E196" s="310" t="s">
        <v>199</v>
      </c>
      <c r="F196" s="260">
        <f>'AMZN Auto Part MASTER'!$EY$62</f>
        <v>0</v>
      </c>
      <c r="G196" s="228"/>
      <c r="H196" s="226"/>
      <c r="J196" s="12"/>
      <c r="K196" s="12"/>
      <c r="L196" s="12"/>
      <c r="M196" s="12"/>
      <c r="U196" s="17"/>
      <c r="V196" s="18"/>
    </row>
    <row r="197" spans="2:22" ht="15.75" customHeight="1">
      <c r="B197" s="260">
        <f>'AMZN Auto Part MASTER'!$EZ$4</f>
        <v>0</v>
      </c>
      <c r="C197" s="17" t="s">
        <v>446</v>
      </c>
      <c r="D197" s="260">
        <f>'AMZN Auto Part MASTER'!$EZ$61</f>
        <v>0</v>
      </c>
      <c r="E197" s="310" t="s">
        <v>199</v>
      </c>
      <c r="F197" s="260">
        <f>'AMZN Auto Part MASTER'!$EZ$62</f>
        <v>0</v>
      </c>
      <c r="G197" s="228"/>
      <c r="H197" s="226"/>
      <c r="J197" s="12"/>
      <c r="K197" s="12"/>
      <c r="L197" s="12"/>
      <c r="M197" s="12"/>
      <c r="U197" s="17"/>
      <c r="V197" s="18"/>
    </row>
    <row r="198" spans="2:22" ht="15.75" customHeight="1">
      <c r="B198" s="260">
        <f>'AMZN Auto Part MASTER'!$FA$4</f>
        <v>0</v>
      </c>
      <c r="C198" s="17" t="s">
        <v>447</v>
      </c>
      <c r="D198" s="260">
        <f>'AMZN Auto Part MASTER'!$FA$61</f>
        <v>0</v>
      </c>
      <c r="E198" s="310" t="s">
        <v>199</v>
      </c>
      <c r="F198" s="260">
        <f>'AMZN Auto Part MASTER'!$FA$62</f>
        <v>0</v>
      </c>
      <c r="G198" s="228"/>
      <c r="H198" s="226"/>
      <c r="J198" s="12"/>
      <c r="K198" s="12"/>
      <c r="L198" s="12"/>
      <c r="M198" s="12"/>
      <c r="U198" s="17"/>
      <c r="V198" s="18"/>
    </row>
    <row r="199" spans="2:22" ht="15.75" customHeight="1">
      <c r="B199" s="260">
        <f>'AMZN Auto Part MASTER'!$FB$4</f>
        <v>0</v>
      </c>
      <c r="C199" s="17" t="s">
        <v>448</v>
      </c>
      <c r="D199" s="260">
        <f>'AMZN Auto Part MASTER'!$FB$61</f>
        <v>0</v>
      </c>
      <c r="E199" s="310" t="s">
        <v>199</v>
      </c>
      <c r="F199" s="260">
        <f>'AMZN Auto Part MASTER'!$FB$62</f>
        <v>0</v>
      </c>
      <c r="G199" s="228"/>
      <c r="H199" s="226"/>
      <c r="J199" s="12"/>
      <c r="K199" s="12"/>
      <c r="L199" s="12"/>
      <c r="M199" s="12"/>
      <c r="U199" s="17"/>
      <c r="V199" s="18"/>
    </row>
    <row r="200" spans="2:22" ht="15.75" customHeight="1">
      <c r="B200" s="260">
        <f>'AMZN Auto Part MASTER'!$FC$4</f>
        <v>0</v>
      </c>
      <c r="C200" s="17" t="s">
        <v>449</v>
      </c>
      <c r="D200" s="260">
        <f>'AMZN Auto Part MASTER'!$FC$61</f>
        <v>0</v>
      </c>
      <c r="E200" s="310" t="s">
        <v>199</v>
      </c>
      <c r="F200" s="260">
        <f>'AMZN Auto Part MASTER'!$FC$62</f>
        <v>0</v>
      </c>
      <c r="G200" s="228"/>
      <c r="H200" s="226"/>
      <c r="J200" s="12"/>
      <c r="K200" s="12"/>
      <c r="L200" s="12"/>
      <c r="M200" s="12"/>
      <c r="U200" s="17"/>
      <c r="V200" s="18"/>
    </row>
    <row r="201" spans="2:22" ht="15.75" customHeight="1">
      <c r="B201" s="260">
        <f>'AMZN Auto Part MASTER'!$FD$4</f>
        <v>0</v>
      </c>
      <c r="C201" s="17" t="s">
        <v>450</v>
      </c>
      <c r="D201" s="260">
        <f>'AMZN Auto Part MASTER'!$FD$61</f>
        <v>0</v>
      </c>
      <c r="E201" s="310" t="s">
        <v>199</v>
      </c>
      <c r="F201" s="260">
        <f>'AMZN Auto Part MASTER'!$FD$62</f>
        <v>0</v>
      </c>
      <c r="G201" s="228"/>
      <c r="H201" s="226"/>
      <c r="J201" s="12"/>
      <c r="K201" s="12"/>
      <c r="L201" s="12"/>
      <c r="M201" s="12"/>
      <c r="U201" s="17"/>
      <c r="V201" s="18"/>
    </row>
    <row r="202" spans="2:22" ht="15.75" customHeight="1">
      <c r="B202" s="260">
        <f>'AMZN Auto Part MASTER'!$FE$4</f>
        <v>0</v>
      </c>
      <c r="C202" s="17" t="s">
        <v>451</v>
      </c>
      <c r="D202" s="260">
        <f>'AMZN Auto Part MASTER'!$FE$61</f>
        <v>0</v>
      </c>
      <c r="E202" s="310" t="s">
        <v>199</v>
      </c>
      <c r="F202" s="260">
        <f>'AMZN Auto Part MASTER'!$FE$62</f>
        <v>0</v>
      </c>
      <c r="G202" s="228"/>
      <c r="H202" s="226"/>
      <c r="J202" s="12"/>
      <c r="K202" s="12"/>
      <c r="L202" s="12"/>
      <c r="M202" s="12"/>
      <c r="U202" s="17"/>
      <c r="V202" s="18"/>
    </row>
    <row r="203" spans="2:22" ht="15.75" customHeight="1">
      <c r="B203" s="260">
        <f>'AMZN Auto Part MASTER'!$FF$4</f>
        <v>0</v>
      </c>
      <c r="C203" s="17" t="s">
        <v>452</v>
      </c>
      <c r="D203" s="260">
        <f>'AMZN Auto Part MASTER'!$FF$61</f>
        <v>0</v>
      </c>
      <c r="E203" s="310" t="s">
        <v>199</v>
      </c>
      <c r="F203" s="260">
        <f>'AMZN Auto Part MASTER'!$FF$62</f>
        <v>0</v>
      </c>
      <c r="G203" s="228"/>
      <c r="H203" s="226"/>
      <c r="J203" s="12"/>
      <c r="K203" s="12"/>
      <c r="L203" s="12"/>
      <c r="M203" s="12"/>
      <c r="U203" s="17"/>
      <c r="V203" s="18"/>
    </row>
    <row r="204" spans="2:22" ht="15.75" customHeight="1">
      <c r="B204" s="260">
        <f>'AMZN Auto Part MASTER'!$FG$4</f>
        <v>0</v>
      </c>
      <c r="C204" s="17" t="s">
        <v>453</v>
      </c>
      <c r="D204" s="260">
        <f>'AMZN Auto Part MASTER'!$FG$61</f>
        <v>0</v>
      </c>
      <c r="E204" s="310" t="s">
        <v>199</v>
      </c>
      <c r="F204" s="260">
        <f>'AMZN Auto Part MASTER'!$FG$62</f>
        <v>0</v>
      </c>
      <c r="G204" s="228"/>
      <c r="H204" s="226"/>
      <c r="J204" s="12"/>
      <c r="K204" s="12"/>
      <c r="L204" s="12"/>
      <c r="M204" s="12"/>
      <c r="U204" s="17"/>
      <c r="V204" s="18"/>
    </row>
    <row r="205" spans="2:22" ht="15.75" customHeight="1">
      <c r="B205" s="260">
        <f>'AMZN Auto Part MASTER'!$FH$4</f>
        <v>0</v>
      </c>
      <c r="C205" s="17" t="s">
        <v>454</v>
      </c>
      <c r="D205" s="260">
        <f>'AMZN Auto Part MASTER'!$FH$61</f>
        <v>0</v>
      </c>
      <c r="E205" s="310" t="s">
        <v>199</v>
      </c>
      <c r="F205" s="260">
        <f>'AMZN Auto Part MASTER'!$FH$62</f>
        <v>0</v>
      </c>
      <c r="G205" s="228"/>
      <c r="H205" s="226"/>
      <c r="J205" s="12"/>
      <c r="K205" s="12"/>
      <c r="L205" s="12"/>
      <c r="M205" s="12"/>
      <c r="U205" s="17"/>
      <c r="V205" s="18"/>
    </row>
    <row r="206" spans="2:22" ht="15.75" customHeight="1">
      <c r="B206" s="260">
        <f>'AMZN Auto Part MASTER'!$FI$4</f>
        <v>0</v>
      </c>
      <c r="C206" s="17" t="s">
        <v>455</v>
      </c>
      <c r="D206" s="260">
        <f>'AMZN Auto Part MASTER'!$FI$61</f>
        <v>0</v>
      </c>
      <c r="E206" s="310" t="s">
        <v>199</v>
      </c>
      <c r="F206" s="260">
        <f>'AMZN Auto Part MASTER'!$FI$62</f>
        <v>0</v>
      </c>
      <c r="G206" s="228"/>
      <c r="H206" s="226"/>
      <c r="J206" s="12"/>
      <c r="K206" s="12"/>
      <c r="L206" s="12"/>
      <c r="M206" s="12"/>
      <c r="U206" s="17"/>
      <c r="V206" s="18"/>
    </row>
    <row r="207" spans="2:22" ht="15.75" customHeight="1">
      <c r="B207" s="260">
        <f>'AMZN Auto Part MASTER'!$FJ$4</f>
        <v>0</v>
      </c>
      <c r="C207" s="17" t="s">
        <v>456</v>
      </c>
      <c r="D207" s="260">
        <f>'AMZN Auto Part MASTER'!$FJ$61</f>
        <v>0</v>
      </c>
      <c r="E207" s="310" t="s">
        <v>199</v>
      </c>
      <c r="F207" s="260">
        <f>'AMZN Auto Part MASTER'!$FJ$62</f>
        <v>0</v>
      </c>
      <c r="G207" s="228"/>
      <c r="H207" s="226"/>
      <c r="J207" s="12"/>
      <c r="K207" s="12"/>
      <c r="L207" s="12"/>
      <c r="M207" s="12"/>
      <c r="U207" s="17"/>
      <c r="V207" s="18"/>
    </row>
    <row r="208" spans="2:22" ht="15.75" customHeight="1">
      <c r="B208" s="260">
        <f>'AMZN Auto Part MASTER'!$FK$4</f>
        <v>0</v>
      </c>
      <c r="C208" s="17" t="s">
        <v>457</v>
      </c>
      <c r="D208" s="260">
        <f>'AMZN Auto Part MASTER'!$FK$61</f>
        <v>0</v>
      </c>
      <c r="E208" s="310" t="s">
        <v>199</v>
      </c>
      <c r="F208" s="260">
        <f>'AMZN Auto Part MASTER'!$FK$62</f>
        <v>0</v>
      </c>
      <c r="G208" s="228"/>
      <c r="H208" s="226"/>
      <c r="J208" s="12"/>
      <c r="K208" s="12"/>
      <c r="L208" s="12"/>
      <c r="M208" s="12"/>
      <c r="U208" s="17"/>
      <c r="V208" s="18"/>
    </row>
    <row r="209" spans="2:22" ht="15.75" customHeight="1">
      <c r="B209" s="260">
        <f>'AMZN Auto Part MASTER'!$FL$4</f>
        <v>0</v>
      </c>
      <c r="C209" s="17" t="s">
        <v>458</v>
      </c>
      <c r="D209" s="260">
        <f>'AMZN Auto Part MASTER'!$FL$61</f>
        <v>0</v>
      </c>
      <c r="E209" s="310" t="s">
        <v>199</v>
      </c>
      <c r="F209" s="260">
        <f>'AMZN Auto Part MASTER'!$FL$62</f>
        <v>0</v>
      </c>
      <c r="G209" s="228"/>
      <c r="H209" s="226"/>
      <c r="J209" s="12"/>
      <c r="K209" s="12"/>
      <c r="L209" s="12"/>
      <c r="M209" s="12"/>
      <c r="U209" s="17"/>
      <c r="V209" s="18"/>
    </row>
    <row r="210" spans="2:22" ht="15.75" customHeight="1">
      <c r="B210" s="260">
        <f>'AMZN Auto Part MASTER'!$FM$4</f>
        <v>0</v>
      </c>
      <c r="C210" s="17" t="s">
        <v>459</v>
      </c>
      <c r="D210" s="260">
        <f>'AMZN Auto Part MASTER'!$FM$61</f>
        <v>0</v>
      </c>
      <c r="E210" s="310" t="s">
        <v>199</v>
      </c>
      <c r="F210" s="260">
        <f>'AMZN Auto Part MASTER'!$FM$62</f>
        <v>0</v>
      </c>
      <c r="G210" s="228"/>
      <c r="H210" s="226"/>
      <c r="J210" s="12"/>
      <c r="K210" s="12"/>
      <c r="L210" s="12"/>
      <c r="M210" s="12"/>
      <c r="U210" s="17"/>
      <c r="V210" s="18"/>
    </row>
    <row r="211" spans="2:22" ht="15.75" customHeight="1">
      <c r="B211" s="260">
        <f>'AMZN Auto Part MASTER'!$FN$4</f>
        <v>0</v>
      </c>
      <c r="C211" s="17" t="s">
        <v>460</v>
      </c>
      <c r="D211" s="260">
        <f>'AMZN Auto Part MASTER'!$FN$61</f>
        <v>0</v>
      </c>
      <c r="E211" s="310" t="s">
        <v>199</v>
      </c>
      <c r="F211" s="260">
        <f>'AMZN Auto Part MASTER'!$FN$62</f>
        <v>0</v>
      </c>
      <c r="G211" s="228"/>
      <c r="H211" s="226"/>
      <c r="J211" s="12"/>
      <c r="K211" s="12"/>
      <c r="L211" s="12"/>
      <c r="M211" s="12"/>
      <c r="U211" s="17"/>
      <c r="V211" s="18"/>
    </row>
    <row r="212" spans="2:22" ht="15.75" customHeight="1">
      <c r="B212" s="260">
        <f>'AMZN Auto Part MASTER'!$FO$4</f>
        <v>0</v>
      </c>
      <c r="C212" s="17" t="s">
        <v>461</v>
      </c>
      <c r="D212" s="260">
        <f>'AMZN Auto Part MASTER'!$FO$61</f>
        <v>0</v>
      </c>
      <c r="E212" s="310" t="s">
        <v>199</v>
      </c>
      <c r="F212" s="260">
        <f>'AMZN Auto Part MASTER'!$FO$62</f>
        <v>0</v>
      </c>
      <c r="G212" s="228"/>
      <c r="H212" s="226"/>
      <c r="J212" s="12"/>
      <c r="K212" s="12"/>
      <c r="L212" s="12"/>
      <c r="M212" s="12"/>
      <c r="U212" s="17"/>
      <c r="V212" s="18"/>
    </row>
    <row r="213" spans="2:22" ht="15.75" customHeight="1">
      <c r="B213" s="260">
        <f>'AMZN Auto Part MASTER'!$FP$4</f>
        <v>0</v>
      </c>
      <c r="C213" s="17" t="s">
        <v>462</v>
      </c>
      <c r="D213" s="260">
        <f>'AMZN Auto Part MASTER'!$FP$61</f>
        <v>0</v>
      </c>
      <c r="E213" s="310" t="s">
        <v>199</v>
      </c>
      <c r="F213" s="260">
        <f>'AMZN Auto Part MASTER'!$FP$62</f>
        <v>0</v>
      </c>
      <c r="G213" s="228"/>
      <c r="H213" s="226"/>
      <c r="J213" s="12"/>
      <c r="K213" s="12"/>
      <c r="L213" s="12"/>
      <c r="M213" s="12"/>
      <c r="U213" s="17"/>
      <c r="V213" s="18"/>
    </row>
    <row r="214" spans="2:22" ht="15.75" customHeight="1">
      <c r="B214" s="260">
        <f>'AMZN Auto Part MASTER'!$FQ$4</f>
        <v>0</v>
      </c>
      <c r="C214" s="17" t="s">
        <v>463</v>
      </c>
      <c r="D214" s="260">
        <f>'AMZN Auto Part MASTER'!$FQ$61</f>
        <v>0</v>
      </c>
      <c r="E214" s="310" t="s">
        <v>199</v>
      </c>
      <c r="F214" s="260">
        <f>'AMZN Auto Part MASTER'!$FQ$62</f>
        <v>0</v>
      </c>
      <c r="G214" s="228"/>
      <c r="H214" s="226"/>
      <c r="J214" s="12"/>
      <c r="K214" s="12"/>
      <c r="L214" s="12"/>
      <c r="M214" s="12"/>
      <c r="U214" s="17"/>
      <c r="V214" s="18"/>
    </row>
    <row r="215" spans="2:22" ht="15.75" customHeight="1">
      <c r="B215" s="260">
        <f>'AMZN Auto Part MASTER'!$FR$4</f>
        <v>0</v>
      </c>
      <c r="C215" s="17" t="s">
        <v>464</v>
      </c>
      <c r="D215" s="260">
        <f>'AMZN Auto Part MASTER'!$FR$61</f>
        <v>0</v>
      </c>
      <c r="E215" s="310" t="s">
        <v>199</v>
      </c>
      <c r="F215" s="260">
        <f>'AMZN Auto Part MASTER'!$FR$62</f>
        <v>0</v>
      </c>
      <c r="G215" s="228"/>
      <c r="H215" s="226"/>
      <c r="J215" s="12"/>
      <c r="K215" s="12"/>
      <c r="L215" s="12"/>
      <c r="M215" s="12"/>
      <c r="U215" s="17"/>
      <c r="V215" s="18"/>
    </row>
    <row r="216" spans="2:22" ht="15.75" customHeight="1">
      <c r="B216" s="260">
        <f>'AMZN Auto Part MASTER'!$FS$4</f>
        <v>0</v>
      </c>
      <c r="C216" s="17" t="s">
        <v>465</v>
      </c>
      <c r="D216" s="260">
        <f>'AMZN Auto Part MASTER'!$FS$61</f>
        <v>0</v>
      </c>
      <c r="E216" s="310" t="s">
        <v>199</v>
      </c>
      <c r="F216" s="260">
        <f>'AMZN Auto Part MASTER'!$FS$62</f>
        <v>0</v>
      </c>
      <c r="G216" s="228"/>
      <c r="H216" s="226"/>
      <c r="J216" s="12"/>
      <c r="K216" s="12"/>
      <c r="L216" s="12"/>
      <c r="M216" s="12"/>
      <c r="U216" s="17"/>
      <c r="V216" s="18"/>
    </row>
    <row r="217" spans="2:22" ht="15.75" customHeight="1">
      <c r="B217" s="260">
        <f>'AMZN Auto Part MASTER'!$FT$4</f>
        <v>0</v>
      </c>
      <c r="C217" s="17" t="s">
        <v>466</v>
      </c>
      <c r="D217" s="260">
        <f>'AMZN Auto Part MASTER'!$FT$61</f>
        <v>0</v>
      </c>
      <c r="E217" s="310" t="s">
        <v>199</v>
      </c>
      <c r="F217" s="260">
        <f>'AMZN Auto Part MASTER'!$FT$62</f>
        <v>0</v>
      </c>
      <c r="G217" s="228"/>
      <c r="H217" s="226"/>
      <c r="J217" s="12"/>
      <c r="K217" s="12"/>
      <c r="L217" s="12"/>
      <c r="M217" s="12"/>
      <c r="U217" s="17"/>
      <c r="V217" s="18"/>
    </row>
    <row r="218" spans="2:22" ht="15.75" customHeight="1">
      <c r="B218" s="260">
        <f>'AMZN Auto Part MASTER'!$FU$4</f>
        <v>0</v>
      </c>
      <c r="C218" s="17" t="s">
        <v>467</v>
      </c>
      <c r="D218" s="260">
        <f>'AMZN Auto Part MASTER'!$FU$61</f>
        <v>0</v>
      </c>
      <c r="E218" s="310" t="s">
        <v>199</v>
      </c>
      <c r="F218" s="260">
        <f>'AMZN Auto Part MASTER'!$FU$62</f>
        <v>0</v>
      </c>
      <c r="G218" s="228"/>
      <c r="H218" s="226"/>
      <c r="J218" s="12"/>
      <c r="K218" s="12"/>
      <c r="L218" s="12"/>
      <c r="M218" s="12"/>
      <c r="U218" s="17"/>
      <c r="V218" s="18"/>
    </row>
    <row r="219" spans="2:22" ht="15.75" customHeight="1">
      <c r="B219" s="260">
        <f>'AMZN Auto Part MASTER'!$FV$4</f>
        <v>0</v>
      </c>
      <c r="C219" s="17" t="s">
        <v>468</v>
      </c>
      <c r="D219" s="260">
        <f>'AMZN Auto Part MASTER'!$FV$61</f>
        <v>0</v>
      </c>
      <c r="E219" s="310" t="s">
        <v>199</v>
      </c>
      <c r="F219" s="260">
        <f>'AMZN Auto Part MASTER'!$FV$62</f>
        <v>0</v>
      </c>
      <c r="G219" s="228"/>
      <c r="H219" s="226"/>
      <c r="J219" s="12"/>
      <c r="K219" s="12"/>
      <c r="L219" s="12"/>
      <c r="M219" s="12"/>
      <c r="U219" s="17"/>
      <c r="V219" s="18"/>
    </row>
    <row r="220" spans="2:22" ht="15.75" customHeight="1">
      <c r="B220" s="260">
        <f>'AMZN Auto Part MASTER'!$FW$4</f>
        <v>0</v>
      </c>
      <c r="C220" s="17" t="s">
        <v>469</v>
      </c>
      <c r="D220" s="260">
        <f>'AMZN Auto Part MASTER'!$FW$61</f>
        <v>0</v>
      </c>
      <c r="E220" s="310" t="s">
        <v>199</v>
      </c>
      <c r="F220" s="260">
        <f>'AMZN Auto Part MASTER'!$FW$62</f>
        <v>0</v>
      </c>
      <c r="G220" s="228"/>
      <c r="H220" s="226"/>
      <c r="J220" s="12"/>
      <c r="K220" s="12"/>
      <c r="L220" s="12"/>
      <c r="M220" s="12"/>
      <c r="U220" s="17"/>
      <c r="V220" s="18"/>
    </row>
    <row r="221" spans="2:22" ht="15.75" customHeight="1">
      <c r="B221" s="260">
        <f>'AMZN Auto Part MASTER'!$FX$4</f>
        <v>0</v>
      </c>
      <c r="C221" s="17" t="s">
        <v>470</v>
      </c>
      <c r="D221" s="260">
        <f>'AMZN Auto Part MASTER'!$FX$61</f>
        <v>0</v>
      </c>
      <c r="E221" s="310" t="s">
        <v>199</v>
      </c>
      <c r="F221" s="260">
        <f>'AMZN Auto Part MASTER'!$FX$62</f>
        <v>0</v>
      </c>
      <c r="G221" s="228"/>
      <c r="H221" s="226"/>
      <c r="J221" s="12"/>
      <c r="K221" s="12"/>
      <c r="L221" s="12"/>
      <c r="M221" s="12"/>
      <c r="U221" s="17"/>
      <c r="V221" s="18"/>
    </row>
    <row r="222" spans="2:22" ht="15.75" customHeight="1">
      <c r="B222" s="260">
        <f>'AMZN Auto Part MASTER'!$FY$4</f>
        <v>0</v>
      </c>
      <c r="C222" s="17" t="s">
        <v>471</v>
      </c>
      <c r="D222" s="260">
        <f>'AMZN Auto Part MASTER'!$FY$61</f>
        <v>0</v>
      </c>
      <c r="E222" s="310" t="s">
        <v>199</v>
      </c>
      <c r="F222" s="260">
        <f>'AMZN Auto Part MASTER'!$FY$62</f>
        <v>0</v>
      </c>
      <c r="G222" s="228"/>
      <c r="H222" s="226"/>
      <c r="J222" s="12"/>
      <c r="K222" s="12"/>
      <c r="L222" s="12"/>
      <c r="M222" s="12"/>
      <c r="U222" s="17"/>
      <c r="V222" s="18"/>
    </row>
    <row r="223" spans="2:22" ht="15.75" customHeight="1">
      <c r="B223" s="260">
        <f>'AMZN Auto Part MASTER'!$FZ$4</f>
        <v>0</v>
      </c>
      <c r="C223" s="17" t="s">
        <v>472</v>
      </c>
      <c r="D223" s="260">
        <f>'AMZN Auto Part MASTER'!$FZ$61</f>
        <v>0</v>
      </c>
      <c r="E223" s="310" t="s">
        <v>199</v>
      </c>
      <c r="F223" s="260">
        <f>'AMZN Auto Part MASTER'!$FZ$62</f>
        <v>0</v>
      </c>
      <c r="G223" s="228"/>
      <c r="H223" s="226"/>
      <c r="J223" s="12"/>
      <c r="K223" s="12"/>
      <c r="L223" s="12"/>
      <c r="M223" s="12"/>
      <c r="U223" s="17"/>
      <c r="V223" s="18"/>
    </row>
    <row r="224" spans="2:22" ht="15.75" customHeight="1">
      <c r="B224" s="260">
        <f>'AMZN Auto Part MASTER'!$GA$4</f>
        <v>0</v>
      </c>
      <c r="C224" s="17" t="s">
        <v>473</v>
      </c>
      <c r="D224" s="260">
        <f>'AMZN Auto Part MASTER'!$GA$61</f>
        <v>0</v>
      </c>
      <c r="E224" s="310" t="s">
        <v>199</v>
      </c>
      <c r="F224" s="260">
        <f>'AMZN Auto Part MASTER'!$GA$62</f>
        <v>0</v>
      </c>
      <c r="G224" s="228"/>
      <c r="H224" s="226"/>
      <c r="J224" s="12"/>
      <c r="K224" s="12"/>
      <c r="L224" s="12"/>
      <c r="M224" s="12"/>
      <c r="U224" s="17"/>
      <c r="V224" s="18"/>
    </row>
    <row r="225" spans="2:22" ht="15.75" customHeight="1">
      <c r="B225" s="260">
        <f>'AMZN Auto Part MASTER'!$GB$4</f>
        <v>0</v>
      </c>
      <c r="C225" s="17" t="s">
        <v>474</v>
      </c>
      <c r="D225" s="260">
        <f>'AMZN Auto Part MASTER'!$GB$61</f>
        <v>0</v>
      </c>
      <c r="E225" s="310" t="s">
        <v>199</v>
      </c>
      <c r="F225" s="260">
        <f>'AMZN Auto Part MASTER'!$GB$62</f>
        <v>0</v>
      </c>
      <c r="G225" s="228"/>
      <c r="H225" s="226"/>
      <c r="J225" s="12"/>
      <c r="K225" s="12"/>
      <c r="L225" s="12"/>
      <c r="M225" s="12"/>
      <c r="U225" s="17"/>
      <c r="V225" s="18"/>
    </row>
    <row r="226" spans="2:22" ht="15.75" customHeight="1">
      <c r="B226" s="260">
        <f>'AMZN Auto Part MASTER'!$GC$4</f>
        <v>0</v>
      </c>
      <c r="C226" s="17" t="s">
        <v>475</v>
      </c>
      <c r="D226" s="260">
        <f>'AMZN Auto Part MASTER'!$GC$61</f>
        <v>0</v>
      </c>
      <c r="E226" s="310" t="s">
        <v>199</v>
      </c>
      <c r="F226" s="260">
        <f>'AMZN Auto Part MASTER'!$GC$62</f>
        <v>0</v>
      </c>
      <c r="G226" s="228"/>
      <c r="H226" s="226"/>
      <c r="J226" s="12"/>
      <c r="K226" s="12"/>
      <c r="L226" s="12"/>
      <c r="M226" s="12"/>
      <c r="U226" s="17"/>
      <c r="V226" s="18"/>
    </row>
    <row r="227" spans="2:22" ht="15.75" customHeight="1">
      <c r="B227" s="260">
        <f>'AMZN Auto Part MASTER'!$GD$4</f>
        <v>0</v>
      </c>
      <c r="C227" s="17" t="s">
        <v>476</v>
      </c>
      <c r="D227" s="260">
        <f>'AMZN Auto Part MASTER'!$GD$61</f>
        <v>0</v>
      </c>
      <c r="E227" s="310" t="s">
        <v>199</v>
      </c>
      <c r="F227" s="260">
        <f>'AMZN Auto Part MASTER'!$GD$62</f>
        <v>0</v>
      </c>
      <c r="G227" s="228"/>
      <c r="H227" s="226"/>
      <c r="J227" s="12"/>
      <c r="K227" s="12"/>
      <c r="L227" s="12"/>
      <c r="M227" s="12"/>
      <c r="U227" s="17"/>
      <c r="V227" s="18"/>
    </row>
    <row r="228" spans="2:22" ht="15.75" customHeight="1">
      <c r="B228" s="260">
        <f>'AMZN Auto Part MASTER'!$GE$4</f>
        <v>0</v>
      </c>
      <c r="C228" s="17" t="s">
        <v>477</v>
      </c>
      <c r="D228" s="260">
        <f>'AMZN Auto Part MASTER'!$GE$61</f>
        <v>0</v>
      </c>
      <c r="E228" s="310" t="s">
        <v>199</v>
      </c>
      <c r="F228" s="260">
        <f>'AMZN Auto Part MASTER'!$GE$62</f>
        <v>0</v>
      </c>
      <c r="G228" s="228"/>
      <c r="H228" s="226"/>
      <c r="J228" s="12"/>
      <c r="K228" s="12"/>
      <c r="L228" s="12"/>
      <c r="M228" s="12"/>
      <c r="U228" s="17"/>
      <c r="V228" s="18"/>
    </row>
    <row r="229" spans="2:22" ht="15.75" customHeight="1">
      <c r="B229" s="260">
        <f>'AMZN Auto Part MASTER'!$GF$4</f>
        <v>0</v>
      </c>
      <c r="C229" s="17" t="s">
        <v>478</v>
      </c>
      <c r="D229" s="260">
        <f>'AMZN Auto Part MASTER'!$GF$61</f>
        <v>0</v>
      </c>
      <c r="E229" s="310" t="s">
        <v>199</v>
      </c>
      <c r="F229" s="260">
        <f>'AMZN Auto Part MASTER'!$GF$62</f>
        <v>0</v>
      </c>
      <c r="G229" s="228"/>
      <c r="H229" s="226"/>
      <c r="J229" s="12"/>
      <c r="K229" s="12"/>
      <c r="L229" s="12"/>
      <c r="M229" s="12"/>
      <c r="U229" s="17"/>
      <c r="V229" s="18"/>
    </row>
    <row r="230" spans="2:22" ht="15.75" customHeight="1">
      <c r="B230" s="260">
        <f>'AMZN Auto Part MASTER'!$GG$4</f>
        <v>0</v>
      </c>
      <c r="C230" s="17" t="s">
        <v>479</v>
      </c>
      <c r="D230" s="260">
        <f>'AMZN Auto Part MASTER'!$GG$61</f>
        <v>0</v>
      </c>
      <c r="E230" s="310" t="s">
        <v>199</v>
      </c>
      <c r="F230" s="260">
        <f>'AMZN Auto Part MASTER'!$GG$62</f>
        <v>0</v>
      </c>
      <c r="G230" s="228"/>
      <c r="H230" s="226"/>
      <c r="J230" s="12"/>
      <c r="K230" s="12"/>
      <c r="L230" s="12"/>
      <c r="M230" s="12"/>
      <c r="U230" s="17"/>
      <c r="V230" s="18"/>
    </row>
    <row r="231" spans="2:22" ht="15.75" customHeight="1">
      <c r="B231" s="260">
        <f>'AMZN Auto Part MASTER'!$GH$4</f>
        <v>0</v>
      </c>
      <c r="C231" s="17" t="s">
        <v>480</v>
      </c>
      <c r="D231" s="260">
        <f>'AMZN Auto Part MASTER'!$GH$61</f>
        <v>0</v>
      </c>
      <c r="E231" s="310" t="s">
        <v>199</v>
      </c>
      <c r="F231" s="260">
        <f>'AMZN Auto Part MASTER'!$GH$62</f>
        <v>0</v>
      </c>
      <c r="G231" s="228"/>
      <c r="H231" s="226"/>
      <c r="J231" s="12"/>
      <c r="K231" s="12"/>
      <c r="L231" s="12"/>
      <c r="M231" s="12"/>
      <c r="U231" s="17"/>
      <c r="V231" s="18"/>
    </row>
    <row r="232" spans="2:22" ht="15.75" customHeight="1">
      <c r="B232" s="260">
        <f>'AMZN Auto Part MASTER'!$GI$4</f>
        <v>0</v>
      </c>
      <c r="C232" s="17" t="s">
        <v>481</v>
      </c>
      <c r="D232" s="260">
        <f>'AMZN Auto Part MASTER'!$GI$61</f>
        <v>0</v>
      </c>
      <c r="E232" s="310" t="s">
        <v>199</v>
      </c>
      <c r="F232" s="260">
        <f>'AMZN Auto Part MASTER'!$GI$62</f>
        <v>0</v>
      </c>
      <c r="G232" s="228"/>
      <c r="H232" s="226"/>
      <c r="J232" s="12"/>
      <c r="K232" s="12"/>
      <c r="L232" s="12"/>
      <c r="M232" s="12"/>
      <c r="U232" s="17"/>
      <c r="V232" s="18"/>
    </row>
    <row r="233" spans="2:22" ht="15.75" customHeight="1">
      <c r="B233" s="260">
        <f>'AMZN Auto Part MASTER'!$GJ$4</f>
        <v>0</v>
      </c>
      <c r="C233" s="17" t="s">
        <v>482</v>
      </c>
      <c r="D233" s="260">
        <f>'AMZN Auto Part MASTER'!$GJ$61</f>
        <v>0</v>
      </c>
      <c r="E233" s="310" t="s">
        <v>199</v>
      </c>
      <c r="F233" s="260">
        <f>'AMZN Auto Part MASTER'!$GJ$62</f>
        <v>0</v>
      </c>
      <c r="G233" s="228"/>
      <c r="H233" s="226"/>
      <c r="J233" s="12"/>
      <c r="K233" s="12"/>
      <c r="L233" s="12"/>
      <c r="M233" s="12"/>
      <c r="U233" s="17"/>
      <c r="V233" s="18"/>
    </row>
    <row r="234" spans="2:22" ht="15.75" customHeight="1">
      <c r="B234" s="260">
        <f>'AMZN Auto Part MASTER'!$GK$4</f>
        <v>0</v>
      </c>
      <c r="C234" s="17" t="s">
        <v>483</v>
      </c>
      <c r="D234" s="260">
        <f>'AMZN Auto Part MASTER'!$GK$61</f>
        <v>0</v>
      </c>
      <c r="E234" s="310" t="s">
        <v>199</v>
      </c>
      <c r="F234" s="260">
        <f>'AMZN Auto Part MASTER'!$GK$62</f>
        <v>0</v>
      </c>
      <c r="G234" s="228"/>
      <c r="H234" s="226"/>
      <c r="J234" s="12"/>
      <c r="K234" s="12"/>
      <c r="L234" s="12"/>
      <c r="M234" s="12"/>
      <c r="U234" s="17"/>
      <c r="V234" s="18"/>
    </row>
    <row r="235" spans="2:22" ht="15.75" customHeight="1">
      <c r="B235" s="260">
        <f>'AMZN Auto Part MASTER'!$GL$4</f>
        <v>0</v>
      </c>
      <c r="C235" s="17" t="s">
        <v>484</v>
      </c>
      <c r="D235" s="260">
        <f>'AMZN Auto Part MASTER'!$GL$61</f>
        <v>0</v>
      </c>
      <c r="E235" s="310" t="s">
        <v>199</v>
      </c>
      <c r="F235" s="260">
        <f>'AMZN Auto Part MASTER'!$GL$62</f>
        <v>0</v>
      </c>
      <c r="G235" s="228"/>
      <c r="H235" s="226"/>
      <c r="J235" s="12"/>
      <c r="K235" s="12"/>
      <c r="L235" s="12"/>
      <c r="M235" s="12"/>
      <c r="U235" s="17"/>
      <c r="V235" s="18"/>
    </row>
    <row r="236" spans="2:22" ht="15.75" customHeight="1">
      <c r="B236" s="260">
        <f>'AMZN Auto Part MASTER'!$GM$4</f>
        <v>0</v>
      </c>
      <c r="C236" s="17" t="s">
        <v>485</v>
      </c>
      <c r="D236" s="260">
        <f>'AMZN Auto Part MASTER'!$GM$61</f>
        <v>0</v>
      </c>
      <c r="E236" s="310" t="s">
        <v>199</v>
      </c>
      <c r="F236" s="260">
        <f>'AMZN Auto Part MASTER'!$GM$62</f>
        <v>0</v>
      </c>
      <c r="G236" s="228"/>
      <c r="H236" s="226"/>
      <c r="J236" s="12"/>
      <c r="K236" s="12"/>
      <c r="L236" s="12"/>
      <c r="M236" s="12"/>
      <c r="U236" s="17"/>
      <c r="V236" s="18"/>
    </row>
    <row r="237" spans="2:22" ht="15.75" customHeight="1">
      <c r="B237" s="260">
        <f>'AMZN Auto Part MASTER'!$GN$4</f>
        <v>0</v>
      </c>
      <c r="C237" s="17" t="s">
        <v>486</v>
      </c>
      <c r="D237" s="260">
        <f>'AMZN Auto Part MASTER'!$GN$61</f>
        <v>0</v>
      </c>
      <c r="E237" s="310" t="s">
        <v>199</v>
      </c>
      <c r="F237" s="260">
        <f>'AMZN Auto Part MASTER'!$GN$62</f>
        <v>0</v>
      </c>
      <c r="G237" s="228"/>
      <c r="H237" s="226"/>
      <c r="J237" s="12"/>
      <c r="K237" s="12"/>
      <c r="L237" s="12"/>
      <c r="M237" s="12"/>
      <c r="U237" s="17"/>
      <c r="V237" s="18"/>
    </row>
    <row r="238" spans="2:22" ht="15.75" customHeight="1">
      <c r="B238" s="260">
        <f>'AMZN Auto Part MASTER'!$GO$4</f>
        <v>0</v>
      </c>
      <c r="C238" s="17" t="s">
        <v>487</v>
      </c>
      <c r="D238" s="260">
        <f>'AMZN Auto Part MASTER'!$GO$61</f>
        <v>0</v>
      </c>
      <c r="E238" s="310" t="s">
        <v>199</v>
      </c>
      <c r="F238" s="260">
        <f>'AMZN Auto Part MASTER'!$GO$62</f>
        <v>0</v>
      </c>
      <c r="G238" s="228"/>
      <c r="H238" s="226"/>
      <c r="J238" s="12"/>
      <c r="K238" s="12"/>
      <c r="L238" s="12"/>
      <c r="M238" s="12"/>
      <c r="U238" s="17"/>
      <c r="V238" s="18"/>
    </row>
    <row r="239" spans="2:22" ht="15.75" customHeight="1">
      <c r="B239" s="260">
        <f>'AMZN Auto Part MASTER'!$GP$4</f>
        <v>0</v>
      </c>
      <c r="C239" s="17" t="s">
        <v>488</v>
      </c>
      <c r="D239" s="260">
        <f>'AMZN Auto Part MASTER'!$GP$61</f>
        <v>0</v>
      </c>
      <c r="E239" s="310" t="s">
        <v>199</v>
      </c>
      <c r="F239" s="260">
        <f>'AMZN Auto Part MASTER'!$GP$62</f>
        <v>0</v>
      </c>
      <c r="G239" s="228"/>
      <c r="H239" s="226"/>
      <c r="J239" s="12"/>
      <c r="K239" s="12"/>
      <c r="L239" s="12"/>
      <c r="M239" s="12"/>
      <c r="U239" s="17"/>
      <c r="V239" s="18"/>
    </row>
    <row r="240" spans="2:22" ht="15.75" customHeight="1">
      <c r="B240" s="260">
        <f>'AMZN Auto Part MASTER'!$GQ$4</f>
        <v>0</v>
      </c>
      <c r="C240" s="17" t="s">
        <v>489</v>
      </c>
      <c r="D240" s="260">
        <f>'AMZN Auto Part MASTER'!$GQ$61</f>
        <v>0</v>
      </c>
      <c r="E240" s="310" t="s">
        <v>199</v>
      </c>
      <c r="F240" s="260">
        <f>'AMZN Auto Part MASTER'!$GQ$62</f>
        <v>0</v>
      </c>
      <c r="G240" s="228"/>
      <c r="H240" s="226"/>
      <c r="J240" s="12"/>
      <c r="K240" s="12"/>
      <c r="L240" s="12"/>
      <c r="M240" s="12"/>
      <c r="U240" s="17"/>
      <c r="V240" s="18"/>
    </row>
    <row r="241" spans="2:22" ht="15.75" customHeight="1">
      <c r="B241" s="260">
        <f>'AMZN Auto Part MASTER'!$GR$4</f>
        <v>0</v>
      </c>
      <c r="C241" s="17" t="s">
        <v>490</v>
      </c>
      <c r="D241" s="260">
        <f>'AMZN Auto Part MASTER'!$GR$61</f>
        <v>0</v>
      </c>
      <c r="E241" s="310" t="s">
        <v>199</v>
      </c>
      <c r="F241" s="260">
        <f>'AMZN Auto Part MASTER'!$GR$62</f>
        <v>0</v>
      </c>
      <c r="G241" s="228"/>
      <c r="H241" s="226"/>
      <c r="J241" s="12"/>
      <c r="K241" s="12"/>
      <c r="L241" s="12"/>
      <c r="M241" s="12"/>
      <c r="U241" s="17"/>
      <c r="V241" s="18"/>
    </row>
    <row r="242" spans="2:22" ht="15.75" customHeight="1">
      <c r="B242" s="260">
        <f>'AMZN Auto Part MASTER'!$GS$4</f>
        <v>0</v>
      </c>
      <c r="C242" s="17" t="s">
        <v>491</v>
      </c>
      <c r="D242" s="260">
        <f>'AMZN Auto Part MASTER'!$GS$61</f>
        <v>0</v>
      </c>
      <c r="E242" s="310" t="s">
        <v>199</v>
      </c>
      <c r="F242" s="260">
        <f>'AMZN Auto Part MASTER'!$GS$62</f>
        <v>0</v>
      </c>
      <c r="G242" s="228"/>
      <c r="H242" s="226"/>
      <c r="J242" s="12"/>
      <c r="K242" s="12"/>
      <c r="L242" s="12"/>
      <c r="M242" s="12"/>
      <c r="U242" s="17"/>
      <c r="V242" s="18"/>
    </row>
    <row r="243" spans="2:22" ht="15.75" customHeight="1">
      <c r="B243" s="260">
        <f>'AMZN Auto Part MASTER'!$GT$4</f>
        <v>0</v>
      </c>
      <c r="C243" s="17" t="s">
        <v>492</v>
      </c>
      <c r="D243" s="260">
        <f>'AMZN Auto Part MASTER'!$GT$61</f>
        <v>0</v>
      </c>
      <c r="E243" s="310" t="s">
        <v>199</v>
      </c>
      <c r="F243" s="260">
        <f>'AMZN Auto Part MASTER'!$GT$62</f>
        <v>0</v>
      </c>
      <c r="G243" s="228"/>
      <c r="H243" s="226"/>
      <c r="J243" s="12"/>
      <c r="K243" s="12"/>
      <c r="L243" s="12"/>
      <c r="M243" s="12"/>
      <c r="U243" s="17"/>
      <c r="V243" s="18"/>
    </row>
    <row r="244" spans="2:22" ht="15.75" customHeight="1">
      <c r="B244" s="260">
        <f>'AMZN Auto Part MASTER'!$GU$4</f>
        <v>0</v>
      </c>
      <c r="C244" s="17" t="s">
        <v>493</v>
      </c>
      <c r="D244" s="260">
        <f>'AMZN Auto Part MASTER'!$GU$61</f>
        <v>0</v>
      </c>
      <c r="E244" s="310" t="s">
        <v>199</v>
      </c>
      <c r="F244" s="260">
        <f>'AMZN Auto Part MASTER'!$GU$62</f>
        <v>0</v>
      </c>
      <c r="G244" s="228"/>
      <c r="H244" s="226"/>
      <c r="J244" s="12"/>
      <c r="K244" s="12"/>
      <c r="L244" s="12"/>
      <c r="M244" s="12"/>
      <c r="U244" s="17"/>
      <c r="V244" s="18"/>
    </row>
    <row r="245" spans="2:22" ht="15.75" customHeight="1">
      <c r="C245" s="17"/>
      <c r="D245" s="18"/>
      <c r="E245" s="18"/>
      <c r="F245" s="12"/>
      <c r="G245" s="12"/>
      <c r="J245" s="12"/>
      <c r="K245" s="12"/>
      <c r="L245" s="12"/>
      <c r="M245" s="12"/>
      <c r="U245" s="17"/>
      <c r="V245" s="18"/>
    </row>
    <row r="246" spans="2:22" ht="15.75" customHeight="1">
      <c r="C246" s="17"/>
      <c r="D246" s="18"/>
      <c r="E246" s="18"/>
      <c r="F246" s="12"/>
      <c r="G246" s="12"/>
      <c r="J246" s="12"/>
      <c r="K246" s="12"/>
      <c r="L246" s="12"/>
      <c r="M246" s="12"/>
      <c r="U246" s="17"/>
      <c r="V246" s="18"/>
    </row>
    <row r="247" spans="2:22" ht="15.75" customHeight="1">
      <c r="C247" s="17"/>
      <c r="D247" s="18"/>
      <c r="E247" s="18"/>
      <c r="F247" s="12"/>
      <c r="G247" s="12"/>
      <c r="J247" s="12"/>
      <c r="K247" s="12"/>
      <c r="L247" s="12"/>
      <c r="M247" s="12"/>
      <c r="U247" s="17"/>
      <c r="V247" s="18"/>
    </row>
    <row r="248" spans="2:22" ht="15.75" customHeight="1">
      <c r="C248" s="17"/>
      <c r="D248" s="18"/>
      <c r="E248" s="18"/>
      <c r="F248" s="12"/>
      <c r="G248" s="12"/>
      <c r="J248" s="12"/>
      <c r="K248" s="12"/>
      <c r="L248" s="12"/>
      <c r="M248" s="12"/>
      <c r="U248" s="17"/>
      <c r="V248" s="18"/>
    </row>
    <row r="249" spans="2:22" ht="15.75" customHeight="1">
      <c r="C249" s="17"/>
      <c r="D249" s="18"/>
      <c r="E249" s="18"/>
      <c r="F249" s="12"/>
      <c r="G249" s="12"/>
      <c r="J249" s="12"/>
      <c r="K249" s="12"/>
      <c r="L249" s="12"/>
      <c r="M249" s="12"/>
      <c r="U249" s="17"/>
      <c r="V249" s="18"/>
    </row>
    <row r="250" spans="2:22" ht="15.75" customHeight="1">
      <c r="C250" s="17"/>
      <c r="D250" s="18"/>
      <c r="E250" s="18"/>
      <c r="F250" s="12"/>
      <c r="G250" s="12"/>
      <c r="J250" s="12"/>
      <c r="K250" s="12"/>
      <c r="L250" s="12"/>
      <c r="M250" s="12"/>
      <c r="U250" s="17"/>
      <c r="V250" s="18"/>
    </row>
    <row r="251" spans="2:22" ht="15.75" customHeight="1">
      <c r="C251" s="17"/>
      <c r="D251" s="18"/>
      <c r="E251" s="18"/>
      <c r="F251" s="12"/>
      <c r="G251" s="12"/>
      <c r="J251" s="12"/>
      <c r="K251" s="12"/>
      <c r="L251" s="12"/>
      <c r="M251" s="12"/>
      <c r="U251" s="17"/>
      <c r="V251" s="18"/>
    </row>
    <row r="252" spans="2:22" ht="15.75" customHeight="1">
      <c r="C252" s="17"/>
      <c r="D252" s="18"/>
      <c r="E252" s="18"/>
      <c r="F252" s="12"/>
      <c r="G252" s="12"/>
      <c r="J252" s="12"/>
      <c r="K252" s="12"/>
      <c r="L252" s="12"/>
      <c r="M252" s="12"/>
      <c r="U252" s="17"/>
      <c r="V252" s="18"/>
    </row>
    <row r="253" spans="2:22" ht="15.75" customHeight="1">
      <c r="C253" s="17"/>
      <c r="D253" s="18"/>
      <c r="E253" s="18"/>
      <c r="F253" s="12"/>
      <c r="G253" s="12"/>
      <c r="J253" s="12"/>
      <c r="K253" s="12"/>
      <c r="L253" s="12"/>
      <c r="M253" s="12"/>
      <c r="U253" s="17"/>
      <c r="V253" s="18"/>
    </row>
    <row r="254" spans="2:22" ht="15.75" customHeight="1">
      <c r="C254" s="17"/>
      <c r="D254" s="18"/>
      <c r="E254" s="18"/>
      <c r="F254" s="12"/>
      <c r="G254" s="12"/>
      <c r="J254" s="12"/>
      <c r="K254" s="12"/>
      <c r="L254" s="12"/>
      <c r="M254" s="12"/>
      <c r="U254" s="17"/>
      <c r="V254" s="18"/>
    </row>
    <row r="255" spans="2:22" ht="15.75" customHeight="1">
      <c r="C255" s="17"/>
      <c r="D255" s="18"/>
      <c r="E255" s="18"/>
      <c r="F255" s="12"/>
      <c r="G255" s="12"/>
      <c r="J255" s="12"/>
      <c r="K255" s="12"/>
      <c r="L255" s="12"/>
      <c r="M255" s="12"/>
      <c r="U255" s="17"/>
      <c r="V255" s="18"/>
    </row>
    <row r="256" spans="2:22" ht="15.75" customHeight="1">
      <c r="C256" s="17"/>
      <c r="D256" s="18"/>
      <c r="E256" s="18"/>
      <c r="F256" s="12"/>
      <c r="G256" s="12"/>
      <c r="J256" s="12"/>
      <c r="K256" s="12"/>
      <c r="L256" s="12"/>
      <c r="M256" s="12"/>
      <c r="U256" s="17"/>
      <c r="V256" s="18"/>
    </row>
    <row r="257" spans="3:22" ht="15.75" customHeight="1">
      <c r="C257" s="17"/>
      <c r="D257" s="18"/>
      <c r="E257" s="18"/>
      <c r="F257" s="12"/>
      <c r="G257" s="12"/>
      <c r="J257" s="12"/>
      <c r="K257" s="12"/>
      <c r="L257" s="12"/>
      <c r="M257" s="12"/>
      <c r="U257" s="17"/>
      <c r="V257" s="18"/>
    </row>
    <row r="258" spans="3:22" ht="15.75" customHeight="1">
      <c r="C258" s="17"/>
      <c r="D258" s="18"/>
      <c r="E258" s="18"/>
      <c r="F258" s="12"/>
      <c r="G258" s="12"/>
      <c r="J258" s="12"/>
      <c r="K258" s="12"/>
      <c r="L258" s="12"/>
      <c r="M258" s="12"/>
      <c r="U258" s="17"/>
      <c r="V258" s="18"/>
    </row>
    <row r="259" spans="3:22" ht="15.75" customHeight="1">
      <c r="C259" s="17"/>
      <c r="D259" s="18"/>
      <c r="E259" s="18"/>
      <c r="F259" s="12"/>
      <c r="G259" s="12"/>
      <c r="J259" s="12"/>
      <c r="K259" s="12"/>
      <c r="L259" s="12"/>
      <c r="M259" s="12"/>
      <c r="U259" s="17"/>
      <c r="V259" s="18"/>
    </row>
    <row r="260" spans="3:22" ht="15.75" customHeight="1">
      <c r="C260" s="17"/>
      <c r="D260" s="18"/>
      <c r="E260" s="18"/>
      <c r="F260" s="12"/>
      <c r="G260" s="12"/>
      <c r="J260" s="12"/>
      <c r="K260" s="12"/>
      <c r="L260" s="12"/>
      <c r="M260" s="12"/>
      <c r="U260" s="17"/>
      <c r="V260" s="18"/>
    </row>
    <row r="261" spans="3:22" ht="15.75" customHeight="1">
      <c r="C261" s="17"/>
      <c r="D261" s="18"/>
      <c r="E261" s="18"/>
      <c r="F261" s="12"/>
      <c r="G261" s="12"/>
      <c r="J261" s="12"/>
      <c r="K261" s="12"/>
      <c r="L261" s="12"/>
      <c r="M261" s="12"/>
      <c r="U261" s="17"/>
      <c r="V261" s="18"/>
    </row>
    <row r="262" spans="3:22" ht="15.75" customHeight="1">
      <c r="C262" s="17"/>
      <c r="D262" s="18"/>
      <c r="E262" s="18"/>
      <c r="F262" s="12"/>
      <c r="G262" s="12"/>
      <c r="J262" s="12"/>
      <c r="K262" s="12"/>
      <c r="L262" s="12"/>
      <c r="M262" s="12"/>
      <c r="U262" s="17"/>
      <c r="V262" s="18"/>
    </row>
    <row r="263" spans="3:22" ht="15.75" customHeight="1">
      <c r="C263" s="17"/>
      <c r="D263" s="18"/>
      <c r="E263" s="18"/>
      <c r="F263" s="12"/>
      <c r="G263" s="12"/>
      <c r="J263" s="12"/>
      <c r="K263" s="12"/>
      <c r="L263" s="12"/>
      <c r="M263" s="12"/>
      <c r="U263" s="17"/>
      <c r="V263" s="18"/>
    </row>
    <row r="264" spans="3:22" ht="15.75" customHeight="1">
      <c r="C264" s="17"/>
      <c r="D264" s="18"/>
      <c r="E264" s="18"/>
      <c r="F264" s="12"/>
      <c r="G264" s="12"/>
      <c r="J264" s="12"/>
      <c r="K264" s="12"/>
      <c r="L264" s="12"/>
      <c r="M264" s="12"/>
      <c r="U264" s="17"/>
      <c r="V264" s="18"/>
    </row>
    <row r="265" spans="3:22" ht="15.75" customHeight="1">
      <c r="C265" s="17"/>
      <c r="D265" s="18"/>
      <c r="E265" s="18"/>
      <c r="F265" s="12"/>
      <c r="G265" s="12"/>
      <c r="J265" s="12"/>
      <c r="K265" s="12"/>
      <c r="L265" s="12"/>
      <c r="M265" s="12"/>
      <c r="U265" s="17"/>
      <c r="V265" s="18"/>
    </row>
    <row r="266" spans="3:22" ht="15.75" customHeight="1">
      <c r="C266" s="17"/>
      <c r="D266" s="18"/>
      <c r="E266" s="18"/>
      <c r="F266" s="12"/>
      <c r="G266" s="12"/>
      <c r="J266" s="12"/>
      <c r="K266" s="12"/>
      <c r="L266" s="12"/>
      <c r="M266" s="12"/>
      <c r="U266" s="17"/>
      <c r="V266" s="18"/>
    </row>
    <row r="267" spans="3:22" ht="15.75" customHeight="1">
      <c r="C267" s="17"/>
      <c r="D267" s="18"/>
      <c r="E267" s="18"/>
      <c r="F267" s="12"/>
      <c r="G267" s="12"/>
      <c r="J267" s="12"/>
      <c r="K267" s="12"/>
      <c r="L267" s="12"/>
      <c r="M267" s="12"/>
      <c r="U267" s="17"/>
      <c r="V267" s="18"/>
    </row>
    <row r="268" spans="3:22" ht="15.75" customHeight="1">
      <c r="C268" s="17"/>
      <c r="D268" s="18"/>
      <c r="E268" s="18"/>
      <c r="F268" s="12"/>
      <c r="G268" s="12"/>
      <c r="J268" s="12"/>
      <c r="K268" s="12"/>
      <c r="L268" s="12"/>
      <c r="M268" s="12"/>
      <c r="U268" s="17"/>
      <c r="V268" s="18"/>
    </row>
    <row r="269" spans="3:22" ht="15.75" customHeight="1">
      <c r="C269" s="17"/>
      <c r="D269" s="18"/>
      <c r="E269" s="18"/>
      <c r="F269" s="12"/>
      <c r="G269" s="12"/>
      <c r="J269" s="12"/>
      <c r="K269" s="12"/>
      <c r="L269" s="12"/>
      <c r="M269" s="12"/>
      <c r="U269" s="17"/>
      <c r="V269" s="18"/>
    </row>
    <row r="270" spans="3:22" ht="15.75" customHeight="1">
      <c r="C270" s="17"/>
      <c r="D270" s="18"/>
      <c r="E270" s="18"/>
      <c r="F270" s="12"/>
      <c r="G270" s="12"/>
      <c r="J270" s="12"/>
      <c r="K270" s="12"/>
      <c r="L270" s="12"/>
      <c r="M270" s="12"/>
      <c r="U270" s="17"/>
      <c r="V270" s="18"/>
    </row>
    <row r="271" spans="3:22" ht="15.75" customHeight="1">
      <c r="C271" s="17"/>
      <c r="D271" s="18"/>
      <c r="E271" s="18"/>
      <c r="F271" s="12"/>
      <c r="G271" s="12"/>
      <c r="J271" s="12"/>
      <c r="K271" s="12"/>
      <c r="L271" s="12"/>
      <c r="M271" s="12"/>
      <c r="U271" s="17"/>
      <c r="V271" s="18"/>
    </row>
    <row r="272" spans="3:22" ht="15.75" customHeight="1">
      <c r="C272" s="17"/>
      <c r="D272" s="18"/>
      <c r="E272" s="18"/>
      <c r="F272" s="12"/>
      <c r="G272" s="12"/>
      <c r="J272" s="12"/>
      <c r="K272" s="12"/>
      <c r="L272" s="12"/>
      <c r="M272" s="12"/>
      <c r="U272" s="17"/>
      <c r="V272" s="18"/>
    </row>
    <row r="273" spans="3:22" ht="15.75" customHeight="1">
      <c r="C273" s="17"/>
      <c r="D273" s="18"/>
      <c r="E273" s="18"/>
      <c r="F273" s="12"/>
      <c r="G273" s="12"/>
      <c r="J273" s="12"/>
      <c r="K273" s="12"/>
      <c r="L273" s="12"/>
      <c r="M273" s="12"/>
      <c r="U273" s="17"/>
      <c r="V273" s="18"/>
    </row>
    <row r="274" spans="3:22" ht="15.75" customHeight="1">
      <c r="C274" s="17"/>
      <c r="D274" s="18"/>
      <c r="E274" s="18"/>
      <c r="F274" s="12"/>
      <c r="G274" s="12"/>
      <c r="J274" s="12"/>
      <c r="K274" s="12"/>
      <c r="L274" s="12"/>
      <c r="M274" s="12"/>
      <c r="U274" s="17"/>
      <c r="V274" s="18"/>
    </row>
    <row r="275" spans="3:22" ht="15.75" customHeight="1">
      <c r="C275" s="17"/>
      <c r="D275" s="18"/>
      <c r="E275" s="18"/>
      <c r="F275" s="12"/>
      <c r="G275" s="12"/>
      <c r="J275" s="12"/>
      <c r="K275" s="12"/>
      <c r="L275" s="12"/>
      <c r="M275" s="12"/>
      <c r="U275" s="17"/>
      <c r="V275" s="18"/>
    </row>
    <row r="276" spans="3:22" ht="15.75" customHeight="1">
      <c r="C276" s="17"/>
      <c r="D276" s="18"/>
      <c r="E276" s="18"/>
      <c r="F276" s="12"/>
      <c r="G276" s="12"/>
      <c r="J276" s="12"/>
      <c r="K276" s="12"/>
      <c r="L276" s="12"/>
      <c r="M276" s="12"/>
      <c r="U276" s="17"/>
      <c r="V276" s="18"/>
    </row>
    <row r="277" spans="3:22" ht="15.75" customHeight="1">
      <c r="C277" s="17"/>
      <c r="D277" s="18"/>
      <c r="E277" s="18"/>
      <c r="F277" s="12"/>
      <c r="G277" s="12"/>
      <c r="J277" s="12"/>
      <c r="K277" s="12"/>
      <c r="L277" s="12"/>
      <c r="M277" s="12"/>
      <c r="U277" s="17"/>
      <c r="V277" s="18"/>
    </row>
    <row r="278" spans="3:22" ht="15.75" customHeight="1">
      <c r="C278" s="17"/>
      <c r="D278" s="18"/>
      <c r="E278" s="18"/>
      <c r="F278" s="12"/>
      <c r="G278" s="12"/>
      <c r="J278" s="12"/>
      <c r="K278" s="12"/>
      <c r="L278" s="12"/>
      <c r="M278" s="12"/>
      <c r="U278" s="17"/>
      <c r="V278" s="18"/>
    </row>
    <row r="279" spans="3:22" ht="15.75" customHeight="1">
      <c r="C279" s="17"/>
      <c r="D279" s="18"/>
      <c r="E279" s="18"/>
      <c r="F279" s="12"/>
      <c r="G279" s="12"/>
      <c r="J279" s="12"/>
      <c r="K279" s="12"/>
      <c r="L279" s="12"/>
      <c r="M279" s="12"/>
      <c r="U279" s="17"/>
      <c r="V279" s="18"/>
    </row>
    <row r="280" spans="3:22" ht="15.75" customHeight="1">
      <c r="C280" s="17"/>
      <c r="D280" s="18"/>
      <c r="E280" s="18"/>
      <c r="F280" s="12"/>
      <c r="G280" s="12"/>
      <c r="J280" s="12"/>
      <c r="K280" s="12"/>
      <c r="L280" s="12"/>
      <c r="M280" s="12"/>
      <c r="U280" s="17"/>
      <c r="V280" s="18"/>
    </row>
    <row r="281" spans="3:22" ht="15.75" customHeight="1">
      <c r="C281" s="17"/>
      <c r="D281" s="18"/>
      <c r="E281" s="18"/>
      <c r="F281" s="12"/>
      <c r="G281" s="12"/>
      <c r="J281" s="12"/>
      <c r="K281" s="12"/>
      <c r="L281" s="12"/>
      <c r="M281" s="12"/>
      <c r="U281" s="17"/>
      <c r="V281" s="18"/>
    </row>
    <row r="282" spans="3:22" ht="15.75" customHeight="1">
      <c r="C282" s="17"/>
      <c r="D282" s="18"/>
      <c r="E282" s="18"/>
      <c r="F282" s="12"/>
      <c r="G282" s="12"/>
      <c r="J282" s="12"/>
      <c r="K282" s="12"/>
      <c r="L282" s="12"/>
      <c r="M282" s="12"/>
      <c r="U282" s="17"/>
      <c r="V282" s="18"/>
    </row>
    <row r="283" spans="3:22" ht="15.75" customHeight="1">
      <c r="C283" s="17"/>
      <c r="D283" s="18"/>
      <c r="E283" s="18"/>
      <c r="F283" s="12"/>
      <c r="G283" s="12"/>
      <c r="J283" s="12"/>
      <c r="K283" s="12"/>
      <c r="L283" s="12"/>
      <c r="M283" s="12"/>
      <c r="U283" s="17"/>
      <c r="V283" s="18"/>
    </row>
    <row r="284" spans="3:22" ht="15.75" customHeight="1">
      <c r="C284" s="17"/>
      <c r="D284" s="18"/>
      <c r="E284" s="18"/>
      <c r="F284" s="12"/>
      <c r="G284" s="12"/>
      <c r="J284" s="12"/>
      <c r="K284" s="12"/>
      <c r="L284" s="12"/>
      <c r="M284" s="12"/>
      <c r="U284" s="17"/>
      <c r="V284" s="18"/>
    </row>
    <row r="285" spans="3:22" ht="15.75" customHeight="1">
      <c r="C285" s="17"/>
      <c r="D285" s="18"/>
      <c r="E285" s="18"/>
      <c r="F285" s="12"/>
      <c r="G285" s="12"/>
      <c r="J285" s="12"/>
      <c r="K285" s="12"/>
      <c r="L285" s="12"/>
      <c r="M285" s="12"/>
      <c r="U285" s="17"/>
      <c r="V285" s="18"/>
    </row>
    <row r="286" spans="3:22" ht="15.75" customHeight="1">
      <c r="C286" s="17"/>
      <c r="D286" s="18"/>
      <c r="E286" s="18"/>
      <c r="F286" s="12"/>
      <c r="G286" s="12"/>
      <c r="J286" s="12"/>
      <c r="K286" s="12"/>
      <c r="L286" s="12"/>
      <c r="M286" s="12"/>
      <c r="U286" s="17"/>
      <c r="V286" s="18"/>
    </row>
    <row r="287" spans="3:22" ht="15.75" customHeight="1">
      <c r="C287" s="17"/>
      <c r="D287" s="18"/>
      <c r="E287" s="18"/>
      <c r="F287" s="12"/>
      <c r="G287" s="12"/>
      <c r="J287" s="12"/>
      <c r="K287" s="12"/>
      <c r="L287" s="12"/>
      <c r="M287" s="12"/>
      <c r="U287" s="17"/>
      <c r="V287" s="18"/>
    </row>
    <row r="288" spans="3:22" ht="15.75" customHeight="1">
      <c r="C288" s="17"/>
      <c r="D288" s="18"/>
      <c r="E288" s="18"/>
      <c r="F288" s="12"/>
      <c r="G288" s="12"/>
      <c r="J288" s="12"/>
      <c r="K288" s="12"/>
      <c r="L288" s="12"/>
      <c r="M288" s="12"/>
      <c r="U288" s="17"/>
      <c r="V288" s="18"/>
    </row>
    <row r="289" spans="3:22" ht="15.75" customHeight="1">
      <c r="C289" s="17"/>
      <c r="D289" s="18"/>
      <c r="E289" s="18"/>
      <c r="F289" s="12"/>
      <c r="G289" s="12"/>
      <c r="J289" s="12"/>
      <c r="K289" s="12"/>
      <c r="L289" s="12"/>
      <c r="M289" s="12"/>
      <c r="U289" s="17"/>
      <c r="V289" s="18"/>
    </row>
    <row r="290" spans="3:22" ht="15.75" customHeight="1">
      <c r="C290" s="17"/>
      <c r="D290" s="18"/>
      <c r="E290" s="18"/>
      <c r="F290" s="12"/>
      <c r="G290" s="12"/>
      <c r="J290" s="12"/>
      <c r="K290" s="12"/>
      <c r="L290" s="12"/>
      <c r="M290" s="12"/>
      <c r="U290" s="17"/>
      <c r="V290" s="18"/>
    </row>
    <row r="291" spans="3:22" ht="15.75" customHeight="1">
      <c r="C291" s="17"/>
      <c r="D291" s="18"/>
      <c r="E291" s="18"/>
      <c r="F291" s="12"/>
      <c r="G291" s="12"/>
      <c r="J291" s="12"/>
      <c r="K291" s="12"/>
      <c r="L291" s="12"/>
      <c r="M291" s="12"/>
      <c r="U291" s="17"/>
      <c r="V291" s="18"/>
    </row>
    <row r="292" spans="3:22" ht="15.75" customHeight="1">
      <c r="C292" s="17"/>
      <c r="D292" s="18"/>
      <c r="E292" s="18"/>
      <c r="F292" s="12"/>
      <c r="G292" s="12"/>
      <c r="J292" s="12"/>
      <c r="K292" s="12"/>
      <c r="L292" s="12"/>
      <c r="M292" s="12"/>
      <c r="U292" s="17"/>
      <c r="V292" s="18"/>
    </row>
    <row r="293" spans="3:22" ht="15.75" customHeight="1">
      <c r="C293" s="17"/>
      <c r="D293" s="18"/>
      <c r="E293" s="18"/>
      <c r="F293" s="12"/>
      <c r="G293" s="12"/>
      <c r="J293" s="12"/>
      <c r="K293" s="12"/>
      <c r="L293" s="12"/>
      <c r="M293" s="12"/>
      <c r="U293" s="17"/>
      <c r="V293" s="18"/>
    </row>
    <row r="294" spans="3:22" ht="15.75" customHeight="1">
      <c r="C294" s="17"/>
      <c r="D294" s="18"/>
      <c r="E294" s="18"/>
      <c r="F294" s="12"/>
      <c r="G294" s="12"/>
      <c r="J294" s="12"/>
      <c r="K294" s="12"/>
      <c r="L294" s="12"/>
      <c r="M294" s="12"/>
      <c r="U294" s="17"/>
      <c r="V294" s="18"/>
    </row>
    <row r="295" spans="3:22" ht="15.75" customHeight="1">
      <c r="C295" s="17"/>
      <c r="D295" s="18"/>
      <c r="E295" s="18"/>
      <c r="F295" s="12"/>
      <c r="G295" s="12"/>
      <c r="J295" s="12"/>
      <c r="K295" s="12"/>
      <c r="L295" s="12"/>
      <c r="M295" s="12"/>
      <c r="U295" s="17"/>
      <c r="V295" s="18"/>
    </row>
    <row r="296" spans="3:22" ht="15.75" customHeight="1">
      <c r="C296" s="17"/>
      <c r="D296" s="18"/>
      <c r="E296" s="18"/>
      <c r="F296" s="12"/>
      <c r="G296" s="12"/>
      <c r="J296" s="12"/>
      <c r="K296" s="12"/>
      <c r="L296" s="12"/>
      <c r="M296" s="12"/>
      <c r="U296" s="17"/>
      <c r="V296" s="18"/>
    </row>
    <row r="297" spans="3:22" ht="15.75" customHeight="1">
      <c r="C297" s="17"/>
      <c r="D297" s="18"/>
      <c r="E297" s="18"/>
      <c r="F297" s="12"/>
      <c r="G297" s="12"/>
      <c r="J297" s="12"/>
      <c r="K297" s="12"/>
      <c r="L297" s="12"/>
      <c r="M297" s="12"/>
      <c r="U297" s="17"/>
      <c r="V297" s="18"/>
    </row>
    <row r="298" spans="3:22" ht="15.75" customHeight="1">
      <c r="C298" s="17"/>
      <c r="D298" s="18"/>
      <c r="E298" s="18"/>
      <c r="F298" s="12"/>
      <c r="G298" s="12"/>
      <c r="J298" s="12"/>
      <c r="K298" s="12"/>
      <c r="L298" s="12"/>
      <c r="M298" s="12"/>
      <c r="U298" s="17"/>
      <c r="V298" s="18"/>
    </row>
    <row r="299" spans="3:22" ht="15.75" customHeight="1">
      <c r="C299" s="17"/>
      <c r="D299" s="18"/>
      <c r="E299" s="18"/>
      <c r="F299" s="12"/>
      <c r="G299" s="12"/>
      <c r="J299" s="12"/>
      <c r="K299" s="12"/>
      <c r="L299" s="12"/>
      <c r="M299" s="12"/>
      <c r="U299" s="17"/>
      <c r="V299" s="18"/>
    </row>
    <row r="300" spans="3:22" ht="15.75" customHeight="1">
      <c r="C300" s="17"/>
      <c r="D300" s="18"/>
      <c r="E300" s="18"/>
      <c r="F300" s="12"/>
      <c r="G300" s="12"/>
      <c r="J300" s="12"/>
      <c r="K300" s="12"/>
      <c r="L300" s="12"/>
      <c r="M300" s="12"/>
      <c r="U300" s="17"/>
      <c r="V300" s="18"/>
    </row>
    <row r="301" spans="3:22" ht="15.75" customHeight="1">
      <c r="C301" s="17"/>
      <c r="D301" s="18"/>
      <c r="E301" s="18"/>
      <c r="F301" s="12"/>
      <c r="G301" s="12"/>
      <c r="J301" s="12"/>
      <c r="K301" s="12"/>
      <c r="L301" s="12"/>
      <c r="M301" s="12"/>
      <c r="U301" s="17"/>
      <c r="V301" s="18"/>
    </row>
    <row r="302" spans="3:22" ht="15.75" customHeight="1">
      <c r="C302" s="17"/>
      <c r="D302" s="18"/>
      <c r="E302" s="18"/>
      <c r="F302" s="12"/>
      <c r="G302" s="12"/>
      <c r="J302" s="12"/>
      <c r="K302" s="12"/>
      <c r="L302" s="12"/>
      <c r="M302" s="12"/>
      <c r="U302" s="17"/>
      <c r="V302" s="18"/>
    </row>
    <row r="303" spans="3:22" ht="15.75" customHeight="1">
      <c r="C303" s="17"/>
      <c r="D303" s="18"/>
      <c r="E303" s="18"/>
      <c r="F303" s="12"/>
      <c r="G303" s="12"/>
      <c r="J303" s="12"/>
      <c r="K303" s="12"/>
      <c r="L303" s="12"/>
      <c r="M303" s="12"/>
      <c r="U303" s="17"/>
      <c r="V303" s="18"/>
    </row>
    <row r="304" spans="3:22" ht="15.75" customHeight="1">
      <c r="C304" s="17"/>
      <c r="D304" s="18"/>
      <c r="E304" s="18"/>
      <c r="F304" s="12"/>
      <c r="G304" s="12"/>
      <c r="J304" s="12"/>
      <c r="K304" s="12"/>
      <c r="L304" s="12"/>
      <c r="M304" s="12"/>
      <c r="U304" s="17"/>
      <c r="V304" s="18"/>
    </row>
    <row r="305" spans="3:22" ht="15.75" customHeight="1">
      <c r="C305" s="17"/>
      <c r="D305" s="18"/>
      <c r="E305" s="18"/>
      <c r="F305" s="12"/>
      <c r="G305" s="12"/>
      <c r="J305" s="12"/>
      <c r="K305" s="12"/>
      <c r="L305" s="12"/>
      <c r="M305" s="12"/>
      <c r="U305" s="17"/>
      <c r="V305" s="18"/>
    </row>
    <row r="306" spans="3:22" ht="15.75" customHeight="1">
      <c r="C306" s="17"/>
      <c r="D306" s="18"/>
      <c r="E306" s="18"/>
      <c r="F306" s="12"/>
      <c r="G306" s="12"/>
      <c r="J306" s="12"/>
      <c r="K306" s="12"/>
      <c r="L306" s="12"/>
      <c r="M306" s="12"/>
      <c r="U306" s="17"/>
      <c r="V306" s="18"/>
    </row>
    <row r="307" spans="3:22" ht="15.75" customHeight="1">
      <c r="C307" s="17"/>
      <c r="D307" s="18"/>
      <c r="E307" s="18"/>
      <c r="F307" s="12"/>
      <c r="G307" s="12"/>
      <c r="J307" s="12"/>
      <c r="K307" s="12"/>
      <c r="L307" s="12"/>
      <c r="M307" s="12"/>
      <c r="U307" s="17"/>
      <c r="V307" s="18"/>
    </row>
    <row r="308" spans="3:22" ht="15.75" customHeight="1">
      <c r="C308" s="17"/>
      <c r="D308" s="18"/>
      <c r="E308" s="18"/>
      <c r="F308" s="12"/>
      <c r="G308" s="12"/>
      <c r="J308" s="12"/>
      <c r="K308" s="12"/>
      <c r="L308" s="12"/>
      <c r="M308" s="12"/>
      <c r="U308" s="17"/>
      <c r="V308" s="18"/>
    </row>
    <row r="309" spans="3:22" ht="15.75" customHeight="1">
      <c r="C309" s="17"/>
      <c r="D309" s="18"/>
      <c r="E309" s="18"/>
      <c r="F309" s="12"/>
      <c r="G309" s="12"/>
      <c r="J309" s="12"/>
      <c r="K309" s="12"/>
      <c r="L309" s="12"/>
      <c r="M309" s="12"/>
      <c r="U309" s="17"/>
      <c r="V309" s="18"/>
    </row>
    <row r="310" spans="3:22" ht="15.75" customHeight="1">
      <c r="C310" s="17"/>
      <c r="D310" s="18"/>
      <c r="E310" s="18"/>
      <c r="F310" s="12"/>
      <c r="G310" s="12"/>
      <c r="J310" s="12"/>
      <c r="K310" s="12"/>
      <c r="L310" s="12"/>
      <c r="M310" s="12"/>
      <c r="U310" s="17"/>
      <c r="V310" s="18"/>
    </row>
    <row r="311" spans="3:22" ht="15.75" customHeight="1">
      <c r="C311" s="17"/>
      <c r="D311" s="18"/>
      <c r="E311" s="18"/>
      <c r="F311" s="12"/>
      <c r="G311" s="12"/>
      <c r="J311" s="12"/>
      <c r="K311" s="12"/>
      <c r="L311" s="12"/>
      <c r="M311" s="12"/>
      <c r="U311" s="17"/>
      <c r="V311" s="18"/>
    </row>
    <row r="312" spans="3:22" ht="15.75" customHeight="1">
      <c r="C312" s="17"/>
      <c r="D312" s="18"/>
      <c r="E312" s="18"/>
      <c r="F312" s="12"/>
      <c r="G312" s="12"/>
      <c r="J312" s="12"/>
      <c r="K312" s="12"/>
      <c r="L312" s="12"/>
      <c r="M312" s="12"/>
      <c r="U312" s="17"/>
      <c r="V312" s="18"/>
    </row>
    <row r="313" spans="3:22" ht="15.75" customHeight="1">
      <c r="C313" s="17"/>
      <c r="D313" s="18"/>
      <c r="E313" s="18"/>
      <c r="F313" s="12"/>
      <c r="G313" s="12"/>
      <c r="J313" s="12"/>
      <c r="K313" s="12"/>
      <c r="L313" s="12"/>
      <c r="M313" s="12"/>
      <c r="U313" s="17"/>
      <c r="V313" s="18"/>
    </row>
    <row r="314" spans="3:22" ht="15.75" customHeight="1">
      <c r="C314" s="17"/>
      <c r="D314" s="18"/>
      <c r="E314" s="18"/>
      <c r="F314" s="12"/>
      <c r="G314" s="12"/>
      <c r="J314" s="12"/>
      <c r="K314" s="12"/>
      <c r="L314" s="12"/>
      <c r="M314" s="12"/>
      <c r="U314" s="17"/>
      <c r="V314" s="18"/>
    </row>
    <row r="315" spans="3:22" ht="15.75" customHeight="1">
      <c r="C315" s="17"/>
      <c r="D315" s="18"/>
      <c r="E315" s="18"/>
      <c r="F315" s="12"/>
      <c r="G315" s="12"/>
      <c r="J315" s="12"/>
      <c r="K315" s="12"/>
      <c r="L315" s="12"/>
      <c r="M315" s="12"/>
      <c r="U315" s="17"/>
      <c r="V315" s="18"/>
    </row>
    <row r="316" spans="3:22" ht="15.75" customHeight="1">
      <c r="C316" s="17"/>
      <c r="D316" s="18"/>
      <c r="E316" s="18"/>
      <c r="F316" s="12"/>
      <c r="G316" s="12"/>
      <c r="J316" s="12"/>
      <c r="K316" s="12"/>
      <c r="L316" s="12"/>
      <c r="M316" s="12"/>
      <c r="U316" s="17"/>
      <c r="V316" s="18"/>
    </row>
    <row r="317" spans="3:22" ht="15.75" customHeight="1">
      <c r="C317" s="17"/>
      <c r="D317" s="18"/>
      <c r="E317" s="18"/>
      <c r="F317" s="12"/>
      <c r="G317" s="12"/>
      <c r="J317" s="12"/>
      <c r="K317" s="12"/>
      <c r="L317" s="12"/>
      <c r="M317" s="12"/>
      <c r="U317" s="17"/>
      <c r="V317" s="18"/>
    </row>
    <row r="318" spans="3:22" ht="15.75" customHeight="1">
      <c r="C318" s="17"/>
      <c r="D318" s="18"/>
      <c r="E318" s="18"/>
      <c r="F318" s="12"/>
      <c r="G318" s="12"/>
      <c r="J318" s="12"/>
      <c r="K318" s="12"/>
      <c r="L318" s="12"/>
      <c r="M318" s="12"/>
      <c r="U318" s="17"/>
      <c r="V318" s="18"/>
    </row>
    <row r="319" spans="3:22" ht="15.75" customHeight="1">
      <c r="C319" s="17"/>
      <c r="D319" s="18"/>
      <c r="E319" s="18"/>
      <c r="F319" s="12"/>
      <c r="G319" s="12"/>
      <c r="J319" s="12"/>
      <c r="K319" s="12"/>
      <c r="L319" s="12"/>
      <c r="M319" s="12"/>
      <c r="U319" s="17"/>
      <c r="V319" s="18"/>
    </row>
    <row r="320" spans="3:22" ht="15.75" customHeight="1">
      <c r="C320" s="17"/>
      <c r="D320" s="18"/>
      <c r="E320" s="18"/>
      <c r="F320" s="12"/>
      <c r="G320" s="12"/>
      <c r="J320" s="12"/>
      <c r="K320" s="12"/>
      <c r="L320" s="12"/>
      <c r="M320" s="12"/>
      <c r="U320" s="17"/>
      <c r="V320" s="18"/>
    </row>
    <row r="321" spans="3:22" ht="15.75" customHeight="1">
      <c r="C321" s="17"/>
      <c r="D321" s="18"/>
      <c r="E321" s="18"/>
      <c r="F321" s="12"/>
      <c r="G321" s="12"/>
      <c r="J321" s="12"/>
      <c r="K321" s="12"/>
      <c r="L321" s="12"/>
      <c r="M321" s="12"/>
      <c r="U321" s="17"/>
      <c r="V321" s="18"/>
    </row>
    <row r="322" spans="3:22" ht="15.75" customHeight="1">
      <c r="C322" s="17"/>
      <c r="D322" s="18"/>
      <c r="E322" s="18"/>
      <c r="F322" s="12"/>
      <c r="G322" s="12"/>
      <c r="J322" s="12"/>
      <c r="K322" s="12"/>
      <c r="L322" s="12"/>
      <c r="M322" s="12"/>
      <c r="U322" s="17"/>
      <c r="V322" s="18"/>
    </row>
    <row r="323" spans="3:22" ht="15.75" customHeight="1">
      <c r="C323" s="17"/>
      <c r="D323" s="18"/>
      <c r="E323" s="18"/>
      <c r="F323" s="12"/>
      <c r="G323" s="12"/>
      <c r="J323" s="12"/>
      <c r="K323" s="12"/>
      <c r="L323" s="12"/>
      <c r="M323" s="12"/>
      <c r="U323" s="17"/>
      <c r="V323" s="18"/>
    </row>
    <row r="324" spans="3:22" ht="15.75" customHeight="1">
      <c r="C324" s="17"/>
      <c r="D324" s="18"/>
      <c r="E324" s="18"/>
      <c r="F324" s="12"/>
      <c r="G324" s="12"/>
      <c r="J324" s="12"/>
      <c r="K324" s="12"/>
      <c r="L324" s="12"/>
      <c r="M324" s="12"/>
      <c r="U324" s="17"/>
      <c r="V324" s="18"/>
    </row>
    <row r="325" spans="3:22" ht="15.75" customHeight="1">
      <c r="C325" s="17"/>
      <c r="D325" s="18"/>
      <c r="E325" s="18"/>
      <c r="F325" s="12"/>
      <c r="G325" s="12"/>
      <c r="J325" s="12"/>
      <c r="K325" s="12"/>
      <c r="L325" s="12"/>
      <c r="M325" s="12"/>
      <c r="U325" s="17"/>
      <c r="V325" s="18"/>
    </row>
    <row r="326" spans="3:22" ht="15.75" customHeight="1">
      <c r="C326" s="17"/>
      <c r="D326" s="18"/>
      <c r="E326" s="18"/>
      <c r="F326" s="12"/>
      <c r="G326" s="12"/>
      <c r="J326" s="12"/>
      <c r="K326" s="12"/>
      <c r="L326" s="12"/>
      <c r="M326" s="12"/>
      <c r="U326" s="17"/>
      <c r="V326" s="18"/>
    </row>
    <row r="327" spans="3:22" ht="15.75" customHeight="1">
      <c r="C327" s="17"/>
      <c r="D327" s="18"/>
      <c r="E327" s="18"/>
      <c r="F327" s="12"/>
      <c r="G327" s="12"/>
      <c r="J327" s="12"/>
      <c r="K327" s="12"/>
      <c r="L327" s="12"/>
      <c r="M327" s="12"/>
      <c r="U327" s="17"/>
      <c r="V327" s="18"/>
    </row>
    <row r="328" spans="3:22" ht="15.75" customHeight="1">
      <c r="C328" s="17"/>
      <c r="D328" s="18"/>
      <c r="E328" s="18"/>
      <c r="F328" s="12"/>
      <c r="G328" s="12"/>
      <c r="J328" s="12"/>
      <c r="K328" s="12"/>
      <c r="L328" s="12"/>
      <c r="M328" s="12"/>
      <c r="U328" s="17"/>
      <c r="V328" s="18"/>
    </row>
    <row r="329" spans="3:22" ht="15.75" customHeight="1">
      <c r="C329" s="17"/>
      <c r="D329" s="18"/>
      <c r="E329" s="18"/>
      <c r="F329" s="12"/>
      <c r="G329" s="12"/>
      <c r="J329" s="12"/>
      <c r="K329" s="12"/>
      <c r="L329" s="12"/>
      <c r="M329" s="12"/>
      <c r="U329" s="17"/>
      <c r="V329" s="18"/>
    </row>
    <row r="330" spans="3:22" ht="15.75" customHeight="1">
      <c r="C330" s="17"/>
      <c r="D330" s="18"/>
      <c r="E330" s="18"/>
      <c r="F330" s="12"/>
      <c r="G330" s="12"/>
      <c r="J330" s="12"/>
      <c r="K330" s="12"/>
      <c r="L330" s="12"/>
      <c r="M330" s="12"/>
      <c r="U330" s="17"/>
      <c r="V330" s="18"/>
    </row>
    <row r="331" spans="3:22" ht="15.75" customHeight="1">
      <c r="C331" s="17"/>
      <c r="D331" s="18"/>
      <c r="E331" s="18"/>
      <c r="F331" s="12"/>
      <c r="G331" s="12"/>
      <c r="J331" s="12"/>
      <c r="K331" s="12"/>
      <c r="L331" s="12"/>
      <c r="M331" s="12"/>
      <c r="U331" s="17"/>
      <c r="V331" s="18"/>
    </row>
    <row r="332" spans="3:22" ht="15.75" customHeight="1">
      <c r="C332" s="17"/>
      <c r="D332" s="18"/>
      <c r="E332" s="18"/>
      <c r="F332" s="12"/>
      <c r="G332" s="12"/>
      <c r="J332" s="12"/>
      <c r="K332" s="12"/>
      <c r="L332" s="12"/>
      <c r="M332" s="12"/>
      <c r="U332" s="17"/>
      <c r="V332" s="18"/>
    </row>
    <row r="333" spans="3:22" ht="15.75" customHeight="1">
      <c r="C333" s="17"/>
      <c r="D333" s="18"/>
      <c r="E333" s="18"/>
      <c r="F333" s="12"/>
      <c r="G333" s="12"/>
      <c r="J333" s="12"/>
      <c r="K333" s="12"/>
      <c r="L333" s="12"/>
      <c r="M333" s="12"/>
      <c r="U333" s="17"/>
      <c r="V333" s="18"/>
    </row>
    <row r="334" spans="3:22" ht="15.75" customHeight="1">
      <c r="C334" s="17"/>
      <c r="D334" s="18"/>
      <c r="E334" s="18"/>
      <c r="F334" s="12"/>
      <c r="G334" s="12"/>
      <c r="J334" s="12"/>
      <c r="K334" s="12"/>
      <c r="L334" s="12"/>
      <c r="M334" s="12"/>
      <c r="U334" s="17"/>
      <c r="V334" s="18"/>
    </row>
    <row r="335" spans="3:22" ht="15.75" customHeight="1">
      <c r="C335" s="17"/>
      <c r="D335" s="18"/>
      <c r="E335" s="18"/>
      <c r="F335" s="12"/>
      <c r="G335" s="12"/>
      <c r="J335" s="12"/>
      <c r="K335" s="12"/>
      <c r="L335" s="12"/>
      <c r="M335" s="12"/>
      <c r="U335" s="17"/>
      <c r="V335" s="18"/>
    </row>
    <row r="336" spans="3:22" ht="15.75" customHeight="1">
      <c r="C336" s="17"/>
      <c r="D336" s="18"/>
      <c r="E336" s="18"/>
      <c r="F336" s="12"/>
      <c r="G336" s="12"/>
      <c r="J336" s="12"/>
      <c r="K336" s="12"/>
      <c r="L336" s="12"/>
      <c r="M336" s="12"/>
      <c r="U336" s="17"/>
      <c r="V336" s="18"/>
    </row>
    <row r="337" spans="3:22" ht="15.75" customHeight="1">
      <c r="C337" s="17"/>
      <c r="D337" s="18"/>
      <c r="E337" s="18"/>
      <c r="F337" s="12"/>
      <c r="G337" s="12"/>
      <c r="J337" s="12"/>
      <c r="K337" s="12"/>
      <c r="L337" s="12"/>
      <c r="M337" s="12"/>
      <c r="U337" s="17"/>
      <c r="V337" s="18"/>
    </row>
    <row r="338" spans="3:22" ht="15.75" customHeight="1">
      <c r="C338" s="17"/>
      <c r="D338" s="18"/>
      <c r="E338" s="18"/>
      <c r="F338" s="12"/>
      <c r="G338" s="12"/>
      <c r="J338" s="12"/>
      <c r="K338" s="12"/>
      <c r="L338" s="12"/>
      <c r="M338" s="12"/>
      <c r="U338" s="17"/>
      <c r="V338" s="18"/>
    </row>
    <row r="339" spans="3:22" ht="15.75" customHeight="1">
      <c r="C339" s="17"/>
      <c r="D339" s="18"/>
      <c r="E339" s="18"/>
      <c r="F339" s="12"/>
      <c r="G339" s="12"/>
      <c r="J339" s="12"/>
      <c r="K339" s="12"/>
      <c r="L339" s="12"/>
      <c r="M339" s="12"/>
      <c r="U339" s="17"/>
      <c r="V339" s="18"/>
    </row>
    <row r="340" spans="3:22" ht="15.75" customHeight="1">
      <c r="C340" s="17"/>
      <c r="D340" s="18"/>
      <c r="E340" s="18"/>
      <c r="F340" s="12"/>
      <c r="G340" s="12"/>
      <c r="J340" s="12"/>
      <c r="K340" s="12"/>
      <c r="L340" s="12"/>
      <c r="M340" s="12"/>
      <c r="U340" s="17"/>
      <c r="V340" s="18"/>
    </row>
    <row r="341" spans="3:22" ht="15.75" customHeight="1">
      <c r="C341" s="17"/>
      <c r="D341" s="18"/>
      <c r="E341" s="18"/>
      <c r="F341" s="12"/>
      <c r="G341" s="12"/>
      <c r="J341" s="12"/>
      <c r="K341" s="12"/>
      <c r="L341" s="12"/>
      <c r="M341" s="12"/>
      <c r="U341" s="17"/>
      <c r="V341" s="18"/>
    </row>
    <row r="342" spans="3:22" ht="15.75" customHeight="1">
      <c r="C342" s="17"/>
      <c r="D342" s="18"/>
      <c r="E342" s="18"/>
      <c r="F342" s="12"/>
      <c r="G342" s="12"/>
      <c r="J342" s="12"/>
      <c r="K342" s="12"/>
      <c r="L342" s="12"/>
      <c r="M342" s="12"/>
      <c r="U342" s="17"/>
      <c r="V342" s="18"/>
    </row>
    <row r="343" spans="3:22" ht="15.75" customHeight="1">
      <c r="C343" s="17"/>
      <c r="D343" s="18"/>
      <c r="E343" s="18"/>
      <c r="F343" s="12"/>
      <c r="G343" s="12"/>
      <c r="J343" s="12"/>
      <c r="K343" s="12"/>
      <c r="L343" s="12"/>
      <c r="M343" s="12"/>
      <c r="U343" s="17"/>
      <c r="V343" s="18"/>
    </row>
    <row r="344" spans="3:22" ht="15.75" customHeight="1">
      <c r="C344" s="17"/>
      <c r="D344" s="18"/>
      <c r="E344" s="18"/>
      <c r="F344" s="12"/>
      <c r="G344" s="12"/>
      <c r="J344" s="12"/>
      <c r="K344" s="12"/>
      <c r="L344" s="12"/>
      <c r="M344" s="12"/>
      <c r="U344" s="17"/>
      <c r="V344" s="18"/>
    </row>
    <row r="345" spans="3:22" ht="15.75" customHeight="1">
      <c r="C345" s="17"/>
      <c r="D345" s="18"/>
      <c r="E345" s="18"/>
      <c r="F345" s="12"/>
      <c r="G345" s="12"/>
      <c r="J345" s="12"/>
      <c r="K345" s="12"/>
      <c r="L345" s="12"/>
      <c r="M345" s="12"/>
      <c r="U345" s="17"/>
      <c r="V345" s="18"/>
    </row>
    <row r="346" spans="3:22" ht="15.75" customHeight="1">
      <c r="C346" s="17"/>
      <c r="D346" s="18"/>
      <c r="E346" s="18"/>
      <c r="F346" s="12"/>
      <c r="G346" s="12"/>
      <c r="J346" s="12"/>
      <c r="K346" s="12"/>
      <c r="L346" s="12"/>
      <c r="M346" s="12"/>
      <c r="U346" s="17"/>
      <c r="V346" s="18"/>
    </row>
    <row r="347" spans="3:22" ht="15.75" customHeight="1">
      <c r="C347" s="17"/>
      <c r="D347" s="18"/>
      <c r="E347" s="18"/>
      <c r="F347" s="12"/>
      <c r="G347" s="12"/>
      <c r="J347" s="12"/>
      <c r="K347" s="12"/>
      <c r="L347" s="12"/>
      <c r="M347" s="12"/>
      <c r="U347" s="17"/>
      <c r="V347" s="18"/>
    </row>
    <row r="348" spans="3:22" ht="15.75" customHeight="1">
      <c r="C348" s="17"/>
      <c r="D348" s="18"/>
      <c r="E348" s="18"/>
      <c r="F348" s="12"/>
      <c r="G348" s="12"/>
      <c r="J348" s="12"/>
      <c r="K348" s="12"/>
      <c r="L348" s="12"/>
      <c r="M348" s="12"/>
      <c r="U348" s="17"/>
      <c r="V348" s="18"/>
    </row>
    <row r="349" spans="3:22" ht="15.75" customHeight="1">
      <c r="C349" s="17"/>
      <c r="D349" s="18"/>
      <c r="E349" s="18"/>
      <c r="F349" s="12"/>
      <c r="G349" s="12"/>
      <c r="J349" s="12"/>
      <c r="K349" s="12"/>
      <c r="L349" s="12"/>
      <c r="M349" s="12"/>
      <c r="U349" s="17"/>
      <c r="V349" s="18"/>
    </row>
    <row r="350" spans="3:22" ht="15.75" customHeight="1">
      <c r="C350" s="17"/>
      <c r="D350" s="18"/>
      <c r="E350" s="18"/>
      <c r="F350" s="12"/>
      <c r="G350" s="12"/>
      <c r="J350" s="12"/>
      <c r="K350" s="12"/>
      <c r="L350" s="12"/>
      <c r="M350" s="12"/>
      <c r="U350" s="17"/>
      <c r="V350" s="18"/>
    </row>
    <row r="351" spans="3:22" ht="15.75" customHeight="1">
      <c r="C351" s="17"/>
      <c r="D351" s="18"/>
      <c r="E351" s="18"/>
      <c r="F351" s="12"/>
      <c r="G351" s="12"/>
      <c r="J351" s="12"/>
      <c r="K351" s="12"/>
      <c r="L351" s="12"/>
      <c r="M351" s="12"/>
      <c r="U351" s="17"/>
      <c r="V351" s="18"/>
    </row>
    <row r="352" spans="3:22" ht="15.75" customHeight="1">
      <c r="C352" s="17"/>
      <c r="D352" s="18"/>
      <c r="E352" s="18"/>
      <c r="F352" s="12"/>
      <c r="G352" s="12"/>
      <c r="J352" s="12"/>
      <c r="K352" s="12"/>
      <c r="L352" s="12"/>
      <c r="M352" s="12"/>
      <c r="U352" s="17"/>
      <c r="V352" s="18"/>
    </row>
    <row r="353" spans="3:22" ht="15.75" customHeight="1">
      <c r="C353" s="17"/>
      <c r="D353" s="18"/>
      <c r="E353" s="18"/>
      <c r="F353" s="12"/>
      <c r="G353" s="12"/>
      <c r="J353" s="12"/>
      <c r="K353" s="12"/>
      <c r="L353" s="12"/>
      <c r="M353" s="12"/>
      <c r="U353" s="17"/>
      <c r="V353" s="18"/>
    </row>
    <row r="354" spans="3:22" ht="15.75" customHeight="1">
      <c r="C354" s="17"/>
      <c r="D354" s="18"/>
      <c r="E354" s="18"/>
      <c r="F354" s="12"/>
      <c r="G354" s="12"/>
      <c r="J354" s="12"/>
      <c r="K354" s="12"/>
      <c r="L354" s="12"/>
      <c r="M354" s="12"/>
      <c r="U354" s="17"/>
      <c r="V354" s="18"/>
    </row>
    <row r="355" spans="3:22" ht="15.75" customHeight="1">
      <c r="C355" s="17"/>
      <c r="D355" s="18"/>
      <c r="E355" s="18"/>
      <c r="F355" s="12"/>
      <c r="G355" s="12"/>
      <c r="J355" s="12"/>
      <c r="K355" s="12"/>
      <c r="L355" s="12"/>
      <c r="M355" s="12"/>
      <c r="U355" s="17"/>
      <c r="V355" s="18"/>
    </row>
    <row r="356" spans="3:22" ht="15.75" customHeight="1">
      <c r="C356" s="17"/>
      <c r="D356" s="18"/>
      <c r="E356" s="18"/>
      <c r="F356" s="12"/>
      <c r="G356" s="12"/>
      <c r="J356" s="12"/>
      <c r="K356" s="12"/>
      <c r="L356" s="12"/>
      <c r="M356" s="12"/>
      <c r="U356" s="17"/>
      <c r="V356" s="18"/>
    </row>
    <row r="357" spans="3:22" ht="15.75" customHeight="1">
      <c r="C357" s="17"/>
      <c r="D357" s="18"/>
      <c r="E357" s="18"/>
      <c r="F357" s="12"/>
      <c r="G357" s="12"/>
      <c r="J357" s="12"/>
      <c r="K357" s="12"/>
      <c r="L357" s="12"/>
      <c r="M357" s="12"/>
      <c r="U357" s="17"/>
      <c r="V357" s="18"/>
    </row>
    <row r="358" spans="3:22" ht="15.75" customHeight="1">
      <c r="C358" s="17"/>
      <c r="D358" s="18"/>
      <c r="E358" s="18"/>
      <c r="F358" s="12"/>
      <c r="G358" s="12"/>
      <c r="J358" s="12"/>
      <c r="K358" s="12"/>
      <c r="L358" s="12"/>
      <c r="M358" s="12"/>
      <c r="U358" s="17"/>
      <c r="V358" s="18"/>
    </row>
    <row r="359" spans="3:22" ht="15.75" customHeight="1">
      <c r="C359" s="17"/>
      <c r="D359" s="18"/>
      <c r="E359" s="18"/>
      <c r="F359" s="12"/>
      <c r="G359" s="12"/>
      <c r="J359" s="12"/>
      <c r="K359" s="12"/>
      <c r="L359" s="12"/>
      <c r="M359" s="12"/>
      <c r="U359" s="17"/>
      <c r="V359" s="18"/>
    </row>
    <row r="360" spans="3:22" ht="15.75" customHeight="1">
      <c r="C360" s="17"/>
      <c r="D360" s="18"/>
      <c r="E360" s="18"/>
      <c r="F360" s="12"/>
      <c r="G360" s="12"/>
      <c r="J360" s="12"/>
      <c r="K360" s="12"/>
      <c r="L360" s="12"/>
      <c r="M360" s="12"/>
      <c r="U360" s="17"/>
      <c r="V360" s="18"/>
    </row>
    <row r="361" spans="3:22" ht="15.75" customHeight="1">
      <c r="C361" s="17"/>
      <c r="D361" s="18"/>
      <c r="E361" s="18"/>
      <c r="F361" s="12"/>
      <c r="G361" s="12"/>
      <c r="J361" s="12"/>
      <c r="K361" s="12"/>
      <c r="L361" s="12"/>
      <c r="M361" s="12"/>
      <c r="U361" s="17"/>
      <c r="V361" s="18"/>
    </row>
    <row r="362" spans="3:22" ht="15.75" customHeight="1">
      <c r="C362" s="17"/>
      <c r="D362" s="18"/>
      <c r="E362" s="18"/>
      <c r="F362" s="12"/>
      <c r="G362" s="12"/>
      <c r="J362" s="12"/>
      <c r="K362" s="12"/>
      <c r="L362" s="12"/>
      <c r="M362" s="12"/>
      <c r="U362" s="17"/>
      <c r="V362" s="18"/>
    </row>
    <row r="363" spans="3:22" ht="15.75" customHeight="1">
      <c r="C363" s="17"/>
      <c r="D363" s="18"/>
      <c r="E363" s="18"/>
      <c r="F363" s="12"/>
      <c r="G363" s="12"/>
      <c r="J363" s="12"/>
      <c r="K363" s="12"/>
      <c r="L363" s="12"/>
      <c r="M363" s="12"/>
      <c r="U363" s="17"/>
      <c r="V363" s="18"/>
    </row>
    <row r="364" spans="3:22" ht="15.75" customHeight="1">
      <c r="C364" s="17"/>
      <c r="D364" s="18"/>
      <c r="E364" s="18"/>
      <c r="F364" s="12"/>
      <c r="G364" s="12"/>
      <c r="J364" s="12"/>
      <c r="K364" s="12"/>
      <c r="L364" s="12"/>
      <c r="M364" s="12"/>
      <c r="U364" s="17"/>
      <c r="V364" s="18"/>
    </row>
    <row r="365" spans="3:22" ht="15.75" customHeight="1">
      <c r="C365" s="17"/>
      <c r="D365" s="18"/>
      <c r="E365" s="18"/>
      <c r="F365" s="12"/>
      <c r="G365" s="12"/>
      <c r="J365" s="12"/>
      <c r="K365" s="12"/>
      <c r="L365" s="12"/>
      <c r="M365" s="12"/>
      <c r="U365" s="17"/>
      <c r="V365" s="18"/>
    </row>
    <row r="366" spans="3:22" ht="15.75" customHeight="1">
      <c r="C366" s="17"/>
      <c r="D366" s="18"/>
      <c r="E366" s="18"/>
      <c r="F366" s="12"/>
      <c r="G366" s="12"/>
      <c r="J366" s="12"/>
      <c r="K366" s="12"/>
      <c r="L366" s="12"/>
      <c r="M366" s="12"/>
      <c r="U366" s="17"/>
      <c r="V366" s="18"/>
    </row>
    <row r="367" spans="3:22" ht="15.75" customHeight="1">
      <c r="C367" s="17"/>
      <c r="D367" s="18"/>
      <c r="E367" s="18"/>
      <c r="F367" s="12"/>
      <c r="G367" s="12"/>
      <c r="J367" s="12"/>
      <c r="K367" s="12"/>
      <c r="L367" s="12"/>
      <c r="M367" s="12"/>
      <c r="U367" s="17"/>
      <c r="V367" s="18"/>
    </row>
    <row r="368" spans="3:22" ht="15.75" customHeight="1">
      <c r="C368" s="17"/>
      <c r="D368" s="18"/>
      <c r="E368" s="18"/>
      <c r="F368" s="12"/>
      <c r="G368" s="12"/>
      <c r="J368" s="12"/>
      <c r="K368" s="12"/>
      <c r="L368" s="12"/>
      <c r="M368" s="12"/>
      <c r="U368" s="17"/>
      <c r="V368" s="18"/>
    </row>
    <row r="369" spans="3:22" ht="15.75" customHeight="1">
      <c r="C369" s="17"/>
      <c r="D369" s="18"/>
      <c r="E369" s="18"/>
      <c r="F369" s="12"/>
      <c r="G369" s="12"/>
      <c r="J369" s="12"/>
      <c r="K369" s="12"/>
      <c r="L369" s="12"/>
      <c r="M369" s="12"/>
      <c r="U369" s="17"/>
      <c r="V369" s="18"/>
    </row>
    <row r="370" spans="3:22" ht="15.75" customHeight="1">
      <c r="C370" s="17"/>
      <c r="D370" s="18"/>
      <c r="E370" s="18"/>
      <c r="F370" s="12"/>
      <c r="G370" s="12"/>
      <c r="J370" s="12"/>
      <c r="K370" s="12"/>
      <c r="L370" s="12"/>
      <c r="M370" s="12"/>
      <c r="U370" s="17"/>
      <c r="V370" s="18"/>
    </row>
    <row r="371" spans="3:22" ht="15.75" customHeight="1">
      <c r="C371" s="17"/>
      <c r="D371" s="18"/>
      <c r="E371" s="18"/>
      <c r="F371" s="12"/>
      <c r="G371" s="12"/>
      <c r="J371" s="12"/>
      <c r="K371" s="12"/>
      <c r="L371" s="12"/>
      <c r="M371" s="12"/>
      <c r="U371" s="17"/>
      <c r="V371" s="18"/>
    </row>
    <row r="372" spans="3:22" ht="15.75" customHeight="1">
      <c r="C372" s="17"/>
      <c r="D372" s="18"/>
      <c r="E372" s="18"/>
      <c r="F372" s="12"/>
      <c r="G372" s="12"/>
      <c r="J372" s="12"/>
      <c r="K372" s="12"/>
      <c r="L372" s="12"/>
      <c r="M372" s="12"/>
      <c r="U372" s="17"/>
      <c r="V372" s="18"/>
    </row>
    <row r="373" spans="3:22" ht="15.75" customHeight="1">
      <c r="C373" s="17"/>
      <c r="D373" s="18"/>
      <c r="E373" s="18"/>
      <c r="F373" s="12"/>
      <c r="G373" s="12"/>
      <c r="J373" s="12"/>
      <c r="K373" s="12"/>
      <c r="L373" s="12"/>
      <c r="M373" s="12"/>
      <c r="U373" s="17"/>
      <c r="V373" s="18"/>
    </row>
    <row r="374" spans="3:22" ht="15.75" customHeight="1">
      <c r="C374" s="17"/>
      <c r="D374" s="18"/>
      <c r="E374" s="18"/>
      <c r="F374" s="12"/>
      <c r="G374" s="12"/>
      <c r="J374" s="12"/>
      <c r="K374" s="12"/>
      <c r="L374" s="12"/>
      <c r="M374" s="12"/>
      <c r="U374" s="17"/>
      <c r="V374" s="18"/>
    </row>
    <row r="375" spans="3:22" ht="15.75" customHeight="1">
      <c r="C375" s="17"/>
      <c r="D375" s="18"/>
      <c r="E375" s="18"/>
      <c r="F375" s="12"/>
      <c r="G375" s="12"/>
      <c r="J375" s="12"/>
      <c r="K375" s="12"/>
      <c r="L375" s="12"/>
      <c r="M375" s="12"/>
      <c r="U375" s="17"/>
      <c r="V375" s="18"/>
    </row>
    <row r="376" spans="3:22" ht="15.75" customHeight="1">
      <c r="C376" s="17"/>
      <c r="D376" s="18"/>
      <c r="E376" s="18"/>
      <c r="F376" s="12"/>
      <c r="G376" s="12"/>
      <c r="J376" s="12"/>
      <c r="K376" s="12"/>
      <c r="L376" s="12"/>
      <c r="M376" s="12"/>
      <c r="U376" s="17"/>
      <c r="V376" s="18"/>
    </row>
    <row r="377" spans="3:22" ht="15.75" customHeight="1">
      <c r="C377" s="17"/>
      <c r="D377" s="18"/>
      <c r="E377" s="18"/>
      <c r="F377" s="12"/>
      <c r="G377" s="12"/>
      <c r="J377" s="12"/>
      <c r="K377" s="12"/>
      <c r="L377" s="12"/>
      <c r="M377" s="12"/>
      <c r="U377" s="17"/>
      <c r="V377" s="18"/>
    </row>
    <row r="378" spans="3:22" ht="15.75" customHeight="1">
      <c r="C378" s="17"/>
      <c r="D378" s="18"/>
      <c r="E378" s="18"/>
      <c r="F378" s="12"/>
      <c r="G378" s="12"/>
      <c r="J378" s="12"/>
      <c r="K378" s="12"/>
      <c r="L378" s="12"/>
      <c r="M378" s="12"/>
      <c r="U378" s="17"/>
      <c r="V378" s="18"/>
    </row>
    <row r="379" spans="3:22" ht="15.75" customHeight="1">
      <c r="C379" s="17"/>
      <c r="D379" s="18"/>
      <c r="E379" s="18"/>
      <c r="F379" s="12"/>
      <c r="G379" s="12"/>
      <c r="J379" s="12"/>
      <c r="K379" s="12"/>
      <c r="L379" s="12"/>
      <c r="M379" s="12"/>
      <c r="U379" s="17"/>
      <c r="V379" s="18"/>
    </row>
    <row r="380" spans="3:22" ht="15.75" customHeight="1">
      <c r="C380" s="17"/>
      <c r="D380" s="18"/>
      <c r="E380" s="18"/>
      <c r="F380" s="12"/>
      <c r="G380" s="12"/>
      <c r="J380" s="12"/>
      <c r="K380" s="12"/>
      <c r="L380" s="12"/>
      <c r="M380" s="12"/>
      <c r="U380" s="17"/>
      <c r="V380" s="18"/>
    </row>
    <row r="381" spans="3:22" ht="15.75" customHeight="1">
      <c r="C381" s="17"/>
      <c r="D381" s="18"/>
      <c r="E381" s="18"/>
      <c r="F381" s="12"/>
      <c r="G381" s="12"/>
      <c r="J381" s="12"/>
      <c r="K381" s="12"/>
      <c r="L381" s="12"/>
      <c r="M381" s="12"/>
      <c r="U381" s="17"/>
      <c r="V381" s="18"/>
    </row>
    <row r="382" spans="3:22" ht="15.75" customHeight="1">
      <c r="C382" s="17"/>
      <c r="D382" s="18"/>
      <c r="E382" s="18"/>
      <c r="F382" s="12"/>
      <c r="G382" s="12"/>
      <c r="J382" s="12"/>
      <c r="K382" s="12"/>
      <c r="L382" s="12"/>
      <c r="M382" s="12"/>
      <c r="U382" s="17"/>
      <c r="V382" s="18"/>
    </row>
    <row r="383" spans="3:22" ht="15.75" customHeight="1">
      <c r="C383" s="17"/>
      <c r="D383" s="18"/>
      <c r="E383" s="18"/>
      <c r="F383" s="12"/>
      <c r="G383" s="12"/>
      <c r="J383" s="12"/>
      <c r="K383" s="12"/>
      <c r="L383" s="12"/>
      <c r="M383" s="12"/>
      <c r="U383" s="17"/>
      <c r="V383" s="18"/>
    </row>
    <row r="384" spans="3:22" ht="15.75" customHeight="1">
      <c r="C384" s="17"/>
      <c r="D384" s="18"/>
      <c r="E384" s="18"/>
      <c r="F384" s="12"/>
      <c r="G384" s="12"/>
      <c r="J384" s="12"/>
      <c r="K384" s="12"/>
      <c r="L384" s="12"/>
      <c r="M384" s="12"/>
      <c r="U384" s="17"/>
      <c r="V384" s="18"/>
    </row>
    <row r="385" spans="3:22" ht="15.75" customHeight="1">
      <c r="C385" s="17"/>
      <c r="D385" s="18"/>
      <c r="E385" s="18"/>
      <c r="F385" s="12"/>
      <c r="G385" s="12"/>
      <c r="J385" s="12"/>
      <c r="K385" s="12"/>
      <c r="L385" s="12"/>
      <c r="M385" s="12"/>
      <c r="U385" s="17"/>
      <c r="V385" s="18"/>
    </row>
    <row r="386" spans="3:22" ht="15.75" customHeight="1">
      <c r="C386" s="17"/>
      <c r="D386" s="18"/>
      <c r="E386" s="18"/>
      <c r="F386" s="12"/>
      <c r="G386" s="12"/>
      <c r="J386" s="12"/>
      <c r="K386" s="12"/>
      <c r="L386" s="12"/>
      <c r="M386" s="12"/>
      <c r="U386" s="17"/>
      <c r="V386" s="18"/>
    </row>
    <row r="387" spans="3:22" ht="15.75" customHeight="1">
      <c r="C387" s="17"/>
      <c r="D387" s="18"/>
      <c r="E387" s="18"/>
      <c r="F387" s="12"/>
      <c r="G387" s="12"/>
      <c r="J387" s="12"/>
      <c r="K387" s="12"/>
      <c r="L387" s="12"/>
      <c r="M387" s="12"/>
      <c r="U387" s="17"/>
      <c r="V387" s="18"/>
    </row>
    <row r="388" spans="3:22" ht="15.75" customHeight="1">
      <c r="C388" s="17"/>
      <c r="D388" s="18"/>
      <c r="E388" s="18"/>
      <c r="F388" s="12"/>
      <c r="G388" s="12"/>
      <c r="J388" s="12"/>
      <c r="K388" s="12"/>
      <c r="L388" s="12"/>
      <c r="M388" s="12"/>
      <c r="U388" s="17"/>
      <c r="V388" s="18"/>
    </row>
    <row r="389" spans="3:22" ht="15.75" customHeight="1">
      <c r="C389" s="17"/>
      <c r="D389" s="18"/>
      <c r="E389" s="18"/>
      <c r="F389" s="12"/>
      <c r="G389" s="12"/>
      <c r="J389" s="12"/>
      <c r="K389" s="12"/>
      <c r="L389" s="12"/>
      <c r="M389" s="12"/>
      <c r="U389" s="17"/>
      <c r="V389" s="18"/>
    </row>
    <row r="390" spans="3:22" ht="15.75" customHeight="1">
      <c r="C390" s="17"/>
      <c r="D390" s="18"/>
      <c r="E390" s="18"/>
      <c r="F390" s="12"/>
      <c r="G390" s="12"/>
      <c r="J390" s="12"/>
      <c r="K390" s="12"/>
      <c r="L390" s="12"/>
      <c r="M390" s="12"/>
      <c r="U390" s="17"/>
      <c r="V390" s="18"/>
    </row>
    <row r="391" spans="3:22" ht="15.75" customHeight="1">
      <c r="C391" s="17"/>
      <c r="D391" s="18"/>
      <c r="E391" s="18"/>
      <c r="F391" s="12"/>
      <c r="G391" s="12"/>
      <c r="J391" s="12"/>
      <c r="K391" s="12"/>
      <c r="L391" s="12"/>
      <c r="M391" s="12"/>
      <c r="U391" s="17"/>
      <c r="V391" s="18"/>
    </row>
    <row r="392" spans="3:22" ht="15.75" customHeight="1">
      <c r="C392" s="17"/>
      <c r="D392" s="18"/>
      <c r="E392" s="18"/>
      <c r="F392" s="12"/>
      <c r="G392" s="12"/>
      <c r="J392" s="12"/>
      <c r="K392" s="12"/>
      <c r="L392" s="12"/>
      <c r="M392" s="12"/>
      <c r="U392" s="17"/>
      <c r="V392" s="18"/>
    </row>
    <row r="393" spans="3:22" ht="15.75" customHeight="1">
      <c r="C393" s="17"/>
      <c r="D393" s="18"/>
      <c r="E393" s="18"/>
      <c r="F393" s="12"/>
      <c r="G393" s="12"/>
      <c r="J393" s="12"/>
      <c r="K393" s="12"/>
      <c r="L393" s="12"/>
      <c r="M393" s="12"/>
      <c r="U393" s="17"/>
      <c r="V393" s="18"/>
    </row>
    <row r="394" spans="3:22" ht="15.75" customHeight="1">
      <c r="C394" s="17"/>
      <c r="D394" s="18"/>
      <c r="E394" s="18"/>
      <c r="F394" s="12"/>
      <c r="G394" s="12"/>
      <c r="J394" s="12"/>
      <c r="K394" s="12"/>
      <c r="L394" s="12"/>
      <c r="M394" s="12"/>
      <c r="U394" s="17"/>
      <c r="V394" s="18"/>
    </row>
    <row r="395" spans="3:22" ht="15.75" customHeight="1">
      <c r="C395" s="17"/>
      <c r="D395" s="18"/>
      <c r="E395" s="18"/>
      <c r="F395" s="12"/>
      <c r="G395" s="12"/>
      <c r="J395" s="12"/>
      <c r="K395" s="12"/>
      <c r="L395" s="12"/>
      <c r="M395" s="12"/>
      <c r="U395" s="17"/>
      <c r="V395" s="18"/>
    </row>
    <row r="396" spans="3:22" ht="15.75" customHeight="1">
      <c r="C396" s="17"/>
      <c r="D396" s="18"/>
      <c r="E396" s="18"/>
      <c r="F396" s="12"/>
      <c r="G396" s="12"/>
      <c r="J396" s="12"/>
      <c r="K396" s="12"/>
      <c r="L396" s="12"/>
      <c r="M396" s="12"/>
      <c r="U396" s="17"/>
      <c r="V396" s="18"/>
    </row>
    <row r="397" spans="3:22" ht="15.75" customHeight="1">
      <c r="C397" s="17"/>
      <c r="D397" s="18"/>
      <c r="E397" s="18"/>
      <c r="F397" s="12"/>
      <c r="G397" s="12"/>
      <c r="J397" s="12"/>
      <c r="K397" s="12"/>
      <c r="L397" s="12"/>
      <c r="M397" s="12"/>
      <c r="U397" s="17"/>
      <c r="V397" s="18"/>
    </row>
    <row r="398" spans="3:22" ht="15.75" customHeight="1">
      <c r="C398" s="17"/>
      <c r="D398" s="18"/>
      <c r="E398" s="18"/>
      <c r="F398" s="12"/>
      <c r="G398" s="12"/>
      <c r="J398" s="12"/>
      <c r="K398" s="12"/>
      <c r="L398" s="12"/>
      <c r="M398" s="12"/>
      <c r="U398" s="17"/>
      <c r="V398" s="18"/>
    </row>
    <row r="399" spans="3:22" ht="15.75" customHeight="1">
      <c r="C399" s="17"/>
      <c r="D399" s="18"/>
      <c r="E399" s="18"/>
      <c r="F399" s="12"/>
      <c r="G399" s="12"/>
      <c r="J399" s="12"/>
      <c r="K399" s="12"/>
      <c r="L399" s="12"/>
      <c r="M399" s="12"/>
      <c r="U399" s="17"/>
      <c r="V399" s="18"/>
    </row>
    <row r="400" spans="3:22" ht="15.75" customHeight="1">
      <c r="C400" s="17"/>
      <c r="D400" s="18"/>
      <c r="E400" s="18"/>
      <c r="F400" s="12"/>
      <c r="G400" s="12"/>
      <c r="J400" s="12"/>
      <c r="K400" s="12"/>
      <c r="L400" s="12"/>
      <c r="M400" s="12"/>
      <c r="U400" s="17"/>
      <c r="V400" s="18"/>
    </row>
    <row r="401" spans="3:22" ht="15.75" customHeight="1">
      <c r="C401" s="17"/>
      <c r="D401" s="18"/>
      <c r="E401" s="18"/>
      <c r="F401" s="12"/>
      <c r="G401" s="12"/>
      <c r="J401" s="12"/>
      <c r="K401" s="12"/>
      <c r="L401" s="12"/>
      <c r="M401" s="12"/>
      <c r="U401" s="17"/>
      <c r="V401" s="18"/>
    </row>
    <row r="402" spans="3:22" ht="15.75" customHeight="1">
      <c r="C402" s="17"/>
      <c r="D402" s="18"/>
      <c r="E402" s="18"/>
      <c r="F402" s="12"/>
      <c r="G402" s="12"/>
      <c r="J402" s="12"/>
      <c r="K402" s="12"/>
      <c r="L402" s="12"/>
      <c r="M402" s="12"/>
      <c r="U402" s="17"/>
      <c r="V402" s="18"/>
    </row>
    <row r="403" spans="3:22" ht="15.75" customHeight="1">
      <c r="C403" s="17"/>
      <c r="D403" s="18"/>
      <c r="E403" s="18"/>
      <c r="F403" s="12"/>
      <c r="G403" s="12"/>
      <c r="J403" s="12"/>
      <c r="K403" s="12"/>
      <c r="L403" s="12"/>
      <c r="M403" s="12"/>
      <c r="U403" s="17"/>
      <c r="V403" s="18"/>
    </row>
    <row r="404" spans="3:22" ht="15.75" customHeight="1">
      <c r="C404" s="17"/>
      <c r="D404" s="18"/>
      <c r="E404" s="18"/>
      <c r="F404" s="12"/>
      <c r="G404" s="12"/>
      <c r="J404" s="12"/>
      <c r="K404" s="12"/>
      <c r="L404" s="12"/>
      <c r="M404" s="12"/>
      <c r="U404" s="17"/>
      <c r="V404" s="18"/>
    </row>
    <row r="405" spans="3:22" ht="15.75" customHeight="1">
      <c r="C405" s="17"/>
      <c r="D405" s="18"/>
      <c r="E405" s="18"/>
      <c r="F405" s="12"/>
      <c r="G405" s="12"/>
      <c r="J405" s="12"/>
      <c r="K405" s="12"/>
      <c r="L405" s="12"/>
      <c r="M405" s="12"/>
      <c r="U405" s="17"/>
      <c r="V405" s="18"/>
    </row>
    <row r="406" spans="3:22" ht="15.75" customHeight="1">
      <c r="C406" s="17"/>
      <c r="D406" s="18"/>
      <c r="E406" s="18"/>
      <c r="F406" s="12"/>
      <c r="G406" s="12"/>
      <c r="J406" s="12"/>
      <c r="K406" s="12"/>
      <c r="L406" s="12"/>
      <c r="M406" s="12"/>
      <c r="U406" s="17"/>
      <c r="V406" s="18"/>
    </row>
    <row r="407" spans="3:22" ht="15.75" customHeight="1">
      <c r="C407" s="17"/>
      <c r="D407" s="18"/>
      <c r="E407" s="18"/>
      <c r="F407" s="12"/>
      <c r="G407" s="12"/>
      <c r="J407" s="12"/>
      <c r="K407" s="12"/>
      <c r="L407" s="12"/>
      <c r="M407" s="12"/>
      <c r="U407" s="17"/>
      <c r="V407" s="18"/>
    </row>
    <row r="408" spans="3:22" ht="15.75" customHeight="1">
      <c r="C408" s="17"/>
      <c r="D408" s="18"/>
      <c r="E408" s="18"/>
      <c r="F408" s="12"/>
      <c r="G408" s="12"/>
      <c r="J408" s="12"/>
      <c r="K408" s="12"/>
      <c r="L408" s="12"/>
      <c r="M408" s="12"/>
      <c r="U408" s="17"/>
      <c r="V408" s="18"/>
    </row>
    <row r="409" spans="3:22" ht="15.75" customHeight="1">
      <c r="C409" s="17"/>
      <c r="D409" s="18"/>
      <c r="E409" s="18"/>
      <c r="F409" s="12"/>
      <c r="G409" s="12"/>
      <c r="J409" s="12"/>
      <c r="K409" s="12"/>
      <c r="L409" s="12"/>
      <c r="M409" s="12"/>
      <c r="U409" s="17"/>
      <c r="V409" s="18"/>
    </row>
    <row r="410" spans="3:22" ht="15.75" customHeight="1">
      <c r="C410" s="17"/>
      <c r="D410" s="18"/>
      <c r="E410" s="18"/>
      <c r="F410" s="12"/>
      <c r="G410" s="12"/>
      <c r="J410" s="12"/>
      <c r="K410" s="12"/>
      <c r="L410" s="12"/>
      <c r="M410" s="12"/>
      <c r="U410" s="17"/>
      <c r="V410" s="18"/>
    </row>
    <row r="411" spans="3:22" ht="15.75" customHeight="1">
      <c r="C411" s="17"/>
      <c r="D411" s="18"/>
      <c r="E411" s="18"/>
      <c r="F411" s="12"/>
      <c r="G411" s="12"/>
      <c r="J411" s="12"/>
      <c r="K411" s="12"/>
      <c r="L411" s="12"/>
      <c r="M411" s="12"/>
      <c r="U411" s="17"/>
      <c r="V411" s="18"/>
    </row>
    <row r="412" spans="3:22" ht="15.75" customHeight="1">
      <c r="C412" s="17"/>
      <c r="D412" s="18"/>
      <c r="E412" s="18"/>
      <c r="F412" s="12"/>
      <c r="G412" s="12"/>
      <c r="J412" s="12"/>
      <c r="K412" s="12"/>
      <c r="L412" s="12"/>
      <c r="M412" s="12"/>
      <c r="U412" s="17"/>
      <c r="V412" s="18"/>
    </row>
    <row r="413" spans="3:22" ht="15.75" customHeight="1">
      <c r="C413" s="17"/>
      <c r="D413" s="18"/>
      <c r="E413" s="18"/>
      <c r="F413" s="12"/>
      <c r="G413" s="12"/>
      <c r="J413" s="12"/>
      <c r="K413" s="12"/>
      <c r="L413" s="12"/>
      <c r="M413" s="12"/>
      <c r="U413" s="17"/>
      <c r="V413" s="18"/>
    </row>
    <row r="414" spans="3:22" ht="15.75" customHeight="1">
      <c r="C414" s="17"/>
      <c r="D414" s="18"/>
      <c r="E414" s="18"/>
      <c r="F414" s="12"/>
      <c r="G414" s="12"/>
      <c r="J414" s="12"/>
      <c r="K414" s="12"/>
      <c r="L414" s="12"/>
      <c r="M414" s="12"/>
      <c r="U414" s="17"/>
      <c r="V414" s="18"/>
    </row>
    <row r="415" spans="3:22" ht="15.75" customHeight="1">
      <c r="C415" s="17"/>
      <c r="D415" s="18"/>
      <c r="E415" s="18"/>
      <c r="F415" s="12"/>
      <c r="G415" s="12"/>
      <c r="J415" s="12"/>
      <c r="K415" s="12"/>
      <c r="L415" s="12"/>
      <c r="M415" s="12"/>
      <c r="U415" s="17"/>
      <c r="V415" s="18"/>
    </row>
    <row r="416" spans="3:22" ht="15.75" customHeight="1">
      <c r="C416" s="17"/>
      <c r="D416" s="18"/>
      <c r="E416" s="18"/>
      <c r="F416" s="12"/>
      <c r="G416" s="12"/>
      <c r="J416" s="12"/>
      <c r="K416" s="12"/>
      <c r="L416" s="12"/>
      <c r="M416" s="12"/>
      <c r="U416" s="17"/>
      <c r="V416" s="18"/>
    </row>
    <row r="417" spans="3:22" ht="15.75" customHeight="1">
      <c r="C417" s="17"/>
      <c r="D417" s="18"/>
      <c r="E417" s="18"/>
      <c r="F417" s="12"/>
      <c r="G417" s="12"/>
      <c r="J417" s="12"/>
      <c r="K417" s="12"/>
      <c r="L417" s="12"/>
      <c r="M417" s="12"/>
      <c r="U417" s="17"/>
      <c r="V417" s="18"/>
    </row>
    <row r="418" spans="3:22" ht="15.75" customHeight="1">
      <c r="C418" s="17"/>
      <c r="D418" s="18"/>
      <c r="E418" s="18"/>
      <c r="F418" s="12"/>
      <c r="G418" s="12"/>
      <c r="J418" s="12"/>
      <c r="K418" s="12"/>
      <c r="L418" s="12"/>
      <c r="M418" s="12"/>
      <c r="U418" s="17"/>
      <c r="V418" s="18"/>
    </row>
    <row r="419" spans="3:22" ht="15.75" customHeight="1">
      <c r="C419" s="17"/>
      <c r="D419" s="18"/>
      <c r="E419" s="18"/>
      <c r="F419" s="12"/>
      <c r="G419" s="12"/>
      <c r="J419" s="12"/>
      <c r="K419" s="12"/>
      <c r="L419" s="12"/>
      <c r="M419" s="12"/>
      <c r="U419" s="17"/>
      <c r="V419" s="18"/>
    </row>
    <row r="420" spans="3:22" ht="15.75" customHeight="1">
      <c r="C420" s="17"/>
      <c r="D420" s="18"/>
      <c r="E420" s="18"/>
      <c r="F420" s="12"/>
      <c r="G420" s="12"/>
      <c r="J420" s="12"/>
      <c r="K420" s="12"/>
      <c r="L420" s="12"/>
      <c r="M420" s="12"/>
      <c r="U420" s="17"/>
      <c r="V420" s="18"/>
    </row>
    <row r="421" spans="3:22" ht="15.75" customHeight="1">
      <c r="C421" s="17"/>
      <c r="D421" s="18"/>
      <c r="E421" s="18"/>
      <c r="F421" s="12"/>
      <c r="G421" s="12"/>
      <c r="J421" s="12"/>
      <c r="K421" s="12"/>
      <c r="L421" s="12"/>
      <c r="M421" s="12"/>
      <c r="U421" s="17"/>
      <c r="V421" s="18"/>
    </row>
    <row r="422" spans="3:22" ht="15.75" customHeight="1">
      <c r="C422" s="17"/>
      <c r="D422" s="18"/>
      <c r="E422" s="18"/>
      <c r="F422" s="12"/>
      <c r="G422" s="12"/>
      <c r="J422" s="12"/>
      <c r="K422" s="12"/>
      <c r="L422" s="12"/>
      <c r="M422" s="12"/>
      <c r="U422" s="17"/>
      <c r="V422" s="18"/>
    </row>
    <row r="423" spans="3:22" ht="15.75" customHeight="1">
      <c r="C423" s="17"/>
      <c r="D423" s="18"/>
      <c r="E423" s="18"/>
      <c r="F423" s="12"/>
      <c r="G423" s="12"/>
      <c r="J423" s="12"/>
      <c r="K423" s="12"/>
      <c r="L423" s="12"/>
      <c r="M423" s="12"/>
      <c r="U423" s="17"/>
      <c r="V423" s="18"/>
    </row>
    <row r="424" spans="3:22" ht="15.75" customHeight="1">
      <c r="C424" s="17"/>
      <c r="D424" s="18"/>
      <c r="E424" s="18"/>
      <c r="F424" s="12"/>
      <c r="G424" s="12"/>
      <c r="J424" s="12"/>
      <c r="K424" s="12"/>
      <c r="L424" s="12"/>
      <c r="M424" s="12"/>
      <c r="U424" s="17"/>
      <c r="V424" s="18"/>
    </row>
    <row r="425" spans="3:22" ht="15.75" customHeight="1">
      <c r="C425" s="17"/>
      <c r="D425" s="18"/>
      <c r="E425" s="18"/>
      <c r="F425" s="12"/>
      <c r="G425" s="12"/>
      <c r="J425" s="12"/>
      <c r="K425" s="12"/>
      <c r="L425" s="12"/>
      <c r="M425" s="12"/>
      <c r="U425" s="17"/>
      <c r="V425" s="18"/>
    </row>
    <row r="426" spans="3:22" ht="15.75" customHeight="1">
      <c r="C426" s="17"/>
      <c r="D426" s="18"/>
      <c r="E426" s="18"/>
      <c r="F426" s="12"/>
      <c r="G426" s="12"/>
      <c r="J426" s="12"/>
      <c r="K426" s="12"/>
      <c r="L426" s="12"/>
      <c r="M426" s="12"/>
      <c r="U426" s="17"/>
      <c r="V426" s="18"/>
    </row>
    <row r="427" spans="3:22" ht="15.75" customHeight="1">
      <c r="C427" s="17"/>
      <c r="D427" s="18"/>
      <c r="E427" s="18"/>
      <c r="F427" s="12"/>
      <c r="G427" s="12"/>
      <c r="J427" s="12"/>
      <c r="K427" s="12"/>
      <c r="L427" s="12"/>
      <c r="M427" s="12"/>
      <c r="U427" s="17"/>
      <c r="V427" s="18"/>
    </row>
    <row r="428" spans="3:22" ht="15.75" customHeight="1">
      <c r="C428" s="17"/>
      <c r="D428" s="18"/>
      <c r="E428" s="18"/>
      <c r="F428" s="12"/>
      <c r="G428" s="12"/>
      <c r="J428" s="12"/>
      <c r="K428" s="12"/>
      <c r="L428" s="12"/>
      <c r="M428" s="12"/>
      <c r="U428" s="17"/>
      <c r="V428" s="18"/>
    </row>
    <row r="429" spans="3:22" ht="15.75" customHeight="1">
      <c r="C429" s="17"/>
      <c r="D429" s="18"/>
      <c r="E429" s="18"/>
      <c r="F429" s="12"/>
      <c r="G429" s="12"/>
      <c r="J429" s="12"/>
      <c r="K429" s="12"/>
      <c r="L429" s="12"/>
      <c r="M429" s="12"/>
      <c r="U429" s="17"/>
      <c r="V429" s="18"/>
    </row>
    <row r="430" spans="3:22" ht="15.75" customHeight="1">
      <c r="C430" s="17"/>
      <c r="D430" s="18"/>
      <c r="E430" s="18"/>
      <c r="F430" s="12"/>
      <c r="G430" s="12"/>
      <c r="J430" s="12"/>
      <c r="K430" s="12"/>
      <c r="L430" s="12"/>
      <c r="M430" s="12"/>
      <c r="U430" s="17"/>
      <c r="V430" s="18"/>
    </row>
    <row r="431" spans="3:22" ht="15.75" customHeight="1">
      <c r="C431" s="17"/>
      <c r="D431" s="18"/>
      <c r="E431" s="18"/>
      <c r="F431" s="12"/>
      <c r="G431" s="12"/>
      <c r="J431" s="12"/>
      <c r="K431" s="12"/>
      <c r="L431" s="12"/>
      <c r="M431" s="12"/>
      <c r="U431" s="17"/>
      <c r="V431" s="18"/>
    </row>
    <row r="432" spans="3:22" ht="15.75" customHeight="1">
      <c r="C432" s="17"/>
      <c r="D432" s="18"/>
      <c r="E432" s="18"/>
      <c r="F432" s="12"/>
      <c r="G432" s="12"/>
      <c r="J432" s="12"/>
      <c r="K432" s="12"/>
      <c r="L432" s="12"/>
      <c r="M432" s="12"/>
      <c r="U432" s="17"/>
      <c r="V432" s="18"/>
    </row>
    <row r="433" spans="3:22" ht="15.75" customHeight="1">
      <c r="C433" s="17"/>
      <c r="D433" s="18"/>
      <c r="E433" s="18"/>
      <c r="F433" s="12"/>
      <c r="G433" s="12"/>
      <c r="J433" s="12"/>
      <c r="K433" s="12"/>
      <c r="L433" s="12"/>
      <c r="M433" s="12"/>
      <c r="U433" s="17"/>
      <c r="V433" s="18"/>
    </row>
    <row r="434" spans="3:22" ht="15.75" customHeight="1">
      <c r="C434" s="17"/>
      <c r="D434" s="18"/>
      <c r="E434" s="18"/>
      <c r="F434" s="12"/>
      <c r="G434" s="12"/>
      <c r="J434" s="12"/>
      <c r="K434" s="12"/>
      <c r="L434" s="12"/>
      <c r="M434" s="12"/>
      <c r="U434" s="17"/>
      <c r="V434" s="18"/>
    </row>
    <row r="435" spans="3:22" ht="15.75" customHeight="1">
      <c r="C435" s="17"/>
      <c r="D435" s="18"/>
      <c r="E435" s="18"/>
      <c r="F435" s="12"/>
      <c r="G435" s="12"/>
      <c r="J435" s="12"/>
      <c r="K435" s="12"/>
      <c r="L435" s="12"/>
      <c r="M435" s="12"/>
      <c r="U435" s="17"/>
      <c r="V435" s="18"/>
    </row>
    <row r="436" spans="3:22" ht="15.75" customHeight="1">
      <c r="C436" s="17"/>
      <c r="D436" s="18"/>
      <c r="E436" s="18"/>
      <c r="F436" s="12"/>
      <c r="G436" s="12"/>
      <c r="J436" s="12"/>
      <c r="K436" s="12"/>
      <c r="L436" s="12"/>
      <c r="M436" s="12"/>
      <c r="U436" s="17"/>
      <c r="V436" s="18"/>
    </row>
    <row r="437" spans="3:22" ht="15.75" customHeight="1">
      <c r="C437" s="17"/>
      <c r="D437" s="18"/>
      <c r="E437" s="18"/>
      <c r="F437" s="12"/>
      <c r="G437" s="12"/>
      <c r="J437" s="12"/>
      <c r="K437" s="12"/>
      <c r="L437" s="12"/>
      <c r="M437" s="12"/>
      <c r="U437" s="17"/>
      <c r="V437" s="18"/>
    </row>
    <row r="438" spans="3:22" ht="15.75" customHeight="1">
      <c r="C438" s="17"/>
      <c r="D438" s="18"/>
      <c r="E438" s="18"/>
      <c r="F438" s="12"/>
      <c r="G438" s="12"/>
      <c r="J438" s="12"/>
      <c r="K438" s="12"/>
      <c r="L438" s="12"/>
      <c r="M438" s="12"/>
      <c r="U438" s="17"/>
      <c r="V438" s="18"/>
    </row>
    <row r="439" spans="3:22" ht="15.75" customHeight="1">
      <c r="C439" s="17"/>
      <c r="D439" s="18"/>
      <c r="E439" s="18"/>
      <c r="F439" s="12"/>
      <c r="G439" s="12"/>
      <c r="J439" s="12"/>
      <c r="K439" s="12"/>
      <c r="L439" s="12"/>
      <c r="M439" s="12"/>
      <c r="U439" s="17"/>
      <c r="V439" s="18"/>
    </row>
    <row r="440" spans="3:22" ht="15.75" customHeight="1">
      <c r="C440" s="17"/>
      <c r="D440" s="18"/>
      <c r="E440" s="18"/>
      <c r="F440" s="12"/>
      <c r="G440" s="12"/>
      <c r="J440" s="12"/>
      <c r="K440" s="12"/>
      <c r="L440" s="12"/>
      <c r="M440" s="12"/>
      <c r="U440" s="17"/>
      <c r="V440" s="18"/>
    </row>
    <row r="441" spans="3:22" ht="15.75" customHeight="1">
      <c r="C441" s="17"/>
      <c r="D441" s="18"/>
      <c r="E441" s="18"/>
      <c r="F441" s="12"/>
      <c r="G441" s="12"/>
      <c r="J441" s="12"/>
      <c r="K441" s="12"/>
      <c r="L441" s="12"/>
      <c r="M441" s="12"/>
      <c r="U441" s="17"/>
      <c r="V441" s="18"/>
    </row>
    <row r="442" spans="3:22" ht="15.75" customHeight="1">
      <c r="C442" s="17"/>
      <c r="D442" s="18"/>
      <c r="E442" s="18"/>
      <c r="F442" s="12"/>
      <c r="G442" s="12"/>
      <c r="J442" s="12"/>
      <c r="K442" s="12"/>
      <c r="L442" s="12"/>
      <c r="M442" s="12"/>
      <c r="U442" s="17"/>
      <c r="V442" s="18"/>
    </row>
    <row r="443" spans="3:22" ht="15.75" customHeight="1">
      <c r="C443" s="17"/>
      <c r="D443" s="18"/>
      <c r="E443" s="18"/>
      <c r="F443" s="12"/>
      <c r="G443" s="12"/>
      <c r="J443" s="12"/>
      <c r="K443" s="12"/>
      <c r="L443" s="12"/>
      <c r="M443" s="12"/>
      <c r="U443" s="17"/>
      <c r="V443" s="18"/>
    </row>
    <row r="444" spans="3:22" ht="15.75" customHeight="1">
      <c r="C444" s="17"/>
      <c r="D444" s="18"/>
      <c r="E444" s="18"/>
      <c r="F444" s="12"/>
      <c r="G444" s="12"/>
      <c r="J444" s="12"/>
      <c r="K444" s="12"/>
      <c r="L444" s="12"/>
      <c r="M444" s="12"/>
      <c r="U444" s="17"/>
      <c r="V444" s="18"/>
    </row>
    <row r="445" spans="3:22" ht="15.75" customHeight="1">
      <c r="C445" s="17"/>
      <c r="D445" s="18"/>
      <c r="E445" s="18"/>
      <c r="F445" s="12"/>
      <c r="G445" s="12"/>
      <c r="J445" s="12"/>
      <c r="K445" s="12"/>
      <c r="L445" s="12"/>
      <c r="M445" s="12"/>
      <c r="U445" s="17"/>
      <c r="V445" s="18"/>
    </row>
    <row r="446" spans="3:22" ht="15.75" customHeight="1">
      <c r="C446" s="17"/>
      <c r="D446" s="18"/>
      <c r="E446" s="18"/>
      <c r="F446" s="12"/>
      <c r="G446" s="12"/>
      <c r="J446" s="12"/>
      <c r="K446" s="12"/>
      <c r="L446" s="12"/>
      <c r="M446" s="12"/>
      <c r="U446" s="17"/>
      <c r="V446" s="18"/>
    </row>
    <row r="447" spans="3:22" ht="15.75" customHeight="1">
      <c r="C447" s="17"/>
      <c r="D447" s="18"/>
      <c r="E447" s="18"/>
      <c r="F447" s="12"/>
      <c r="G447" s="12"/>
      <c r="J447" s="12"/>
      <c r="K447" s="12"/>
      <c r="L447" s="12"/>
      <c r="M447" s="12"/>
      <c r="U447" s="17"/>
      <c r="V447" s="18"/>
    </row>
    <row r="448" spans="3:22" ht="15.75" customHeight="1">
      <c r="C448" s="17"/>
      <c r="D448" s="18"/>
      <c r="E448" s="18"/>
      <c r="F448" s="12"/>
      <c r="G448" s="12"/>
      <c r="J448" s="12"/>
      <c r="K448" s="12"/>
      <c r="L448" s="12"/>
      <c r="M448" s="12"/>
      <c r="U448" s="17"/>
      <c r="V448" s="18"/>
    </row>
    <row r="449" spans="3:22" ht="15.75" customHeight="1">
      <c r="C449" s="17"/>
      <c r="D449" s="18"/>
      <c r="E449" s="18"/>
      <c r="F449" s="12"/>
      <c r="G449" s="12"/>
      <c r="J449" s="12"/>
      <c r="K449" s="12"/>
      <c r="L449" s="12"/>
      <c r="M449" s="12"/>
      <c r="U449" s="17"/>
      <c r="V449" s="18"/>
    </row>
    <row r="450" spans="3:22" ht="15.75" customHeight="1">
      <c r="C450" s="17"/>
      <c r="D450" s="18"/>
      <c r="E450" s="18"/>
      <c r="F450" s="12"/>
      <c r="G450" s="12"/>
      <c r="J450" s="12"/>
      <c r="K450" s="12"/>
      <c r="L450" s="12"/>
      <c r="M450" s="12"/>
      <c r="U450" s="17"/>
      <c r="V450" s="18"/>
    </row>
    <row r="451" spans="3:22" ht="15.75" customHeight="1">
      <c r="C451" s="17"/>
      <c r="D451" s="18"/>
      <c r="E451" s="18"/>
      <c r="F451" s="12"/>
      <c r="G451" s="12"/>
      <c r="J451" s="12"/>
      <c r="K451" s="12"/>
      <c r="L451" s="12"/>
      <c r="M451" s="12"/>
      <c r="U451" s="17"/>
      <c r="V451" s="18"/>
    </row>
    <row r="452" spans="3:22" ht="15.75" customHeight="1">
      <c r="C452" s="17"/>
      <c r="D452" s="18"/>
      <c r="E452" s="18"/>
      <c r="F452" s="12"/>
      <c r="G452" s="12"/>
      <c r="J452" s="12"/>
      <c r="K452" s="12"/>
      <c r="L452" s="12"/>
      <c r="M452" s="12"/>
      <c r="U452" s="17"/>
      <c r="V452" s="18"/>
    </row>
    <row r="453" spans="3:22" ht="15.75" customHeight="1">
      <c r="C453" s="17"/>
      <c r="D453" s="18"/>
      <c r="E453" s="18"/>
      <c r="F453" s="12"/>
      <c r="G453" s="12"/>
      <c r="J453" s="12"/>
      <c r="K453" s="12"/>
      <c r="L453" s="12"/>
      <c r="M453" s="12"/>
      <c r="U453" s="17"/>
      <c r="V453" s="18"/>
    </row>
    <row r="454" spans="3:22" ht="15.75" customHeight="1">
      <c r="C454" s="17"/>
      <c r="D454" s="18"/>
      <c r="E454" s="18"/>
      <c r="F454" s="12"/>
      <c r="G454" s="12"/>
      <c r="J454" s="12"/>
      <c r="K454" s="12"/>
      <c r="L454" s="12"/>
      <c r="M454" s="12"/>
      <c r="U454" s="17"/>
      <c r="V454" s="18"/>
    </row>
    <row r="455" spans="3:22" ht="15.75" customHeight="1">
      <c r="C455" s="17"/>
      <c r="D455" s="18"/>
      <c r="E455" s="18"/>
      <c r="F455" s="12"/>
      <c r="G455" s="12"/>
      <c r="J455" s="12"/>
      <c r="K455" s="12"/>
      <c r="L455" s="12"/>
      <c r="M455" s="12"/>
      <c r="U455" s="17"/>
      <c r="V455" s="18"/>
    </row>
    <row r="456" spans="3:22" ht="15.75" customHeight="1">
      <c r="C456" s="17"/>
      <c r="D456" s="18"/>
      <c r="E456" s="18"/>
      <c r="F456" s="12"/>
      <c r="G456" s="12"/>
      <c r="J456" s="12"/>
      <c r="K456" s="12"/>
      <c r="L456" s="12"/>
      <c r="M456" s="12"/>
      <c r="U456" s="17"/>
      <c r="V456" s="18"/>
    </row>
    <row r="457" spans="3:22" ht="15.75" customHeight="1">
      <c r="C457" s="17"/>
      <c r="D457" s="18"/>
      <c r="E457" s="18"/>
      <c r="F457" s="12"/>
      <c r="G457" s="12"/>
      <c r="J457" s="12"/>
      <c r="K457" s="12"/>
      <c r="L457" s="12"/>
      <c r="M457" s="12"/>
      <c r="U457" s="17"/>
      <c r="V457" s="18"/>
    </row>
    <row r="458" spans="3:22" ht="15.75" customHeight="1">
      <c r="C458" s="17"/>
      <c r="D458" s="18"/>
      <c r="E458" s="18"/>
      <c r="F458" s="12"/>
      <c r="G458" s="12"/>
      <c r="J458" s="12"/>
      <c r="K458" s="12"/>
      <c r="L458" s="12"/>
      <c r="M458" s="12"/>
      <c r="U458" s="17"/>
      <c r="V458" s="18"/>
    </row>
    <row r="459" spans="3:22" ht="15.75" customHeight="1">
      <c r="C459" s="17"/>
      <c r="D459" s="18"/>
      <c r="E459" s="18"/>
      <c r="F459" s="12"/>
      <c r="G459" s="12"/>
      <c r="J459" s="12"/>
      <c r="K459" s="12"/>
      <c r="L459" s="12"/>
      <c r="M459" s="12"/>
      <c r="U459" s="17"/>
      <c r="V459" s="18"/>
    </row>
    <row r="460" spans="3:22" ht="15.75" customHeight="1">
      <c r="C460" s="17"/>
      <c r="D460" s="18"/>
      <c r="E460" s="18"/>
      <c r="F460" s="12"/>
      <c r="G460" s="12"/>
      <c r="J460" s="12"/>
      <c r="K460" s="12"/>
      <c r="L460" s="12"/>
      <c r="M460" s="12"/>
      <c r="U460" s="17"/>
      <c r="V460" s="18"/>
    </row>
    <row r="461" spans="3:22" ht="15.75" customHeight="1">
      <c r="C461" s="17"/>
      <c r="D461" s="18"/>
      <c r="E461" s="18"/>
      <c r="F461" s="12"/>
      <c r="G461" s="12"/>
      <c r="J461" s="12"/>
      <c r="K461" s="12"/>
      <c r="L461" s="12"/>
      <c r="M461" s="12"/>
      <c r="U461" s="17"/>
      <c r="V461" s="18"/>
    </row>
    <row r="462" spans="3:22" ht="15.75" customHeight="1">
      <c r="C462" s="17"/>
      <c r="D462" s="18"/>
      <c r="E462" s="18"/>
      <c r="F462" s="12"/>
      <c r="G462" s="12"/>
      <c r="J462" s="12"/>
      <c r="K462" s="12"/>
      <c r="L462" s="12"/>
      <c r="M462" s="12"/>
      <c r="U462" s="17"/>
      <c r="V462" s="18"/>
    </row>
    <row r="463" spans="3:22" ht="15.75" customHeight="1">
      <c r="C463" s="17"/>
      <c r="D463" s="18"/>
      <c r="E463" s="18"/>
      <c r="F463" s="12"/>
      <c r="G463" s="12"/>
      <c r="J463" s="12"/>
      <c r="K463" s="12"/>
      <c r="L463" s="12"/>
      <c r="M463" s="12"/>
      <c r="U463" s="17"/>
      <c r="V463" s="18"/>
    </row>
    <row r="464" spans="3:22" ht="15.75" customHeight="1">
      <c r="C464" s="17"/>
      <c r="D464" s="18"/>
      <c r="E464" s="18"/>
      <c r="F464" s="12"/>
      <c r="G464" s="12"/>
      <c r="J464" s="12"/>
      <c r="K464" s="12"/>
      <c r="L464" s="12"/>
      <c r="M464" s="12"/>
      <c r="U464" s="17"/>
      <c r="V464" s="18"/>
    </row>
    <row r="465" spans="3:22" ht="15.75" customHeight="1">
      <c r="C465" s="17"/>
      <c r="D465" s="18"/>
      <c r="E465" s="18"/>
      <c r="F465" s="12"/>
      <c r="G465" s="12"/>
      <c r="J465" s="12"/>
      <c r="K465" s="12"/>
      <c r="L465" s="12"/>
      <c r="M465" s="12"/>
      <c r="U465" s="17"/>
      <c r="V465" s="18"/>
    </row>
    <row r="466" spans="3:22" ht="15.75" customHeight="1">
      <c r="C466" s="17"/>
      <c r="D466" s="18"/>
      <c r="E466" s="18"/>
      <c r="F466" s="12"/>
      <c r="G466" s="12"/>
      <c r="J466" s="12"/>
      <c r="K466" s="12"/>
      <c r="L466" s="12"/>
      <c r="M466" s="12"/>
      <c r="U466" s="17"/>
      <c r="V466" s="18"/>
    </row>
    <row r="467" spans="3:22" ht="15.75" customHeight="1">
      <c r="C467" s="17"/>
      <c r="D467" s="18"/>
      <c r="E467" s="18"/>
      <c r="F467" s="12"/>
      <c r="G467" s="12"/>
      <c r="J467" s="12"/>
      <c r="K467" s="12"/>
      <c r="L467" s="12"/>
      <c r="M467" s="12"/>
      <c r="U467" s="17"/>
      <c r="V467" s="18"/>
    </row>
    <row r="468" spans="3:22" ht="15.75" customHeight="1">
      <c r="C468" s="17"/>
      <c r="D468" s="18"/>
      <c r="E468" s="18"/>
      <c r="F468" s="12"/>
      <c r="G468" s="12"/>
      <c r="J468" s="12"/>
      <c r="K468" s="12"/>
      <c r="L468" s="12"/>
      <c r="M468" s="12"/>
      <c r="U468" s="17"/>
      <c r="V468" s="18"/>
    </row>
    <row r="469" spans="3:22" ht="15.75" customHeight="1">
      <c r="C469" s="17"/>
      <c r="D469" s="18"/>
      <c r="E469" s="18"/>
      <c r="F469" s="12"/>
      <c r="G469" s="12"/>
      <c r="J469" s="12"/>
      <c r="K469" s="12"/>
      <c r="L469" s="12"/>
      <c r="M469" s="12"/>
      <c r="U469" s="17"/>
      <c r="V469" s="18"/>
    </row>
    <row r="470" spans="3:22" ht="15.75" customHeight="1">
      <c r="C470" s="17"/>
      <c r="D470" s="18"/>
      <c r="E470" s="18"/>
      <c r="F470" s="12"/>
      <c r="G470" s="12"/>
      <c r="J470" s="12"/>
      <c r="K470" s="12"/>
      <c r="L470" s="12"/>
      <c r="M470" s="12"/>
      <c r="U470" s="17"/>
      <c r="V470" s="18"/>
    </row>
    <row r="471" spans="3:22" ht="15.75" customHeight="1">
      <c r="C471" s="17"/>
      <c r="D471" s="18"/>
      <c r="E471" s="18"/>
      <c r="F471" s="12"/>
      <c r="G471" s="12"/>
      <c r="J471" s="12"/>
      <c r="K471" s="12"/>
      <c r="L471" s="12"/>
      <c r="M471" s="12"/>
      <c r="U471" s="17"/>
      <c r="V471" s="18"/>
    </row>
    <row r="472" spans="3:22" ht="15.75" customHeight="1">
      <c r="C472" s="17"/>
      <c r="D472" s="18"/>
      <c r="E472" s="18"/>
      <c r="F472" s="12"/>
      <c r="G472" s="12"/>
      <c r="J472" s="12"/>
      <c r="K472" s="12"/>
      <c r="L472" s="12"/>
      <c r="M472" s="12"/>
      <c r="U472" s="17"/>
      <c r="V472" s="18"/>
    </row>
    <row r="473" spans="3:22" ht="15.75" customHeight="1">
      <c r="C473" s="17"/>
      <c r="D473" s="18"/>
      <c r="E473" s="18"/>
      <c r="F473" s="12"/>
      <c r="G473" s="12"/>
      <c r="J473" s="12"/>
      <c r="K473" s="12"/>
      <c r="L473" s="12"/>
      <c r="M473" s="12"/>
      <c r="U473" s="17"/>
      <c r="V473" s="18"/>
    </row>
    <row r="474" spans="3:22" ht="15.75" customHeight="1">
      <c r="C474" s="17"/>
      <c r="D474" s="18"/>
      <c r="E474" s="18"/>
      <c r="F474" s="12"/>
      <c r="G474" s="12"/>
      <c r="J474" s="12"/>
      <c r="K474" s="12"/>
      <c r="L474" s="12"/>
      <c r="M474" s="12"/>
      <c r="U474" s="17"/>
      <c r="V474" s="18"/>
    </row>
    <row r="475" spans="3:22" ht="15.75" customHeight="1">
      <c r="C475" s="17"/>
      <c r="D475" s="18"/>
      <c r="E475" s="18"/>
      <c r="F475" s="12"/>
      <c r="G475" s="12"/>
      <c r="J475" s="12"/>
      <c r="K475" s="12"/>
      <c r="L475" s="12"/>
      <c r="M475" s="12"/>
      <c r="U475" s="17"/>
      <c r="V475" s="18"/>
    </row>
    <row r="476" spans="3:22" ht="15.75" customHeight="1">
      <c r="C476" s="17"/>
      <c r="D476" s="18"/>
      <c r="E476" s="18"/>
      <c r="F476" s="12"/>
      <c r="G476" s="12"/>
      <c r="J476" s="12"/>
      <c r="K476" s="12"/>
      <c r="L476" s="12"/>
      <c r="M476" s="12"/>
      <c r="U476" s="17"/>
      <c r="V476" s="18"/>
    </row>
    <row r="477" spans="3:22" ht="15.75" customHeight="1">
      <c r="C477" s="17"/>
      <c r="D477" s="18"/>
      <c r="E477" s="18"/>
      <c r="F477" s="12"/>
      <c r="G477" s="12"/>
      <c r="J477" s="12"/>
      <c r="K477" s="12"/>
      <c r="L477" s="12"/>
      <c r="M477" s="12"/>
      <c r="U477" s="17"/>
      <c r="V477" s="18"/>
    </row>
    <row r="478" spans="3:22" ht="15.75" customHeight="1">
      <c r="C478" s="17"/>
      <c r="D478" s="18"/>
      <c r="E478" s="18"/>
      <c r="F478" s="12"/>
      <c r="G478" s="12"/>
      <c r="J478" s="12"/>
      <c r="K478" s="12"/>
      <c r="L478" s="12"/>
      <c r="M478" s="12"/>
      <c r="U478" s="17"/>
      <c r="V478" s="18"/>
    </row>
    <row r="479" spans="3:22" ht="15.75" customHeight="1">
      <c r="C479" s="17"/>
      <c r="D479" s="18"/>
      <c r="E479" s="18"/>
      <c r="F479" s="12"/>
      <c r="G479" s="12"/>
      <c r="J479" s="12"/>
      <c r="K479" s="12"/>
      <c r="L479" s="12"/>
      <c r="M479" s="12"/>
      <c r="U479" s="17"/>
      <c r="V479" s="18"/>
    </row>
    <row r="480" spans="3:22" ht="15.75" customHeight="1">
      <c r="C480" s="17"/>
      <c r="D480" s="18"/>
      <c r="E480" s="18"/>
      <c r="F480" s="12"/>
      <c r="G480" s="12"/>
      <c r="J480" s="12"/>
      <c r="K480" s="12"/>
      <c r="L480" s="12"/>
      <c r="M480" s="12"/>
      <c r="U480" s="17"/>
      <c r="V480" s="18"/>
    </row>
    <row r="481" spans="3:22" ht="15.75" customHeight="1">
      <c r="C481" s="17"/>
      <c r="D481" s="18"/>
      <c r="E481" s="18"/>
      <c r="F481" s="12"/>
      <c r="G481" s="12"/>
      <c r="J481" s="12"/>
      <c r="K481" s="12"/>
      <c r="L481" s="12"/>
      <c r="M481" s="12"/>
      <c r="U481" s="17"/>
      <c r="V481" s="18"/>
    </row>
    <row r="482" spans="3:22" ht="15.75" customHeight="1">
      <c r="C482" s="17"/>
      <c r="D482" s="18"/>
      <c r="E482" s="18"/>
      <c r="F482" s="12"/>
      <c r="G482" s="12"/>
      <c r="J482" s="12"/>
      <c r="K482" s="12"/>
      <c r="L482" s="12"/>
      <c r="M482" s="12"/>
      <c r="U482" s="17"/>
      <c r="V482" s="18"/>
    </row>
    <row r="483" spans="3:22" ht="15.75" customHeight="1">
      <c r="C483" s="17"/>
      <c r="D483" s="18"/>
      <c r="E483" s="18"/>
      <c r="F483" s="12"/>
      <c r="G483" s="12"/>
      <c r="J483" s="12"/>
      <c r="K483" s="12"/>
      <c r="L483" s="12"/>
      <c r="M483" s="12"/>
      <c r="U483" s="17"/>
      <c r="V483" s="18"/>
    </row>
    <row r="484" spans="3:22" ht="15.75" customHeight="1">
      <c r="C484" s="17"/>
      <c r="D484" s="18"/>
      <c r="E484" s="18"/>
      <c r="F484" s="12"/>
      <c r="G484" s="12"/>
      <c r="J484" s="12"/>
      <c r="K484" s="12"/>
      <c r="L484" s="12"/>
      <c r="M484" s="12"/>
      <c r="U484" s="17"/>
      <c r="V484" s="18"/>
    </row>
    <row r="485" spans="3:22" ht="15.75" customHeight="1">
      <c r="C485" s="17"/>
      <c r="D485" s="18"/>
      <c r="E485" s="18"/>
      <c r="F485" s="12"/>
      <c r="G485" s="12"/>
      <c r="J485" s="12"/>
      <c r="K485" s="12"/>
      <c r="L485" s="12"/>
      <c r="M485" s="12"/>
      <c r="U485" s="17"/>
      <c r="V485" s="18"/>
    </row>
    <row r="486" spans="3:22" ht="15.75" customHeight="1">
      <c r="C486" s="17"/>
      <c r="D486" s="18"/>
      <c r="E486" s="18"/>
      <c r="F486" s="12"/>
      <c r="G486" s="12"/>
      <c r="J486" s="12"/>
      <c r="K486" s="12"/>
      <c r="L486" s="12"/>
      <c r="M486" s="12"/>
      <c r="U486" s="17"/>
      <c r="V486" s="18"/>
    </row>
    <row r="487" spans="3:22" ht="15.75" customHeight="1">
      <c r="C487" s="17"/>
      <c r="D487" s="18"/>
      <c r="E487" s="18"/>
      <c r="F487" s="12"/>
      <c r="G487" s="12"/>
      <c r="J487" s="12"/>
      <c r="K487" s="12"/>
      <c r="L487" s="12"/>
      <c r="M487" s="12"/>
      <c r="U487" s="17"/>
      <c r="V487" s="18"/>
    </row>
    <row r="488" spans="3:22" ht="15.75" customHeight="1">
      <c r="C488" s="17"/>
      <c r="D488" s="18"/>
      <c r="E488" s="18"/>
      <c r="F488" s="12"/>
      <c r="G488" s="12"/>
      <c r="J488" s="12"/>
      <c r="K488" s="12"/>
      <c r="L488" s="12"/>
      <c r="M488" s="12"/>
      <c r="U488" s="17"/>
      <c r="V488" s="18"/>
    </row>
    <row r="489" spans="3:22" ht="15.75" customHeight="1">
      <c r="C489" s="17"/>
      <c r="D489" s="18"/>
      <c r="E489" s="18"/>
      <c r="F489" s="12"/>
      <c r="G489" s="12"/>
      <c r="J489" s="12"/>
      <c r="K489" s="12"/>
      <c r="L489" s="12"/>
      <c r="M489" s="12"/>
      <c r="U489" s="17"/>
      <c r="V489" s="18"/>
    </row>
    <row r="490" spans="3:22" ht="15.75" customHeight="1">
      <c r="C490" s="17"/>
      <c r="D490" s="18"/>
      <c r="E490" s="18"/>
      <c r="F490" s="12"/>
      <c r="G490" s="12"/>
      <c r="J490" s="12"/>
      <c r="K490" s="12"/>
      <c r="L490" s="12"/>
      <c r="M490" s="12"/>
      <c r="U490" s="17"/>
      <c r="V490" s="18"/>
    </row>
    <row r="491" spans="3:22" ht="15.75" customHeight="1">
      <c r="C491" s="17"/>
      <c r="D491" s="18"/>
      <c r="E491" s="18"/>
      <c r="F491" s="12"/>
      <c r="G491" s="12"/>
      <c r="J491" s="12"/>
      <c r="K491" s="12"/>
      <c r="L491" s="12"/>
      <c r="M491" s="12"/>
      <c r="U491" s="17"/>
      <c r="V491" s="18"/>
    </row>
    <row r="492" spans="3:22" ht="15.75" customHeight="1">
      <c r="C492" s="17"/>
      <c r="D492" s="18"/>
      <c r="E492" s="18"/>
      <c r="F492" s="12"/>
      <c r="G492" s="12"/>
      <c r="J492" s="12"/>
      <c r="K492" s="12"/>
      <c r="L492" s="12"/>
      <c r="M492" s="12"/>
      <c r="U492" s="17"/>
      <c r="V492" s="18"/>
    </row>
    <row r="493" spans="3:22" ht="15.75" customHeight="1">
      <c r="C493" s="17"/>
      <c r="D493" s="18"/>
      <c r="E493" s="18"/>
      <c r="F493" s="12"/>
      <c r="G493" s="12"/>
      <c r="J493" s="12"/>
      <c r="K493" s="12"/>
      <c r="L493" s="12"/>
      <c r="M493" s="12"/>
      <c r="U493" s="17"/>
      <c r="V493" s="18"/>
    </row>
    <row r="494" spans="3:22" ht="15.75" customHeight="1">
      <c r="C494" s="17"/>
      <c r="D494" s="18"/>
      <c r="E494" s="18"/>
      <c r="F494" s="12"/>
      <c r="G494" s="12"/>
      <c r="J494" s="12"/>
      <c r="K494" s="12"/>
      <c r="L494" s="12"/>
      <c r="M494" s="12"/>
      <c r="U494" s="17"/>
      <c r="V494" s="18"/>
    </row>
    <row r="495" spans="3:22" ht="15.75" customHeight="1">
      <c r="C495" s="17"/>
      <c r="D495" s="18"/>
      <c r="E495" s="18"/>
      <c r="F495" s="12"/>
      <c r="G495" s="12"/>
      <c r="J495" s="12"/>
      <c r="K495" s="12"/>
      <c r="L495" s="12"/>
      <c r="M495" s="12"/>
      <c r="U495" s="17"/>
      <c r="V495" s="18"/>
    </row>
    <row r="496" spans="3:22" ht="15.75" customHeight="1">
      <c r="C496" s="17"/>
      <c r="D496" s="18"/>
      <c r="E496" s="18"/>
      <c r="F496" s="12"/>
      <c r="G496" s="12"/>
      <c r="J496" s="12"/>
      <c r="K496" s="12"/>
      <c r="L496" s="12"/>
      <c r="M496" s="12"/>
      <c r="U496" s="17"/>
      <c r="V496" s="18"/>
    </row>
    <row r="497" spans="3:22" ht="15.75" customHeight="1">
      <c r="C497" s="17"/>
      <c r="D497" s="18"/>
      <c r="E497" s="18"/>
      <c r="F497" s="12"/>
      <c r="G497" s="12"/>
      <c r="J497" s="12"/>
      <c r="K497" s="12"/>
      <c r="L497" s="12"/>
      <c r="M497" s="12"/>
      <c r="U497" s="17"/>
      <c r="V497" s="18"/>
    </row>
    <row r="498" spans="3:22" ht="15.75" customHeight="1">
      <c r="C498" s="17"/>
      <c r="D498" s="18"/>
      <c r="E498" s="18"/>
      <c r="F498" s="12"/>
      <c r="G498" s="12"/>
      <c r="J498" s="12"/>
      <c r="K498" s="12"/>
      <c r="L498" s="12"/>
      <c r="M498" s="12"/>
      <c r="U498" s="17"/>
      <c r="V498" s="18"/>
    </row>
    <row r="499" spans="3:22" ht="15.75" customHeight="1">
      <c r="C499" s="17"/>
      <c r="D499" s="18"/>
      <c r="E499" s="18"/>
      <c r="F499" s="12"/>
      <c r="G499" s="12"/>
      <c r="J499" s="12"/>
      <c r="K499" s="12"/>
      <c r="L499" s="12"/>
      <c r="M499" s="12"/>
      <c r="U499" s="17"/>
      <c r="V499" s="18"/>
    </row>
    <row r="500" spans="3:22" ht="15.75" customHeight="1">
      <c r="C500" s="17"/>
      <c r="D500" s="18"/>
      <c r="E500" s="18"/>
      <c r="F500" s="12"/>
      <c r="G500" s="12"/>
      <c r="J500" s="12"/>
      <c r="K500" s="12"/>
      <c r="L500" s="12"/>
      <c r="M500" s="12"/>
      <c r="U500" s="17"/>
      <c r="V500" s="18"/>
    </row>
    <row r="501" spans="3:22" ht="15.75" customHeight="1">
      <c r="C501" s="17"/>
      <c r="D501" s="18"/>
      <c r="E501" s="18"/>
      <c r="F501" s="12"/>
      <c r="G501" s="12"/>
      <c r="J501" s="12"/>
      <c r="K501" s="12"/>
      <c r="L501" s="12"/>
      <c r="M501" s="12"/>
      <c r="U501" s="17"/>
      <c r="V501" s="18"/>
    </row>
    <row r="502" spans="3:22" ht="15.75" customHeight="1">
      <c r="C502" s="17"/>
      <c r="D502" s="18"/>
      <c r="E502" s="18"/>
      <c r="F502" s="12"/>
      <c r="G502" s="12"/>
      <c r="J502" s="12"/>
      <c r="K502" s="12"/>
      <c r="L502" s="12"/>
      <c r="M502" s="12"/>
      <c r="U502" s="17"/>
      <c r="V502" s="18"/>
    </row>
    <row r="503" spans="3:22" ht="15.75" customHeight="1">
      <c r="C503" s="17"/>
      <c r="D503" s="18"/>
      <c r="E503" s="18"/>
      <c r="F503" s="12"/>
      <c r="G503" s="12"/>
      <c r="J503" s="12"/>
      <c r="K503" s="12"/>
      <c r="L503" s="12"/>
      <c r="M503" s="12"/>
      <c r="U503" s="17"/>
      <c r="V503" s="18"/>
    </row>
    <row r="504" spans="3:22" ht="15.75" customHeight="1">
      <c r="C504" s="17"/>
      <c r="D504" s="18"/>
      <c r="E504" s="18"/>
      <c r="F504" s="12"/>
      <c r="G504" s="12"/>
      <c r="J504" s="12"/>
      <c r="K504" s="12"/>
      <c r="L504" s="12"/>
      <c r="M504" s="12"/>
      <c r="U504" s="17"/>
      <c r="V504" s="18"/>
    </row>
    <row r="505" spans="3:22" ht="15.75" customHeight="1">
      <c r="C505" s="17"/>
      <c r="D505" s="18"/>
      <c r="E505" s="18"/>
      <c r="F505" s="12"/>
      <c r="G505" s="12"/>
      <c r="J505" s="12"/>
      <c r="K505" s="12"/>
      <c r="L505" s="12"/>
      <c r="M505" s="12"/>
      <c r="U505" s="17"/>
      <c r="V505" s="18"/>
    </row>
    <row r="506" spans="3:22" ht="15.75" customHeight="1">
      <c r="C506" s="17"/>
      <c r="D506" s="18"/>
      <c r="E506" s="18"/>
      <c r="F506" s="12"/>
      <c r="G506" s="12"/>
      <c r="J506" s="12"/>
      <c r="K506" s="12"/>
      <c r="L506" s="12"/>
      <c r="M506" s="12"/>
      <c r="U506" s="17"/>
      <c r="V506" s="18"/>
    </row>
    <row r="507" spans="3:22" ht="15.75" customHeight="1">
      <c r="C507" s="17"/>
      <c r="D507" s="18"/>
      <c r="E507" s="18"/>
      <c r="F507" s="12"/>
      <c r="G507" s="12"/>
      <c r="J507" s="12"/>
      <c r="K507" s="12"/>
      <c r="L507" s="12"/>
      <c r="M507" s="12"/>
      <c r="U507" s="17"/>
      <c r="V507" s="18"/>
    </row>
    <row r="508" spans="3:22" ht="15.75" customHeight="1">
      <c r="C508" s="17"/>
      <c r="D508" s="18"/>
      <c r="E508" s="18"/>
      <c r="F508" s="12"/>
      <c r="G508" s="12"/>
      <c r="J508" s="12"/>
      <c r="K508" s="12"/>
      <c r="L508" s="12"/>
      <c r="M508" s="12"/>
      <c r="U508" s="17"/>
      <c r="V508" s="18"/>
    </row>
    <row r="509" spans="3:22" ht="15.75" customHeight="1">
      <c r="C509" s="17"/>
      <c r="D509" s="18"/>
      <c r="E509" s="18"/>
      <c r="F509" s="12"/>
      <c r="G509" s="12"/>
      <c r="J509" s="12"/>
      <c r="K509" s="12"/>
      <c r="L509" s="12"/>
      <c r="M509" s="12"/>
      <c r="U509" s="17"/>
      <c r="V509" s="18"/>
    </row>
    <row r="510" spans="3:22" ht="15.75" customHeight="1">
      <c r="C510" s="17"/>
      <c r="D510" s="18"/>
      <c r="E510" s="18"/>
      <c r="F510" s="12"/>
      <c r="G510" s="12"/>
      <c r="J510" s="12"/>
      <c r="K510" s="12"/>
      <c r="L510" s="12"/>
      <c r="M510" s="12"/>
      <c r="U510" s="17"/>
      <c r="V510" s="18"/>
    </row>
    <row r="511" spans="3:22" ht="15.75" customHeight="1">
      <c r="C511" s="17"/>
      <c r="D511" s="18"/>
      <c r="E511" s="18"/>
      <c r="F511" s="12"/>
      <c r="G511" s="12"/>
      <c r="J511" s="12"/>
      <c r="K511" s="12"/>
      <c r="L511" s="12"/>
      <c r="M511" s="12"/>
      <c r="U511" s="17"/>
      <c r="V511" s="18"/>
    </row>
    <row r="512" spans="3:22" ht="15.75" customHeight="1">
      <c r="C512" s="17"/>
      <c r="D512" s="18"/>
      <c r="E512" s="18"/>
      <c r="F512" s="12"/>
      <c r="G512" s="12"/>
      <c r="J512" s="12"/>
      <c r="K512" s="12"/>
      <c r="L512" s="12"/>
      <c r="M512" s="12"/>
      <c r="U512" s="17"/>
      <c r="V512" s="18"/>
    </row>
    <row r="513" spans="3:22" ht="15.75" customHeight="1">
      <c r="C513" s="17"/>
      <c r="D513" s="18"/>
      <c r="E513" s="18"/>
      <c r="F513" s="12"/>
      <c r="G513" s="12"/>
      <c r="J513" s="12"/>
      <c r="K513" s="12"/>
      <c r="L513" s="12"/>
      <c r="M513" s="12"/>
      <c r="U513" s="17"/>
      <c r="V513" s="18"/>
    </row>
    <row r="514" spans="3:22" ht="15.75" customHeight="1">
      <c r="C514" s="17"/>
      <c r="D514" s="18"/>
      <c r="E514" s="18"/>
      <c r="F514" s="12"/>
      <c r="G514" s="12"/>
      <c r="J514" s="12"/>
      <c r="K514" s="12"/>
      <c r="L514" s="12"/>
      <c r="M514" s="12"/>
      <c r="U514" s="17"/>
      <c r="V514" s="18"/>
    </row>
    <row r="515" spans="3:22" ht="15.75" customHeight="1">
      <c r="C515" s="17"/>
      <c r="D515" s="18"/>
      <c r="E515" s="18"/>
      <c r="F515" s="12"/>
      <c r="G515" s="12"/>
      <c r="J515" s="12"/>
      <c r="K515" s="12"/>
      <c r="L515" s="12"/>
      <c r="M515" s="12"/>
      <c r="U515" s="17"/>
      <c r="V515" s="18"/>
    </row>
    <row r="516" spans="3:22" ht="15.75" customHeight="1">
      <c r="C516" s="17"/>
      <c r="D516" s="18"/>
      <c r="E516" s="18"/>
      <c r="F516" s="12"/>
      <c r="G516" s="12"/>
      <c r="J516" s="12"/>
      <c r="K516" s="12"/>
      <c r="L516" s="12"/>
      <c r="M516" s="12"/>
      <c r="U516" s="17"/>
      <c r="V516" s="18"/>
    </row>
    <row r="517" spans="3:22" ht="15.75" customHeight="1">
      <c r="C517" s="17"/>
      <c r="D517" s="18"/>
      <c r="E517" s="18"/>
      <c r="F517" s="12"/>
      <c r="G517" s="12"/>
      <c r="J517" s="12"/>
      <c r="K517" s="12"/>
      <c r="L517" s="12"/>
      <c r="M517" s="12"/>
      <c r="U517" s="17"/>
      <c r="V517" s="18"/>
    </row>
    <row r="518" spans="3:22" ht="15.75" customHeight="1">
      <c r="C518" s="17"/>
      <c r="D518" s="18"/>
      <c r="E518" s="18"/>
      <c r="F518" s="12"/>
      <c r="G518" s="12"/>
      <c r="J518" s="12"/>
      <c r="K518" s="12"/>
      <c r="L518" s="12"/>
      <c r="M518" s="12"/>
      <c r="U518" s="17"/>
      <c r="V518" s="18"/>
    </row>
    <row r="519" spans="3:22" ht="15.75" customHeight="1">
      <c r="C519" s="17"/>
      <c r="D519" s="18"/>
      <c r="E519" s="18"/>
      <c r="F519" s="12"/>
      <c r="G519" s="12"/>
      <c r="J519" s="12"/>
      <c r="K519" s="12"/>
      <c r="L519" s="12"/>
      <c r="M519" s="12"/>
      <c r="U519" s="17"/>
      <c r="V519" s="18"/>
    </row>
    <row r="520" spans="3:22" ht="15.75" customHeight="1">
      <c r="C520" s="17"/>
      <c r="D520" s="18"/>
      <c r="E520" s="18"/>
      <c r="F520" s="12"/>
      <c r="G520" s="12"/>
      <c r="J520" s="12"/>
      <c r="K520" s="12"/>
      <c r="L520" s="12"/>
      <c r="M520" s="12"/>
      <c r="U520" s="17"/>
      <c r="V520" s="18"/>
    </row>
    <row r="521" spans="3:22" ht="15.75" customHeight="1">
      <c r="C521" s="17"/>
      <c r="D521" s="18"/>
      <c r="E521" s="18"/>
      <c r="F521" s="12"/>
      <c r="G521" s="12"/>
      <c r="J521" s="12"/>
      <c r="K521" s="12"/>
      <c r="L521" s="12"/>
      <c r="M521" s="12"/>
      <c r="U521" s="17"/>
      <c r="V521" s="18"/>
    </row>
    <row r="522" spans="3:22" ht="15.75" customHeight="1">
      <c r="C522" s="17"/>
      <c r="D522" s="18"/>
      <c r="E522" s="18"/>
      <c r="F522" s="12"/>
      <c r="G522" s="12"/>
      <c r="J522" s="12"/>
      <c r="K522" s="12"/>
      <c r="L522" s="12"/>
      <c r="M522" s="12"/>
      <c r="U522" s="17"/>
      <c r="V522" s="18"/>
    </row>
    <row r="523" spans="3:22" ht="15.75" customHeight="1">
      <c r="C523" s="17"/>
      <c r="D523" s="18"/>
      <c r="E523" s="18"/>
      <c r="F523" s="12"/>
      <c r="G523" s="12"/>
      <c r="J523" s="12"/>
      <c r="K523" s="12"/>
      <c r="L523" s="12"/>
      <c r="M523" s="12"/>
      <c r="U523" s="17"/>
      <c r="V523" s="18"/>
    </row>
    <row r="524" spans="3:22" ht="15.75" customHeight="1">
      <c r="C524" s="17"/>
      <c r="D524" s="18"/>
      <c r="E524" s="18"/>
      <c r="F524" s="12"/>
      <c r="G524" s="12"/>
      <c r="J524" s="12"/>
      <c r="K524" s="12"/>
      <c r="L524" s="12"/>
      <c r="M524" s="12"/>
      <c r="U524" s="17"/>
      <c r="V524" s="18"/>
    </row>
    <row r="525" spans="3:22" ht="15.75" customHeight="1">
      <c r="C525" s="17"/>
      <c r="D525" s="18"/>
      <c r="E525" s="18"/>
      <c r="F525" s="12"/>
      <c r="G525" s="12"/>
      <c r="J525" s="12"/>
      <c r="K525" s="12"/>
      <c r="L525" s="12"/>
      <c r="M525" s="12"/>
      <c r="U525" s="17"/>
      <c r="V525" s="18"/>
    </row>
    <row r="526" spans="3:22" ht="15.75" customHeight="1">
      <c r="C526" s="17"/>
      <c r="D526" s="18"/>
      <c r="E526" s="18"/>
      <c r="F526" s="12"/>
      <c r="G526" s="12"/>
      <c r="J526" s="12"/>
      <c r="K526" s="12"/>
      <c r="L526" s="12"/>
      <c r="M526" s="12"/>
      <c r="U526" s="17"/>
      <c r="V526" s="18"/>
    </row>
    <row r="527" spans="3:22" ht="15.75" customHeight="1">
      <c r="C527" s="17"/>
      <c r="D527" s="18"/>
      <c r="E527" s="18"/>
      <c r="F527" s="12"/>
      <c r="G527" s="12"/>
      <c r="J527" s="12"/>
      <c r="K527" s="12"/>
      <c r="L527" s="12"/>
      <c r="M527" s="12"/>
      <c r="U527" s="17"/>
      <c r="V527" s="18"/>
    </row>
    <row r="528" spans="3:22" ht="15.75" customHeight="1">
      <c r="C528" s="17"/>
      <c r="D528" s="18"/>
      <c r="E528" s="18"/>
      <c r="F528" s="12"/>
      <c r="G528" s="12"/>
      <c r="J528" s="12"/>
      <c r="K528" s="12"/>
      <c r="L528" s="12"/>
      <c r="M528" s="12"/>
      <c r="U528" s="17"/>
      <c r="V528" s="18"/>
    </row>
    <row r="529" spans="3:22" ht="15.75" customHeight="1">
      <c r="C529" s="17"/>
      <c r="D529" s="18"/>
      <c r="E529" s="18"/>
      <c r="F529" s="12"/>
      <c r="G529" s="12"/>
      <c r="J529" s="12"/>
      <c r="K529" s="12"/>
      <c r="L529" s="12"/>
      <c r="M529" s="12"/>
      <c r="U529" s="17"/>
      <c r="V529" s="18"/>
    </row>
    <row r="530" spans="3:22" ht="15.75" customHeight="1">
      <c r="C530" s="17"/>
      <c r="D530" s="18"/>
      <c r="E530" s="18"/>
      <c r="F530" s="12"/>
      <c r="G530" s="12"/>
      <c r="J530" s="12"/>
      <c r="K530" s="12"/>
      <c r="L530" s="12"/>
      <c r="M530" s="12"/>
      <c r="U530" s="17"/>
      <c r="V530" s="18"/>
    </row>
    <row r="531" spans="3:22" ht="15.75" customHeight="1">
      <c r="C531" s="17"/>
      <c r="D531" s="18"/>
      <c r="E531" s="18"/>
      <c r="F531" s="12"/>
      <c r="G531" s="12"/>
      <c r="J531" s="12"/>
      <c r="K531" s="12"/>
      <c r="L531" s="12"/>
      <c r="M531" s="12"/>
      <c r="U531" s="17"/>
      <c r="V531" s="18"/>
    </row>
    <row r="532" spans="3:22" ht="15.75" customHeight="1">
      <c r="C532" s="17"/>
      <c r="D532" s="18"/>
      <c r="E532" s="18"/>
      <c r="F532" s="12"/>
      <c r="G532" s="12"/>
      <c r="J532" s="12"/>
      <c r="K532" s="12"/>
      <c r="L532" s="12"/>
      <c r="M532" s="12"/>
      <c r="U532" s="17"/>
      <c r="V532" s="18"/>
    </row>
    <row r="533" spans="3:22" ht="15.75" customHeight="1">
      <c r="C533" s="17"/>
      <c r="D533" s="18"/>
      <c r="E533" s="18"/>
      <c r="F533" s="12"/>
      <c r="G533" s="12"/>
      <c r="J533" s="12"/>
      <c r="K533" s="12"/>
      <c r="L533" s="12"/>
      <c r="M533" s="12"/>
      <c r="U533" s="17"/>
      <c r="V533" s="18"/>
    </row>
    <row r="534" spans="3:22" ht="15.75" customHeight="1">
      <c r="C534" s="17"/>
      <c r="D534" s="18"/>
      <c r="E534" s="18"/>
      <c r="F534" s="12"/>
      <c r="G534" s="12"/>
      <c r="J534" s="12"/>
      <c r="K534" s="12"/>
      <c r="L534" s="12"/>
      <c r="M534" s="12"/>
      <c r="U534" s="17"/>
      <c r="V534" s="18"/>
    </row>
    <row r="535" spans="3:22" ht="15.75" customHeight="1">
      <c r="C535" s="17"/>
      <c r="D535" s="18"/>
      <c r="E535" s="18"/>
      <c r="F535" s="12"/>
      <c r="G535" s="12"/>
      <c r="J535" s="12"/>
      <c r="K535" s="12"/>
      <c r="L535" s="12"/>
      <c r="M535" s="12"/>
      <c r="U535" s="17"/>
      <c r="V535" s="18"/>
    </row>
    <row r="536" spans="3:22" ht="15.75" customHeight="1">
      <c r="C536" s="17"/>
      <c r="D536" s="18"/>
      <c r="E536" s="18"/>
      <c r="F536" s="12"/>
      <c r="G536" s="12"/>
      <c r="J536" s="12"/>
      <c r="K536" s="12"/>
      <c r="L536" s="12"/>
      <c r="M536" s="12"/>
      <c r="U536" s="17"/>
      <c r="V536" s="18"/>
    </row>
    <row r="537" spans="3:22" ht="15.75" customHeight="1">
      <c r="C537" s="17"/>
      <c r="D537" s="18"/>
      <c r="E537" s="18"/>
      <c r="F537" s="12"/>
      <c r="G537" s="12"/>
      <c r="J537" s="12"/>
      <c r="K537" s="12"/>
      <c r="L537" s="12"/>
      <c r="M537" s="12"/>
      <c r="U537" s="17"/>
      <c r="V537" s="18"/>
    </row>
    <row r="538" spans="3:22" ht="15.75" customHeight="1">
      <c r="C538" s="17"/>
      <c r="D538" s="18"/>
      <c r="E538" s="18"/>
      <c r="F538" s="12"/>
      <c r="G538" s="12"/>
      <c r="J538" s="12"/>
      <c r="K538" s="12"/>
      <c r="L538" s="12"/>
      <c r="M538" s="12"/>
      <c r="U538" s="17"/>
      <c r="V538" s="18"/>
    </row>
    <row r="539" spans="3:22" ht="15.75" customHeight="1">
      <c r="C539" s="17"/>
      <c r="D539" s="18"/>
      <c r="E539" s="18"/>
      <c r="F539" s="12"/>
      <c r="G539" s="12"/>
      <c r="J539" s="12"/>
      <c r="K539" s="12"/>
      <c r="L539" s="12"/>
      <c r="M539" s="12"/>
      <c r="U539" s="17"/>
      <c r="V539" s="18"/>
    </row>
    <row r="540" spans="3:22" ht="15.75" customHeight="1">
      <c r="C540" s="17"/>
      <c r="D540" s="18"/>
      <c r="E540" s="18"/>
      <c r="F540" s="12"/>
      <c r="G540" s="12"/>
      <c r="J540" s="12"/>
      <c r="K540" s="12"/>
      <c r="L540" s="12"/>
      <c r="M540" s="12"/>
      <c r="U540" s="17"/>
      <c r="V540" s="18"/>
    </row>
    <row r="541" spans="3:22" ht="15.75" customHeight="1">
      <c r="C541" s="17"/>
      <c r="D541" s="18"/>
      <c r="E541" s="18"/>
      <c r="F541" s="12"/>
      <c r="G541" s="12"/>
      <c r="J541" s="12"/>
      <c r="K541" s="12"/>
      <c r="L541" s="12"/>
      <c r="M541" s="12"/>
      <c r="U541" s="17"/>
      <c r="V541" s="18"/>
    </row>
    <row r="542" spans="3:22" ht="15.75" customHeight="1">
      <c r="C542" s="17"/>
      <c r="D542" s="18"/>
      <c r="E542" s="18"/>
      <c r="F542" s="12"/>
      <c r="G542" s="12"/>
      <c r="H542" s="12"/>
      <c r="I542" s="12"/>
      <c r="J542" s="12"/>
      <c r="K542" s="12"/>
      <c r="L542" s="12"/>
      <c r="M542" s="12"/>
    </row>
  </sheetData>
  <sortState ref="C5:F8">
    <sortCondition descending="1" ref="D5:D8"/>
  </sortState>
  <pageMargins left="0.7" right="0.7" top="0.75" bottom="0.75" header="0.3" footer="0.3"/>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AK544"/>
  <sheetViews>
    <sheetView showGridLines="0" zoomScale="90" zoomScaleNormal="90" workbookViewId="0"/>
  </sheetViews>
  <sheetFormatPr defaultColWidth="8.875" defaultRowHeight="15.75" customHeight="1"/>
  <cols>
    <col min="1" max="2" width="3.5" style="2" customWidth="1"/>
    <col min="3" max="3" width="28.875" style="2" customWidth="1"/>
    <col min="4" max="4" width="21.125" style="2" customWidth="1"/>
    <col min="5" max="5" width="28.625" style="2" customWidth="1"/>
    <col min="6" max="6" width="23.625" style="2" customWidth="1"/>
    <col min="7" max="7" width="31.125" style="2" customWidth="1"/>
    <col min="8" max="9" width="24.125" style="2" customWidth="1"/>
    <col min="10" max="10" width="20.125" style="2" customWidth="1"/>
    <col min="11" max="11" width="5.125" style="2" customWidth="1"/>
    <col min="12" max="14" width="13.625" style="2" customWidth="1"/>
    <col min="15" max="18" width="5.125" style="2" customWidth="1"/>
    <col min="19" max="19" width="20.125" style="2" customWidth="1"/>
    <col min="20" max="20" width="23.25" style="2" customWidth="1"/>
    <col min="21" max="21" width="21.375" style="2" customWidth="1"/>
    <col min="22" max="22" width="25.375" style="2" customWidth="1"/>
    <col min="23" max="29" width="14.125" style="2" customWidth="1"/>
    <col min="30" max="30" width="30.125" style="2" customWidth="1"/>
    <col min="31" max="32" width="10.625" style="2" customWidth="1"/>
    <col min="33" max="33" width="19.375" style="2" customWidth="1"/>
    <col min="34" max="16384" width="8.875" style="2"/>
  </cols>
  <sheetData>
    <row r="1" spans="3:32" s="47" customFormat="1" ht="16.5" customHeight="1"/>
    <row r="2" spans="3:32" s="47" customFormat="1">
      <c r="C2" s="113" t="s">
        <v>187</v>
      </c>
      <c r="S2" s="113" t="s">
        <v>190</v>
      </c>
    </row>
    <row r="3" spans="3:32" s="47" customFormat="1" ht="16.5" customHeight="1">
      <c r="T3" s="49"/>
      <c r="U3" s="48"/>
      <c r="AD3" s="27"/>
      <c r="AE3" s="5"/>
      <c r="AF3" s="5"/>
    </row>
    <row r="4" spans="3:32" s="47" customFormat="1" ht="16.5" customHeight="1">
      <c r="C4" s="163" t="s">
        <v>90</v>
      </c>
      <c r="D4" s="98" t="s">
        <v>91</v>
      </c>
      <c r="E4" s="98" t="s">
        <v>92</v>
      </c>
      <c r="S4" s="98" t="s">
        <v>90</v>
      </c>
      <c r="T4" s="98" t="s">
        <v>91</v>
      </c>
      <c r="U4" s="98" t="s">
        <v>92</v>
      </c>
      <c r="AD4" s="44"/>
      <c r="AE4" s="44"/>
      <c r="AF4" s="44"/>
    </row>
    <row r="5" spans="3:32" s="47" customFormat="1" ht="16.5" customHeight="1">
      <c r="C5" s="108" t="s">
        <v>101</v>
      </c>
      <c r="D5" s="49">
        <f>E5/$E$9</f>
        <v>0.38095238095238093</v>
      </c>
      <c r="E5" s="48">
        <f>COUNTIF($D$45:$D$544,C5)</f>
        <v>16</v>
      </c>
      <c r="Q5" s="62"/>
      <c r="S5" s="240" t="s">
        <v>100</v>
      </c>
      <c r="T5" s="49">
        <f t="shared" ref="T5:T12" si="0">U5/$U$14</f>
        <v>0.41176470588235292</v>
      </c>
      <c r="U5" s="48">
        <f t="shared" ref="U5:U12" si="1">COUNTIF($F$45:$H$544,S5)</f>
        <v>7</v>
      </c>
      <c r="AD5" s="5"/>
      <c r="AE5" s="49"/>
      <c r="AF5" s="48"/>
    </row>
    <row r="6" spans="3:32" s="47" customFormat="1" ht="16.5" customHeight="1">
      <c r="C6" s="108" t="s">
        <v>152</v>
      </c>
      <c r="D6" s="49">
        <f>E6/$E$9</f>
        <v>0.61904761904761907</v>
      </c>
      <c r="E6" s="48">
        <f>COUNTIF($D$45:$D$544,C6)</f>
        <v>26</v>
      </c>
      <c r="Q6" s="62"/>
      <c r="S6" s="240" t="s">
        <v>122</v>
      </c>
      <c r="T6" s="49">
        <f t="shared" si="0"/>
        <v>0.23529411764705882</v>
      </c>
      <c r="U6" s="48">
        <f t="shared" si="1"/>
        <v>4</v>
      </c>
      <c r="AD6" s="5"/>
      <c r="AE6" s="49"/>
      <c r="AF6" s="48"/>
    </row>
    <row r="7" spans="3:32" s="47" customFormat="1" ht="16.5" customHeight="1">
      <c r="C7" s="108" t="s">
        <v>102</v>
      </c>
      <c r="D7" s="49">
        <f>E7/$E$9</f>
        <v>0</v>
      </c>
      <c r="E7" s="48">
        <f>COUNTIF($D$45:$D$544,C7)</f>
        <v>0</v>
      </c>
      <c r="Q7" s="62"/>
      <c r="S7" s="240" t="s">
        <v>121</v>
      </c>
      <c r="T7" s="49">
        <f t="shared" si="0"/>
        <v>5.8823529411764705E-2</v>
      </c>
      <c r="U7" s="48">
        <f t="shared" si="1"/>
        <v>1</v>
      </c>
      <c r="AE7" s="49"/>
      <c r="AF7" s="48"/>
    </row>
    <row r="8" spans="3:32" s="47" customFormat="1" ht="16.5" customHeight="1">
      <c r="C8" s="109"/>
      <c r="Q8" s="62"/>
      <c r="S8" s="240" t="s">
        <v>272</v>
      </c>
      <c r="T8" s="49">
        <f t="shared" si="0"/>
        <v>5.8823529411764705E-2</v>
      </c>
      <c r="U8" s="48">
        <f t="shared" si="1"/>
        <v>1</v>
      </c>
      <c r="AD8" s="44"/>
      <c r="AE8" s="45"/>
      <c r="AF8" s="44"/>
    </row>
    <row r="9" spans="3:32" s="47" customFormat="1" ht="16.5" customHeight="1">
      <c r="C9" s="163" t="s">
        <v>93</v>
      </c>
      <c r="D9" s="98"/>
      <c r="E9" s="98">
        <f>SUM(E5:E7)</f>
        <v>42</v>
      </c>
      <c r="Q9" s="62"/>
      <c r="S9" s="240" t="s">
        <v>388</v>
      </c>
      <c r="T9" s="49">
        <f t="shared" si="0"/>
        <v>5.8823529411764705E-2</v>
      </c>
      <c r="U9" s="48">
        <f t="shared" si="1"/>
        <v>1</v>
      </c>
    </row>
    <row r="10" spans="3:32" s="47" customFormat="1" ht="16.5" customHeight="1">
      <c r="Q10" s="65"/>
      <c r="S10" s="240" t="s">
        <v>119</v>
      </c>
      <c r="T10" s="49">
        <f t="shared" si="0"/>
        <v>5.8823529411764705E-2</v>
      </c>
      <c r="U10" s="48">
        <f t="shared" si="1"/>
        <v>1</v>
      </c>
    </row>
    <row r="11" spans="3:32" s="47" customFormat="1" ht="16.5" customHeight="1">
      <c r="Q11" s="65"/>
      <c r="S11" s="240" t="s">
        <v>873</v>
      </c>
      <c r="T11" s="49">
        <f t="shared" si="0"/>
        <v>5.8823529411764705E-2</v>
      </c>
      <c r="U11" s="48">
        <f t="shared" si="1"/>
        <v>1</v>
      </c>
    </row>
    <row r="12" spans="3:32" s="47" customFormat="1" ht="16.5" customHeight="1">
      <c r="Q12" s="232"/>
      <c r="S12" s="240" t="s">
        <v>881</v>
      </c>
      <c r="T12" s="49">
        <f t="shared" si="0"/>
        <v>5.8823529411764705E-2</v>
      </c>
      <c r="U12" s="48">
        <f t="shared" si="1"/>
        <v>1</v>
      </c>
    </row>
    <row r="13" spans="3:32" s="47" customFormat="1" ht="16.5" customHeight="1">
      <c r="Q13" s="13"/>
      <c r="S13" s="66"/>
      <c r="T13" s="49"/>
      <c r="U13" s="48"/>
    </row>
    <row r="14" spans="3:32" s="47" customFormat="1" ht="16.5" customHeight="1">
      <c r="S14" s="98" t="s">
        <v>93</v>
      </c>
      <c r="T14" s="98"/>
      <c r="U14" s="98">
        <f>SUM(U5:U13)</f>
        <v>17</v>
      </c>
    </row>
    <row r="15" spans="3:32" s="47" customFormat="1" ht="16.5" customHeight="1">
      <c r="C15" s="184" t="s">
        <v>1084</v>
      </c>
      <c r="S15" s="66"/>
      <c r="T15" s="49"/>
      <c r="U15" s="48"/>
    </row>
    <row r="16" spans="3:32" s="47" customFormat="1" ht="16.5" customHeight="1">
      <c r="C16" s="374" t="s">
        <v>1075</v>
      </c>
      <c r="D16" s="375">
        <v>43133</v>
      </c>
      <c r="E16" s="375">
        <v>43214</v>
      </c>
      <c r="F16" s="375">
        <v>43294</v>
      </c>
      <c r="S16" s="66"/>
      <c r="T16" s="49"/>
      <c r="U16" s="48"/>
    </row>
    <row r="17" spans="3:22" s="47" customFormat="1" ht="16.5" customHeight="1">
      <c r="C17" s="96" t="s">
        <v>90</v>
      </c>
      <c r="D17" s="96" t="s">
        <v>1076</v>
      </c>
      <c r="E17" s="96" t="s">
        <v>1076</v>
      </c>
      <c r="F17" s="96" t="s">
        <v>1076</v>
      </c>
      <c r="S17" s="15"/>
    </row>
    <row r="18" spans="3:22" s="47" customFormat="1" ht="16.5" customHeight="1">
      <c r="C18" s="108" t="s">
        <v>101</v>
      </c>
      <c r="D18" s="393">
        <v>0.15909090909090909</v>
      </c>
      <c r="E18" s="49">
        <v>0.27</v>
      </c>
      <c r="F18" s="377">
        <v>0.21818181818181817</v>
      </c>
    </row>
    <row r="19" spans="3:22" s="47" customFormat="1" ht="16.5" customHeight="1">
      <c r="C19" s="108" t="s">
        <v>837</v>
      </c>
      <c r="D19" s="393">
        <v>0.82</v>
      </c>
      <c r="E19" s="49">
        <v>0.7</v>
      </c>
      <c r="F19" s="377">
        <v>0.75</v>
      </c>
      <c r="S19" s="15"/>
    </row>
    <row r="20" spans="3:22" s="47" customFormat="1" ht="16.5" customHeight="1">
      <c r="C20" s="108" t="s">
        <v>102</v>
      </c>
      <c r="D20" s="393">
        <v>0.02</v>
      </c>
      <c r="E20" s="373">
        <v>0.04</v>
      </c>
      <c r="F20" s="373">
        <v>0.03</v>
      </c>
      <c r="S20" s="15"/>
    </row>
    <row r="21" spans="3:22" s="47" customFormat="1" ht="16.5" customHeight="1">
      <c r="S21" s="4"/>
    </row>
    <row r="22" spans="3:22" s="47" customFormat="1" ht="16.5" customHeight="1">
      <c r="S22" s="374" t="s">
        <v>1075</v>
      </c>
      <c r="T22" s="375">
        <v>43133</v>
      </c>
      <c r="U22" s="375">
        <v>43214</v>
      </c>
      <c r="V22" s="375">
        <v>43294</v>
      </c>
    </row>
    <row r="23" spans="3:22" s="173" customFormat="1" ht="16.5" customHeight="1">
      <c r="C23" s="172"/>
      <c r="G23" s="172"/>
      <c r="S23" s="382" t="s">
        <v>90</v>
      </c>
      <c r="T23" s="96" t="s">
        <v>1087</v>
      </c>
      <c r="U23" s="96" t="s">
        <v>1087</v>
      </c>
      <c r="V23" s="96" t="s">
        <v>1087</v>
      </c>
    </row>
    <row r="24" spans="3:22" s="173" customFormat="1" ht="16.5" customHeight="1">
      <c r="C24" s="174"/>
      <c r="G24" s="174"/>
      <c r="S24" s="116" t="s">
        <v>100</v>
      </c>
      <c r="T24" s="80">
        <v>0.25</v>
      </c>
      <c r="U24" s="80">
        <v>0.27272727272727298</v>
      </c>
      <c r="V24" s="80">
        <v>0.41</v>
      </c>
    </row>
    <row r="25" spans="3:22" s="173" customFormat="1" ht="16.5" customHeight="1">
      <c r="C25" s="8"/>
      <c r="D25" s="100"/>
      <c r="E25" s="100"/>
      <c r="G25" s="8"/>
      <c r="H25" s="100"/>
      <c r="I25" s="100"/>
      <c r="S25" s="116" t="s">
        <v>122</v>
      </c>
      <c r="T25" s="80">
        <v>8.3333333333333329E-2</v>
      </c>
      <c r="U25" s="80">
        <v>0.22727272727272727</v>
      </c>
      <c r="V25" s="80">
        <v>0.12</v>
      </c>
    </row>
    <row r="26" spans="3:22" s="173" customFormat="1" ht="16.5" customHeight="1">
      <c r="C26" s="175"/>
      <c r="D26" s="9"/>
      <c r="E26" s="38"/>
      <c r="F26" s="176"/>
      <c r="G26" s="175"/>
      <c r="H26" s="9"/>
      <c r="I26" s="38"/>
      <c r="S26" s="116" t="s">
        <v>119</v>
      </c>
      <c r="T26" s="80">
        <v>0.33333333333333331</v>
      </c>
      <c r="U26" s="80">
        <v>9.0909090909090912E-2</v>
      </c>
      <c r="V26" s="80">
        <v>0.18</v>
      </c>
    </row>
    <row r="27" spans="3:22" s="173" customFormat="1" ht="16.5" customHeight="1">
      <c r="C27" s="175"/>
      <c r="D27" s="9"/>
      <c r="E27" s="38"/>
      <c r="F27" s="176"/>
      <c r="G27" s="175"/>
      <c r="H27" s="9"/>
      <c r="I27" s="38"/>
      <c r="S27" s="178"/>
    </row>
    <row r="28" spans="3:22" s="173" customFormat="1" ht="16.5" customHeight="1">
      <c r="C28" s="175"/>
      <c r="D28" s="9"/>
      <c r="E28" s="38"/>
      <c r="G28" s="175"/>
      <c r="H28" s="9"/>
      <c r="I28" s="38"/>
      <c r="S28" s="178"/>
    </row>
    <row r="29" spans="3:22" s="173" customFormat="1" ht="16.5" customHeight="1">
      <c r="S29" s="178"/>
      <c r="T29" s="178"/>
    </row>
    <row r="30" spans="3:22" s="173" customFormat="1" ht="16.5" customHeight="1">
      <c r="C30" s="8"/>
      <c r="D30" s="177"/>
      <c r="E30" s="100"/>
      <c r="G30" s="8"/>
      <c r="H30" s="177"/>
      <c r="I30" s="100"/>
      <c r="S30" s="179"/>
      <c r="T30" s="178"/>
    </row>
    <row r="31" spans="3:22" s="47" customFormat="1" ht="16.5" customHeight="1">
      <c r="S31" s="4"/>
      <c r="T31" s="15"/>
    </row>
    <row r="32" spans="3:22" s="47" customFormat="1" ht="16.5" customHeight="1">
      <c r="S32" s="48"/>
      <c r="T32" s="15"/>
    </row>
    <row r="33" spans="2:37" s="47" customFormat="1" ht="16.5" customHeight="1">
      <c r="S33" s="48"/>
      <c r="T33" s="15"/>
    </row>
    <row r="34" spans="2:37" s="47" customFormat="1" ht="16.5" customHeight="1">
      <c r="S34" s="48"/>
      <c r="T34" s="2"/>
    </row>
    <row r="35" spans="2:37" s="47" customFormat="1" ht="16.5" customHeight="1">
      <c r="S35" s="48"/>
      <c r="T35" s="2"/>
    </row>
    <row r="36" spans="2:37" s="47" customFormat="1" ht="16.5" customHeight="1">
      <c r="S36" s="38"/>
    </row>
    <row r="37" spans="2:37" s="47" customFormat="1" ht="16.5" customHeight="1">
      <c r="I37" s="272"/>
      <c r="J37" s="272"/>
      <c r="K37" s="272"/>
      <c r="L37" s="273"/>
      <c r="M37" s="273"/>
      <c r="N37" s="273"/>
      <c r="O37" s="273"/>
      <c r="P37" s="273"/>
      <c r="Q37" s="272"/>
      <c r="R37" s="272"/>
      <c r="S37" s="272"/>
      <c r="T37" s="272"/>
      <c r="U37" s="272"/>
      <c r="V37" s="273"/>
      <c r="W37" s="273"/>
      <c r="X37" s="273"/>
      <c r="Y37" s="273"/>
      <c r="Z37" s="273"/>
      <c r="AA37" s="273"/>
      <c r="AB37" s="272"/>
      <c r="AC37" s="272"/>
      <c r="AD37" s="273"/>
      <c r="AE37" s="273"/>
      <c r="AF37" s="273"/>
      <c r="AG37" s="273"/>
      <c r="AH37" s="273"/>
      <c r="AI37" s="273"/>
      <c r="AJ37" s="273"/>
      <c r="AK37" s="273"/>
    </row>
    <row r="38" spans="2:37" s="47" customFormat="1" ht="16.5" customHeight="1"/>
    <row r="39" spans="2:37" s="47" customFormat="1" ht="16.5" customHeight="1"/>
    <row r="40" spans="2:37" s="47" customFormat="1" ht="16.5" customHeight="1"/>
    <row r="41" spans="2:37" s="47" customFormat="1" ht="16.5" customHeight="1"/>
    <row r="42" spans="2:37" s="47" customFormat="1" ht="16.5" customHeight="1"/>
    <row r="43" spans="2:37" s="47" customFormat="1" ht="16.5" customHeight="1"/>
    <row r="44" spans="2:37" ht="31.5">
      <c r="C44" s="2" t="s">
        <v>89</v>
      </c>
      <c r="D44" s="169" t="s">
        <v>188</v>
      </c>
      <c r="E44" s="169" t="s">
        <v>189</v>
      </c>
      <c r="F44" s="169" t="s">
        <v>505</v>
      </c>
      <c r="G44" s="169" t="s">
        <v>506</v>
      </c>
      <c r="H44" s="169" t="s">
        <v>507</v>
      </c>
      <c r="I44" s="172"/>
      <c r="J44" s="172"/>
      <c r="T44" s="184"/>
    </row>
    <row r="45" spans="2:37" ht="15.75" customHeight="1">
      <c r="B45" s="260" t="str">
        <f>'AMZN Auto Part MASTER'!$D$4</f>
        <v>Independent</v>
      </c>
      <c r="C45" s="17" t="s">
        <v>5</v>
      </c>
      <c r="D45" s="260" t="str">
        <f>'AMZN Auto Part MASTER'!$D$63</f>
        <v>More</v>
      </c>
      <c r="E45" s="260" t="str">
        <f>'AMZN Auto Part MASTER'!$D$64</f>
        <v>Amazon Auto Online</v>
      </c>
      <c r="F45" s="234" t="s">
        <v>100</v>
      </c>
      <c r="G45" s="229"/>
      <c r="H45" s="229"/>
      <c r="I45" s="274"/>
      <c r="J45" s="180"/>
      <c r="K45" s="19"/>
      <c r="L45" s="15"/>
      <c r="N45" s="15"/>
      <c r="T45" s="17"/>
      <c r="U45" s="15"/>
    </row>
    <row r="46" spans="2:37" ht="15.75" customHeight="1">
      <c r="B46" s="260" t="str">
        <f>'AMZN Auto Part MASTER'!$E$4</f>
        <v>Independent</v>
      </c>
      <c r="C46" s="17" t="s">
        <v>6</v>
      </c>
      <c r="D46" s="260" t="str">
        <f>'AMZN Auto Part MASTER'!$E$63</f>
        <v>About the same</v>
      </c>
      <c r="E46" s="260">
        <f>'AMZN Auto Part MASTER'!$E$64</f>
        <v>0</v>
      </c>
      <c r="F46" s="234"/>
      <c r="G46" s="229"/>
      <c r="H46" s="229"/>
      <c r="I46" s="274"/>
      <c r="J46" s="180"/>
      <c r="K46" s="19"/>
      <c r="L46" s="15"/>
      <c r="N46" s="15"/>
      <c r="T46" s="17"/>
      <c r="U46" s="15"/>
    </row>
    <row r="47" spans="2:37" ht="15.75" customHeight="1">
      <c r="B47" s="260" t="str">
        <f>'AMZN Auto Part MASTER'!$F$4</f>
        <v>Independent</v>
      </c>
      <c r="C47" s="17" t="s">
        <v>7</v>
      </c>
      <c r="D47" s="260" t="str">
        <f>'AMZN Auto Part MASTER'!$F$63</f>
        <v>More</v>
      </c>
      <c r="E47" s="260" t="str">
        <f>'AMZN Auto Part MASTER'!$F$64</f>
        <v>Summit Racing, Classicautoair.com</v>
      </c>
      <c r="F47" s="234" t="s">
        <v>272</v>
      </c>
      <c r="G47" s="229" t="s">
        <v>873</v>
      </c>
      <c r="H47" s="229"/>
      <c r="I47" s="274"/>
      <c r="J47" s="180"/>
      <c r="K47" s="19"/>
      <c r="L47" s="15"/>
      <c r="N47" s="15"/>
      <c r="T47" s="17"/>
      <c r="U47" s="15"/>
    </row>
    <row r="48" spans="2:37" ht="15.75" customHeight="1">
      <c r="B48" s="260" t="str">
        <f>'AMZN Auto Part MASTER'!$G$4</f>
        <v>Independent</v>
      </c>
      <c r="C48" s="17" t="s">
        <v>8</v>
      </c>
      <c r="D48" s="260">
        <f>'AMZN Auto Part MASTER'!$G$63</f>
        <v>0</v>
      </c>
      <c r="E48" s="260">
        <f>'AMZN Auto Part MASTER'!$G$64</f>
        <v>0</v>
      </c>
      <c r="F48" s="234"/>
      <c r="G48" s="229"/>
      <c r="H48" s="229"/>
      <c r="I48" s="275"/>
      <c r="J48" s="180"/>
      <c r="K48" s="19"/>
      <c r="L48" s="15"/>
      <c r="N48" s="15"/>
      <c r="T48" s="17"/>
      <c r="U48" s="15"/>
    </row>
    <row r="49" spans="2:21" ht="15.75" customHeight="1">
      <c r="B49" s="260" t="str">
        <f>'AMZN Auto Part MASTER'!$H$4</f>
        <v>Independent</v>
      </c>
      <c r="C49" s="17" t="s">
        <v>9</v>
      </c>
      <c r="D49" s="260">
        <f>'AMZN Auto Part MASTER'!$H$63</f>
        <v>0</v>
      </c>
      <c r="E49" s="260">
        <f>'AMZN Auto Part MASTER'!$H$64</f>
        <v>0</v>
      </c>
      <c r="F49" s="234"/>
      <c r="G49" s="229"/>
      <c r="H49" s="229"/>
      <c r="I49" s="275"/>
      <c r="J49" s="180"/>
      <c r="K49" s="19"/>
      <c r="L49" s="15"/>
      <c r="N49" s="15"/>
      <c r="T49" s="17"/>
      <c r="U49" s="15"/>
    </row>
    <row r="50" spans="2:21" ht="15.75" customHeight="1">
      <c r="B50" s="260" t="str">
        <f>'AMZN Auto Part MASTER'!$I$4</f>
        <v>Independent</v>
      </c>
      <c r="C50" s="17" t="s">
        <v>0</v>
      </c>
      <c r="D50" s="260" t="str">
        <f>'AMZN Auto Part MASTER'!$I$63</f>
        <v>About the same</v>
      </c>
      <c r="E50" s="260">
        <f>'AMZN Auto Part MASTER'!$I$64</f>
        <v>0</v>
      </c>
      <c r="F50" s="234"/>
      <c r="G50" s="229"/>
      <c r="H50" s="229"/>
      <c r="I50" s="275"/>
      <c r="J50" s="180"/>
      <c r="K50" s="19"/>
      <c r="L50" s="15"/>
      <c r="N50" s="15"/>
      <c r="T50" s="17"/>
      <c r="U50" s="15"/>
    </row>
    <row r="51" spans="2:21" ht="15.75" customHeight="1">
      <c r="B51" s="260" t="str">
        <f>'AMZN Auto Part MASTER'!$J$4</f>
        <v>Independent</v>
      </c>
      <c r="C51" s="17" t="s">
        <v>1</v>
      </c>
      <c r="D51" s="260" t="str">
        <f>'AMZN Auto Part MASTER'!$J$63</f>
        <v>About the same</v>
      </c>
      <c r="E51" s="260">
        <f>'AMZN Auto Part MASTER'!$J$64</f>
        <v>0</v>
      </c>
      <c r="F51" s="234"/>
      <c r="G51" s="229"/>
      <c r="H51" s="229"/>
      <c r="I51" s="275"/>
      <c r="J51" s="180"/>
      <c r="K51" s="19"/>
      <c r="L51" s="15"/>
      <c r="N51" s="15"/>
      <c r="T51" s="17"/>
      <c r="U51" s="15"/>
    </row>
    <row r="52" spans="2:21" ht="15.75" customHeight="1">
      <c r="B52" s="260" t="str">
        <f>'AMZN Auto Part MASTER'!$K$4</f>
        <v>Independent</v>
      </c>
      <c r="C52" s="17" t="s">
        <v>2</v>
      </c>
      <c r="D52" s="260" t="str">
        <f>'AMZN Auto Part MASTER'!$K$63</f>
        <v>About the same</v>
      </c>
      <c r="E52" s="260">
        <f>'AMZN Auto Part MASTER'!$K$64</f>
        <v>0</v>
      </c>
      <c r="F52" s="234"/>
      <c r="G52" s="229"/>
      <c r="H52" s="229"/>
      <c r="I52" s="275"/>
      <c r="J52" s="180"/>
      <c r="K52" s="19"/>
      <c r="L52" s="15"/>
      <c r="N52" s="15"/>
      <c r="T52" s="17"/>
      <c r="U52" s="15"/>
    </row>
    <row r="53" spans="2:21" ht="15.75" customHeight="1">
      <c r="B53" s="260" t="str">
        <f>'AMZN Auto Part MASTER'!$L$4</f>
        <v>Independent</v>
      </c>
      <c r="C53" s="17" t="s">
        <v>3</v>
      </c>
      <c r="D53" s="260">
        <f>'AMZN Auto Part MASTER'!$L$63</f>
        <v>0</v>
      </c>
      <c r="E53" s="260">
        <f>'AMZN Auto Part MASTER'!$L$64</f>
        <v>0</v>
      </c>
      <c r="F53" s="234"/>
      <c r="G53" s="229"/>
      <c r="H53" s="229"/>
      <c r="I53" s="274"/>
      <c r="J53" s="180"/>
      <c r="K53" s="19"/>
      <c r="L53" s="15"/>
      <c r="N53" s="15"/>
      <c r="T53" s="17"/>
      <c r="U53" s="15"/>
    </row>
    <row r="54" spans="2:21" ht="15.75" customHeight="1">
      <c r="B54" s="260" t="str">
        <f>'AMZN Auto Part MASTER'!$M$4</f>
        <v>Independent</v>
      </c>
      <c r="C54" s="17" t="s">
        <v>4</v>
      </c>
      <c r="D54" s="260" t="str">
        <f>'AMZN Auto Part MASTER'!$M$63</f>
        <v>About the same</v>
      </c>
      <c r="E54" s="260">
        <f>'AMZN Auto Part MASTER'!$M$64</f>
        <v>0</v>
      </c>
      <c r="F54" s="234"/>
      <c r="G54" s="229"/>
      <c r="H54" s="229"/>
      <c r="I54" s="274"/>
      <c r="J54" s="180"/>
      <c r="K54" s="19"/>
      <c r="L54" s="15"/>
      <c r="N54" s="15"/>
      <c r="T54" s="17"/>
      <c r="U54" s="15"/>
    </row>
    <row r="55" spans="2:21" ht="15.75" customHeight="1">
      <c r="B55" s="260" t="str">
        <f>'AMZN Auto Part MASTER'!$N$4</f>
        <v>Independent</v>
      </c>
      <c r="C55" s="17" t="s">
        <v>10</v>
      </c>
      <c r="D55" s="260" t="str">
        <f>'AMZN Auto Part MASTER'!$N$63</f>
        <v>More</v>
      </c>
      <c r="E55" s="260" t="str">
        <f>'AMZN Auto Part MASTER'!$N$64</f>
        <v>Amazon</v>
      </c>
      <c r="F55" s="234" t="s">
        <v>100</v>
      </c>
      <c r="G55" s="229"/>
      <c r="H55" s="229"/>
      <c r="I55" s="274"/>
      <c r="J55" s="180"/>
      <c r="K55" s="19"/>
      <c r="L55" s="15"/>
      <c r="N55" s="15"/>
      <c r="T55" s="17"/>
      <c r="U55" s="15"/>
    </row>
    <row r="56" spans="2:21" ht="15.75" customHeight="1">
      <c r="B56" s="260" t="str">
        <f>'AMZN Auto Part MASTER'!$O$4</f>
        <v>Independent</v>
      </c>
      <c r="C56" s="17" t="s">
        <v>11</v>
      </c>
      <c r="D56" s="260" t="str">
        <f>'AMZN Auto Part MASTER'!$O$63</f>
        <v>More</v>
      </c>
      <c r="E56" s="260" t="str">
        <f>'AMZN Auto Part MASTER'!$O$64</f>
        <v>IMC</v>
      </c>
      <c r="F56" s="234" t="s">
        <v>388</v>
      </c>
      <c r="G56" s="229"/>
      <c r="H56" s="229"/>
      <c r="I56" s="274"/>
      <c r="J56" s="180"/>
      <c r="K56" s="19"/>
      <c r="L56" s="15"/>
      <c r="N56" s="15"/>
      <c r="T56" s="17"/>
      <c r="U56" s="15"/>
    </row>
    <row r="57" spans="2:21" ht="15.75" customHeight="1">
      <c r="B57" s="260" t="str">
        <f>'AMZN Auto Part MASTER'!$P$4</f>
        <v>Independent</v>
      </c>
      <c r="C57" s="17" t="s">
        <v>12</v>
      </c>
      <c r="D57" s="260" t="str">
        <f>'AMZN Auto Part MASTER'!$P$63</f>
        <v>About the same</v>
      </c>
      <c r="E57" s="260">
        <f>'AMZN Auto Part MASTER'!$P$64</f>
        <v>0</v>
      </c>
      <c r="F57" s="234"/>
      <c r="G57" s="229"/>
      <c r="H57" s="229"/>
      <c r="I57" s="274"/>
      <c r="J57" s="180"/>
      <c r="K57" s="19"/>
      <c r="L57" s="15"/>
      <c r="N57" s="15"/>
      <c r="T57" s="17"/>
      <c r="U57" s="15"/>
    </row>
    <row r="58" spans="2:21" ht="15.75" customHeight="1">
      <c r="B58" s="260" t="str">
        <f>'AMZN Auto Part MASTER'!$Q$4</f>
        <v>Independent</v>
      </c>
      <c r="C58" s="17" t="s">
        <v>13</v>
      </c>
      <c r="D58" s="260" t="str">
        <f>'AMZN Auto Part MASTER'!$Q$63</f>
        <v>More</v>
      </c>
      <c r="E58" s="260" t="str">
        <f>'AMZN Auto Part MASTER'!$Q$64</f>
        <v>Amazon</v>
      </c>
      <c r="F58" s="234" t="s">
        <v>100</v>
      </c>
      <c r="G58" s="229"/>
      <c r="H58" s="229"/>
      <c r="I58" s="275"/>
      <c r="J58" s="180"/>
      <c r="K58" s="19"/>
      <c r="L58" s="15"/>
      <c r="N58" s="15"/>
      <c r="T58" s="17"/>
      <c r="U58" s="15"/>
    </row>
    <row r="59" spans="2:21" ht="15.75" customHeight="1">
      <c r="B59" s="260" t="str">
        <f>'AMZN Auto Part MASTER'!$R$4</f>
        <v>Independent</v>
      </c>
      <c r="C59" s="17" t="s">
        <v>14</v>
      </c>
      <c r="D59" s="260">
        <f>'AMZN Auto Part MASTER'!$R$63</f>
        <v>0</v>
      </c>
      <c r="E59" s="260">
        <f>'AMZN Auto Part MASTER'!$R$64</f>
        <v>0</v>
      </c>
      <c r="F59" s="234"/>
      <c r="G59" s="229"/>
      <c r="H59" s="229"/>
      <c r="I59" s="275"/>
      <c r="J59" s="180"/>
      <c r="K59" s="19"/>
      <c r="L59" s="15"/>
      <c r="N59" s="15"/>
      <c r="T59" s="17"/>
      <c r="U59" s="15"/>
    </row>
    <row r="60" spans="2:21" ht="15.75" customHeight="1">
      <c r="B60" s="260" t="str">
        <f>'AMZN Auto Part MASTER'!$S$4</f>
        <v>Independent</v>
      </c>
      <c r="C60" s="17" t="s">
        <v>15</v>
      </c>
      <c r="D60" s="260" t="str">
        <f>'AMZN Auto Part MASTER'!$S$63</f>
        <v>More</v>
      </c>
      <c r="E60" s="260" t="str">
        <f>'AMZN Auto Part MASTER'!$S$64</f>
        <v>Amazon Auto Online</v>
      </c>
      <c r="F60" s="234" t="s">
        <v>100</v>
      </c>
      <c r="G60" s="229"/>
      <c r="H60" s="226"/>
      <c r="I60" s="275"/>
      <c r="J60" s="180"/>
      <c r="K60" s="19"/>
      <c r="L60" s="15"/>
      <c r="N60" s="15"/>
      <c r="T60" s="17"/>
      <c r="U60" s="15"/>
    </row>
    <row r="61" spans="2:21" ht="15.75" customHeight="1">
      <c r="B61" s="260" t="str">
        <f>'AMZN Auto Part MASTER'!$T$4</f>
        <v>Independent</v>
      </c>
      <c r="C61" s="17" t="s">
        <v>16</v>
      </c>
      <c r="D61" s="260">
        <f>'AMZN Auto Part MASTER'!$T$63</f>
        <v>0</v>
      </c>
      <c r="E61" s="260">
        <f>'AMZN Auto Part MASTER'!$T$64</f>
        <v>0</v>
      </c>
      <c r="F61" s="234"/>
      <c r="G61" s="229"/>
      <c r="H61" s="226"/>
      <c r="I61" s="275"/>
      <c r="J61" s="180"/>
      <c r="K61" s="19"/>
      <c r="L61" s="15"/>
      <c r="N61" s="15"/>
      <c r="T61" s="17"/>
      <c r="U61" s="15"/>
    </row>
    <row r="62" spans="2:21" ht="15.75" customHeight="1">
      <c r="B62" s="260" t="str">
        <f>'AMZN Auto Part MASTER'!$U$4</f>
        <v>Independent</v>
      </c>
      <c r="C62" s="17" t="s">
        <v>17</v>
      </c>
      <c r="D62" s="260" t="str">
        <f>'AMZN Auto Part MASTER'!$U$63</f>
        <v>More</v>
      </c>
      <c r="E62" s="260" t="str">
        <f>'AMZN Auto Part MASTER'!$U$64</f>
        <v>eBay</v>
      </c>
      <c r="F62" s="234" t="s">
        <v>122</v>
      </c>
      <c r="G62" s="229"/>
      <c r="H62" s="226"/>
      <c r="I62" s="275"/>
      <c r="J62" s="180"/>
      <c r="K62" s="12"/>
      <c r="T62" s="17"/>
      <c r="U62" s="15"/>
    </row>
    <row r="63" spans="2:21" ht="15.75" customHeight="1">
      <c r="B63" s="260" t="str">
        <f>'AMZN Auto Part MASTER'!$V$4</f>
        <v>Independent</v>
      </c>
      <c r="C63" s="17" t="s">
        <v>18</v>
      </c>
      <c r="D63" s="260" t="str">
        <f>'AMZN Auto Part MASTER'!$V$63</f>
        <v>More</v>
      </c>
      <c r="E63" s="260">
        <f>'AMZN Auto Part MASTER'!$V$64</f>
        <v>0</v>
      </c>
      <c r="F63" s="234"/>
      <c r="G63" s="229"/>
      <c r="H63" s="226"/>
      <c r="I63" s="275"/>
      <c r="J63" s="180"/>
      <c r="K63" s="12"/>
      <c r="T63" s="17"/>
      <c r="U63" s="15"/>
    </row>
    <row r="64" spans="2:21" ht="15.75" customHeight="1">
      <c r="B64" s="260" t="str">
        <f>'AMZN Auto Part MASTER'!$W$4</f>
        <v>Independent</v>
      </c>
      <c r="C64" s="17" t="s">
        <v>19</v>
      </c>
      <c r="D64" s="260">
        <f>'AMZN Auto Part MASTER'!$W$63</f>
        <v>0</v>
      </c>
      <c r="E64" s="260">
        <f>'AMZN Auto Part MASTER'!$W$64</f>
        <v>0</v>
      </c>
      <c r="F64" s="234"/>
      <c r="G64" s="229"/>
      <c r="H64" s="226"/>
      <c r="I64" s="274"/>
      <c r="J64" s="180"/>
      <c r="K64" s="12"/>
      <c r="T64" s="17"/>
      <c r="U64" s="15"/>
    </row>
    <row r="65" spans="2:21" ht="15.75" customHeight="1">
      <c r="B65" s="260" t="str">
        <f>'AMZN Auto Part MASTER'!$X$4</f>
        <v>Independent</v>
      </c>
      <c r="C65" s="17" t="s">
        <v>20</v>
      </c>
      <c r="D65" s="260">
        <f>'AMZN Auto Part MASTER'!$X$63</f>
        <v>0</v>
      </c>
      <c r="E65" s="260">
        <f>'AMZN Auto Part MASTER'!$X$64</f>
        <v>0</v>
      </c>
      <c r="F65" s="234"/>
      <c r="G65" s="229"/>
      <c r="H65" s="226"/>
      <c r="I65" s="274"/>
      <c r="J65" s="180"/>
      <c r="K65" s="12"/>
      <c r="T65" s="17"/>
      <c r="U65" s="15"/>
    </row>
    <row r="66" spans="2:21" ht="15.75" customHeight="1">
      <c r="B66" s="260" t="str">
        <f>'AMZN Auto Part MASTER'!$Y$4</f>
        <v>Independent</v>
      </c>
      <c r="C66" s="17" t="s">
        <v>21</v>
      </c>
      <c r="D66" s="260" t="str">
        <f>'AMZN Auto Part MASTER'!$Y$63</f>
        <v>More</v>
      </c>
      <c r="E66" s="260" t="str">
        <f>'AMZN Auto Part MASTER'!$Y$64</f>
        <v>WorldPac &amp; Rock Auto.</v>
      </c>
      <c r="F66" s="234" t="s">
        <v>121</v>
      </c>
      <c r="G66" s="229" t="s">
        <v>119</v>
      </c>
      <c r="H66" s="226"/>
      <c r="I66" s="275"/>
      <c r="J66" s="180"/>
      <c r="K66" s="12"/>
      <c r="T66" s="17"/>
      <c r="U66" s="15"/>
    </row>
    <row r="67" spans="2:21" ht="15.75" customHeight="1">
      <c r="B67" s="260" t="str">
        <f>'AMZN Auto Part MASTER'!$Z$4</f>
        <v>Independent</v>
      </c>
      <c r="C67" s="17" t="s">
        <v>22</v>
      </c>
      <c r="D67" s="260" t="str">
        <f>'AMZN Auto Part MASTER'!$Z$63</f>
        <v>More</v>
      </c>
      <c r="E67" s="260" t="str">
        <f>'AMZN Auto Part MASTER'!$Z$64</f>
        <v>eBay</v>
      </c>
      <c r="F67" s="234" t="s">
        <v>122</v>
      </c>
      <c r="G67" s="229"/>
      <c r="H67" s="226"/>
      <c r="I67" s="275"/>
      <c r="J67" s="180"/>
      <c r="K67" s="12"/>
      <c r="T67" s="17"/>
      <c r="U67" s="15"/>
    </row>
    <row r="68" spans="2:21" ht="15.75" customHeight="1">
      <c r="B68" s="260" t="str">
        <f>'AMZN Auto Part MASTER'!$AA$4</f>
        <v>Independent</v>
      </c>
      <c r="C68" s="17" t="s">
        <v>23</v>
      </c>
      <c r="D68" s="260">
        <f>'AMZN Auto Part MASTER'!$AA$63</f>
        <v>0</v>
      </c>
      <c r="E68" s="260">
        <f>'AMZN Auto Part MASTER'!$AA$64</f>
        <v>0</v>
      </c>
      <c r="F68" s="234"/>
      <c r="G68" s="229"/>
      <c r="H68" s="226"/>
      <c r="I68" s="275"/>
      <c r="J68" s="73"/>
      <c r="K68" s="12"/>
      <c r="T68" s="17"/>
      <c r="U68" s="15"/>
    </row>
    <row r="69" spans="2:21" ht="15.75" customHeight="1">
      <c r="B69" s="260" t="str">
        <f>'AMZN Auto Part MASTER'!$AB$4</f>
        <v>Independent</v>
      </c>
      <c r="C69" s="17" t="s">
        <v>24</v>
      </c>
      <c r="D69" s="260" t="str">
        <f>'AMZN Auto Part MASTER'!$AB$63</f>
        <v>About the same</v>
      </c>
      <c r="E69" s="260">
        <f>'AMZN Auto Part MASTER'!$AB$64</f>
        <v>0</v>
      </c>
      <c r="F69" s="234"/>
      <c r="G69" s="229"/>
      <c r="H69" s="226"/>
      <c r="I69" s="275"/>
      <c r="J69" s="73"/>
      <c r="K69" s="12"/>
      <c r="T69" s="17"/>
      <c r="U69" s="15"/>
    </row>
    <row r="70" spans="2:21" ht="15.75" customHeight="1">
      <c r="B70" s="260" t="str">
        <f>'AMZN Auto Part MASTER'!$AC$4</f>
        <v>Independent</v>
      </c>
      <c r="C70" s="17" t="s">
        <v>25</v>
      </c>
      <c r="D70" s="260" t="str">
        <f>'AMZN Auto Part MASTER'!$AC$63</f>
        <v>More</v>
      </c>
      <c r="E70" s="260">
        <f>'AMZN Auto Part MASTER'!$AC$64</f>
        <v>0</v>
      </c>
      <c r="F70" s="234"/>
      <c r="G70" s="229"/>
      <c r="H70" s="226"/>
      <c r="I70" s="275"/>
      <c r="J70" s="73"/>
      <c r="K70" s="12"/>
      <c r="T70" s="17"/>
      <c r="U70" s="15"/>
    </row>
    <row r="71" spans="2:21" ht="15.75" customHeight="1">
      <c r="B71" s="260" t="str">
        <f>'AMZN Auto Part MASTER'!$AD$4</f>
        <v>Independent</v>
      </c>
      <c r="C71" s="17" t="s">
        <v>26</v>
      </c>
      <c r="D71" s="260">
        <f>'AMZN Auto Part MASTER'!$AD$63</f>
        <v>0</v>
      </c>
      <c r="E71" s="260">
        <f>'AMZN Auto Part MASTER'!$AD$64</f>
        <v>0</v>
      </c>
      <c r="F71" s="234"/>
      <c r="G71" s="229"/>
      <c r="H71" s="226"/>
      <c r="I71" s="275"/>
      <c r="J71" s="73"/>
      <c r="K71" s="12"/>
      <c r="T71" s="17"/>
      <c r="U71" s="15"/>
    </row>
    <row r="72" spans="2:21" ht="15.75" customHeight="1">
      <c r="B72" s="260" t="str">
        <f>'AMZN Auto Part MASTER'!$AE$4</f>
        <v>Independent</v>
      </c>
      <c r="C72" s="17" t="s">
        <v>27</v>
      </c>
      <c r="D72" s="260">
        <f>'AMZN Auto Part MASTER'!$AE$63</f>
        <v>0</v>
      </c>
      <c r="E72" s="260">
        <f>'AMZN Auto Part MASTER'!$AE$64</f>
        <v>0</v>
      </c>
      <c r="F72" s="234"/>
      <c r="G72" s="229"/>
      <c r="H72" s="229"/>
      <c r="I72" s="275"/>
      <c r="J72" s="73"/>
      <c r="K72" s="12"/>
      <c r="T72" s="17"/>
      <c r="U72" s="15"/>
    </row>
    <row r="73" spans="2:21" ht="15.75" customHeight="1">
      <c r="B73" s="260" t="str">
        <f>'AMZN Auto Part MASTER'!$AF$4</f>
        <v>Independent</v>
      </c>
      <c r="C73" s="17" t="s">
        <v>28</v>
      </c>
      <c r="D73" s="260">
        <f>'AMZN Auto Part MASTER'!$AF$63</f>
        <v>0</v>
      </c>
      <c r="E73" s="260">
        <f>'AMZN Auto Part MASTER'!$AF$64</f>
        <v>0</v>
      </c>
      <c r="F73" s="234"/>
      <c r="G73" s="229"/>
      <c r="H73" s="229"/>
      <c r="I73" s="275"/>
      <c r="J73" s="73"/>
      <c r="K73" s="12"/>
      <c r="T73" s="17"/>
      <c r="U73" s="15"/>
    </row>
    <row r="74" spans="2:21" ht="15.75" customHeight="1">
      <c r="B74" s="260" t="str">
        <f>'AMZN Auto Part MASTER'!$AG$4</f>
        <v>Independent</v>
      </c>
      <c r="C74" s="17" t="s">
        <v>29</v>
      </c>
      <c r="D74" s="260" t="str">
        <f>'AMZN Auto Part MASTER'!$AG$63</f>
        <v>About the same</v>
      </c>
      <c r="E74" s="260">
        <f>'AMZN Auto Part MASTER'!$AG$64</f>
        <v>0</v>
      </c>
      <c r="F74" s="234"/>
      <c r="G74" s="229"/>
      <c r="H74" s="229"/>
      <c r="I74" s="73"/>
      <c r="J74" s="73"/>
      <c r="K74" s="12"/>
      <c r="T74" s="17"/>
      <c r="U74" s="15"/>
    </row>
    <row r="75" spans="2:21" ht="15.75" customHeight="1">
      <c r="B75" s="260" t="str">
        <f>'AMZN Auto Part MASTER'!$AH$4</f>
        <v>Independent</v>
      </c>
      <c r="C75" s="17" t="s">
        <v>30</v>
      </c>
      <c r="D75" s="260" t="str">
        <f>'AMZN Auto Part MASTER'!$AH$63</f>
        <v>About the same</v>
      </c>
      <c r="E75" s="260">
        <f>'AMZN Auto Part MASTER'!$AH$64</f>
        <v>0</v>
      </c>
      <c r="F75" s="234"/>
      <c r="G75" s="229"/>
      <c r="H75" s="229"/>
      <c r="I75" s="73"/>
      <c r="J75" s="73"/>
      <c r="K75" s="12"/>
      <c r="L75" s="12"/>
      <c r="T75" s="17"/>
      <c r="U75" s="19"/>
    </row>
    <row r="76" spans="2:21" ht="15.75" customHeight="1">
      <c r="B76" s="260" t="str">
        <f>'AMZN Auto Part MASTER'!$AI$4</f>
        <v>Independent</v>
      </c>
      <c r="C76" s="17" t="s">
        <v>31</v>
      </c>
      <c r="D76" s="260" t="str">
        <f>'AMZN Auto Part MASTER'!$AI$63</f>
        <v>About the same</v>
      </c>
      <c r="E76" s="260">
        <f>'AMZN Auto Part MASTER'!$AI$64</f>
        <v>0</v>
      </c>
      <c r="F76" s="234"/>
      <c r="G76" s="229"/>
      <c r="H76" s="229"/>
      <c r="I76" s="73"/>
      <c r="J76" s="73"/>
      <c r="K76" s="12"/>
      <c r="L76" s="12"/>
      <c r="T76" s="17"/>
      <c r="U76" s="19"/>
    </row>
    <row r="77" spans="2:21" ht="15.75" customHeight="1">
      <c r="B77" s="260" t="str">
        <f>'AMZN Auto Part MASTER'!$AJ$4</f>
        <v>Independent</v>
      </c>
      <c r="C77" s="17" t="s">
        <v>32</v>
      </c>
      <c r="D77" s="260" t="str">
        <f>'AMZN Auto Part MASTER'!$AJ$63</f>
        <v>About the same</v>
      </c>
      <c r="E77" s="260">
        <f>'AMZN Auto Part MASTER'!$AJ$64</f>
        <v>0</v>
      </c>
      <c r="F77" s="234"/>
      <c r="G77" s="229"/>
      <c r="H77" s="229"/>
      <c r="I77" s="73"/>
      <c r="J77" s="73"/>
      <c r="K77" s="12"/>
      <c r="L77" s="12"/>
      <c r="T77" s="17"/>
      <c r="U77" s="19"/>
    </row>
    <row r="78" spans="2:21" ht="15.75" customHeight="1">
      <c r="B78" s="260" t="str">
        <f>'AMZN Auto Part MASTER'!$AK$4</f>
        <v>Independent</v>
      </c>
      <c r="C78" s="17" t="s">
        <v>33</v>
      </c>
      <c r="D78" s="260">
        <f>'AMZN Auto Part MASTER'!$AK$63</f>
        <v>0</v>
      </c>
      <c r="E78" s="260">
        <f>'AMZN Auto Part MASTER'!$AK$64</f>
        <v>0</v>
      </c>
      <c r="F78" s="234"/>
      <c r="G78" s="229"/>
      <c r="H78" s="229"/>
      <c r="I78" s="73"/>
      <c r="J78" s="73"/>
      <c r="K78" s="12"/>
      <c r="L78" s="12"/>
      <c r="T78" s="17"/>
      <c r="U78" s="19"/>
    </row>
    <row r="79" spans="2:21" ht="15.75" customHeight="1">
      <c r="B79" s="260" t="str">
        <f>'AMZN Auto Part MASTER'!$AL$4</f>
        <v>Independent</v>
      </c>
      <c r="C79" s="17" t="s">
        <v>34</v>
      </c>
      <c r="D79" s="260">
        <f>'AMZN Auto Part MASTER'!$AL$63</f>
        <v>0</v>
      </c>
      <c r="E79" s="260">
        <f>'AMZN Auto Part MASTER'!$AL$64</f>
        <v>0</v>
      </c>
      <c r="F79" s="234"/>
      <c r="G79" s="229"/>
      <c r="H79" s="229"/>
      <c r="I79" s="73"/>
      <c r="J79" s="73"/>
      <c r="K79" s="12"/>
      <c r="L79" s="12"/>
      <c r="T79" s="17"/>
      <c r="U79" s="19"/>
    </row>
    <row r="80" spans="2:21" ht="15.75" customHeight="1">
      <c r="B80" s="260" t="str">
        <f>'AMZN Auto Part MASTER'!$AM$4</f>
        <v>Independent</v>
      </c>
      <c r="C80" s="17" t="s">
        <v>35</v>
      </c>
      <c r="D80" s="260" t="str">
        <f>'AMZN Auto Part MASTER'!$AM$63</f>
        <v>About the same</v>
      </c>
      <c r="E80" s="260">
        <f>'AMZN Auto Part MASTER'!$AM$64</f>
        <v>0</v>
      </c>
      <c r="F80" s="234"/>
      <c r="G80" s="229"/>
      <c r="H80" s="229"/>
      <c r="I80" s="73"/>
      <c r="J80" s="73"/>
      <c r="K80" s="12"/>
      <c r="L80" s="12"/>
      <c r="T80" s="17"/>
      <c r="U80" s="19"/>
    </row>
    <row r="81" spans="2:21" ht="15.75" customHeight="1">
      <c r="B81" s="260" t="str">
        <f>'AMZN Auto Part MASTER'!$AN$4</f>
        <v>Independent</v>
      </c>
      <c r="C81" s="17" t="s">
        <v>36</v>
      </c>
      <c r="D81" s="260">
        <f>'AMZN Auto Part MASTER'!$AN$63</f>
        <v>0</v>
      </c>
      <c r="E81" s="260">
        <f>'AMZN Auto Part MASTER'!$AN$64</f>
        <v>0</v>
      </c>
      <c r="F81" s="234"/>
      <c r="G81" s="229"/>
      <c r="H81" s="229"/>
      <c r="I81" s="275"/>
      <c r="J81" s="275"/>
      <c r="K81" s="273"/>
      <c r="L81" s="273"/>
      <c r="M81" s="273"/>
      <c r="N81" s="273"/>
      <c r="O81" s="273"/>
      <c r="T81" s="17"/>
      <c r="U81" s="19"/>
    </row>
    <row r="82" spans="2:21" ht="15.75" customHeight="1">
      <c r="B82" s="260" t="str">
        <f>'AMZN Auto Part MASTER'!$AO$4</f>
        <v>Independent</v>
      </c>
      <c r="C82" s="17" t="s">
        <v>37</v>
      </c>
      <c r="D82" s="260">
        <f>'AMZN Auto Part MASTER'!$AO$63</f>
        <v>0</v>
      </c>
      <c r="E82" s="260">
        <f>'AMZN Auto Part MASTER'!$AO$64</f>
        <v>0</v>
      </c>
      <c r="F82" s="234"/>
      <c r="G82" s="229"/>
      <c r="H82" s="229"/>
      <c r="I82" s="73"/>
      <c r="J82" s="73"/>
      <c r="K82" s="12"/>
      <c r="L82" s="12"/>
      <c r="T82" s="17"/>
      <c r="U82" s="19"/>
    </row>
    <row r="83" spans="2:21" ht="15.75" customHeight="1">
      <c r="B83" s="260" t="str">
        <f>'AMZN Auto Part MASTER'!$AP$4</f>
        <v>Independent</v>
      </c>
      <c r="C83" s="17" t="s">
        <v>38</v>
      </c>
      <c r="D83" s="260" t="str">
        <f>'AMZN Auto Part MASTER'!$AP$63</f>
        <v>About the same</v>
      </c>
      <c r="E83" s="260">
        <f>'AMZN Auto Part MASTER'!$AP$64</f>
        <v>0</v>
      </c>
      <c r="F83" s="234"/>
      <c r="G83" s="229"/>
      <c r="H83" s="229"/>
      <c r="I83" s="275"/>
      <c r="J83" s="73"/>
      <c r="K83" s="12"/>
      <c r="L83" s="12"/>
      <c r="T83" s="17"/>
      <c r="U83" s="19"/>
    </row>
    <row r="84" spans="2:21" ht="15.75" customHeight="1">
      <c r="B84" s="260" t="str">
        <f>'AMZN Auto Part MASTER'!$AQ$4</f>
        <v>Independent</v>
      </c>
      <c r="C84" s="17" t="s">
        <v>39</v>
      </c>
      <c r="D84" s="260" t="str">
        <f>'AMZN Auto Part MASTER'!$AQ$63</f>
        <v>More</v>
      </c>
      <c r="E84" s="260">
        <f>'AMZN Auto Part MASTER'!$AQ$64</f>
        <v>0</v>
      </c>
      <c r="F84" s="234"/>
      <c r="G84" s="229"/>
      <c r="H84" s="229"/>
      <c r="I84" s="275"/>
      <c r="J84" s="73"/>
      <c r="K84" s="12"/>
      <c r="L84" s="12"/>
      <c r="T84" s="17"/>
      <c r="U84" s="19"/>
    </row>
    <row r="85" spans="2:21" ht="15.75" customHeight="1">
      <c r="B85" s="260" t="str">
        <f>'AMZN Auto Part MASTER'!$AR$4</f>
        <v>Independent</v>
      </c>
      <c r="C85" s="17" t="s">
        <v>40</v>
      </c>
      <c r="D85" s="260" t="str">
        <f>'AMZN Auto Part MASTER'!$AR$63</f>
        <v>More</v>
      </c>
      <c r="E85" s="260">
        <f>'AMZN Auto Part MASTER'!$AR$64</f>
        <v>0</v>
      </c>
      <c r="F85" s="234"/>
      <c r="G85" s="229"/>
      <c r="H85" s="229"/>
      <c r="I85" s="275"/>
      <c r="J85" s="73"/>
      <c r="K85" s="12"/>
      <c r="L85" s="12"/>
      <c r="T85" s="17"/>
      <c r="U85" s="19"/>
    </row>
    <row r="86" spans="2:21" ht="15.75" customHeight="1">
      <c r="B86" s="260" t="str">
        <f>'AMZN Auto Part MASTER'!$AS$4</f>
        <v>Independent</v>
      </c>
      <c r="C86" s="17" t="s">
        <v>41</v>
      </c>
      <c r="D86" s="260">
        <f>'AMZN Auto Part MASTER'!$AS$63</f>
        <v>0</v>
      </c>
      <c r="E86" s="260">
        <f>'AMZN Auto Part MASTER'!$AS$64</f>
        <v>0</v>
      </c>
      <c r="F86" s="234"/>
      <c r="G86" s="229"/>
      <c r="H86" s="226"/>
      <c r="I86" s="275"/>
      <c r="J86" s="73"/>
      <c r="K86" s="12"/>
      <c r="L86" s="12"/>
      <c r="T86" s="17"/>
      <c r="U86" s="19"/>
    </row>
    <row r="87" spans="2:21" ht="15.75" customHeight="1">
      <c r="B87" s="260" t="str">
        <f>'AMZN Auto Part MASTER'!$AT$4</f>
        <v>Independent</v>
      </c>
      <c r="C87" s="17" t="s">
        <v>42</v>
      </c>
      <c r="D87" s="260" t="str">
        <f>'AMZN Auto Part MASTER'!$AT$63</f>
        <v>About the same</v>
      </c>
      <c r="E87" s="260">
        <f>'AMZN Auto Part MASTER'!$AT$64</f>
        <v>0</v>
      </c>
      <c r="F87" s="234"/>
      <c r="G87" s="229"/>
      <c r="H87" s="226"/>
      <c r="I87" s="275"/>
      <c r="J87" s="73"/>
      <c r="K87" s="12"/>
      <c r="L87" s="12"/>
      <c r="T87" s="17"/>
      <c r="U87" s="19"/>
    </row>
    <row r="88" spans="2:21" ht="15.75" customHeight="1">
      <c r="B88" s="260" t="str">
        <f>'AMZN Auto Part MASTER'!$AU$4</f>
        <v>Independent</v>
      </c>
      <c r="C88" s="17" t="s">
        <v>43</v>
      </c>
      <c r="D88" s="260" t="str">
        <f>'AMZN Auto Part MASTER'!$AU$63</f>
        <v>More</v>
      </c>
      <c r="E88" s="260" t="str">
        <f>'AMZN Auto Part MASTER'!$AU$64</f>
        <v>eBay, Amazon</v>
      </c>
      <c r="F88" s="234" t="s">
        <v>122</v>
      </c>
      <c r="G88" s="229" t="s">
        <v>100</v>
      </c>
      <c r="H88" s="226"/>
      <c r="I88" s="275"/>
      <c r="J88" s="73"/>
      <c r="K88" s="12"/>
      <c r="L88" s="12"/>
      <c r="T88" s="17"/>
      <c r="U88" s="19"/>
    </row>
    <row r="89" spans="2:21" ht="15.75" customHeight="1">
      <c r="B89" s="260" t="str">
        <f>'AMZN Auto Part MASTER'!$AV$4</f>
        <v>Independent</v>
      </c>
      <c r="C89" s="17" t="s">
        <v>44</v>
      </c>
      <c r="D89" s="260">
        <f>'AMZN Auto Part MASTER'!$AV$63</f>
        <v>0</v>
      </c>
      <c r="E89" s="260">
        <f>'AMZN Auto Part MASTER'!$AV$64</f>
        <v>0</v>
      </c>
      <c r="F89" s="234"/>
      <c r="G89" s="229"/>
      <c r="H89" s="226"/>
      <c r="I89" s="275"/>
      <c r="J89" s="73"/>
      <c r="K89" s="12"/>
      <c r="L89" s="12"/>
      <c r="T89" s="17"/>
      <c r="U89" s="19"/>
    </row>
    <row r="90" spans="2:21" ht="15.75" customHeight="1">
      <c r="B90" s="260" t="str">
        <f>'AMZN Auto Part MASTER'!$AW$4</f>
        <v>Independent</v>
      </c>
      <c r="C90" s="17" t="s">
        <v>45</v>
      </c>
      <c r="D90" s="260">
        <f>'AMZN Auto Part MASTER'!$AW$63</f>
        <v>0</v>
      </c>
      <c r="E90" s="260">
        <f>'AMZN Auto Part MASTER'!$AW$64</f>
        <v>0</v>
      </c>
      <c r="F90" s="234"/>
      <c r="G90" s="229"/>
      <c r="H90" s="226"/>
      <c r="I90" s="73"/>
      <c r="J90" s="73"/>
      <c r="K90" s="12"/>
      <c r="L90" s="12"/>
      <c r="T90" s="17"/>
      <c r="U90" s="19"/>
    </row>
    <row r="91" spans="2:21" ht="15.75" customHeight="1">
      <c r="B91" s="260" t="str">
        <f>'AMZN Auto Part MASTER'!$AX$4</f>
        <v>Independent</v>
      </c>
      <c r="C91" s="17" t="s">
        <v>46</v>
      </c>
      <c r="D91" s="260">
        <f>'AMZN Auto Part MASTER'!$AX$63</f>
        <v>0</v>
      </c>
      <c r="E91" s="260">
        <f>'AMZN Auto Part MASTER'!$AX$64</f>
        <v>0</v>
      </c>
      <c r="F91" s="234"/>
      <c r="G91" s="229"/>
      <c r="H91" s="229"/>
      <c r="I91" s="73"/>
      <c r="J91" s="73"/>
      <c r="K91" s="12"/>
      <c r="L91" s="12"/>
      <c r="T91" s="17"/>
      <c r="U91" s="19"/>
    </row>
    <row r="92" spans="2:21" ht="15.75" customHeight="1">
      <c r="B92" s="260" t="str">
        <f>'AMZN Auto Part MASTER'!$AY$4</f>
        <v>Independent</v>
      </c>
      <c r="C92" s="17" t="s">
        <v>47</v>
      </c>
      <c r="D92" s="260" t="str">
        <f>'AMZN Auto Part MASTER'!$AY$63</f>
        <v>About the same</v>
      </c>
      <c r="E92" s="260">
        <f>'AMZN Auto Part MASTER'!$AY$64</f>
        <v>0</v>
      </c>
      <c r="F92" s="234"/>
      <c r="G92" s="229"/>
      <c r="H92" s="226"/>
      <c r="I92" s="73"/>
      <c r="J92" s="73"/>
      <c r="K92" s="12"/>
      <c r="L92" s="12"/>
      <c r="T92" s="17"/>
      <c r="U92" s="19"/>
    </row>
    <row r="93" spans="2:21" ht="15.75" customHeight="1">
      <c r="B93" s="260" t="str">
        <f>'AMZN Auto Part MASTER'!$AZ$4</f>
        <v>Independent</v>
      </c>
      <c r="C93" s="17" t="s">
        <v>48</v>
      </c>
      <c r="D93" s="260" t="str">
        <f>'AMZN Auto Part MASTER'!$AZ$63</f>
        <v>About the same</v>
      </c>
      <c r="E93" s="260">
        <f>'AMZN Auto Part MASTER'!$AZ$64</f>
        <v>0</v>
      </c>
      <c r="F93" s="234"/>
      <c r="G93" s="229"/>
      <c r="H93" s="226"/>
      <c r="I93" s="73"/>
      <c r="J93" s="73"/>
      <c r="K93" s="12"/>
      <c r="L93" s="12"/>
      <c r="T93" s="17"/>
      <c r="U93" s="19"/>
    </row>
    <row r="94" spans="2:21" ht="15.75" customHeight="1">
      <c r="B94" s="260" t="str">
        <f>'AMZN Auto Part MASTER'!$BA$4</f>
        <v>Independent</v>
      </c>
      <c r="C94" s="17" t="s">
        <v>49</v>
      </c>
      <c r="D94" s="260" t="str">
        <f>'AMZN Auto Part MASTER'!$BA$63</f>
        <v>About the same</v>
      </c>
      <c r="E94" s="260">
        <f>'AMZN Auto Part MASTER'!$BA$64</f>
        <v>0</v>
      </c>
      <c r="F94" s="234"/>
      <c r="G94" s="229"/>
      <c r="H94" s="226"/>
      <c r="I94" s="73"/>
      <c r="J94" s="73"/>
      <c r="K94" s="12"/>
      <c r="L94" s="12"/>
      <c r="T94" s="17"/>
      <c r="U94" s="19"/>
    </row>
    <row r="95" spans="2:21" ht="15.75" customHeight="1">
      <c r="B95" s="260" t="str">
        <f>'AMZN Auto Part MASTER'!$BB$4</f>
        <v>Chain</v>
      </c>
      <c r="C95" s="17" t="s">
        <v>50</v>
      </c>
      <c r="D95" s="260">
        <f>'AMZN Auto Part MASTER'!$BB$63</f>
        <v>0</v>
      </c>
      <c r="E95" s="260">
        <f>'AMZN Auto Part MASTER'!$BB$64</f>
        <v>0</v>
      </c>
      <c r="F95" s="234"/>
      <c r="G95" s="229"/>
      <c r="H95" s="226"/>
      <c r="I95" s="73"/>
      <c r="J95" s="73"/>
      <c r="K95" s="12"/>
      <c r="L95" s="12"/>
      <c r="T95" s="17"/>
      <c r="U95" s="19"/>
    </row>
    <row r="96" spans="2:21" ht="15.75" customHeight="1">
      <c r="B96" s="260" t="str">
        <f>'AMZN Auto Part MASTER'!$BC$4</f>
        <v>Chain</v>
      </c>
      <c r="C96" s="17" t="s">
        <v>51</v>
      </c>
      <c r="D96" s="260">
        <f>'AMZN Auto Part MASTER'!$BC$63</f>
        <v>0</v>
      </c>
      <c r="E96" s="260">
        <f>'AMZN Auto Part MASTER'!$BC$64</f>
        <v>0</v>
      </c>
      <c r="F96" s="234"/>
      <c r="G96" s="229"/>
      <c r="H96" s="226"/>
      <c r="I96" s="73"/>
      <c r="J96" s="73"/>
      <c r="K96" s="12"/>
      <c r="L96" s="12"/>
      <c r="T96" s="17"/>
      <c r="U96" s="19"/>
    </row>
    <row r="97" spans="2:21" ht="15.75" customHeight="1">
      <c r="B97" s="260" t="str">
        <f>'AMZN Auto Part MASTER'!$BD$4</f>
        <v>Chain</v>
      </c>
      <c r="C97" s="17" t="s">
        <v>52</v>
      </c>
      <c r="D97" s="260">
        <f>'AMZN Auto Part MASTER'!$BD$63</f>
        <v>0</v>
      </c>
      <c r="E97" s="260">
        <f>'AMZN Auto Part MASTER'!$BD$64</f>
        <v>0</v>
      </c>
      <c r="F97" s="234"/>
      <c r="G97" s="229"/>
      <c r="H97" s="226"/>
      <c r="I97" s="73"/>
      <c r="J97" s="73"/>
      <c r="K97" s="12"/>
      <c r="L97" s="12"/>
      <c r="T97" s="17"/>
      <c r="U97" s="19"/>
    </row>
    <row r="98" spans="2:21" ht="15.75" customHeight="1">
      <c r="B98" s="260" t="str">
        <f>'AMZN Auto Part MASTER'!$BE$4</f>
        <v>Chain</v>
      </c>
      <c r="C98" s="17" t="s">
        <v>53</v>
      </c>
      <c r="D98" s="260">
        <f>'AMZN Auto Part MASTER'!$BE$63</f>
        <v>0</v>
      </c>
      <c r="E98" s="260">
        <f>'AMZN Auto Part MASTER'!$BE$64</f>
        <v>0</v>
      </c>
      <c r="F98" s="234"/>
      <c r="G98" s="229"/>
      <c r="H98" s="229"/>
      <c r="I98" s="73"/>
      <c r="J98" s="73"/>
      <c r="K98" s="12"/>
      <c r="L98" s="12"/>
      <c r="T98" s="17"/>
      <c r="U98" s="19"/>
    </row>
    <row r="99" spans="2:21" ht="15.75" customHeight="1">
      <c r="B99" s="260" t="str">
        <f>'AMZN Auto Part MASTER'!$BF$4</f>
        <v>Chain</v>
      </c>
      <c r="C99" s="17" t="s">
        <v>54</v>
      </c>
      <c r="D99" s="260" t="str">
        <f>'AMZN Auto Part MASTER'!$BF$63</f>
        <v>About the same</v>
      </c>
      <c r="E99" s="260">
        <f>'AMZN Auto Part MASTER'!$BF$64</f>
        <v>0</v>
      </c>
      <c r="F99" s="234"/>
      <c r="G99" s="229"/>
      <c r="H99" s="226"/>
      <c r="I99" s="73"/>
      <c r="J99" s="73"/>
      <c r="K99" s="12"/>
      <c r="L99" s="12"/>
      <c r="T99" s="17"/>
      <c r="U99" s="19"/>
    </row>
    <row r="100" spans="2:21" ht="15.75" customHeight="1">
      <c r="B100" s="260" t="str">
        <f>'AMZN Auto Part MASTER'!$BG$4</f>
        <v>Chain</v>
      </c>
      <c r="C100" s="17" t="s">
        <v>55</v>
      </c>
      <c r="D100" s="260" t="str">
        <f>'AMZN Auto Part MASTER'!$BG$63</f>
        <v>About the same</v>
      </c>
      <c r="E100" s="260">
        <f>'AMZN Auto Part MASTER'!$BG$64</f>
        <v>0</v>
      </c>
      <c r="F100" s="234"/>
      <c r="G100" s="229"/>
      <c r="H100" s="226"/>
      <c r="I100" s="73"/>
      <c r="J100" s="73"/>
      <c r="K100" s="12"/>
      <c r="L100" s="12"/>
      <c r="T100" s="17"/>
      <c r="U100" s="19"/>
    </row>
    <row r="101" spans="2:21" ht="15.75" customHeight="1">
      <c r="B101" s="260" t="str">
        <f>'AMZN Auto Part MASTER'!$BH$4</f>
        <v>Chain</v>
      </c>
      <c r="C101" s="17" t="s">
        <v>56</v>
      </c>
      <c r="D101" s="260">
        <f>'AMZN Auto Part MASTER'!$BH$63</f>
        <v>0</v>
      </c>
      <c r="E101" s="260">
        <f>'AMZN Auto Part MASTER'!$BH$64</f>
        <v>0</v>
      </c>
      <c r="F101" s="234"/>
      <c r="G101" s="229"/>
      <c r="H101" s="226"/>
      <c r="I101" s="73"/>
      <c r="J101" s="73"/>
      <c r="K101" s="12"/>
      <c r="L101" s="12"/>
      <c r="T101" s="17"/>
      <c r="U101" s="19"/>
    </row>
    <row r="102" spans="2:21" ht="15.75" customHeight="1">
      <c r="B102" s="260" t="str">
        <f>'AMZN Auto Part MASTER'!$BI$4</f>
        <v>Chain</v>
      </c>
      <c r="C102" s="17" t="s">
        <v>57</v>
      </c>
      <c r="D102" s="260">
        <f>'AMZN Auto Part MASTER'!$BI$63</f>
        <v>0</v>
      </c>
      <c r="E102" s="260">
        <f>'AMZN Auto Part MASTER'!$BI$64</f>
        <v>0</v>
      </c>
      <c r="F102" s="234"/>
      <c r="G102" s="229"/>
      <c r="H102" s="226"/>
      <c r="I102" s="73"/>
      <c r="J102" s="73"/>
      <c r="K102" s="12"/>
      <c r="L102" s="12"/>
      <c r="T102" s="17"/>
      <c r="U102" s="19"/>
    </row>
    <row r="103" spans="2:21" ht="15.75" customHeight="1">
      <c r="B103" s="260" t="str">
        <f>'AMZN Auto Part MASTER'!$BJ$4</f>
        <v>Chain</v>
      </c>
      <c r="C103" s="17" t="s">
        <v>58</v>
      </c>
      <c r="D103" s="260" t="str">
        <f>'AMZN Auto Part MASTER'!$BJ$63</f>
        <v>About the same</v>
      </c>
      <c r="E103" s="260">
        <f>'AMZN Auto Part MASTER'!$BJ$64</f>
        <v>0</v>
      </c>
      <c r="F103" s="234"/>
      <c r="G103" s="229"/>
      <c r="H103" s="226"/>
      <c r="I103" s="73"/>
      <c r="J103" s="73"/>
      <c r="K103" s="12"/>
      <c r="L103" s="12"/>
      <c r="T103" s="17"/>
      <c r="U103" s="19"/>
    </row>
    <row r="104" spans="2:21" ht="15.75" customHeight="1">
      <c r="B104" s="260" t="str">
        <f>'AMZN Auto Part MASTER'!$BK$4</f>
        <v>Independent</v>
      </c>
      <c r="C104" s="17" t="s">
        <v>59</v>
      </c>
      <c r="D104" s="260" t="str">
        <f>'AMZN Auto Part MASTER'!$BK$63</f>
        <v>More</v>
      </c>
      <c r="E104" s="260" t="str">
        <f>'AMZN Auto Part MASTER'!$BK$64</f>
        <v>Amazon</v>
      </c>
      <c r="F104" s="234" t="s">
        <v>100</v>
      </c>
      <c r="G104" s="229"/>
      <c r="H104" s="226"/>
      <c r="I104" s="73"/>
      <c r="J104" s="73"/>
      <c r="K104" s="12"/>
      <c r="L104" s="12"/>
      <c r="T104" s="17"/>
      <c r="U104" s="19"/>
    </row>
    <row r="105" spans="2:21" ht="15.75" customHeight="1">
      <c r="B105" s="260" t="str">
        <f>'AMZN Auto Part MASTER'!$BL$4</f>
        <v>Independent</v>
      </c>
      <c r="C105" s="17" t="s">
        <v>60</v>
      </c>
      <c r="D105" s="260" t="str">
        <f>'AMZN Auto Part MASTER'!$BL$63</f>
        <v>About the same</v>
      </c>
      <c r="E105" s="260">
        <f>'AMZN Auto Part MASTER'!$BL$64</f>
        <v>0</v>
      </c>
      <c r="F105" s="234"/>
      <c r="G105" s="229"/>
      <c r="H105" s="226"/>
      <c r="I105" s="73"/>
      <c r="J105" s="73"/>
      <c r="K105" s="12"/>
      <c r="L105" s="12"/>
      <c r="T105" s="17"/>
      <c r="U105" s="19"/>
    </row>
    <row r="106" spans="2:21" ht="15.75" customHeight="1">
      <c r="B106" s="260" t="str">
        <f>'AMZN Auto Part MASTER'!$BM$4</f>
        <v>Independent</v>
      </c>
      <c r="C106" s="17" t="s">
        <v>61</v>
      </c>
      <c r="D106" s="260" t="str">
        <f>'AMZN Auto Part MASTER'!$BM$63</f>
        <v>More</v>
      </c>
      <c r="E106" s="260" t="str">
        <f>'AMZN Auto Part MASTER'!$BM$64</f>
        <v>eBay, Amazon &amp; Walmart.com.</v>
      </c>
      <c r="F106" s="234" t="s">
        <v>122</v>
      </c>
      <c r="G106" s="229" t="s">
        <v>100</v>
      </c>
      <c r="H106" s="226" t="s">
        <v>881</v>
      </c>
      <c r="I106" s="73"/>
      <c r="J106" s="73"/>
      <c r="K106" s="12"/>
      <c r="L106" s="12"/>
      <c r="T106" s="17"/>
      <c r="U106" s="19"/>
    </row>
    <row r="107" spans="2:21" ht="15.75" customHeight="1">
      <c r="B107" s="260" t="str">
        <f>'AMZN Auto Part MASTER'!$BN$4</f>
        <v>Independent</v>
      </c>
      <c r="C107" s="17" t="s">
        <v>62</v>
      </c>
      <c r="D107" s="260" t="str">
        <f>'AMZN Auto Part MASTER'!$BN$63</f>
        <v>About the same</v>
      </c>
      <c r="E107" s="260">
        <f>'AMZN Auto Part MASTER'!$BN$64</f>
        <v>0</v>
      </c>
      <c r="F107" s="234"/>
      <c r="G107" s="229"/>
      <c r="H107" s="226"/>
      <c r="I107" s="73"/>
      <c r="J107" s="73"/>
      <c r="K107" s="12"/>
      <c r="L107" s="12"/>
      <c r="T107" s="17"/>
      <c r="U107" s="19"/>
    </row>
    <row r="108" spans="2:21" ht="15.75" customHeight="1">
      <c r="B108" s="260" t="str">
        <f>'AMZN Auto Part MASTER'!$BO$4</f>
        <v>Independent</v>
      </c>
      <c r="C108" s="17" t="s">
        <v>63</v>
      </c>
      <c r="D108" s="260" t="str">
        <f>'AMZN Auto Part MASTER'!$BO$63</f>
        <v>About the same</v>
      </c>
      <c r="E108" s="260">
        <f>'AMZN Auto Part MASTER'!$BO$64</f>
        <v>0</v>
      </c>
      <c r="F108" s="234"/>
      <c r="G108" s="229"/>
      <c r="H108" s="226"/>
      <c r="I108" s="73"/>
      <c r="J108" s="73"/>
      <c r="K108" s="12"/>
      <c r="L108" s="12"/>
      <c r="T108" s="17"/>
      <c r="U108" s="19"/>
    </row>
    <row r="109" spans="2:21" ht="15.75" customHeight="1">
      <c r="B109" s="260" t="str">
        <f>'AMZN Auto Part MASTER'!$BP$4</f>
        <v>Independent</v>
      </c>
      <c r="C109" s="17" t="s">
        <v>64</v>
      </c>
      <c r="D109" s="260" t="str">
        <f>'AMZN Auto Part MASTER'!$BP$63</f>
        <v>About the same</v>
      </c>
      <c r="E109" s="260">
        <f>'AMZN Auto Part MASTER'!$BP$64</f>
        <v>0</v>
      </c>
      <c r="F109" s="234"/>
      <c r="G109" s="229"/>
      <c r="H109" s="226"/>
      <c r="I109" s="73"/>
      <c r="J109" s="73"/>
      <c r="K109" s="12"/>
      <c r="L109" s="12"/>
      <c r="T109" s="17"/>
      <c r="U109" s="19"/>
    </row>
    <row r="110" spans="2:21" ht="15.75" customHeight="1">
      <c r="B110" s="260" t="str">
        <f>'AMZN Auto Part MASTER'!$BQ$4</f>
        <v>Independent</v>
      </c>
      <c r="C110" s="17" t="s">
        <v>65</v>
      </c>
      <c r="D110" s="260" t="str">
        <f>'AMZN Auto Part MASTER'!$BQ$63</f>
        <v>About the same</v>
      </c>
      <c r="E110" s="260">
        <f>'AMZN Auto Part MASTER'!$BQ$64</f>
        <v>0</v>
      </c>
      <c r="F110" s="234"/>
      <c r="G110" s="229"/>
      <c r="H110" s="226"/>
      <c r="I110" s="73"/>
      <c r="J110" s="73"/>
      <c r="K110" s="12"/>
      <c r="L110" s="12"/>
      <c r="T110" s="17"/>
      <c r="U110" s="19"/>
    </row>
    <row r="111" spans="2:21" ht="15.75" customHeight="1">
      <c r="B111" s="260" t="str">
        <f>'AMZN Auto Part MASTER'!$BR$4</f>
        <v>Chain</v>
      </c>
      <c r="C111" s="17" t="s">
        <v>66</v>
      </c>
      <c r="D111" s="260">
        <f>'AMZN Auto Part MASTER'!$BR$63</f>
        <v>0</v>
      </c>
      <c r="E111" s="260">
        <f>'AMZN Auto Part MASTER'!$BR$64</f>
        <v>0</v>
      </c>
      <c r="F111" s="234"/>
      <c r="G111" s="229"/>
      <c r="H111" s="229"/>
      <c r="I111" s="73"/>
      <c r="J111" s="73"/>
      <c r="K111" s="12"/>
      <c r="L111" s="39"/>
      <c r="T111" s="17"/>
      <c r="U111" s="19"/>
    </row>
    <row r="112" spans="2:21" ht="15.75" customHeight="1">
      <c r="B112" s="260" t="str">
        <f>'AMZN Auto Part MASTER'!$BS$4</f>
        <v>Chain</v>
      </c>
      <c r="C112" s="17" t="s">
        <v>67</v>
      </c>
      <c r="D112" s="260">
        <f>'AMZN Auto Part MASTER'!$BS$63</f>
        <v>0</v>
      </c>
      <c r="E112" s="260">
        <f>'AMZN Auto Part MASTER'!$BS$64</f>
        <v>0</v>
      </c>
      <c r="F112" s="234"/>
      <c r="G112" s="229"/>
      <c r="H112" s="229"/>
      <c r="I112" s="73"/>
      <c r="J112" s="73"/>
      <c r="K112" s="12"/>
      <c r="L112" s="39"/>
      <c r="T112" s="17"/>
      <c r="U112" s="19"/>
    </row>
    <row r="113" spans="2:21" ht="15.75" customHeight="1">
      <c r="B113" s="260" t="str">
        <f>'AMZN Auto Part MASTER'!$BT$4</f>
        <v>Chain</v>
      </c>
      <c r="C113" s="17" t="s">
        <v>68</v>
      </c>
      <c r="D113" s="260">
        <f>'AMZN Auto Part MASTER'!$BT$63</f>
        <v>0</v>
      </c>
      <c r="E113" s="260">
        <f>'AMZN Auto Part MASTER'!$BT$64</f>
        <v>0</v>
      </c>
      <c r="F113" s="234"/>
      <c r="G113" s="229"/>
      <c r="H113" s="229"/>
      <c r="I113" s="73"/>
      <c r="J113" s="73"/>
      <c r="K113" s="12"/>
      <c r="L113" s="39"/>
      <c r="T113" s="17"/>
      <c r="U113" s="19"/>
    </row>
    <row r="114" spans="2:21" ht="15.75" customHeight="1">
      <c r="B114" s="260" t="str">
        <f>'AMZN Auto Part MASTER'!$BU$4</f>
        <v>Chain</v>
      </c>
      <c r="C114" s="17" t="s">
        <v>69</v>
      </c>
      <c r="D114" s="260">
        <f>'AMZN Auto Part MASTER'!$BU$63</f>
        <v>0</v>
      </c>
      <c r="E114" s="260">
        <f>'AMZN Auto Part MASTER'!$BU$64</f>
        <v>0</v>
      </c>
      <c r="F114" s="234"/>
      <c r="G114" s="229"/>
      <c r="H114" s="229"/>
      <c r="I114" s="73"/>
      <c r="J114" s="73"/>
      <c r="K114" s="12"/>
      <c r="L114" s="39"/>
      <c r="T114" s="17"/>
      <c r="U114" s="19"/>
    </row>
    <row r="115" spans="2:21" ht="15.75" customHeight="1">
      <c r="B115" s="260" t="str">
        <f>'AMZN Auto Part MASTER'!$BV$4</f>
        <v>Chain</v>
      </c>
      <c r="C115" s="17" t="s">
        <v>70</v>
      </c>
      <c r="D115" s="260">
        <f>'AMZN Auto Part MASTER'!$BV$63</f>
        <v>0</v>
      </c>
      <c r="E115" s="260">
        <f>'AMZN Auto Part MASTER'!$BV$64</f>
        <v>0</v>
      </c>
      <c r="F115" s="234"/>
      <c r="G115" s="229"/>
      <c r="H115" s="229"/>
      <c r="I115" s="73"/>
      <c r="J115" s="73"/>
      <c r="K115" s="12"/>
      <c r="L115" s="39"/>
      <c r="T115" s="17"/>
      <c r="U115" s="19"/>
    </row>
    <row r="116" spans="2:21" ht="15.75" customHeight="1">
      <c r="B116" s="260" t="str">
        <f>'AMZN Auto Part MASTER'!$BW$4</f>
        <v>Chain</v>
      </c>
      <c r="C116" s="17" t="s">
        <v>71</v>
      </c>
      <c r="D116" s="260">
        <f>'AMZN Auto Part MASTER'!$BW$63</f>
        <v>0</v>
      </c>
      <c r="E116" s="260">
        <f>'AMZN Auto Part MASTER'!$BW$64</f>
        <v>0</v>
      </c>
      <c r="F116" s="234"/>
      <c r="G116" s="229"/>
      <c r="H116" s="229"/>
      <c r="I116" s="73"/>
      <c r="J116" s="73"/>
      <c r="K116" s="12"/>
      <c r="L116" s="11"/>
      <c r="T116" s="17"/>
      <c r="U116" s="19"/>
    </row>
    <row r="117" spans="2:21" ht="15.75" customHeight="1">
      <c r="B117" s="260" t="str">
        <f>'AMZN Auto Part MASTER'!$BX$4</f>
        <v>Chain</v>
      </c>
      <c r="C117" s="17" t="s">
        <v>72</v>
      </c>
      <c r="D117" s="260">
        <f>'AMZN Auto Part MASTER'!$BX$63</f>
        <v>0</v>
      </c>
      <c r="E117" s="260">
        <f>'AMZN Auto Part MASTER'!$BX$64</f>
        <v>0</v>
      </c>
      <c r="F117" s="234"/>
      <c r="G117" s="229"/>
      <c r="H117" s="229"/>
      <c r="I117" s="73"/>
      <c r="J117" s="73"/>
      <c r="K117" s="12"/>
      <c r="L117" s="11"/>
      <c r="T117" s="17"/>
      <c r="U117" s="19"/>
    </row>
    <row r="118" spans="2:21" ht="15.75" customHeight="1">
      <c r="B118" s="260" t="str">
        <f>'AMZN Auto Part MASTER'!$BY$4</f>
        <v>Chain</v>
      </c>
      <c r="C118" s="17" t="s">
        <v>73</v>
      </c>
      <c r="D118" s="260">
        <f>'AMZN Auto Part MASTER'!$BY$63</f>
        <v>0</v>
      </c>
      <c r="E118" s="260">
        <f>'AMZN Auto Part MASTER'!$BY$64</f>
        <v>0</v>
      </c>
      <c r="F118" s="234"/>
      <c r="G118" s="229"/>
      <c r="H118" s="229"/>
      <c r="I118" s="73"/>
      <c r="J118" s="73"/>
      <c r="K118" s="12"/>
      <c r="L118" s="12"/>
      <c r="T118" s="17"/>
      <c r="U118" s="19"/>
    </row>
    <row r="119" spans="2:21" ht="15.75" customHeight="1">
      <c r="B119" s="260" t="str">
        <f>'AMZN Auto Part MASTER'!$BZ$4</f>
        <v>Chain</v>
      </c>
      <c r="C119" s="17" t="s">
        <v>74</v>
      </c>
      <c r="D119" s="260">
        <f>'AMZN Auto Part MASTER'!$BZ$63</f>
        <v>0</v>
      </c>
      <c r="E119" s="260">
        <f>'AMZN Auto Part MASTER'!$BZ$64</f>
        <v>0</v>
      </c>
      <c r="F119" s="234"/>
      <c r="G119" s="229"/>
      <c r="H119" s="229"/>
      <c r="I119" s="73"/>
      <c r="J119" s="73"/>
      <c r="K119" s="12"/>
      <c r="L119" s="12"/>
      <c r="T119" s="17"/>
      <c r="U119" s="19"/>
    </row>
    <row r="120" spans="2:21" ht="15.75" customHeight="1">
      <c r="B120" s="260" t="str">
        <f>'AMZN Auto Part MASTER'!$CA$4</f>
        <v>Chain</v>
      </c>
      <c r="C120" s="17" t="s">
        <v>75</v>
      </c>
      <c r="D120" s="260">
        <f>'AMZN Auto Part MASTER'!$CA$63</f>
        <v>0</v>
      </c>
      <c r="E120" s="260">
        <f>'AMZN Auto Part MASTER'!$CA$64</f>
        <v>0</v>
      </c>
      <c r="F120" s="234"/>
      <c r="G120" s="229"/>
      <c r="H120" s="229"/>
      <c r="I120" s="73"/>
      <c r="J120" s="73"/>
      <c r="K120" s="12"/>
      <c r="L120" s="12"/>
      <c r="T120" s="17"/>
      <c r="U120" s="19"/>
    </row>
    <row r="121" spans="2:21" ht="15.75" customHeight="1">
      <c r="B121" s="260" t="str">
        <f>'AMZN Auto Part MASTER'!$CB$4</f>
        <v>Chain</v>
      </c>
      <c r="C121" s="17" t="s">
        <v>76</v>
      </c>
      <c r="D121" s="260">
        <f>'AMZN Auto Part MASTER'!$CB$63</f>
        <v>0</v>
      </c>
      <c r="E121" s="260">
        <f>'AMZN Auto Part MASTER'!$CB$64</f>
        <v>0</v>
      </c>
      <c r="F121" s="234"/>
      <c r="G121" s="229"/>
      <c r="H121" s="229"/>
      <c r="I121" s="73"/>
      <c r="J121" s="73"/>
      <c r="K121" s="12"/>
      <c r="L121" s="12"/>
      <c r="T121" s="17"/>
      <c r="U121" s="19"/>
    </row>
    <row r="122" spans="2:21" ht="15.75" customHeight="1">
      <c r="B122" s="260" t="str">
        <f>'AMZN Auto Part MASTER'!$CC$4</f>
        <v>Chain</v>
      </c>
      <c r="C122" s="17" t="s">
        <v>77</v>
      </c>
      <c r="D122" s="260">
        <f>'AMZN Auto Part MASTER'!$CC$63</f>
        <v>0</v>
      </c>
      <c r="E122" s="260">
        <f>'AMZN Auto Part MASTER'!$CC$64</f>
        <v>0</v>
      </c>
      <c r="F122" s="234"/>
      <c r="G122" s="229"/>
      <c r="H122" s="229"/>
      <c r="I122" s="73"/>
      <c r="J122" s="73"/>
      <c r="K122" s="12"/>
      <c r="L122" s="12"/>
      <c r="T122" s="17"/>
      <c r="U122" s="19"/>
    </row>
    <row r="123" spans="2:21" ht="15.75" customHeight="1">
      <c r="B123" s="260" t="str">
        <f>'AMZN Auto Part MASTER'!$CD$4</f>
        <v>Chain</v>
      </c>
      <c r="C123" s="17" t="s">
        <v>78</v>
      </c>
      <c r="D123" s="260" t="str">
        <f>'AMZN Auto Part MASTER'!$CD$63</f>
        <v>About the same</v>
      </c>
      <c r="E123" s="260">
        <f>'AMZN Auto Part MASTER'!$CD$64</f>
        <v>0</v>
      </c>
      <c r="F123" s="234"/>
      <c r="G123" s="229"/>
      <c r="H123" s="229"/>
      <c r="I123" s="73"/>
      <c r="J123" s="73"/>
      <c r="K123" s="12"/>
      <c r="L123" s="12"/>
      <c r="T123" s="17"/>
      <c r="U123" s="19"/>
    </row>
    <row r="124" spans="2:21" ht="15.75" customHeight="1">
      <c r="B124" s="260" t="str">
        <f>'AMZN Auto Part MASTER'!$CE$4</f>
        <v>Chain</v>
      </c>
      <c r="C124" s="17" t="s">
        <v>79</v>
      </c>
      <c r="D124" s="260">
        <f>'AMZN Auto Part MASTER'!$CE$63</f>
        <v>0</v>
      </c>
      <c r="E124" s="260">
        <f>'AMZN Auto Part MASTER'!$CE$64</f>
        <v>0</v>
      </c>
      <c r="F124" s="234"/>
      <c r="G124" s="229"/>
      <c r="H124" s="229"/>
      <c r="I124" s="73"/>
      <c r="J124" s="73"/>
      <c r="K124" s="12"/>
      <c r="L124" s="12"/>
      <c r="T124" s="17"/>
      <c r="U124" s="19"/>
    </row>
    <row r="125" spans="2:21" ht="15.75" customHeight="1">
      <c r="B125" s="260" t="str">
        <f>'AMZN Auto Part MASTER'!$CF$4</f>
        <v>Chain</v>
      </c>
      <c r="C125" s="17" t="s">
        <v>80</v>
      </c>
      <c r="D125" s="260">
        <f>'AMZN Auto Part MASTER'!$CF$63</f>
        <v>0</v>
      </c>
      <c r="E125" s="260">
        <f>'AMZN Auto Part MASTER'!$CF$64</f>
        <v>0</v>
      </c>
      <c r="F125" s="234"/>
      <c r="G125" s="229"/>
      <c r="H125" s="229"/>
      <c r="I125" s="73"/>
      <c r="J125" s="73"/>
      <c r="K125" s="12"/>
      <c r="L125" s="12"/>
      <c r="T125" s="17"/>
      <c r="U125" s="19"/>
    </row>
    <row r="126" spans="2:21" ht="15.75" customHeight="1">
      <c r="B126" s="260" t="str">
        <f>'AMZN Auto Part MASTER'!$CG$4</f>
        <v>Chain</v>
      </c>
      <c r="C126" s="17" t="s">
        <v>81</v>
      </c>
      <c r="D126" s="260">
        <f>'AMZN Auto Part MASTER'!$CG$63</f>
        <v>0</v>
      </c>
      <c r="E126" s="260">
        <f>'AMZN Auto Part MASTER'!$CG$64</f>
        <v>0</v>
      </c>
      <c r="F126" s="234"/>
      <c r="G126" s="229"/>
      <c r="H126" s="229"/>
      <c r="I126" s="73"/>
      <c r="J126" s="73"/>
      <c r="K126" s="12"/>
      <c r="L126" s="12"/>
      <c r="T126" s="17"/>
      <c r="U126" s="19"/>
    </row>
    <row r="127" spans="2:21" ht="15.75" customHeight="1">
      <c r="B127" s="260" t="str">
        <f>'AMZN Auto Part MASTER'!$CH$4</f>
        <v>Chain</v>
      </c>
      <c r="C127" s="17" t="s">
        <v>82</v>
      </c>
      <c r="D127" s="260">
        <f>'AMZN Auto Part MASTER'!$CH$63</f>
        <v>0</v>
      </c>
      <c r="E127" s="260">
        <f>'AMZN Auto Part MASTER'!$CH$64</f>
        <v>0</v>
      </c>
      <c r="F127" s="234"/>
      <c r="G127" s="229"/>
      <c r="H127" s="229"/>
      <c r="I127" s="73"/>
      <c r="J127" s="73"/>
      <c r="K127" s="12"/>
      <c r="L127" s="12"/>
      <c r="T127" s="17"/>
      <c r="U127" s="19"/>
    </row>
    <row r="128" spans="2:21" ht="15.75" customHeight="1">
      <c r="B128" s="260" t="str">
        <f>'AMZN Auto Part MASTER'!$CI$4</f>
        <v>Chain</v>
      </c>
      <c r="C128" s="17" t="s">
        <v>83</v>
      </c>
      <c r="D128" s="260">
        <f>'AMZN Auto Part MASTER'!$CI$63</f>
        <v>0</v>
      </c>
      <c r="E128" s="260">
        <f>'AMZN Auto Part MASTER'!$CI$64</f>
        <v>0</v>
      </c>
      <c r="F128" s="234"/>
      <c r="G128" s="229"/>
      <c r="H128" s="229"/>
      <c r="I128" s="73"/>
      <c r="J128" s="73"/>
      <c r="K128" s="12"/>
      <c r="L128" s="12"/>
      <c r="T128" s="17"/>
      <c r="U128" s="19"/>
    </row>
    <row r="129" spans="2:21" ht="15.75" customHeight="1">
      <c r="B129" s="260" t="str">
        <f>'AMZN Auto Part MASTER'!$CJ$4</f>
        <v>Chain</v>
      </c>
      <c r="C129" s="17" t="s">
        <v>84</v>
      </c>
      <c r="D129" s="260">
        <f>'AMZN Auto Part MASTER'!$CJ$63</f>
        <v>0</v>
      </c>
      <c r="E129" s="260">
        <f>'AMZN Auto Part MASTER'!$CJ$64</f>
        <v>0</v>
      </c>
      <c r="F129" s="234"/>
      <c r="G129" s="229"/>
      <c r="H129" s="229"/>
      <c r="I129" s="73"/>
      <c r="J129" s="73"/>
      <c r="K129" s="12"/>
      <c r="L129" s="12"/>
      <c r="T129" s="17"/>
      <c r="U129" s="19"/>
    </row>
    <row r="130" spans="2:21" ht="15.75" customHeight="1">
      <c r="B130" s="260" t="str">
        <f>'AMZN Auto Part MASTER'!$CK$4</f>
        <v>Chain</v>
      </c>
      <c r="C130" s="17" t="s">
        <v>85</v>
      </c>
      <c r="D130" s="260">
        <f>'AMZN Auto Part MASTER'!$CK$63</f>
        <v>0</v>
      </c>
      <c r="E130" s="260">
        <f>'AMZN Auto Part MASTER'!$CK$64</f>
        <v>0</v>
      </c>
      <c r="F130" s="234"/>
      <c r="G130" s="229"/>
      <c r="H130" s="229"/>
      <c r="I130" s="73"/>
      <c r="J130" s="73"/>
      <c r="K130" s="12"/>
      <c r="L130" s="12"/>
      <c r="T130" s="17"/>
      <c r="U130" s="19"/>
    </row>
    <row r="131" spans="2:21" ht="15.75" customHeight="1">
      <c r="B131" s="260">
        <f>'AMZN Auto Part MASTER'!$CL$4</f>
        <v>0</v>
      </c>
      <c r="C131" s="17" t="s">
        <v>362</v>
      </c>
      <c r="D131" s="260">
        <f>'AMZN Auto Part MASTER'!$CL$63</f>
        <v>0</v>
      </c>
      <c r="E131" s="260">
        <f>'AMZN Auto Part MASTER'!$CL$64</f>
        <v>0</v>
      </c>
      <c r="F131" s="234"/>
      <c r="G131" s="229"/>
      <c r="H131" s="229"/>
      <c r="I131" s="73"/>
      <c r="J131" s="73"/>
      <c r="K131" s="12"/>
      <c r="L131" s="12"/>
      <c r="T131" s="17"/>
      <c r="U131" s="19"/>
    </row>
    <row r="132" spans="2:21" ht="15.75" customHeight="1">
      <c r="B132" s="260">
        <f>'AMZN Auto Part MASTER'!$CM$4</f>
        <v>0</v>
      </c>
      <c r="C132" s="17" t="s">
        <v>363</v>
      </c>
      <c r="D132" s="260">
        <f>'AMZN Auto Part MASTER'!$CM$63</f>
        <v>0</v>
      </c>
      <c r="E132" s="260">
        <f>'AMZN Auto Part MASTER'!$CM$64</f>
        <v>0</v>
      </c>
      <c r="F132" s="234"/>
      <c r="G132" s="229"/>
      <c r="H132" s="229"/>
      <c r="I132" s="73"/>
      <c r="J132" s="73"/>
      <c r="K132" s="12"/>
      <c r="L132" s="12"/>
      <c r="T132" s="17"/>
      <c r="U132" s="19"/>
    </row>
    <row r="133" spans="2:21" ht="15.75" customHeight="1">
      <c r="B133" s="260">
        <f>'AMZN Auto Part MASTER'!$CN$4</f>
        <v>0</v>
      </c>
      <c r="C133" s="17" t="s">
        <v>364</v>
      </c>
      <c r="D133" s="260">
        <f>'AMZN Auto Part MASTER'!$CN$63</f>
        <v>0</v>
      </c>
      <c r="E133" s="260">
        <f>'AMZN Auto Part MASTER'!$CN$64</f>
        <v>0</v>
      </c>
      <c r="F133" s="234"/>
      <c r="G133" s="229"/>
      <c r="H133" s="229"/>
      <c r="I133" s="73"/>
      <c r="J133" s="73"/>
      <c r="K133" s="12"/>
      <c r="L133" s="12"/>
      <c r="T133" s="17"/>
      <c r="U133" s="19"/>
    </row>
    <row r="134" spans="2:21" ht="15.75" customHeight="1">
      <c r="B134" s="260">
        <f>'AMZN Auto Part MASTER'!$CO$4</f>
        <v>0</v>
      </c>
      <c r="C134" s="17" t="s">
        <v>365</v>
      </c>
      <c r="D134" s="260">
        <f>'AMZN Auto Part MASTER'!$CO$63</f>
        <v>0</v>
      </c>
      <c r="E134" s="260">
        <f>'AMZN Auto Part MASTER'!$CO$64</f>
        <v>0</v>
      </c>
      <c r="F134" s="234"/>
      <c r="G134" s="229"/>
      <c r="H134" s="229"/>
      <c r="I134" s="73"/>
      <c r="J134" s="73"/>
      <c r="K134" s="12"/>
      <c r="L134" s="12"/>
      <c r="T134" s="17"/>
      <c r="U134" s="19"/>
    </row>
    <row r="135" spans="2:21" ht="15.75" customHeight="1">
      <c r="B135" s="260">
        <f>'AMZN Auto Part MASTER'!$CP$4</f>
        <v>0</v>
      </c>
      <c r="C135" s="17" t="s">
        <v>366</v>
      </c>
      <c r="D135" s="260">
        <f>'AMZN Auto Part MASTER'!$CP$63</f>
        <v>0</v>
      </c>
      <c r="E135" s="260">
        <f>'AMZN Auto Part MASTER'!$CP$64</f>
        <v>0</v>
      </c>
      <c r="F135" s="234"/>
      <c r="G135" s="229"/>
      <c r="H135" s="229"/>
      <c r="I135" s="73"/>
      <c r="J135" s="73"/>
      <c r="K135" s="12"/>
      <c r="L135" s="12"/>
      <c r="T135" s="17"/>
      <c r="U135" s="19"/>
    </row>
    <row r="136" spans="2:21" ht="15.75" customHeight="1">
      <c r="B136" s="260">
        <f>'AMZN Auto Part MASTER'!$CQ$4</f>
        <v>0</v>
      </c>
      <c r="C136" s="17" t="s">
        <v>367</v>
      </c>
      <c r="D136" s="260">
        <f>'AMZN Auto Part MASTER'!$CQ$63</f>
        <v>0</v>
      </c>
      <c r="E136" s="260">
        <f>'AMZN Auto Part MASTER'!$CQ$64</f>
        <v>0</v>
      </c>
      <c r="F136" s="234"/>
      <c r="G136" s="229"/>
      <c r="H136" s="229"/>
      <c r="I136" s="73"/>
      <c r="J136" s="73"/>
      <c r="K136" s="12"/>
      <c r="L136" s="12"/>
      <c r="T136" s="17"/>
      <c r="U136" s="19"/>
    </row>
    <row r="137" spans="2:21" ht="15.75" customHeight="1">
      <c r="B137" s="260">
        <f>'AMZN Auto Part MASTER'!$CR$4</f>
        <v>0</v>
      </c>
      <c r="C137" s="17" t="s">
        <v>368</v>
      </c>
      <c r="D137" s="260">
        <f>'AMZN Auto Part MASTER'!$CR$63</f>
        <v>0</v>
      </c>
      <c r="E137" s="260">
        <f>'AMZN Auto Part MASTER'!$CR$64</f>
        <v>0</v>
      </c>
      <c r="F137" s="234"/>
      <c r="G137" s="229"/>
      <c r="H137" s="229"/>
      <c r="I137" s="73"/>
      <c r="J137" s="73"/>
      <c r="K137" s="12"/>
      <c r="L137" s="12"/>
      <c r="T137" s="17"/>
      <c r="U137" s="19"/>
    </row>
    <row r="138" spans="2:21" ht="15.75" customHeight="1">
      <c r="B138" s="260">
        <f>'AMZN Auto Part MASTER'!$CS$4</f>
        <v>0</v>
      </c>
      <c r="C138" s="17" t="s">
        <v>369</v>
      </c>
      <c r="D138" s="260">
        <f>'AMZN Auto Part MASTER'!$CS$63</f>
        <v>0</v>
      </c>
      <c r="E138" s="260">
        <f>'AMZN Auto Part MASTER'!$CS$64</f>
        <v>0</v>
      </c>
      <c r="F138" s="234"/>
      <c r="G138" s="229"/>
      <c r="H138" s="229"/>
      <c r="I138" s="73"/>
      <c r="J138" s="73"/>
      <c r="K138" s="12"/>
      <c r="L138" s="12"/>
      <c r="T138" s="17"/>
      <c r="U138" s="19"/>
    </row>
    <row r="139" spans="2:21" ht="15.75" customHeight="1">
      <c r="B139" s="260">
        <f>'AMZN Auto Part MASTER'!$CT$4</f>
        <v>0</v>
      </c>
      <c r="C139" s="17" t="s">
        <v>370</v>
      </c>
      <c r="D139" s="260">
        <f>'AMZN Auto Part MASTER'!$CT$63</f>
        <v>0</v>
      </c>
      <c r="E139" s="260">
        <f>'AMZN Auto Part MASTER'!$CT$64</f>
        <v>0</v>
      </c>
      <c r="F139" s="234"/>
      <c r="G139" s="229"/>
      <c r="H139" s="229"/>
      <c r="I139" s="73"/>
      <c r="J139" s="73"/>
      <c r="K139" s="12"/>
      <c r="L139" s="12"/>
      <c r="T139" s="17"/>
      <c r="U139" s="19"/>
    </row>
    <row r="140" spans="2:21" ht="15.75" customHeight="1">
      <c r="B140" s="260">
        <f>'AMZN Auto Part MASTER'!$CU$4</f>
        <v>0</v>
      </c>
      <c r="C140" s="17" t="s">
        <v>371</v>
      </c>
      <c r="D140" s="260">
        <f>'AMZN Auto Part MASTER'!$CU$63</f>
        <v>0</v>
      </c>
      <c r="E140" s="260">
        <f>'AMZN Auto Part MASTER'!$CU$64</f>
        <v>0</v>
      </c>
      <c r="F140" s="234"/>
      <c r="G140" s="229"/>
      <c r="H140" s="229"/>
      <c r="I140" s="73"/>
      <c r="J140" s="73"/>
      <c r="K140" s="12"/>
      <c r="L140" s="12"/>
      <c r="T140" s="17"/>
      <c r="U140" s="19"/>
    </row>
    <row r="141" spans="2:21" ht="15.75" customHeight="1">
      <c r="B141" s="260">
        <f>'AMZN Auto Part MASTER'!$CV$4</f>
        <v>0</v>
      </c>
      <c r="C141" s="17" t="s">
        <v>372</v>
      </c>
      <c r="D141" s="260">
        <f>'AMZN Auto Part MASTER'!$CV$63</f>
        <v>0</v>
      </c>
      <c r="E141" s="260">
        <f>'AMZN Auto Part MASTER'!$CV$64</f>
        <v>0</v>
      </c>
      <c r="F141" s="234"/>
      <c r="G141" s="229"/>
      <c r="H141" s="229"/>
      <c r="I141" s="73"/>
      <c r="J141" s="73"/>
      <c r="K141" s="12"/>
      <c r="L141" s="12"/>
      <c r="T141" s="17"/>
      <c r="U141" s="19"/>
    </row>
    <row r="142" spans="2:21" ht="15.75" customHeight="1">
      <c r="B142" s="260">
        <f>'AMZN Auto Part MASTER'!$CW$4</f>
        <v>0</v>
      </c>
      <c r="C142" s="17" t="s">
        <v>373</v>
      </c>
      <c r="D142" s="260">
        <f>'AMZN Auto Part MASTER'!$CW$63</f>
        <v>0</v>
      </c>
      <c r="E142" s="260">
        <f>'AMZN Auto Part MASTER'!$CW$64</f>
        <v>0</v>
      </c>
      <c r="F142" s="234"/>
      <c r="G142" s="229"/>
      <c r="H142" s="229"/>
      <c r="I142" s="73"/>
      <c r="J142" s="73"/>
      <c r="K142" s="12"/>
      <c r="L142" s="12"/>
      <c r="T142" s="17"/>
      <c r="U142" s="19"/>
    </row>
    <row r="143" spans="2:21" ht="15.75" customHeight="1">
      <c r="B143" s="260">
        <f>'AMZN Auto Part MASTER'!$CX$4</f>
        <v>0</v>
      </c>
      <c r="C143" s="17" t="s">
        <v>374</v>
      </c>
      <c r="D143" s="260">
        <f>'AMZN Auto Part MASTER'!$CX$63</f>
        <v>0</v>
      </c>
      <c r="E143" s="260">
        <f>'AMZN Auto Part MASTER'!$CX$64</f>
        <v>0</v>
      </c>
      <c r="F143" s="234"/>
      <c r="G143" s="229"/>
      <c r="H143" s="229"/>
      <c r="I143" s="73"/>
      <c r="J143" s="73"/>
      <c r="K143" s="12"/>
      <c r="L143" s="12"/>
      <c r="T143" s="17"/>
      <c r="U143" s="19"/>
    </row>
    <row r="144" spans="2:21" ht="15.75" customHeight="1">
      <c r="B144" s="260">
        <f>'AMZN Auto Part MASTER'!$CY$4</f>
        <v>0</v>
      </c>
      <c r="C144" s="17" t="s">
        <v>375</v>
      </c>
      <c r="D144" s="260">
        <f>'AMZN Auto Part MASTER'!$CY$63</f>
        <v>0</v>
      </c>
      <c r="E144" s="260">
        <f>'AMZN Auto Part MASTER'!$CY$64</f>
        <v>0</v>
      </c>
      <c r="F144" s="234"/>
      <c r="G144" s="229"/>
      <c r="H144" s="229"/>
      <c r="I144" s="73"/>
      <c r="J144" s="73"/>
      <c r="K144" s="12"/>
      <c r="L144" s="12"/>
      <c r="T144" s="17"/>
      <c r="U144" s="19"/>
    </row>
    <row r="145" spans="2:21" ht="15.75" customHeight="1">
      <c r="B145" s="260">
        <f>'AMZN Auto Part MASTER'!$CZ$4</f>
        <v>0</v>
      </c>
      <c r="C145" s="17" t="s">
        <v>394</v>
      </c>
      <c r="D145" s="260">
        <f>'AMZN Auto Part MASTER'!$CZ$63</f>
        <v>0</v>
      </c>
      <c r="E145" s="260">
        <f>'AMZN Auto Part MASTER'!$CZ$64</f>
        <v>0</v>
      </c>
      <c r="F145" s="234"/>
      <c r="G145" s="229"/>
      <c r="H145" s="229"/>
      <c r="I145" s="73"/>
      <c r="J145" s="73"/>
      <c r="K145" s="12"/>
      <c r="L145" s="12"/>
      <c r="T145" s="17"/>
      <c r="U145" s="19"/>
    </row>
    <row r="146" spans="2:21" ht="15.75" customHeight="1">
      <c r="B146" s="260">
        <f>'AMZN Auto Part MASTER'!$DA$4</f>
        <v>0</v>
      </c>
      <c r="C146" s="17" t="s">
        <v>395</v>
      </c>
      <c r="D146" s="260">
        <f>'AMZN Auto Part MASTER'!$DA$63</f>
        <v>0</v>
      </c>
      <c r="E146" s="260">
        <f>'AMZN Auto Part MASTER'!$DA$64</f>
        <v>0</v>
      </c>
      <c r="F146" s="234"/>
      <c r="G146" s="229"/>
      <c r="H146" s="229"/>
      <c r="I146" s="73"/>
      <c r="J146" s="73"/>
      <c r="K146" s="12"/>
      <c r="L146" s="12"/>
      <c r="T146" s="17"/>
      <c r="U146" s="19"/>
    </row>
    <row r="147" spans="2:21" ht="15.75" customHeight="1">
      <c r="B147" s="260">
        <f>'AMZN Auto Part MASTER'!$DB$4</f>
        <v>0</v>
      </c>
      <c r="C147" s="17" t="s">
        <v>396</v>
      </c>
      <c r="D147" s="260">
        <f>'AMZN Auto Part MASTER'!$DB$63</f>
        <v>0</v>
      </c>
      <c r="E147" s="260">
        <f>'AMZN Auto Part MASTER'!$DB$64</f>
        <v>0</v>
      </c>
      <c r="F147" s="234"/>
      <c r="G147" s="229"/>
      <c r="H147" s="229"/>
      <c r="I147" s="73"/>
      <c r="J147" s="73"/>
      <c r="K147" s="12"/>
      <c r="L147" s="12"/>
      <c r="T147" s="17"/>
      <c r="U147" s="19"/>
    </row>
    <row r="148" spans="2:21" ht="15.75" customHeight="1">
      <c r="B148" s="260">
        <f>'AMZN Auto Part MASTER'!$DC$4</f>
        <v>0</v>
      </c>
      <c r="C148" s="17" t="s">
        <v>397</v>
      </c>
      <c r="D148" s="260">
        <f>'AMZN Auto Part MASTER'!$DC$63</f>
        <v>0</v>
      </c>
      <c r="E148" s="260">
        <f>'AMZN Auto Part MASTER'!$DC$64</f>
        <v>0</v>
      </c>
      <c r="F148" s="234"/>
      <c r="G148" s="229"/>
      <c r="H148" s="229"/>
      <c r="I148" s="73"/>
      <c r="J148" s="73"/>
      <c r="K148" s="12"/>
      <c r="L148" s="12"/>
      <c r="T148" s="17"/>
      <c r="U148" s="19"/>
    </row>
    <row r="149" spans="2:21" ht="15.75" customHeight="1">
      <c r="B149" s="260">
        <f>'AMZN Auto Part MASTER'!$DD$4</f>
        <v>0</v>
      </c>
      <c r="C149" s="17" t="s">
        <v>398</v>
      </c>
      <c r="D149" s="260">
        <f>'AMZN Auto Part MASTER'!$DD$63</f>
        <v>0</v>
      </c>
      <c r="E149" s="260">
        <f>'AMZN Auto Part MASTER'!$DD$64</f>
        <v>0</v>
      </c>
      <c r="F149" s="234"/>
      <c r="G149" s="229"/>
      <c r="H149" s="229"/>
      <c r="I149" s="73"/>
      <c r="J149" s="73"/>
      <c r="K149" s="12"/>
      <c r="L149" s="12"/>
      <c r="T149" s="17"/>
      <c r="U149" s="19"/>
    </row>
    <row r="150" spans="2:21" ht="15.75" customHeight="1">
      <c r="B150" s="260">
        <f>'AMZN Auto Part MASTER'!$DE$4</f>
        <v>0</v>
      </c>
      <c r="C150" s="17" t="s">
        <v>399</v>
      </c>
      <c r="D150" s="260">
        <f>'AMZN Auto Part MASTER'!$DE$63</f>
        <v>0</v>
      </c>
      <c r="E150" s="260">
        <f>'AMZN Auto Part MASTER'!$DE$64</f>
        <v>0</v>
      </c>
      <c r="F150" s="234"/>
      <c r="G150" s="229"/>
      <c r="H150" s="229"/>
      <c r="I150" s="73"/>
      <c r="J150" s="73"/>
      <c r="K150" s="12"/>
      <c r="L150" s="12"/>
      <c r="T150" s="17"/>
      <c r="U150" s="19"/>
    </row>
    <row r="151" spans="2:21" ht="15.75" customHeight="1">
      <c r="B151" s="260">
        <f>'AMZN Auto Part MASTER'!$DF$4</f>
        <v>0</v>
      </c>
      <c r="C151" s="17" t="s">
        <v>400</v>
      </c>
      <c r="D151" s="260">
        <f>'AMZN Auto Part MASTER'!$DF$63</f>
        <v>0</v>
      </c>
      <c r="E151" s="260">
        <f>'AMZN Auto Part MASTER'!$DF$64</f>
        <v>0</v>
      </c>
      <c r="F151" s="234"/>
      <c r="G151" s="229"/>
      <c r="H151" s="229"/>
      <c r="I151" s="73"/>
      <c r="J151" s="73"/>
      <c r="K151" s="12"/>
      <c r="L151" s="12"/>
      <c r="T151" s="17"/>
      <c r="U151" s="19"/>
    </row>
    <row r="152" spans="2:21" ht="15.75" customHeight="1">
      <c r="B152" s="260">
        <f>'AMZN Auto Part MASTER'!$DG$4</f>
        <v>0</v>
      </c>
      <c r="C152" s="17" t="s">
        <v>401</v>
      </c>
      <c r="D152" s="260">
        <f>'AMZN Auto Part MASTER'!$DG$63</f>
        <v>0</v>
      </c>
      <c r="E152" s="260">
        <f>'AMZN Auto Part MASTER'!$DG$64</f>
        <v>0</v>
      </c>
      <c r="F152" s="234"/>
      <c r="G152" s="229"/>
      <c r="H152" s="229"/>
      <c r="I152" s="73"/>
      <c r="J152" s="73"/>
      <c r="K152" s="12"/>
      <c r="L152" s="12"/>
      <c r="T152" s="17"/>
      <c r="U152" s="19"/>
    </row>
    <row r="153" spans="2:21" ht="15.75" customHeight="1">
      <c r="B153" s="260">
        <f>'AMZN Auto Part MASTER'!$DH$4</f>
        <v>0</v>
      </c>
      <c r="C153" s="17" t="s">
        <v>402</v>
      </c>
      <c r="D153" s="260">
        <f>'AMZN Auto Part MASTER'!$DH$63</f>
        <v>0</v>
      </c>
      <c r="E153" s="260">
        <f>'AMZN Auto Part MASTER'!$DH$64</f>
        <v>0</v>
      </c>
      <c r="F153" s="234"/>
      <c r="G153" s="229"/>
      <c r="H153" s="229"/>
      <c r="I153" s="73"/>
      <c r="J153" s="73"/>
      <c r="K153" s="12"/>
      <c r="L153" s="12"/>
      <c r="T153" s="17"/>
      <c r="U153" s="19"/>
    </row>
    <row r="154" spans="2:21" ht="15.75" customHeight="1">
      <c r="B154" s="260">
        <f>'AMZN Auto Part MASTER'!$DI$4</f>
        <v>0</v>
      </c>
      <c r="C154" s="17" t="s">
        <v>403</v>
      </c>
      <c r="D154" s="260">
        <f>'AMZN Auto Part MASTER'!$DI$63</f>
        <v>0</v>
      </c>
      <c r="E154" s="260">
        <f>'AMZN Auto Part MASTER'!$DI$64</f>
        <v>0</v>
      </c>
      <c r="F154" s="234"/>
      <c r="G154" s="229"/>
      <c r="H154" s="229"/>
      <c r="I154" s="73"/>
      <c r="J154" s="73"/>
      <c r="K154" s="12"/>
      <c r="L154" s="12"/>
      <c r="T154" s="17"/>
      <c r="U154" s="19"/>
    </row>
    <row r="155" spans="2:21" ht="15.75" customHeight="1">
      <c r="B155" s="260">
        <f>'AMZN Auto Part MASTER'!$DJ$4</f>
        <v>0</v>
      </c>
      <c r="C155" s="17" t="s">
        <v>404</v>
      </c>
      <c r="D155" s="260">
        <f>'AMZN Auto Part MASTER'!$DJ$63</f>
        <v>0</v>
      </c>
      <c r="E155" s="260">
        <f>'AMZN Auto Part MASTER'!$DJ$64</f>
        <v>0</v>
      </c>
      <c r="F155" s="234"/>
      <c r="G155" s="229"/>
      <c r="H155" s="229"/>
      <c r="I155" s="73"/>
      <c r="J155" s="73"/>
      <c r="K155" s="12"/>
      <c r="L155" s="12"/>
      <c r="T155" s="17"/>
      <c r="U155" s="19"/>
    </row>
    <row r="156" spans="2:21" ht="15.75" customHeight="1">
      <c r="B156" s="260">
        <f>'AMZN Auto Part MASTER'!$DK$4</f>
        <v>0</v>
      </c>
      <c r="C156" s="17" t="s">
        <v>405</v>
      </c>
      <c r="D156" s="260">
        <f>'AMZN Auto Part MASTER'!$DK$63</f>
        <v>0</v>
      </c>
      <c r="E156" s="260">
        <f>'AMZN Auto Part MASTER'!$DK$64</f>
        <v>0</v>
      </c>
      <c r="F156" s="234"/>
      <c r="G156" s="229"/>
      <c r="H156" s="229"/>
      <c r="I156" s="73"/>
      <c r="J156" s="73"/>
      <c r="K156" s="12"/>
      <c r="L156" s="12"/>
      <c r="T156" s="17"/>
      <c r="U156" s="19"/>
    </row>
    <row r="157" spans="2:21" ht="15.75" customHeight="1">
      <c r="B157" s="260">
        <f>'AMZN Auto Part MASTER'!$DL$4</f>
        <v>0</v>
      </c>
      <c r="C157" s="17" t="s">
        <v>406</v>
      </c>
      <c r="D157" s="260">
        <f>'AMZN Auto Part MASTER'!$DL$63</f>
        <v>0</v>
      </c>
      <c r="E157" s="260">
        <f>'AMZN Auto Part MASTER'!$DL$64</f>
        <v>0</v>
      </c>
      <c r="F157" s="234"/>
      <c r="G157" s="229"/>
      <c r="H157" s="229"/>
      <c r="I157" s="73"/>
      <c r="J157" s="73"/>
      <c r="K157" s="12"/>
      <c r="L157" s="12"/>
      <c r="T157" s="17"/>
      <c r="U157" s="19"/>
    </row>
    <row r="158" spans="2:21" ht="15.75" customHeight="1">
      <c r="B158" s="260">
        <f>'AMZN Auto Part MASTER'!$DM$4</f>
        <v>0</v>
      </c>
      <c r="C158" s="17" t="s">
        <v>407</v>
      </c>
      <c r="D158" s="260">
        <f>'AMZN Auto Part MASTER'!$DM$63</f>
        <v>0</v>
      </c>
      <c r="E158" s="260">
        <f>'AMZN Auto Part MASTER'!$DM$64</f>
        <v>0</v>
      </c>
      <c r="F158" s="234"/>
      <c r="G158" s="229"/>
      <c r="H158" s="229"/>
      <c r="I158" s="73"/>
      <c r="J158" s="73"/>
      <c r="K158" s="12"/>
      <c r="L158" s="12"/>
      <c r="T158" s="17"/>
      <c r="U158" s="19"/>
    </row>
    <row r="159" spans="2:21" ht="15.75" customHeight="1">
      <c r="B159" s="260">
        <f>'AMZN Auto Part MASTER'!$DN$4</f>
        <v>0</v>
      </c>
      <c r="C159" s="17" t="s">
        <v>408</v>
      </c>
      <c r="D159" s="260">
        <f>'AMZN Auto Part MASTER'!$DN$63</f>
        <v>0</v>
      </c>
      <c r="E159" s="260">
        <f>'AMZN Auto Part MASTER'!$DN$64</f>
        <v>0</v>
      </c>
      <c r="F159" s="234"/>
      <c r="G159" s="229"/>
      <c r="H159" s="229"/>
      <c r="I159" s="73"/>
      <c r="J159" s="73"/>
      <c r="K159" s="12"/>
      <c r="L159" s="12"/>
      <c r="T159" s="17"/>
      <c r="U159" s="19"/>
    </row>
    <row r="160" spans="2:21" ht="15.75" customHeight="1">
      <c r="B160" s="260">
        <f>'AMZN Auto Part MASTER'!$DO$4</f>
        <v>0</v>
      </c>
      <c r="C160" s="17" t="s">
        <v>409</v>
      </c>
      <c r="D160" s="260">
        <f>'AMZN Auto Part MASTER'!$DO$63</f>
        <v>0</v>
      </c>
      <c r="E160" s="260">
        <f>'AMZN Auto Part MASTER'!$DO$64</f>
        <v>0</v>
      </c>
      <c r="F160" s="234"/>
      <c r="G160" s="229"/>
      <c r="H160" s="229"/>
      <c r="I160" s="73"/>
      <c r="J160" s="73"/>
      <c r="K160" s="12"/>
      <c r="L160" s="12"/>
      <c r="T160" s="17"/>
      <c r="U160" s="19"/>
    </row>
    <row r="161" spans="2:21" ht="15.75" customHeight="1">
      <c r="B161" s="260">
        <f>'AMZN Auto Part MASTER'!$DP$4</f>
        <v>0</v>
      </c>
      <c r="C161" s="17" t="s">
        <v>410</v>
      </c>
      <c r="D161" s="260">
        <f>'AMZN Auto Part MASTER'!$DP$63</f>
        <v>0</v>
      </c>
      <c r="E161" s="260">
        <f>'AMZN Auto Part MASTER'!$DP$64</f>
        <v>0</v>
      </c>
      <c r="F161" s="234"/>
      <c r="G161" s="229"/>
      <c r="H161" s="229"/>
      <c r="I161" s="73"/>
      <c r="J161" s="73"/>
      <c r="K161" s="12"/>
      <c r="L161" s="12"/>
      <c r="T161" s="17"/>
      <c r="U161" s="19"/>
    </row>
    <row r="162" spans="2:21" ht="15.75" customHeight="1">
      <c r="B162" s="260">
        <f>'AMZN Auto Part MASTER'!$DQ$4</f>
        <v>0</v>
      </c>
      <c r="C162" s="17" t="s">
        <v>411</v>
      </c>
      <c r="D162" s="260">
        <f>'AMZN Auto Part MASTER'!$DQ$63</f>
        <v>0</v>
      </c>
      <c r="E162" s="260">
        <f>'AMZN Auto Part MASTER'!$DQ$64</f>
        <v>0</v>
      </c>
      <c r="F162" s="234"/>
      <c r="G162" s="229"/>
      <c r="H162" s="229"/>
      <c r="I162" s="73"/>
      <c r="J162" s="73"/>
      <c r="K162" s="12"/>
      <c r="L162" s="12"/>
      <c r="T162" s="17"/>
      <c r="U162" s="19"/>
    </row>
    <row r="163" spans="2:21" ht="15.75" customHeight="1">
      <c r="B163" s="260">
        <f>'AMZN Auto Part MASTER'!$DR$4</f>
        <v>0</v>
      </c>
      <c r="C163" s="17" t="s">
        <v>412</v>
      </c>
      <c r="D163" s="260">
        <f>'AMZN Auto Part MASTER'!$DR$63</f>
        <v>0</v>
      </c>
      <c r="E163" s="260">
        <f>'AMZN Auto Part MASTER'!$DR$64</f>
        <v>0</v>
      </c>
      <c r="F163" s="234"/>
      <c r="G163" s="229"/>
      <c r="H163" s="229"/>
      <c r="I163" s="73"/>
      <c r="J163" s="73"/>
      <c r="K163" s="12"/>
      <c r="L163" s="12"/>
      <c r="T163" s="17"/>
      <c r="U163" s="19"/>
    </row>
    <row r="164" spans="2:21" ht="15.75" customHeight="1">
      <c r="B164" s="260">
        <f>'AMZN Auto Part MASTER'!$DS$4</f>
        <v>0</v>
      </c>
      <c r="C164" s="17" t="s">
        <v>413</v>
      </c>
      <c r="D164" s="260">
        <f>'AMZN Auto Part MASTER'!$DS$63</f>
        <v>0</v>
      </c>
      <c r="E164" s="260">
        <f>'AMZN Auto Part MASTER'!$DS$64</f>
        <v>0</v>
      </c>
      <c r="F164" s="234"/>
      <c r="G164" s="229"/>
      <c r="H164" s="229"/>
      <c r="I164" s="73"/>
      <c r="J164" s="73"/>
      <c r="K164" s="12"/>
      <c r="L164" s="12"/>
      <c r="T164" s="17"/>
      <c r="U164" s="19"/>
    </row>
    <row r="165" spans="2:21" ht="15.75" customHeight="1">
      <c r="B165" s="260">
        <f>'AMZN Auto Part MASTER'!$DT$4</f>
        <v>0</v>
      </c>
      <c r="C165" s="17" t="s">
        <v>414</v>
      </c>
      <c r="D165" s="260">
        <f>'AMZN Auto Part MASTER'!$DT$63</f>
        <v>0</v>
      </c>
      <c r="E165" s="260">
        <f>'AMZN Auto Part MASTER'!$DT$64</f>
        <v>0</v>
      </c>
      <c r="F165" s="234"/>
      <c r="G165" s="229"/>
      <c r="H165" s="229"/>
      <c r="I165" s="73"/>
      <c r="J165" s="73"/>
      <c r="K165" s="12"/>
      <c r="L165" s="12"/>
      <c r="T165" s="17"/>
      <c r="U165" s="19"/>
    </row>
    <row r="166" spans="2:21" ht="15.75" customHeight="1">
      <c r="B166" s="260">
        <f>'AMZN Auto Part MASTER'!$DU$4</f>
        <v>0</v>
      </c>
      <c r="C166" s="17" t="s">
        <v>415</v>
      </c>
      <c r="D166" s="260">
        <f>'AMZN Auto Part MASTER'!$DU$63</f>
        <v>0</v>
      </c>
      <c r="E166" s="260">
        <f>'AMZN Auto Part MASTER'!$DU$64</f>
        <v>0</v>
      </c>
      <c r="F166" s="234"/>
      <c r="G166" s="229"/>
      <c r="H166" s="229"/>
      <c r="I166" s="73"/>
      <c r="J166" s="73"/>
      <c r="K166" s="12"/>
      <c r="L166" s="12"/>
      <c r="T166" s="17"/>
      <c r="U166" s="19"/>
    </row>
    <row r="167" spans="2:21" ht="15.75" customHeight="1">
      <c r="B167" s="260">
        <f>'AMZN Auto Part MASTER'!$DV$4</f>
        <v>0</v>
      </c>
      <c r="C167" s="17" t="s">
        <v>416</v>
      </c>
      <c r="D167" s="260">
        <f>'AMZN Auto Part MASTER'!$DV$63</f>
        <v>0</v>
      </c>
      <c r="E167" s="260">
        <f>'AMZN Auto Part MASTER'!$DV$64</f>
        <v>0</v>
      </c>
      <c r="F167" s="234"/>
      <c r="G167" s="229"/>
      <c r="H167" s="229"/>
      <c r="I167" s="73"/>
      <c r="J167" s="73"/>
      <c r="K167" s="12"/>
      <c r="L167" s="12"/>
      <c r="T167" s="17"/>
      <c r="U167" s="19"/>
    </row>
    <row r="168" spans="2:21" ht="15.75" customHeight="1">
      <c r="B168" s="260">
        <f>'AMZN Auto Part MASTER'!$DW$4</f>
        <v>0</v>
      </c>
      <c r="C168" s="17" t="s">
        <v>417</v>
      </c>
      <c r="D168" s="260">
        <f>'AMZN Auto Part MASTER'!$DW$63</f>
        <v>0</v>
      </c>
      <c r="E168" s="260">
        <f>'AMZN Auto Part MASTER'!$DW$64</f>
        <v>0</v>
      </c>
      <c r="F168" s="234"/>
      <c r="G168" s="229"/>
      <c r="H168" s="229"/>
      <c r="I168" s="73"/>
      <c r="J168" s="73"/>
      <c r="K168" s="12"/>
      <c r="L168" s="12"/>
      <c r="T168" s="17"/>
      <c r="U168" s="19"/>
    </row>
    <row r="169" spans="2:21" ht="15.75" customHeight="1">
      <c r="B169" s="260">
        <f>'AMZN Auto Part MASTER'!$DX$4</f>
        <v>0</v>
      </c>
      <c r="C169" s="17" t="s">
        <v>418</v>
      </c>
      <c r="D169" s="260">
        <f>'AMZN Auto Part MASTER'!$DX$63</f>
        <v>0</v>
      </c>
      <c r="E169" s="260">
        <f>'AMZN Auto Part MASTER'!$DX$64</f>
        <v>0</v>
      </c>
      <c r="F169" s="234"/>
      <c r="G169" s="229"/>
      <c r="H169" s="229"/>
      <c r="I169" s="73"/>
      <c r="J169" s="73"/>
      <c r="K169" s="12"/>
      <c r="L169" s="12"/>
      <c r="T169" s="17"/>
      <c r="U169" s="19"/>
    </row>
    <row r="170" spans="2:21" ht="15.75" customHeight="1">
      <c r="B170" s="260">
        <f>'AMZN Auto Part MASTER'!$DY$4</f>
        <v>0</v>
      </c>
      <c r="C170" s="17" t="s">
        <v>419</v>
      </c>
      <c r="D170" s="260">
        <f>'AMZN Auto Part MASTER'!$DY$63</f>
        <v>0</v>
      </c>
      <c r="E170" s="260">
        <f>'AMZN Auto Part MASTER'!$DY$64</f>
        <v>0</v>
      </c>
      <c r="F170" s="234"/>
      <c r="G170" s="229"/>
      <c r="H170" s="229"/>
      <c r="I170" s="73"/>
      <c r="J170" s="73"/>
      <c r="K170" s="12"/>
      <c r="L170" s="12"/>
      <c r="T170" s="17"/>
      <c r="U170" s="19"/>
    </row>
    <row r="171" spans="2:21" ht="15.75" customHeight="1">
      <c r="B171" s="260">
        <f>'AMZN Auto Part MASTER'!$DZ$4</f>
        <v>0</v>
      </c>
      <c r="C171" s="17" t="s">
        <v>420</v>
      </c>
      <c r="D171" s="260">
        <f>'AMZN Auto Part MASTER'!$DZ$63</f>
        <v>0</v>
      </c>
      <c r="E171" s="260">
        <f>'AMZN Auto Part MASTER'!$DZ$64</f>
        <v>0</v>
      </c>
      <c r="F171" s="234"/>
      <c r="G171" s="229"/>
      <c r="H171" s="229"/>
      <c r="I171" s="73"/>
      <c r="J171" s="73"/>
      <c r="K171" s="12"/>
      <c r="L171" s="12"/>
      <c r="T171" s="17"/>
      <c r="U171" s="19"/>
    </row>
    <row r="172" spans="2:21" ht="15.75" customHeight="1">
      <c r="B172" s="260">
        <f>'AMZN Auto Part MASTER'!$EA$4</f>
        <v>0</v>
      </c>
      <c r="C172" s="17" t="s">
        <v>421</v>
      </c>
      <c r="D172" s="260">
        <f>'AMZN Auto Part MASTER'!$EA$63</f>
        <v>0</v>
      </c>
      <c r="E172" s="260">
        <f>'AMZN Auto Part MASTER'!$EA$64</f>
        <v>0</v>
      </c>
      <c r="F172" s="234"/>
      <c r="G172" s="229"/>
      <c r="H172" s="229"/>
      <c r="I172" s="73"/>
      <c r="J172" s="73"/>
      <c r="K172" s="12"/>
      <c r="L172" s="12"/>
      <c r="T172" s="17"/>
      <c r="U172" s="19"/>
    </row>
    <row r="173" spans="2:21" ht="15.75" customHeight="1">
      <c r="B173" s="260">
        <f>'AMZN Auto Part MASTER'!$EB$4</f>
        <v>0</v>
      </c>
      <c r="C173" s="17" t="s">
        <v>422</v>
      </c>
      <c r="D173" s="260">
        <f>'AMZN Auto Part MASTER'!$EB$63</f>
        <v>0</v>
      </c>
      <c r="E173" s="260">
        <f>'AMZN Auto Part MASTER'!$EB$64</f>
        <v>0</v>
      </c>
      <c r="F173" s="234"/>
      <c r="G173" s="229"/>
      <c r="H173" s="229"/>
      <c r="I173" s="73"/>
      <c r="J173" s="73"/>
      <c r="K173" s="12"/>
      <c r="L173" s="12"/>
      <c r="T173" s="17"/>
      <c r="U173" s="19"/>
    </row>
    <row r="174" spans="2:21" ht="15.75" customHeight="1">
      <c r="B174" s="260">
        <f>'AMZN Auto Part MASTER'!$EC$4</f>
        <v>0</v>
      </c>
      <c r="C174" s="17" t="s">
        <v>423</v>
      </c>
      <c r="D174" s="260">
        <f>'AMZN Auto Part MASTER'!$EC$63</f>
        <v>0</v>
      </c>
      <c r="E174" s="260">
        <f>'AMZN Auto Part MASTER'!$EC$64</f>
        <v>0</v>
      </c>
      <c r="F174" s="234"/>
      <c r="G174" s="229"/>
      <c r="H174" s="229"/>
      <c r="I174" s="73"/>
      <c r="J174" s="73"/>
      <c r="K174" s="12"/>
      <c r="L174" s="12"/>
      <c r="T174" s="17"/>
      <c r="U174" s="19"/>
    </row>
    <row r="175" spans="2:21" ht="15.75" customHeight="1">
      <c r="B175" s="260">
        <f>'AMZN Auto Part MASTER'!$ED$4</f>
        <v>0</v>
      </c>
      <c r="C175" s="17" t="s">
        <v>424</v>
      </c>
      <c r="D175" s="260">
        <f>'AMZN Auto Part MASTER'!$ED$63</f>
        <v>0</v>
      </c>
      <c r="E175" s="260">
        <f>'AMZN Auto Part MASTER'!$ED$64</f>
        <v>0</v>
      </c>
      <c r="F175" s="234"/>
      <c r="G175" s="229"/>
      <c r="H175" s="229"/>
      <c r="I175" s="73"/>
      <c r="J175" s="73"/>
      <c r="K175" s="12"/>
      <c r="L175" s="12"/>
      <c r="T175" s="17"/>
      <c r="U175" s="19"/>
    </row>
    <row r="176" spans="2:21" ht="15.75" customHeight="1">
      <c r="B176" s="260">
        <f>'AMZN Auto Part MASTER'!$EE$4</f>
        <v>0</v>
      </c>
      <c r="C176" s="17" t="s">
        <v>425</v>
      </c>
      <c r="D176" s="260">
        <f>'AMZN Auto Part MASTER'!$EE$63</f>
        <v>0</v>
      </c>
      <c r="E176" s="260">
        <f>'AMZN Auto Part MASTER'!$EE$64</f>
        <v>0</v>
      </c>
      <c r="F176" s="234"/>
      <c r="G176" s="229"/>
      <c r="H176" s="229"/>
      <c r="I176" s="73"/>
      <c r="J176" s="73"/>
      <c r="K176" s="12"/>
      <c r="L176" s="12"/>
      <c r="T176" s="17"/>
      <c r="U176" s="19"/>
    </row>
    <row r="177" spans="2:21" ht="15.75" customHeight="1">
      <c r="B177" s="260">
        <f>'AMZN Auto Part MASTER'!$EF$4</f>
        <v>0</v>
      </c>
      <c r="C177" s="17" t="s">
        <v>426</v>
      </c>
      <c r="D177" s="260">
        <f>'AMZN Auto Part MASTER'!$EF$63</f>
        <v>0</v>
      </c>
      <c r="E177" s="260">
        <f>'AMZN Auto Part MASTER'!$EF$64</f>
        <v>0</v>
      </c>
      <c r="F177" s="234"/>
      <c r="G177" s="229"/>
      <c r="H177" s="229"/>
      <c r="I177" s="73"/>
      <c r="J177" s="73"/>
      <c r="K177" s="12"/>
      <c r="L177" s="12"/>
      <c r="T177" s="17"/>
      <c r="U177" s="19"/>
    </row>
    <row r="178" spans="2:21" ht="15.75" customHeight="1">
      <c r="B178" s="260">
        <f>'AMZN Auto Part MASTER'!$EG$4</f>
        <v>0</v>
      </c>
      <c r="C178" s="17" t="s">
        <v>427</v>
      </c>
      <c r="D178" s="260">
        <f>'AMZN Auto Part MASTER'!$EG$63</f>
        <v>0</v>
      </c>
      <c r="E178" s="260">
        <f>'AMZN Auto Part MASTER'!$EG$64</f>
        <v>0</v>
      </c>
      <c r="F178" s="234"/>
      <c r="G178" s="229"/>
      <c r="H178" s="229"/>
      <c r="I178" s="73"/>
      <c r="J178" s="73"/>
      <c r="K178" s="12"/>
      <c r="L178" s="12"/>
      <c r="T178" s="17"/>
      <c r="U178" s="19"/>
    </row>
    <row r="179" spans="2:21" ht="15.75" customHeight="1">
      <c r="B179" s="260">
        <f>'AMZN Auto Part MASTER'!$EH$4</f>
        <v>0</v>
      </c>
      <c r="C179" s="17" t="s">
        <v>428</v>
      </c>
      <c r="D179" s="260">
        <f>'AMZN Auto Part MASTER'!$EH$63</f>
        <v>0</v>
      </c>
      <c r="E179" s="260">
        <f>'AMZN Auto Part MASTER'!$EH$64</f>
        <v>0</v>
      </c>
      <c r="F179" s="234"/>
      <c r="G179" s="229"/>
      <c r="H179" s="229"/>
      <c r="I179" s="73"/>
      <c r="J179" s="73"/>
      <c r="K179" s="12"/>
      <c r="L179" s="12"/>
      <c r="T179" s="17"/>
      <c r="U179" s="19"/>
    </row>
    <row r="180" spans="2:21" ht="15.75" customHeight="1">
      <c r="B180" s="260">
        <f>'AMZN Auto Part MASTER'!$EI$4</f>
        <v>0</v>
      </c>
      <c r="C180" s="17" t="s">
        <v>429</v>
      </c>
      <c r="D180" s="260">
        <f>'AMZN Auto Part MASTER'!$EI$63</f>
        <v>0</v>
      </c>
      <c r="E180" s="260">
        <f>'AMZN Auto Part MASTER'!$EI$64</f>
        <v>0</v>
      </c>
      <c r="F180" s="234"/>
      <c r="G180" s="229"/>
      <c r="H180" s="229"/>
      <c r="I180" s="73"/>
      <c r="J180" s="73"/>
      <c r="K180" s="12"/>
      <c r="L180" s="12"/>
      <c r="T180" s="17"/>
      <c r="U180" s="19"/>
    </row>
    <row r="181" spans="2:21" ht="15.75" customHeight="1">
      <c r="B181" s="260">
        <f>'AMZN Auto Part MASTER'!$EJ$4</f>
        <v>0</v>
      </c>
      <c r="C181" s="17" t="s">
        <v>430</v>
      </c>
      <c r="D181" s="260">
        <f>'AMZN Auto Part MASTER'!$EJ$63</f>
        <v>0</v>
      </c>
      <c r="E181" s="260">
        <f>'AMZN Auto Part MASTER'!$EJ$64</f>
        <v>0</v>
      </c>
      <c r="F181" s="234"/>
      <c r="G181" s="229"/>
      <c r="H181" s="229"/>
      <c r="I181" s="73"/>
      <c r="J181" s="73"/>
      <c r="K181" s="12"/>
      <c r="L181" s="12"/>
      <c r="T181" s="17"/>
      <c r="U181" s="19"/>
    </row>
    <row r="182" spans="2:21" ht="15.75" customHeight="1">
      <c r="B182" s="260">
        <f>'AMZN Auto Part MASTER'!$EK$4</f>
        <v>0</v>
      </c>
      <c r="C182" s="17" t="s">
        <v>431</v>
      </c>
      <c r="D182" s="260">
        <f>'AMZN Auto Part MASTER'!$EK$63</f>
        <v>0</v>
      </c>
      <c r="E182" s="260">
        <f>'AMZN Auto Part MASTER'!$EK$64</f>
        <v>0</v>
      </c>
      <c r="F182" s="234"/>
      <c r="G182" s="229"/>
      <c r="H182" s="229"/>
      <c r="I182" s="73"/>
      <c r="J182" s="73"/>
      <c r="K182" s="12"/>
      <c r="L182" s="12"/>
      <c r="T182" s="17"/>
      <c r="U182" s="19"/>
    </row>
    <row r="183" spans="2:21" ht="15.75" customHeight="1">
      <c r="B183" s="260">
        <f>'AMZN Auto Part MASTER'!$EL$4</f>
        <v>0</v>
      </c>
      <c r="C183" s="17" t="s">
        <v>432</v>
      </c>
      <c r="D183" s="260">
        <f>'AMZN Auto Part MASTER'!$EL$63</f>
        <v>0</v>
      </c>
      <c r="E183" s="260">
        <f>'AMZN Auto Part MASTER'!$EL$64</f>
        <v>0</v>
      </c>
      <c r="F183" s="234"/>
      <c r="G183" s="229"/>
      <c r="H183" s="229"/>
      <c r="I183" s="73"/>
      <c r="J183" s="73"/>
      <c r="K183" s="12"/>
      <c r="L183" s="12"/>
      <c r="T183" s="17"/>
      <c r="U183" s="19"/>
    </row>
    <row r="184" spans="2:21" ht="15.75" customHeight="1">
      <c r="B184" s="260">
        <f>'AMZN Auto Part MASTER'!$EM$4</f>
        <v>0</v>
      </c>
      <c r="C184" s="17" t="s">
        <v>433</v>
      </c>
      <c r="D184" s="260">
        <f>'AMZN Auto Part MASTER'!$EM$63</f>
        <v>0</v>
      </c>
      <c r="E184" s="260">
        <f>'AMZN Auto Part MASTER'!$EM$64</f>
        <v>0</v>
      </c>
      <c r="F184" s="234"/>
      <c r="G184" s="229"/>
      <c r="H184" s="229"/>
      <c r="I184" s="73"/>
      <c r="J184" s="73"/>
      <c r="K184" s="12"/>
      <c r="L184" s="12"/>
      <c r="T184" s="17"/>
      <c r="U184" s="19"/>
    </row>
    <row r="185" spans="2:21" ht="15.75" customHeight="1">
      <c r="B185" s="260">
        <f>'AMZN Auto Part MASTER'!$EN$4</f>
        <v>0</v>
      </c>
      <c r="C185" s="17" t="s">
        <v>434</v>
      </c>
      <c r="D185" s="260">
        <f>'AMZN Auto Part MASTER'!$EN$63</f>
        <v>0</v>
      </c>
      <c r="E185" s="260">
        <f>'AMZN Auto Part MASTER'!$EN$64</f>
        <v>0</v>
      </c>
      <c r="F185" s="234"/>
      <c r="G185" s="229"/>
      <c r="H185" s="229"/>
      <c r="I185" s="73"/>
      <c r="J185" s="73"/>
      <c r="K185" s="12"/>
      <c r="L185" s="12"/>
      <c r="T185" s="17"/>
      <c r="U185" s="19"/>
    </row>
    <row r="186" spans="2:21" ht="15.75" customHeight="1">
      <c r="B186" s="260">
        <f>'AMZN Auto Part MASTER'!$EO$4</f>
        <v>0</v>
      </c>
      <c r="C186" s="17" t="s">
        <v>435</v>
      </c>
      <c r="D186" s="260">
        <f>'AMZN Auto Part MASTER'!$EO$63</f>
        <v>0</v>
      </c>
      <c r="E186" s="260">
        <f>'AMZN Auto Part MASTER'!$EO$64</f>
        <v>0</v>
      </c>
      <c r="F186" s="234"/>
      <c r="G186" s="229"/>
      <c r="H186" s="229"/>
      <c r="I186" s="73"/>
      <c r="J186" s="73"/>
      <c r="K186" s="12"/>
      <c r="L186" s="12"/>
      <c r="T186" s="17"/>
      <c r="U186" s="19"/>
    </row>
    <row r="187" spans="2:21" ht="15.75" customHeight="1">
      <c r="B187" s="260">
        <f>'AMZN Auto Part MASTER'!$EP$4</f>
        <v>0</v>
      </c>
      <c r="C187" s="17" t="s">
        <v>436</v>
      </c>
      <c r="D187" s="260">
        <f>'AMZN Auto Part MASTER'!$EP$63</f>
        <v>0</v>
      </c>
      <c r="E187" s="260">
        <f>'AMZN Auto Part MASTER'!$EP$64</f>
        <v>0</v>
      </c>
      <c r="F187" s="234"/>
      <c r="G187" s="229"/>
      <c r="H187" s="229"/>
      <c r="I187" s="73"/>
      <c r="J187" s="73"/>
      <c r="K187" s="12"/>
      <c r="L187" s="12"/>
      <c r="T187" s="17"/>
      <c r="U187" s="19"/>
    </row>
    <row r="188" spans="2:21" ht="15.75" customHeight="1">
      <c r="B188" s="260">
        <f>'AMZN Auto Part MASTER'!$EQ$4</f>
        <v>0</v>
      </c>
      <c r="C188" s="17" t="s">
        <v>437</v>
      </c>
      <c r="D188" s="260">
        <f>'AMZN Auto Part MASTER'!$EQ$63</f>
        <v>0</v>
      </c>
      <c r="E188" s="260">
        <f>'AMZN Auto Part MASTER'!$EQ$64</f>
        <v>0</v>
      </c>
      <c r="F188" s="234"/>
      <c r="G188" s="229"/>
      <c r="H188" s="229"/>
      <c r="I188" s="73"/>
      <c r="J188" s="73"/>
      <c r="K188" s="12"/>
      <c r="L188" s="12"/>
      <c r="T188" s="17"/>
      <c r="U188" s="19"/>
    </row>
    <row r="189" spans="2:21" ht="15.75" customHeight="1">
      <c r="B189" s="260">
        <f>'AMZN Auto Part MASTER'!$ER$4</f>
        <v>0</v>
      </c>
      <c r="C189" s="17" t="s">
        <v>438</v>
      </c>
      <c r="D189" s="260">
        <f>'AMZN Auto Part MASTER'!$ER$63</f>
        <v>0</v>
      </c>
      <c r="E189" s="260">
        <f>'AMZN Auto Part MASTER'!$ER$64</f>
        <v>0</v>
      </c>
      <c r="F189" s="234"/>
      <c r="G189" s="229"/>
      <c r="H189" s="229"/>
      <c r="I189" s="73"/>
      <c r="J189" s="73"/>
      <c r="K189" s="12"/>
      <c r="L189" s="12"/>
      <c r="T189" s="17"/>
      <c r="U189" s="19"/>
    </row>
    <row r="190" spans="2:21" ht="15.75" customHeight="1">
      <c r="B190" s="260">
        <f>'AMZN Auto Part MASTER'!$ES$4</f>
        <v>0</v>
      </c>
      <c r="C190" s="17" t="s">
        <v>439</v>
      </c>
      <c r="D190" s="260">
        <f>'AMZN Auto Part MASTER'!$ES$63</f>
        <v>0</v>
      </c>
      <c r="E190" s="260">
        <f>'AMZN Auto Part MASTER'!$ES$64</f>
        <v>0</v>
      </c>
      <c r="F190" s="234"/>
      <c r="G190" s="229"/>
      <c r="H190" s="229"/>
      <c r="I190" s="73"/>
      <c r="J190" s="73"/>
      <c r="K190" s="12"/>
      <c r="L190" s="12"/>
      <c r="T190" s="17"/>
      <c r="U190" s="19"/>
    </row>
    <row r="191" spans="2:21" ht="15.75" customHeight="1">
      <c r="B191" s="260">
        <f>'AMZN Auto Part MASTER'!$ET$4</f>
        <v>0</v>
      </c>
      <c r="C191" s="17" t="s">
        <v>440</v>
      </c>
      <c r="D191" s="260">
        <f>'AMZN Auto Part MASTER'!$ET$63</f>
        <v>0</v>
      </c>
      <c r="E191" s="260">
        <f>'AMZN Auto Part MASTER'!$ET$64</f>
        <v>0</v>
      </c>
      <c r="F191" s="234"/>
      <c r="G191" s="229"/>
      <c r="H191" s="229"/>
      <c r="I191" s="73"/>
      <c r="J191" s="73"/>
      <c r="K191" s="12"/>
      <c r="L191" s="12"/>
      <c r="T191" s="17"/>
      <c r="U191" s="19"/>
    </row>
    <row r="192" spans="2:21" ht="15.75" customHeight="1">
      <c r="B192" s="260">
        <f>'AMZN Auto Part MASTER'!$EU$4</f>
        <v>0</v>
      </c>
      <c r="C192" s="17" t="s">
        <v>441</v>
      </c>
      <c r="D192" s="260">
        <f>'AMZN Auto Part MASTER'!$EU$63</f>
        <v>0</v>
      </c>
      <c r="E192" s="260">
        <f>'AMZN Auto Part MASTER'!$EU$64</f>
        <v>0</v>
      </c>
      <c r="F192" s="234"/>
      <c r="G192" s="229"/>
      <c r="H192" s="229"/>
      <c r="I192" s="73"/>
      <c r="J192" s="73"/>
      <c r="K192" s="12"/>
      <c r="L192" s="12"/>
      <c r="T192" s="17"/>
      <c r="U192" s="19"/>
    </row>
    <row r="193" spans="2:21" ht="15.75" customHeight="1">
      <c r="B193" s="260">
        <f>'AMZN Auto Part MASTER'!$EV$4</f>
        <v>0</v>
      </c>
      <c r="C193" s="17" t="s">
        <v>442</v>
      </c>
      <c r="D193" s="260">
        <f>'AMZN Auto Part MASTER'!$EV$63</f>
        <v>0</v>
      </c>
      <c r="E193" s="260">
        <f>'AMZN Auto Part MASTER'!$EV$64</f>
        <v>0</v>
      </c>
      <c r="F193" s="234"/>
      <c r="G193" s="229"/>
      <c r="H193" s="229"/>
      <c r="I193" s="73"/>
      <c r="J193" s="73"/>
      <c r="K193" s="12"/>
      <c r="L193" s="12"/>
      <c r="T193" s="17"/>
      <c r="U193" s="19"/>
    </row>
    <row r="194" spans="2:21" ht="15.75" customHeight="1">
      <c r="B194" s="260">
        <f>'AMZN Auto Part MASTER'!$EW$4</f>
        <v>0</v>
      </c>
      <c r="C194" s="17" t="s">
        <v>443</v>
      </c>
      <c r="D194" s="260">
        <f>'AMZN Auto Part MASTER'!$EW$63</f>
        <v>0</v>
      </c>
      <c r="E194" s="260">
        <f>'AMZN Auto Part MASTER'!$EW$64</f>
        <v>0</v>
      </c>
      <c r="F194" s="234"/>
      <c r="G194" s="229"/>
      <c r="H194" s="229"/>
      <c r="I194" s="73"/>
      <c r="J194" s="73"/>
      <c r="K194" s="12"/>
      <c r="L194" s="12"/>
      <c r="T194" s="17"/>
      <c r="U194" s="19"/>
    </row>
    <row r="195" spans="2:21" ht="15.75" customHeight="1">
      <c r="B195" s="260">
        <f>'AMZN Auto Part MASTER'!$EX$4</f>
        <v>0</v>
      </c>
      <c r="C195" s="17" t="s">
        <v>444</v>
      </c>
      <c r="D195" s="260">
        <f>'AMZN Auto Part MASTER'!$EX$63</f>
        <v>0</v>
      </c>
      <c r="E195" s="260">
        <f>'AMZN Auto Part MASTER'!$EX$64</f>
        <v>0</v>
      </c>
      <c r="F195" s="234"/>
      <c r="G195" s="229"/>
      <c r="H195" s="229"/>
      <c r="I195" s="73"/>
      <c r="J195" s="73"/>
      <c r="K195" s="12"/>
      <c r="L195" s="12"/>
      <c r="T195" s="17"/>
      <c r="U195" s="19"/>
    </row>
    <row r="196" spans="2:21" ht="15.75" customHeight="1">
      <c r="B196" s="260">
        <f>'AMZN Auto Part MASTER'!$EY$4</f>
        <v>0</v>
      </c>
      <c r="C196" s="17" t="s">
        <v>445</v>
      </c>
      <c r="D196" s="260">
        <f>'AMZN Auto Part MASTER'!$EY$63</f>
        <v>0</v>
      </c>
      <c r="E196" s="260">
        <f>'AMZN Auto Part MASTER'!$EY$64</f>
        <v>0</v>
      </c>
      <c r="F196" s="234"/>
      <c r="G196" s="229"/>
      <c r="H196" s="229"/>
      <c r="I196" s="73"/>
      <c r="J196" s="73"/>
      <c r="K196" s="12"/>
      <c r="L196" s="12"/>
      <c r="T196" s="17"/>
      <c r="U196" s="19"/>
    </row>
    <row r="197" spans="2:21" ht="15.75" customHeight="1">
      <c r="B197" s="260">
        <f>'AMZN Auto Part MASTER'!$EZ$4</f>
        <v>0</v>
      </c>
      <c r="C197" s="17" t="s">
        <v>446</v>
      </c>
      <c r="D197" s="260">
        <f>'AMZN Auto Part MASTER'!$EZ$63</f>
        <v>0</v>
      </c>
      <c r="E197" s="260">
        <f>'AMZN Auto Part MASTER'!$EZ$64</f>
        <v>0</v>
      </c>
      <c r="F197" s="234"/>
      <c r="G197" s="229"/>
      <c r="H197" s="229"/>
      <c r="I197" s="73"/>
      <c r="J197" s="73"/>
      <c r="K197" s="12"/>
      <c r="L197" s="12"/>
      <c r="T197" s="17"/>
      <c r="U197" s="19"/>
    </row>
    <row r="198" spans="2:21" ht="15.75" customHeight="1">
      <c r="B198" s="260">
        <f>'AMZN Auto Part MASTER'!$FA$4</f>
        <v>0</v>
      </c>
      <c r="C198" s="17" t="s">
        <v>447</v>
      </c>
      <c r="D198" s="260">
        <f>'AMZN Auto Part MASTER'!$FA$63</f>
        <v>0</v>
      </c>
      <c r="E198" s="260">
        <f>'AMZN Auto Part MASTER'!$FA$64</f>
        <v>0</v>
      </c>
      <c r="F198" s="234"/>
      <c r="G198" s="229"/>
      <c r="H198" s="229"/>
      <c r="I198" s="73"/>
      <c r="J198" s="73"/>
      <c r="K198" s="12"/>
      <c r="L198" s="12"/>
      <c r="T198" s="17"/>
      <c r="U198" s="19"/>
    </row>
    <row r="199" spans="2:21" ht="15.75" customHeight="1">
      <c r="B199" s="260">
        <f>'AMZN Auto Part MASTER'!$FB$4</f>
        <v>0</v>
      </c>
      <c r="C199" s="17" t="s">
        <v>448</v>
      </c>
      <c r="D199" s="260">
        <f>'AMZN Auto Part MASTER'!$FB$63</f>
        <v>0</v>
      </c>
      <c r="E199" s="260">
        <f>'AMZN Auto Part MASTER'!$FB$64</f>
        <v>0</v>
      </c>
      <c r="F199" s="234"/>
      <c r="G199" s="229"/>
      <c r="H199" s="229"/>
      <c r="I199" s="73"/>
      <c r="J199" s="73"/>
      <c r="K199" s="12"/>
      <c r="L199" s="12"/>
      <c r="T199" s="17"/>
      <c r="U199" s="19"/>
    </row>
    <row r="200" spans="2:21" ht="15.75" customHeight="1">
      <c r="B200" s="260">
        <f>'AMZN Auto Part MASTER'!$FC$4</f>
        <v>0</v>
      </c>
      <c r="C200" s="17" t="s">
        <v>449</v>
      </c>
      <c r="D200" s="260">
        <f>'AMZN Auto Part MASTER'!$FC$63</f>
        <v>0</v>
      </c>
      <c r="E200" s="260">
        <f>'AMZN Auto Part MASTER'!$FC$64</f>
        <v>0</v>
      </c>
      <c r="F200" s="234"/>
      <c r="G200" s="229"/>
      <c r="H200" s="229"/>
      <c r="I200" s="73"/>
      <c r="J200" s="73"/>
      <c r="K200" s="12"/>
      <c r="L200" s="12"/>
      <c r="T200" s="17"/>
      <c r="U200" s="19"/>
    </row>
    <row r="201" spans="2:21" ht="15.75" customHeight="1">
      <c r="B201" s="260">
        <f>'AMZN Auto Part MASTER'!$FD$4</f>
        <v>0</v>
      </c>
      <c r="C201" s="17" t="s">
        <v>450</v>
      </c>
      <c r="D201" s="260">
        <f>'AMZN Auto Part MASTER'!$FD$63</f>
        <v>0</v>
      </c>
      <c r="E201" s="260">
        <f>'AMZN Auto Part MASTER'!$FD$64</f>
        <v>0</v>
      </c>
      <c r="F201" s="234"/>
      <c r="G201" s="229"/>
      <c r="H201" s="229"/>
      <c r="I201" s="73"/>
      <c r="J201" s="73"/>
      <c r="K201" s="12"/>
      <c r="L201" s="12"/>
      <c r="T201" s="17"/>
      <c r="U201" s="19"/>
    </row>
    <row r="202" spans="2:21" ht="15.75" customHeight="1">
      <c r="B202" s="260">
        <f>'AMZN Auto Part MASTER'!$FE$4</f>
        <v>0</v>
      </c>
      <c r="C202" s="17" t="s">
        <v>451</v>
      </c>
      <c r="D202" s="260">
        <f>'AMZN Auto Part MASTER'!$FE$63</f>
        <v>0</v>
      </c>
      <c r="E202" s="260">
        <f>'AMZN Auto Part MASTER'!$FE$64</f>
        <v>0</v>
      </c>
      <c r="F202" s="234"/>
      <c r="G202" s="229"/>
      <c r="H202" s="229"/>
      <c r="I202" s="73"/>
      <c r="J202" s="73"/>
      <c r="K202" s="12"/>
      <c r="L202" s="12"/>
      <c r="T202" s="17"/>
      <c r="U202" s="19"/>
    </row>
    <row r="203" spans="2:21" ht="15.75" customHeight="1">
      <c r="B203" s="260">
        <f>'AMZN Auto Part MASTER'!$FF$4</f>
        <v>0</v>
      </c>
      <c r="C203" s="17" t="s">
        <v>452</v>
      </c>
      <c r="D203" s="260">
        <f>'AMZN Auto Part MASTER'!$FF$63</f>
        <v>0</v>
      </c>
      <c r="E203" s="260">
        <f>'AMZN Auto Part MASTER'!$FF$64</f>
        <v>0</v>
      </c>
      <c r="F203" s="234"/>
      <c r="G203" s="229"/>
      <c r="H203" s="229"/>
      <c r="I203" s="73"/>
      <c r="J203" s="73"/>
      <c r="K203" s="12"/>
      <c r="L203" s="12"/>
      <c r="T203" s="17"/>
      <c r="U203" s="19"/>
    </row>
    <row r="204" spans="2:21" ht="15.75" customHeight="1">
      <c r="B204" s="260">
        <f>'AMZN Auto Part MASTER'!$FG$4</f>
        <v>0</v>
      </c>
      <c r="C204" s="17" t="s">
        <v>453</v>
      </c>
      <c r="D204" s="260">
        <f>'AMZN Auto Part MASTER'!$FG$63</f>
        <v>0</v>
      </c>
      <c r="E204" s="260">
        <f>'AMZN Auto Part MASTER'!$FG$64</f>
        <v>0</v>
      </c>
      <c r="F204" s="234"/>
      <c r="G204" s="229"/>
      <c r="H204" s="229"/>
      <c r="I204" s="73"/>
      <c r="J204" s="73"/>
      <c r="K204" s="12"/>
      <c r="L204" s="12"/>
      <c r="T204" s="17"/>
      <c r="U204" s="19"/>
    </row>
    <row r="205" spans="2:21" ht="15.75" customHeight="1">
      <c r="B205" s="260">
        <f>'AMZN Auto Part MASTER'!$FH$4</f>
        <v>0</v>
      </c>
      <c r="C205" s="17" t="s">
        <v>454</v>
      </c>
      <c r="D205" s="260">
        <f>'AMZN Auto Part MASTER'!$FH$63</f>
        <v>0</v>
      </c>
      <c r="E205" s="260">
        <f>'AMZN Auto Part MASTER'!$FH$64</f>
        <v>0</v>
      </c>
      <c r="F205" s="234"/>
      <c r="G205" s="229"/>
      <c r="H205" s="229"/>
      <c r="I205" s="73"/>
      <c r="J205" s="73"/>
      <c r="K205" s="12"/>
      <c r="L205" s="12"/>
      <c r="T205" s="17"/>
      <c r="U205" s="19"/>
    </row>
    <row r="206" spans="2:21" ht="15.75" customHeight="1">
      <c r="B206" s="260">
        <f>'AMZN Auto Part MASTER'!$FI$4</f>
        <v>0</v>
      </c>
      <c r="C206" s="17" t="s">
        <v>455</v>
      </c>
      <c r="D206" s="260">
        <f>'AMZN Auto Part MASTER'!$FI$63</f>
        <v>0</v>
      </c>
      <c r="E206" s="260">
        <f>'AMZN Auto Part MASTER'!$FI$64</f>
        <v>0</v>
      </c>
      <c r="F206" s="234"/>
      <c r="G206" s="229"/>
      <c r="H206" s="229"/>
      <c r="I206" s="73"/>
      <c r="J206" s="73"/>
      <c r="K206" s="12"/>
      <c r="L206" s="12"/>
      <c r="T206" s="17"/>
      <c r="U206" s="19"/>
    </row>
    <row r="207" spans="2:21" ht="15.75" customHeight="1">
      <c r="B207" s="260">
        <f>'AMZN Auto Part MASTER'!$FJ$4</f>
        <v>0</v>
      </c>
      <c r="C207" s="17" t="s">
        <v>456</v>
      </c>
      <c r="D207" s="260">
        <f>'AMZN Auto Part MASTER'!$FJ$63</f>
        <v>0</v>
      </c>
      <c r="E207" s="260">
        <f>'AMZN Auto Part MASTER'!$FJ$64</f>
        <v>0</v>
      </c>
      <c r="F207" s="234"/>
      <c r="G207" s="229"/>
      <c r="H207" s="229"/>
      <c r="I207" s="73"/>
      <c r="J207" s="73"/>
      <c r="K207" s="12"/>
      <c r="L207" s="12"/>
      <c r="T207" s="17"/>
      <c r="U207" s="19"/>
    </row>
    <row r="208" spans="2:21" ht="15.75" customHeight="1">
      <c r="B208" s="260">
        <f>'AMZN Auto Part MASTER'!$FK$4</f>
        <v>0</v>
      </c>
      <c r="C208" s="17" t="s">
        <v>457</v>
      </c>
      <c r="D208" s="260">
        <f>'AMZN Auto Part MASTER'!$FK$63</f>
        <v>0</v>
      </c>
      <c r="E208" s="260">
        <f>'AMZN Auto Part MASTER'!$FK$64</f>
        <v>0</v>
      </c>
      <c r="F208" s="234"/>
      <c r="G208" s="229"/>
      <c r="H208" s="229"/>
      <c r="I208" s="73"/>
      <c r="J208" s="73"/>
      <c r="K208" s="12"/>
      <c r="L208" s="12"/>
      <c r="T208" s="17"/>
      <c r="U208" s="19"/>
    </row>
    <row r="209" spans="2:21" ht="15.75" customHeight="1">
      <c r="B209" s="260">
        <f>'AMZN Auto Part MASTER'!$FL$4</f>
        <v>0</v>
      </c>
      <c r="C209" s="17" t="s">
        <v>458</v>
      </c>
      <c r="D209" s="260">
        <f>'AMZN Auto Part MASTER'!$FL$63</f>
        <v>0</v>
      </c>
      <c r="E209" s="260">
        <f>'AMZN Auto Part MASTER'!$FL$64</f>
        <v>0</v>
      </c>
      <c r="F209" s="234"/>
      <c r="G209" s="229"/>
      <c r="H209" s="229"/>
      <c r="I209" s="73"/>
      <c r="J209" s="73"/>
      <c r="K209" s="12"/>
      <c r="L209" s="12"/>
      <c r="T209" s="17"/>
      <c r="U209" s="19"/>
    </row>
    <row r="210" spans="2:21" ht="15.75" customHeight="1">
      <c r="B210" s="260">
        <f>'AMZN Auto Part MASTER'!$FM$4</f>
        <v>0</v>
      </c>
      <c r="C210" s="17" t="s">
        <v>459</v>
      </c>
      <c r="D210" s="260">
        <f>'AMZN Auto Part MASTER'!$FM$63</f>
        <v>0</v>
      </c>
      <c r="E210" s="260">
        <f>'AMZN Auto Part MASTER'!$FM$64</f>
        <v>0</v>
      </c>
      <c r="F210" s="234"/>
      <c r="G210" s="229"/>
      <c r="H210" s="229"/>
      <c r="I210" s="73"/>
      <c r="J210" s="73"/>
      <c r="K210" s="12"/>
      <c r="L210" s="12"/>
      <c r="T210" s="17"/>
      <c r="U210" s="19"/>
    </row>
    <row r="211" spans="2:21" ht="15.75" customHeight="1">
      <c r="B211" s="260">
        <f>'AMZN Auto Part MASTER'!$FN$4</f>
        <v>0</v>
      </c>
      <c r="C211" s="17" t="s">
        <v>460</v>
      </c>
      <c r="D211" s="260">
        <f>'AMZN Auto Part MASTER'!$FN$63</f>
        <v>0</v>
      </c>
      <c r="E211" s="260">
        <f>'AMZN Auto Part MASTER'!$FN$64</f>
        <v>0</v>
      </c>
      <c r="F211" s="234"/>
      <c r="G211" s="229"/>
      <c r="H211" s="229"/>
      <c r="I211" s="73"/>
      <c r="J211" s="73"/>
      <c r="K211" s="12"/>
      <c r="L211" s="12"/>
      <c r="T211" s="17"/>
      <c r="U211" s="19"/>
    </row>
    <row r="212" spans="2:21" ht="15.75" customHeight="1">
      <c r="B212" s="260">
        <f>'AMZN Auto Part MASTER'!$FO$4</f>
        <v>0</v>
      </c>
      <c r="C212" s="17" t="s">
        <v>461</v>
      </c>
      <c r="D212" s="260">
        <f>'AMZN Auto Part MASTER'!$FO$63</f>
        <v>0</v>
      </c>
      <c r="E212" s="260">
        <f>'AMZN Auto Part MASTER'!$FO$64</f>
        <v>0</v>
      </c>
      <c r="F212" s="234"/>
      <c r="G212" s="229"/>
      <c r="H212" s="229"/>
      <c r="I212" s="73"/>
      <c r="J212" s="73"/>
      <c r="K212" s="12"/>
      <c r="L212" s="12"/>
      <c r="T212" s="17"/>
      <c r="U212" s="19"/>
    </row>
    <row r="213" spans="2:21" ht="15.75" customHeight="1">
      <c r="B213" s="260">
        <f>'AMZN Auto Part MASTER'!$FP$4</f>
        <v>0</v>
      </c>
      <c r="C213" s="17" t="s">
        <v>462</v>
      </c>
      <c r="D213" s="260">
        <f>'AMZN Auto Part MASTER'!$FP$63</f>
        <v>0</v>
      </c>
      <c r="E213" s="260">
        <f>'AMZN Auto Part MASTER'!$FP$64</f>
        <v>0</v>
      </c>
      <c r="F213" s="234"/>
      <c r="G213" s="229"/>
      <c r="H213" s="229"/>
      <c r="I213" s="73"/>
      <c r="J213" s="73"/>
      <c r="K213" s="12"/>
      <c r="L213" s="12"/>
      <c r="T213" s="17"/>
      <c r="U213" s="19"/>
    </row>
    <row r="214" spans="2:21" ht="15.75" customHeight="1">
      <c r="B214" s="260">
        <f>'AMZN Auto Part MASTER'!$FQ$4</f>
        <v>0</v>
      </c>
      <c r="C214" s="17" t="s">
        <v>463</v>
      </c>
      <c r="D214" s="260">
        <f>'AMZN Auto Part MASTER'!$FQ$63</f>
        <v>0</v>
      </c>
      <c r="E214" s="260">
        <f>'AMZN Auto Part MASTER'!$FQ$64</f>
        <v>0</v>
      </c>
      <c r="F214" s="234"/>
      <c r="G214" s="229"/>
      <c r="H214" s="229"/>
      <c r="I214" s="73"/>
      <c r="J214" s="73"/>
      <c r="K214" s="12"/>
      <c r="L214" s="12"/>
      <c r="T214" s="17"/>
      <c r="U214" s="19"/>
    </row>
    <row r="215" spans="2:21" ht="15.75" customHeight="1">
      <c r="B215" s="260">
        <f>'AMZN Auto Part MASTER'!$FR$4</f>
        <v>0</v>
      </c>
      <c r="C215" s="17" t="s">
        <v>464</v>
      </c>
      <c r="D215" s="260">
        <f>'AMZN Auto Part MASTER'!$FR$63</f>
        <v>0</v>
      </c>
      <c r="E215" s="260">
        <f>'AMZN Auto Part MASTER'!$FR$64</f>
        <v>0</v>
      </c>
      <c r="F215" s="234"/>
      <c r="G215" s="229"/>
      <c r="H215" s="229"/>
      <c r="I215" s="73"/>
      <c r="J215" s="73"/>
      <c r="K215" s="12"/>
      <c r="L215" s="12"/>
      <c r="T215" s="17"/>
      <c r="U215" s="19"/>
    </row>
    <row r="216" spans="2:21" ht="15.75" customHeight="1">
      <c r="B216" s="260">
        <f>'AMZN Auto Part MASTER'!$FS$4</f>
        <v>0</v>
      </c>
      <c r="C216" s="17" t="s">
        <v>465</v>
      </c>
      <c r="D216" s="260">
        <f>'AMZN Auto Part MASTER'!$FS$63</f>
        <v>0</v>
      </c>
      <c r="E216" s="260">
        <f>'AMZN Auto Part MASTER'!$FS$64</f>
        <v>0</v>
      </c>
      <c r="F216" s="234"/>
      <c r="G216" s="229"/>
      <c r="H216" s="229"/>
      <c r="I216" s="73"/>
      <c r="J216" s="73"/>
      <c r="K216" s="12"/>
      <c r="L216" s="12"/>
      <c r="T216" s="17"/>
      <c r="U216" s="19"/>
    </row>
    <row r="217" spans="2:21" ht="15.75" customHeight="1">
      <c r="B217" s="260">
        <f>'AMZN Auto Part MASTER'!$FT$4</f>
        <v>0</v>
      </c>
      <c r="C217" s="17" t="s">
        <v>466</v>
      </c>
      <c r="D217" s="260">
        <f>'AMZN Auto Part MASTER'!$FT$63</f>
        <v>0</v>
      </c>
      <c r="E217" s="260">
        <f>'AMZN Auto Part MASTER'!$FT$64</f>
        <v>0</v>
      </c>
      <c r="F217" s="234"/>
      <c r="G217" s="229"/>
      <c r="H217" s="229"/>
      <c r="I217" s="73"/>
      <c r="J217" s="73"/>
      <c r="K217" s="12"/>
      <c r="L217" s="12"/>
      <c r="T217" s="17"/>
      <c r="U217" s="19"/>
    </row>
    <row r="218" spans="2:21" ht="15.75" customHeight="1">
      <c r="B218" s="260">
        <f>'AMZN Auto Part MASTER'!$FU$4</f>
        <v>0</v>
      </c>
      <c r="C218" s="17" t="s">
        <v>467</v>
      </c>
      <c r="D218" s="260">
        <f>'AMZN Auto Part MASTER'!$FU$63</f>
        <v>0</v>
      </c>
      <c r="E218" s="260">
        <f>'AMZN Auto Part MASTER'!$FU$64</f>
        <v>0</v>
      </c>
      <c r="F218" s="234"/>
      <c r="G218" s="229"/>
      <c r="H218" s="229"/>
      <c r="I218" s="73"/>
      <c r="J218" s="73"/>
      <c r="K218" s="12"/>
      <c r="L218" s="12"/>
      <c r="T218" s="17"/>
      <c r="U218" s="19"/>
    </row>
    <row r="219" spans="2:21" ht="15.75" customHeight="1">
      <c r="B219" s="260">
        <f>'AMZN Auto Part MASTER'!$FV$4</f>
        <v>0</v>
      </c>
      <c r="C219" s="17" t="s">
        <v>468</v>
      </c>
      <c r="D219" s="260">
        <f>'AMZN Auto Part MASTER'!$FV$63</f>
        <v>0</v>
      </c>
      <c r="E219" s="260">
        <f>'AMZN Auto Part MASTER'!$FV$64</f>
        <v>0</v>
      </c>
      <c r="F219" s="234"/>
      <c r="G219" s="229"/>
      <c r="H219" s="229"/>
      <c r="I219" s="73"/>
      <c r="J219" s="73"/>
      <c r="K219" s="12"/>
      <c r="L219" s="12"/>
      <c r="T219" s="17"/>
      <c r="U219" s="19"/>
    </row>
    <row r="220" spans="2:21" ht="15.75" customHeight="1">
      <c r="B220" s="260">
        <f>'AMZN Auto Part MASTER'!$FW$4</f>
        <v>0</v>
      </c>
      <c r="C220" s="17" t="s">
        <v>469</v>
      </c>
      <c r="D220" s="260">
        <f>'AMZN Auto Part MASTER'!$FW$63</f>
        <v>0</v>
      </c>
      <c r="E220" s="260">
        <f>'AMZN Auto Part MASTER'!$FW$64</f>
        <v>0</v>
      </c>
      <c r="F220" s="234"/>
      <c r="G220" s="229"/>
      <c r="H220" s="229"/>
      <c r="I220" s="73"/>
      <c r="J220" s="73"/>
      <c r="K220" s="12"/>
      <c r="L220" s="12"/>
      <c r="T220" s="17"/>
      <c r="U220" s="19"/>
    </row>
    <row r="221" spans="2:21" ht="15.75" customHeight="1">
      <c r="B221" s="260">
        <f>'AMZN Auto Part MASTER'!$FX$4</f>
        <v>0</v>
      </c>
      <c r="C221" s="17" t="s">
        <v>470</v>
      </c>
      <c r="D221" s="260">
        <f>'AMZN Auto Part MASTER'!$FX$63</f>
        <v>0</v>
      </c>
      <c r="E221" s="260">
        <f>'AMZN Auto Part MASTER'!$FX$64</f>
        <v>0</v>
      </c>
      <c r="F221" s="234"/>
      <c r="G221" s="229"/>
      <c r="H221" s="229"/>
      <c r="I221" s="73"/>
      <c r="J221" s="73"/>
      <c r="K221" s="12"/>
      <c r="L221" s="12"/>
      <c r="T221" s="17"/>
      <c r="U221" s="19"/>
    </row>
    <row r="222" spans="2:21" ht="15.75" customHeight="1">
      <c r="B222" s="260">
        <f>'AMZN Auto Part MASTER'!$FY$4</f>
        <v>0</v>
      </c>
      <c r="C222" s="17" t="s">
        <v>471</v>
      </c>
      <c r="D222" s="260">
        <f>'AMZN Auto Part MASTER'!$FY$63</f>
        <v>0</v>
      </c>
      <c r="E222" s="260">
        <f>'AMZN Auto Part MASTER'!$FY$64</f>
        <v>0</v>
      </c>
      <c r="F222" s="234"/>
      <c r="G222" s="229"/>
      <c r="H222" s="229"/>
      <c r="I222" s="73"/>
      <c r="J222" s="73"/>
      <c r="K222" s="12"/>
      <c r="L222" s="12"/>
      <c r="T222" s="17"/>
      <c r="U222" s="19"/>
    </row>
    <row r="223" spans="2:21" ht="15.75" customHeight="1">
      <c r="B223" s="260">
        <f>'AMZN Auto Part MASTER'!$FZ$4</f>
        <v>0</v>
      </c>
      <c r="C223" s="17" t="s">
        <v>472</v>
      </c>
      <c r="D223" s="260">
        <f>'AMZN Auto Part MASTER'!$FZ$63</f>
        <v>0</v>
      </c>
      <c r="E223" s="260">
        <f>'AMZN Auto Part MASTER'!$FZ$64</f>
        <v>0</v>
      </c>
      <c r="F223" s="234"/>
      <c r="G223" s="229"/>
      <c r="H223" s="229"/>
      <c r="I223" s="73"/>
      <c r="J223" s="73"/>
      <c r="K223" s="12"/>
      <c r="L223" s="12"/>
      <c r="T223" s="17"/>
      <c r="U223" s="19"/>
    </row>
    <row r="224" spans="2:21" ht="15.75" customHeight="1">
      <c r="B224" s="260">
        <f>'AMZN Auto Part MASTER'!$GA$4</f>
        <v>0</v>
      </c>
      <c r="C224" s="17" t="s">
        <v>473</v>
      </c>
      <c r="D224" s="260">
        <f>'AMZN Auto Part MASTER'!$GA$63</f>
        <v>0</v>
      </c>
      <c r="E224" s="260">
        <f>'AMZN Auto Part MASTER'!$GA$64</f>
        <v>0</v>
      </c>
      <c r="F224" s="234"/>
      <c r="G224" s="229"/>
      <c r="H224" s="229"/>
      <c r="I224" s="66"/>
      <c r="J224" s="66"/>
      <c r="K224" s="12"/>
      <c r="L224" s="12"/>
      <c r="T224" s="17"/>
      <c r="U224" s="19"/>
    </row>
    <row r="225" spans="2:21" ht="15.75" customHeight="1">
      <c r="B225" s="260">
        <f>'AMZN Auto Part MASTER'!$GB$4</f>
        <v>0</v>
      </c>
      <c r="C225" s="17" t="s">
        <v>474</v>
      </c>
      <c r="D225" s="260">
        <f>'AMZN Auto Part MASTER'!$GB$63</f>
        <v>0</v>
      </c>
      <c r="E225" s="260">
        <f>'AMZN Auto Part MASTER'!$GB$64</f>
        <v>0</v>
      </c>
      <c r="F225" s="234"/>
      <c r="G225" s="229"/>
      <c r="H225" s="229"/>
      <c r="I225" s="66"/>
      <c r="J225" s="66"/>
      <c r="K225" s="12"/>
      <c r="L225" s="12"/>
      <c r="T225" s="17"/>
      <c r="U225" s="19"/>
    </row>
    <row r="226" spans="2:21" ht="15.75" customHeight="1">
      <c r="B226" s="260">
        <f>'AMZN Auto Part MASTER'!$GC$4</f>
        <v>0</v>
      </c>
      <c r="C226" s="17" t="s">
        <v>475</v>
      </c>
      <c r="D226" s="260">
        <f>'AMZN Auto Part MASTER'!$GC$63</f>
        <v>0</v>
      </c>
      <c r="E226" s="260">
        <f>'AMZN Auto Part MASTER'!$GC$64</f>
        <v>0</v>
      </c>
      <c r="F226" s="234"/>
      <c r="G226" s="229"/>
      <c r="H226" s="229"/>
      <c r="I226" s="66"/>
      <c r="J226" s="66"/>
      <c r="K226" s="12"/>
      <c r="L226" s="12"/>
      <c r="T226" s="17"/>
      <c r="U226" s="19"/>
    </row>
    <row r="227" spans="2:21" ht="15.75" customHeight="1">
      <c r="B227" s="260">
        <f>'AMZN Auto Part MASTER'!$GD$4</f>
        <v>0</v>
      </c>
      <c r="C227" s="17" t="s">
        <v>476</v>
      </c>
      <c r="D227" s="260">
        <f>'AMZN Auto Part MASTER'!$GD$63</f>
        <v>0</v>
      </c>
      <c r="E227" s="260">
        <f>'AMZN Auto Part MASTER'!$GD$64</f>
        <v>0</v>
      </c>
      <c r="F227" s="234"/>
      <c r="G227" s="229"/>
      <c r="H227" s="229"/>
      <c r="I227" s="66"/>
      <c r="J227" s="66"/>
      <c r="K227" s="12"/>
      <c r="L227" s="12"/>
      <c r="T227" s="17"/>
      <c r="U227" s="19"/>
    </row>
    <row r="228" spans="2:21" ht="15.75" customHeight="1">
      <c r="B228" s="260">
        <f>'AMZN Auto Part MASTER'!$GE$4</f>
        <v>0</v>
      </c>
      <c r="C228" s="17" t="s">
        <v>477</v>
      </c>
      <c r="D228" s="260">
        <f>'AMZN Auto Part MASTER'!$GE$63</f>
        <v>0</v>
      </c>
      <c r="E228" s="260">
        <f>'AMZN Auto Part MASTER'!$GE$64</f>
        <v>0</v>
      </c>
      <c r="F228" s="234"/>
      <c r="G228" s="229"/>
      <c r="H228" s="229"/>
      <c r="I228" s="66"/>
      <c r="J228" s="66"/>
      <c r="K228" s="12"/>
      <c r="L228" s="12"/>
      <c r="T228" s="17"/>
      <c r="U228" s="19"/>
    </row>
    <row r="229" spans="2:21" ht="15.75" customHeight="1">
      <c r="B229" s="260">
        <f>'AMZN Auto Part MASTER'!$GF$4</f>
        <v>0</v>
      </c>
      <c r="C229" s="17" t="s">
        <v>478</v>
      </c>
      <c r="D229" s="260">
        <f>'AMZN Auto Part MASTER'!$GF$63</f>
        <v>0</v>
      </c>
      <c r="E229" s="260">
        <f>'AMZN Auto Part MASTER'!$GF$64</f>
        <v>0</v>
      </c>
      <c r="F229" s="234"/>
      <c r="G229" s="229"/>
      <c r="H229" s="229"/>
      <c r="I229" s="66"/>
      <c r="J229" s="66"/>
      <c r="K229" s="12"/>
      <c r="L229" s="12"/>
      <c r="T229" s="17"/>
      <c r="U229" s="19"/>
    </row>
    <row r="230" spans="2:21" ht="15.75" customHeight="1">
      <c r="B230" s="260">
        <f>'AMZN Auto Part MASTER'!$GG$4</f>
        <v>0</v>
      </c>
      <c r="C230" s="17" t="s">
        <v>479</v>
      </c>
      <c r="D230" s="260">
        <f>'AMZN Auto Part MASTER'!$GG$63</f>
        <v>0</v>
      </c>
      <c r="E230" s="260">
        <f>'AMZN Auto Part MASTER'!$GG$64</f>
        <v>0</v>
      </c>
      <c r="F230" s="234"/>
      <c r="G230" s="229"/>
      <c r="H230" s="229"/>
      <c r="I230" s="66"/>
      <c r="J230" s="66"/>
      <c r="K230" s="12"/>
      <c r="L230" s="12"/>
      <c r="T230" s="17"/>
      <c r="U230" s="19"/>
    </row>
    <row r="231" spans="2:21" ht="15.75" customHeight="1">
      <c r="B231" s="260">
        <f>'AMZN Auto Part MASTER'!$GH$4</f>
        <v>0</v>
      </c>
      <c r="C231" s="17" t="s">
        <v>480</v>
      </c>
      <c r="D231" s="260">
        <f>'AMZN Auto Part MASTER'!$GH$63</f>
        <v>0</v>
      </c>
      <c r="E231" s="260">
        <f>'AMZN Auto Part MASTER'!$GH$64</f>
        <v>0</v>
      </c>
      <c r="F231" s="234"/>
      <c r="G231" s="229"/>
      <c r="H231" s="229"/>
      <c r="I231" s="66"/>
      <c r="J231" s="66"/>
      <c r="K231" s="12"/>
      <c r="L231" s="12"/>
      <c r="T231" s="17"/>
      <c r="U231" s="19"/>
    </row>
    <row r="232" spans="2:21" ht="15.75" customHeight="1">
      <c r="B232" s="260">
        <f>'AMZN Auto Part MASTER'!$GI$4</f>
        <v>0</v>
      </c>
      <c r="C232" s="17" t="s">
        <v>481</v>
      </c>
      <c r="D232" s="260">
        <f>'AMZN Auto Part MASTER'!$GI$63</f>
        <v>0</v>
      </c>
      <c r="E232" s="260">
        <f>'AMZN Auto Part MASTER'!$GI$64</f>
        <v>0</v>
      </c>
      <c r="F232" s="234"/>
      <c r="G232" s="229"/>
      <c r="H232" s="229"/>
      <c r="I232" s="66"/>
      <c r="J232" s="66"/>
      <c r="K232" s="12"/>
      <c r="L232" s="12"/>
      <c r="T232" s="17"/>
      <c r="U232" s="19"/>
    </row>
    <row r="233" spans="2:21" ht="15.75" customHeight="1">
      <c r="B233" s="260">
        <f>'AMZN Auto Part MASTER'!$GJ$4</f>
        <v>0</v>
      </c>
      <c r="C233" s="17" t="s">
        <v>482</v>
      </c>
      <c r="D233" s="260">
        <f>'AMZN Auto Part MASTER'!$GJ$63</f>
        <v>0</v>
      </c>
      <c r="E233" s="260">
        <f>'AMZN Auto Part MASTER'!$GJ$64</f>
        <v>0</v>
      </c>
      <c r="F233" s="234"/>
      <c r="G233" s="229"/>
      <c r="H233" s="229"/>
      <c r="I233" s="66"/>
      <c r="J233" s="66"/>
      <c r="K233" s="12"/>
      <c r="L233" s="12"/>
      <c r="T233" s="17"/>
      <c r="U233" s="19"/>
    </row>
    <row r="234" spans="2:21" ht="15.75" customHeight="1">
      <c r="B234" s="260">
        <f>'AMZN Auto Part MASTER'!$GK$4</f>
        <v>0</v>
      </c>
      <c r="C234" s="17" t="s">
        <v>483</v>
      </c>
      <c r="D234" s="260">
        <f>'AMZN Auto Part MASTER'!$GK$63</f>
        <v>0</v>
      </c>
      <c r="E234" s="260">
        <f>'AMZN Auto Part MASTER'!$GK$64</f>
        <v>0</v>
      </c>
      <c r="F234" s="234"/>
      <c r="G234" s="229"/>
      <c r="H234" s="229"/>
      <c r="I234" s="66"/>
      <c r="J234" s="66"/>
      <c r="K234" s="12"/>
      <c r="L234" s="12"/>
      <c r="T234" s="17"/>
      <c r="U234" s="19"/>
    </row>
    <row r="235" spans="2:21" ht="15.75" customHeight="1">
      <c r="B235" s="260">
        <f>'AMZN Auto Part MASTER'!$GL$4</f>
        <v>0</v>
      </c>
      <c r="C235" s="17" t="s">
        <v>484</v>
      </c>
      <c r="D235" s="260">
        <f>'AMZN Auto Part MASTER'!$GL$63</f>
        <v>0</v>
      </c>
      <c r="E235" s="260">
        <f>'AMZN Auto Part MASTER'!$GL$64</f>
        <v>0</v>
      </c>
      <c r="F235" s="234"/>
      <c r="G235" s="229"/>
      <c r="H235" s="229"/>
      <c r="I235" s="66"/>
      <c r="J235" s="66"/>
      <c r="K235" s="12"/>
      <c r="L235" s="12"/>
      <c r="T235" s="17"/>
      <c r="U235" s="19"/>
    </row>
    <row r="236" spans="2:21" ht="15.75" customHeight="1">
      <c r="B236" s="260">
        <f>'AMZN Auto Part MASTER'!$GM$4</f>
        <v>0</v>
      </c>
      <c r="C236" s="17" t="s">
        <v>485</v>
      </c>
      <c r="D236" s="260">
        <f>'AMZN Auto Part MASTER'!$GM$63</f>
        <v>0</v>
      </c>
      <c r="E236" s="260">
        <f>'AMZN Auto Part MASTER'!$GM$64</f>
        <v>0</v>
      </c>
      <c r="F236" s="234"/>
      <c r="G236" s="229"/>
      <c r="H236" s="229"/>
      <c r="I236" s="66"/>
      <c r="J236" s="66"/>
      <c r="K236" s="12"/>
      <c r="L236" s="12"/>
      <c r="T236" s="17"/>
      <c r="U236" s="19"/>
    </row>
    <row r="237" spans="2:21" ht="15.75" customHeight="1">
      <c r="B237" s="260">
        <f>'AMZN Auto Part MASTER'!$GN$4</f>
        <v>0</v>
      </c>
      <c r="C237" s="17" t="s">
        <v>486</v>
      </c>
      <c r="D237" s="260">
        <f>'AMZN Auto Part MASTER'!$GN$63</f>
        <v>0</v>
      </c>
      <c r="E237" s="260">
        <f>'AMZN Auto Part MASTER'!$GN$64</f>
        <v>0</v>
      </c>
      <c r="F237" s="234"/>
      <c r="G237" s="229"/>
      <c r="H237" s="229"/>
      <c r="I237" s="66"/>
      <c r="J237" s="66"/>
      <c r="K237" s="12"/>
      <c r="L237" s="12"/>
      <c r="T237" s="17"/>
      <c r="U237" s="19"/>
    </row>
    <row r="238" spans="2:21" ht="15.75" customHeight="1">
      <c r="B238" s="260">
        <f>'AMZN Auto Part MASTER'!$GO$4</f>
        <v>0</v>
      </c>
      <c r="C238" s="17" t="s">
        <v>487</v>
      </c>
      <c r="D238" s="260">
        <f>'AMZN Auto Part MASTER'!$GO$63</f>
        <v>0</v>
      </c>
      <c r="E238" s="260">
        <f>'AMZN Auto Part MASTER'!$GO$64</f>
        <v>0</v>
      </c>
      <c r="F238" s="234"/>
      <c r="G238" s="229"/>
      <c r="H238" s="229"/>
      <c r="I238" s="66"/>
      <c r="J238" s="66"/>
      <c r="K238" s="12"/>
      <c r="L238" s="12"/>
      <c r="T238" s="17"/>
      <c r="U238" s="19"/>
    </row>
    <row r="239" spans="2:21" ht="15.75" customHeight="1">
      <c r="B239" s="260">
        <f>'AMZN Auto Part MASTER'!$GP$4</f>
        <v>0</v>
      </c>
      <c r="C239" s="17" t="s">
        <v>488</v>
      </c>
      <c r="D239" s="260">
        <f>'AMZN Auto Part MASTER'!$GP$63</f>
        <v>0</v>
      </c>
      <c r="E239" s="260">
        <f>'AMZN Auto Part MASTER'!$GP$64</f>
        <v>0</v>
      </c>
      <c r="F239" s="234"/>
      <c r="G239" s="229"/>
      <c r="H239" s="229"/>
      <c r="I239" s="66"/>
      <c r="J239" s="66"/>
      <c r="K239" s="12"/>
      <c r="L239" s="12"/>
      <c r="T239" s="17"/>
      <c r="U239" s="19"/>
    </row>
    <row r="240" spans="2:21" ht="15.75" customHeight="1">
      <c r="B240" s="260">
        <f>'AMZN Auto Part MASTER'!$GQ$4</f>
        <v>0</v>
      </c>
      <c r="C240" s="17" t="s">
        <v>489</v>
      </c>
      <c r="D240" s="260">
        <f>'AMZN Auto Part MASTER'!$GQ$63</f>
        <v>0</v>
      </c>
      <c r="E240" s="260">
        <f>'AMZN Auto Part MASTER'!$GQ$64</f>
        <v>0</v>
      </c>
      <c r="F240" s="234"/>
      <c r="G240" s="229"/>
      <c r="H240" s="229"/>
      <c r="I240" s="66"/>
      <c r="J240" s="66"/>
      <c r="K240" s="12"/>
      <c r="L240" s="12"/>
      <c r="T240" s="17"/>
      <c r="U240" s="19"/>
    </row>
    <row r="241" spans="2:21" ht="15.75" customHeight="1">
      <c r="B241" s="260">
        <f>'AMZN Auto Part MASTER'!$GR$4</f>
        <v>0</v>
      </c>
      <c r="C241" s="17" t="s">
        <v>490</v>
      </c>
      <c r="D241" s="260">
        <f>'AMZN Auto Part MASTER'!$GR$63</f>
        <v>0</v>
      </c>
      <c r="E241" s="260">
        <f>'AMZN Auto Part MASTER'!$GR$64</f>
        <v>0</v>
      </c>
      <c r="F241" s="234"/>
      <c r="G241" s="229"/>
      <c r="H241" s="229"/>
      <c r="I241" s="66"/>
      <c r="J241" s="66"/>
      <c r="K241" s="12"/>
      <c r="L241" s="12"/>
      <c r="T241" s="17"/>
      <c r="U241" s="19"/>
    </row>
    <row r="242" spans="2:21" ht="15.75" customHeight="1">
      <c r="B242" s="260">
        <f>'AMZN Auto Part MASTER'!$GS$4</f>
        <v>0</v>
      </c>
      <c r="C242" s="17" t="s">
        <v>491</v>
      </c>
      <c r="D242" s="260">
        <f>'AMZN Auto Part MASTER'!$GS$63</f>
        <v>0</v>
      </c>
      <c r="E242" s="260">
        <f>'AMZN Auto Part MASTER'!$GS$64</f>
        <v>0</v>
      </c>
      <c r="F242" s="234"/>
      <c r="G242" s="229"/>
      <c r="H242" s="229"/>
      <c r="I242" s="66"/>
      <c r="J242" s="66"/>
      <c r="K242" s="12"/>
      <c r="L242" s="12"/>
      <c r="T242" s="17"/>
      <c r="U242" s="19"/>
    </row>
    <row r="243" spans="2:21" ht="15.75" customHeight="1">
      <c r="B243" s="260">
        <f>'AMZN Auto Part MASTER'!$GT$4</f>
        <v>0</v>
      </c>
      <c r="C243" s="17" t="s">
        <v>492</v>
      </c>
      <c r="D243" s="260">
        <f>'AMZN Auto Part MASTER'!$GT$63</f>
        <v>0</v>
      </c>
      <c r="E243" s="260">
        <f>'AMZN Auto Part MASTER'!$GT$64</f>
        <v>0</v>
      </c>
      <c r="F243" s="234"/>
      <c r="G243" s="229"/>
      <c r="H243" s="229"/>
      <c r="I243" s="66"/>
      <c r="J243" s="66"/>
      <c r="K243" s="12"/>
      <c r="L243" s="12"/>
      <c r="T243" s="17"/>
      <c r="U243" s="19"/>
    </row>
    <row r="244" spans="2:21" ht="15.75" customHeight="1">
      <c r="B244" s="260">
        <f>'AMZN Auto Part MASTER'!$GU$4</f>
        <v>0</v>
      </c>
      <c r="C244" s="17" t="s">
        <v>493</v>
      </c>
      <c r="D244" s="260">
        <f>'AMZN Auto Part MASTER'!$GU$63</f>
        <v>0</v>
      </c>
      <c r="E244" s="260">
        <f>'AMZN Auto Part MASTER'!$GU$64</f>
        <v>0</v>
      </c>
      <c r="F244" s="234"/>
      <c r="G244" s="229"/>
      <c r="H244" s="229"/>
      <c r="I244" s="66"/>
      <c r="J244" s="66"/>
      <c r="K244" s="12"/>
      <c r="L244" s="12"/>
      <c r="T244" s="17"/>
      <c r="U244" s="19"/>
    </row>
    <row r="245" spans="2:21" ht="15.75" customHeight="1">
      <c r="C245" s="17"/>
      <c r="D245" s="66"/>
      <c r="E245" s="66"/>
      <c r="F245" s="66"/>
      <c r="G245" s="66"/>
      <c r="H245" s="66"/>
      <c r="I245" s="66"/>
      <c r="J245" s="66"/>
      <c r="K245" s="12"/>
      <c r="L245" s="12"/>
      <c r="T245" s="17"/>
      <c r="U245" s="19"/>
    </row>
    <row r="246" spans="2:21" ht="15.75" customHeight="1">
      <c r="C246" s="17"/>
      <c r="D246" s="66"/>
      <c r="E246" s="66"/>
      <c r="F246" s="66"/>
      <c r="G246" s="66"/>
      <c r="H246" s="66"/>
      <c r="I246" s="66"/>
      <c r="J246" s="66"/>
      <c r="K246" s="12"/>
      <c r="L246" s="12"/>
      <c r="T246" s="17"/>
      <c r="U246" s="19"/>
    </row>
    <row r="247" spans="2:21" ht="15.75" customHeight="1">
      <c r="C247" s="17"/>
      <c r="D247" s="66"/>
      <c r="E247" s="66"/>
      <c r="F247" s="66"/>
      <c r="G247" s="66"/>
      <c r="H247" s="66"/>
      <c r="I247" s="66"/>
      <c r="J247" s="66"/>
      <c r="K247" s="12"/>
      <c r="L247" s="12"/>
      <c r="T247" s="17"/>
      <c r="U247" s="19"/>
    </row>
    <row r="248" spans="2:21" ht="15.75" customHeight="1">
      <c r="C248" s="17"/>
      <c r="D248" s="66"/>
      <c r="E248" s="66"/>
      <c r="F248" s="66"/>
      <c r="G248" s="66"/>
      <c r="H248" s="66"/>
      <c r="I248" s="66"/>
      <c r="J248" s="66"/>
      <c r="K248" s="12"/>
      <c r="L248" s="12"/>
      <c r="T248" s="17"/>
      <c r="U248" s="19"/>
    </row>
    <row r="249" spans="2:21" ht="15.75" customHeight="1">
      <c r="C249" s="17"/>
      <c r="D249" s="66"/>
      <c r="E249" s="66"/>
      <c r="F249" s="66"/>
      <c r="G249" s="66"/>
      <c r="H249" s="66"/>
      <c r="I249" s="66"/>
      <c r="J249" s="66"/>
      <c r="K249" s="12"/>
      <c r="L249" s="12"/>
      <c r="T249" s="17"/>
      <c r="U249" s="19"/>
    </row>
    <row r="250" spans="2:21" ht="15.75" customHeight="1">
      <c r="C250" s="17"/>
      <c r="D250" s="66"/>
      <c r="E250" s="66"/>
      <c r="F250" s="66"/>
      <c r="G250" s="66"/>
      <c r="H250" s="66"/>
      <c r="I250" s="66"/>
      <c r="J250" s="66"/>
      <c r="K250" s="12"/>
      <c r="L250" s="12"/>
      <c r="T250" s="17"/>
      <c r="U250" s="19"/>
    </row>
    <row r="251" spans="2:21" ht="15.75" customHeight="1">
      <c r="C251" s="17"/>
      <c r="D251" s="66"/>
      <c r="E251" s="66"/>
      <c r="F251" s="66"/>
      <c r="G251" s="66"/>
      <c r="H251" s="66"/>
      <c r="I251" s="66"/>
      <c r="J251" s="66"/>
      <c r="K251" s="12"/>
      <c r="L251" s="12"/>
      <c r="T251" s="17"/>
      <c r="U251" s="19"/>
    </row>
    <row r="252" spans="2:21" ht="15.75" customHeight="1">
      <c r="C252" s="17"/>
      <c r="D252" s="66"/>
      <c r="E252" s="66"/>
      <c r="F252" s="66"/>
      <c r="G252" s="66"/>
      <c r="H252" s="66"/>
      <c r="I252" s="66"/>
      <c r="J252" s="66"/>
      <c r="K252" s="12"/>
      <c r="L252" s="12"/>
      <c r="T252" s="17"/>
      <c r="U252" s="19"/>
    </row>
    <row r="253" spans="2:21" ht="15.75" customHeight="1">
      <c r="C253" s="17"/>
      <c r="D253" s="66"/>
      <c r="E253" s="66"/>
      <c r="F253" s="66"/>
      <c r="G253" s="66"/>
      <c r="H253" s="66"/>
      <c r="I253" s="66"/>
      <c r="J253" s="66"/>
      <c r="K253" s="12"/>
      <c r="L253" s="12"/>
      <c r="T253" s="17"/>
      <c r="U253" s="19"/>
    </row>
    <row r="254" spans="2:21" ht="15.75" customHeight="1">
      <c r="C254" s="17"/>
      <c r="D254" s="66"/>
      <c r="E254" s="66"/>
      <c r="F254" s="66"/>
      <c r="G254" s="66"/>
      <c r="H254" s="66"/>
      <c r="I254" s="66"/>
      <c r="J254" s="66"/>
      <c r="K254" s="12"/>
      <c r="L254" s="12"/>
      <c r="T254" s="17"/>
      <c r="U254" s="19"/>
    </row>
    <row r="255" spans="2:21" ht="15.75" customHeight="1">
      <c r="C255" s="17"/>
      <c r="D255" s="66"/>
      <c r="E255" s="66"/>
      <c r="F255" s="66"/>
      <c r="G255" s="66"/>
      <c r="H255" s="66"/>
      <c r="I255" s="66"/>
      <c r="J255" s="66"/>
      <c r="K255" s="12"/>
      <c r="L255" s="12"/>
      <c r="T255" s="17"/>
      <c r="U255" s="19"/>
    </row>
    <row r="256" spans="2:21" ht="15.75" customHeight="1">
      <c r="C256" s="17"/>
      <c r="D256" s="66"/>
      <c r="E256" s="66"/>
      <c r="F256" s="66"/>
      <c r="G256" s="66"/>
      <c r="H256" s="66"/>
      <c r="I256" s="66"/>
      <c r="J256" s="66"/>
      <c r="K256" s="12"/>
      <c r="L256" s="12"/>
      <c r="T256" s="17"/>
      <c r="U256" s="19"/>
    </row>
    <row r="257" spans="3:21" ht="15.75" customHeight="1">
      <c r="C257" s="17"/>
      <c r="D257" s="66"/>
      <c r="E257" s="66"/>
      <c r="F257" s="66"/>
      <c r="G257" s="66"/>
      <c r="H257" s="66"/>
      <c r="I257" s="66"/>
      <c r="J257" s="66"/>
      <c r="K257" s="12"/>
      <c r="L257" s="12"/>
      <c r="T257" s="17"/>
      <c r="U257" s="19"/>
    </row>
    <row r="258" spans="3:21" ht="15.75" customHeight="1">
      <c r="C258" s="17"/>
      <c r="D258" s="66"/>
      <c r="E258" s="66"/>
      <c r="F258" s="66"/>
      <c r="G258" s="66"/>
      <c r="H258" s="66"/>
      <c r="I258" s="66"/>
      <c r="J258" s="66"/>
      <c r="K258" s="12"/>
      <c r="L258" s="12"/>
      <c r="T258" s="17"/>
      <c r="U258" s="19"/>
    </row>
    <row r="259" spans="3:21" ht="15.75" customHeight="1">
      <c r="C259" s="17"/>
      <c r="D259" s="66"/>
      <c r="E259" s="66"/>
      <c r="F259" s="66"/>
      <c r="G259" s="66"/>
      <c r="H259" s="66"/>
      <c r="I259" s="66"/>
      <c r="J259" s="66"/>
      <c r="K259" s="12"/>
      <c r="L259" s="12"/>
      <c r="T259" s="17"/>
      <c r="U259" s="19"/>
    </row>
    <row r="260" spans="3:21" ht="15.75" customHeight="1">
      <c r="C260" s="17"/>
      <c r="D260" s="66"/>
      <c r="E260" s="66"/>
      <c r="F260" s="66"/>
      <c r="G260" s="66"/>
      <c r="H260" s="66"/>
      <c r="I260" s="66"/>
      <c r="J260" s="66"/>
      <c r="K260" s="12"/>
      <c r="L260" s="12"/>
      <c r="T260" s="17"/>
      <c r="U260" s="19"/>
    </row>
    <row r="261" spans="3:21" ht="15.75" customHeight="1">
      <c r="C261" s="17"/>
      <c r="D261" s="66"/>
      <c r="E261" s="66"/>
      <c r="F261" s="66"/>
      <c r="G261" s="66"/>
      <c r="H261" s="66"/>
      <c r="I261" s="66"/>
      <c r="J261" s="66"/>
      <c r="K261" s="12"/>
      <c r="L261" s="12"/>
      <c r="T261" s="17"/>
      <c r="U261" s="19"/>
    </row>
    <row r="262" spans="3:21" ht="15.75" customHeight="1">
      <c r="C262" s="17"/>
      <c r="D262" s="66"/>
      <c r="E262" s="66"/>
      <c r="F262" s="66"/>
      <c r="G262" s="66"/>
      <c r="H262" s="66"/>
      <c r="I262" s="66"/>
      <c r="J262" s="66"/>
      <c r="K262" s="12"/>
      <c r="L262" s="12"/>
      <c r="T262" s="17"/>
      <c r="U262" s="19"/>
    </row>
    <row r="263" spans="3:21" ht="15.75" customHeight="1">
      <c r="C263" s="17"/>
      <c r="D263" s="66"/>
      <c r="E263" s="66"/>
      <c r="F263" s="66"/>
      <c r="G263" s="66"/>
      <c r="H263" s="66"/>
      <c r="I263" s="66"/>
      <c r="J263" s="66"/>
      <c r="K263" s="12"/>
      <c r="L263" s="12"/>
      <c r="T263" s="17"/>
      <c r="U263" s="19"/>
    </row>
    <row r="264" spans="3:21" ht="15.75" customHeight="1">
      <c r="C264" s="17"/>
      <c r="D264" s="66"/>
      <c r="E264" s="66"/>
      <c r="F264" s="66"/>
      <c r="G264" s="66"/>
      <c r="H264" s="66"/>
      <c r="I264" s="66"/>
      <c r="J264" s="66"/>
      <c r="K264" s="12"/>
      <c r="L264" s="12"/>
      <c r="T264" s="17"/>
      <c r="U264" s="19"/>
    </row>
    <row r="265" spans="3:21" ht="15.75" customHeight="1">
      <c r="C265" s="17"/>
      <c r="D265" s="66"/>
      <c r="E265" s="66"/>
      <c r="F265" s="66"/>
      <c r="G265" s="66"/>
      <c r="H265" s="66"/>
      <c r="I265" s="66"/>
      <c r="J265" s="66"/>
      <c r="K265" s="12"/>
      <c r="L265" s="12"/>
      <c r="T265" s="17"/>
      <c r="U265" s="19"/>
    </row>
    <row r="266" spans="3:21" ht="15.75" customHeight="1">
      <c r="C266" s="17"/>
      <c r="D266" s="66"/>
      <c r="E266" s="66"/>
      <c r="F266" s="66"/>
      <c r="G266" s="66"/>
      <c r="H266" s="66"/>
      <c r="I266" s="66"/>
      <c r="J266" s="66"/>
      <c r="K266" s="12"/>
      <c r="L266" s="12"/>
      <c r="T266" s="17"/>
      <c r="U266" s="19"/>
    </row>
    <row r="267" spans="3:21" ht="15.75" customHeight="1">
      <c r="C267" s="17"/>
      <c r="D267" s="66"/>
      <c r="E267" s="66"/>
      <c r="F267" s="66"/>
      <c r="G267" s="66"/>
      <c r="H267" s="66"/>
      <c r="I267" s="66"/>
      <c r="J267" s="66"/>
      <c r="K267" s="12"/>
      <c r="L267" s="12"/>
      <c r="T267" s="17"/>
      <c r="U267" s="19"/>
    </row>
    <row r="268" spans="3:21" ht="15.75" customHeight="1">
      <c r="C268" s="17"/>
      <c r="D268" s="66"/>
      <c r="E268" s="66"/>
      <c r="F268" s="66"/>
      <c r="G268" s="66"/>
      <c r="H268" s="66"/>
      <c r="I268" s="66"/>
      <c r="J268" s="66"/>
      <c r="K268" s="12"/>
      <c r="L268" s="12"/>
      <c r="T268" s="17"/>
      <c r="U268" s="19"/>
    </row>
    <row r="269" spans="3:21" ht="15.75" customHeight="1">
      <c r="C269" s="17"/>
      <c r="D269" s="66"/>
      <c r="E269" s="66"/>
      <c r="F269" s="66"/>
      <c r="G269" s="66"/>
      <c r="H269" s="66"/>
      <c r="I269" s="66"/>
      <c r="J269" s="66"/>
      <c r="K269" s="12"/>
      <c r="L269" s="12"/>
      <c r="T269" s="17"/>
      <c r="U269" s="19"/>
    </row>
    <row r="270" spans="3:21" ht="15.75" customHeight="1">
      <c r="C270" s="17"/>
      <c r="D270" s="66"/>
      <c r="E270" s="66"/>
      <c r="F270" s="66"/>
      <c r="G270" s="66"/>
      <c r="H270" s="66"/>
      <c r="I270" s="66"/>
      <c r="J270" s="66"/>
      <c r="K270" s="12"/>
      <c r="L270" s="12"/>
      <c r="T270" s="17"/>
      <c r="U270" s="19"/>
    </row>
    <row r="271" spans="3:21" ht="15.75" customHeight="1">
      <c r="C271" s="17"/>
      <c r="D271" s="66"/>
      <c r="E271" s="66"/>
      <c r="F271" s="66"/>
      <c r="G271" s="66"/>
      <c r="H271" s="66"/>
      <c r="I271" s="66"/>
      <c r="J271" s="66"/>
      <c r="K271" s="12"/>
      <c r="L271" s="12"/>
      <c r="T271" s="17"/>
      <c r="U271" s="19"/>
    </row>
    <row r="272" spans="3:21" ht="15.75" customHeight="1">
      <c r="C272" s="17"/>
      <c r="D272" s="66"/>
      <c r="E272" s="66"/>
      <c r="F272" s="66"/>
      <c r="G272" s="66"/>
      <c r="H272" s="66"/>
      <c r="I272" s="66"/>
      <c r="J272" s="66"/>
      <c r="K272" s="12"/>
      <c r="L272" s="12"/>
      <c r="T272" s="17"/>
      <c r="U272" s="19"/>
    </row>
    <row r="273" spans="3:21" ht="15.75" customHeight="1">
      <c r="C273" s="17"/>
      <c r="D273" s="66"/>
      <c r="E273" s="66"/>
      <c r="F273" s="66"/>
      <c r="G273" s="66"/>
      <c r="H273" s="66"/>
      <c r="I273" s="66"/>
      <c r="J273" s="66"/>
      <c r="K273" s="12"/>
      <c r="L273" s="12"/>
      <c r="T273" s="17"/>
      <c r="U273" s="19"/>
    </row>
    <row r="274" spans="3:21" ht="15.75" customHeight="1">
      <c r="C274" s="17"/>
      <c r="D274" s="66"/>
      <c r="E274" s="66"/>
      <c r="F274" s="66"/>
      <c r="G274" s="66"/>
      <c r="H274" s="66"/>
      <c r="I274" s="66"/>
      <c r="J274" s="66"/>
      <c r="K274" s="12"/>
      <c r="L274" s="12"/>
      <c r="T274" s="17"/>
      <c r="U274" s="19"/>
    </row>
    <row r="275" spans="3:21" ht="15.75" customHeight="1">
      <c r="C275" s="17"/>
      <c r="D275" s="66"/>
      <c r="E275" s="66"/>
      <c r="F275" s="66"/>
      <c r="G275" s="66"/>
      <c r="H275" s="66"/>
      <c r="I275" s="66"/>
      <c r="J275" s="66"/>
      <c r="K275" s="12"/>
      <c r="L275" s="12"/>
      <c r="T275" s="17"/>
      <c r="U275" s="19"/>
    </row>
    <row r="276" spans="3:21" ht="15.75" customHeight="1">
      <c r="C276" s="17"/>
      <c r="D276" s="66"/>
      <c r="E276" s="66"/>
      <c r="F276" s="66"/>
      <c r="G276" s="66"/>
      <c r="H276" s="66"/>
      <c r="I276" s="66"/>
      <c r="J276" s="66"/>
      <c r="K276" s="12"/>
      <c r="L276" s="12"/>
      <c r="T276" s="17"/>
      <c r="U276" s="19"/>
    </row>
    <row r="277" spans="3:21" ht="15.75" customHeight="1">
      <c r="C277" s="17"/>
      <c r="D277" s="66"/>
      <c r="E277" s="66"/>
      <c r="F277" s="66"/>
      <c r="G277" s="66"/>
      <c r="H277" s="66"/>
      <c r="I277" s="66"/>
      <c r="J277" s="66"/>
      <c r="K277" s="12"/>
      <c r="L277" s="12"/>
      <c r="T277" s="17"/>
      <c r="U277" s="19"/>
    </row>
    <row r="278" spans="3:21" ht="15.75" customHeight="1">
      <c r="C278" s="17"/>
      <c r="D278" s="66"/>
      <c r="E278" s="66"/>
      <c r="F278" s="66"/>
      <c r="G278" s="66"/>
      <c r="H278" s="66"/>
      <c r="I278" s="66"/>
      <c r="J278" s="66"/>
      <c r="K278" s="12"/>
      <c r="L278" s="12"/>
      <c r="T278" s="17"/>
      <c r="U278" s="19"/>
    </row>
    <row r="279" spans="3:21" ht="15.75" customHeight="1">
      <c r="C279" s="17"/>
      <c r="D279" s="66"/>
      <c r="E279" s="66"/>
      <c r="F279" s="66"/>
      <c r="G279" s="66"/>
      <c r="H279" s="66"/>
      <c r="I279" s="66"/>
      <c r="J279" s="66"/>
      <c r="K279" s="12"/>
      <c r="L279" s="12"/>
      <c r="T279" s="17"/>
      <c r="U279" s="19"/>
    </row>
    <row r="280" spans="3:21" ht="15.75" customHeight="1">
      <c r="C280" s="17"/>
      <c r="D280" s="66"/>
      <c r="E280" s="66"/>
      <c r="F280" s="66"/>
      <c r="G280" s="66"/>
      <c r="H280" s="66"/>
      <c r="I280" s="66"/>
      <c r="J280" s="66"/>
      <c r="K280" s="12"/>
      <c r="L280" s="12"/>
      <c r="T280" s="17"/>
      <c r="U280" s="19"/>
    </row>
    <row r="281" spans="3:21" ht="15.75" customHeight="1">
      <c r="C281" s="17"/>
      <c r="D281" s="66"/>
      <c r="E281" s="66"/>
      <c r="F281" s="66"/>
      <c r="G281" s="66"/>
      <c r="H281" s="66"/>
      <c r="I281" s="66"/>
      <c r="J281" s="66"/>
      <c r="K281" s="12"/>
      <c r="L281" s="12"/>
      <c r="T281" s="17"/>
      <c r="U281" s="19"/>
    </row>
    <row r="282" spans="3:21" ht="15.75" customHeight="1">
      <c r="C282" s="17"/>
      <c r="D282" s="66"/>
      <c r="E282" s="66"/>
      <c r="F282" s="66"/>
      <c r="G282" s="66"/>
      <c r="H282" s="66"/>
      <c r="I282" s="66"/>
      <c r="J282" s="66"/>
      <c r="K282" s="12"/>
      <c r="L282" s="12"/>
      <c r="T282" s="17"/>
      <c r="U282" s="19"/>
    </row>
    <row r="283" spans="3:21" ht="15.75" customHeight="1">
      <c r="C283" s="17"/>
      <c r="D283" s="66"/>
      <c r="E283" s="66"/>
      <c r="F283" s="66"/>
      <c r="G283" s="66"/>
      <c r="H283" s="66"/>
      <c r="I283" s="66"/>
      <c r="J283" s="66"/>
      <c r="K283" s="12"/>
      <c r="L283" s="12"/>
      <c r="T283" s="17"/>
      <c r="U283" s="19"/>
    </row>
    <row r="284" spans="3:21" ht="15.75" customHeight="1">
      <c r="C284" s="17"/>
      <c r="D284" s="66"/>
      <c r="E284" s="66"/>
      <c r="F284" s="66"/>
      <c r="G284" s="66"/>
      <c r="H284" s="66"/>
      <c r="I284" s="66"/>
      <c r="J284" s="66"/>
      <c r="K284" s="12"/>
      <c r="L284" s="12"/>
      <c r="T284" s="17"/>
      <c r="U284" s="19"/>
    </row>
    <row r="285" spans="3:21" ht="15.75" customHeight="1">
      <c r="C285" s="17"/>
      <c r="D285" s="66"/>
      <c r="E285" s="66"/>
      <c r="F285" s="66"/>
      <c r="G285" s="66"/>
      <c r="H285" s="66"/>
      <c r="I285" s="66"/>
      <c r="J285" s="66"/>
      <c r="K285" s="12"/>
      <c r="L285" s="12"/>
      <c r="T285" s="17"/>
      <c r="U285" s="19"/>
    </row>
    <row r="286" spans="3:21" ht="15.75" customHeight="1">
      <c r="C286" s="17"/>
      <c r="D286" s="66"/>
      <c r="E286" s="66"/>
      <c r="F286" s="66"/>
      <c r="G286" s="66"/>
      <c r="H286" s="66"/>
      <c r="I286" s="66"/>
      <c r="J286" s="66"/>
      <c r="K286" s="12"/>
      <c r="L286" s="12"/>
      <c r="T286" s="17"/>
      <c r="U286" s="19"/>
    </row>
    <row r="287" spans="3:21" ht="15.75" customHeight="1">
      <c r="C287" s="17"/>
      <c r="D287" s="66"/>
      <c r="E287" s="66"/>
      <c r="F287" s="66"/>
      <c r="G287" s="66"/>
      <c r="H287" s="66"/>
      <c r="I287" s="66"/>
      <c r="J287" s="66"/>
      <c r="K287" s="12"/>
      <c r="L287" s="12"/>
      <c r="T287" s="17"/>
      <c r="U287" s="19"/>
    </row>
    <row r="288" spans="3:21" ht="15.75" customHeight="1">
      <c r="C288" s="17"/>
      <c r="D288" s="66"/>
      <c r="E288" s="66"/>
      <c r="F288" s="66"/>
      <c r="G288" s="66"/>
      <c r="H288" s="66"/>
      <c r="I288" s="66"/>
      <c r="J288" s="66"/>
      <c r="K288" s="12"/>
      <c r="L288" s="12"/>
      <c r="T288" s="17"/>
      <c r="U288" s="19"/>
    </row>
    <row r="289" spans="3:21" ht="15.75" customHeight="1">
      <c r="C289" s="17"/>
      <c r="D289" s="66"/>
      <c r="E289" s="66"/>
      <c r="F289" s="66"/>
      <c r="G289" s="66"/>
      <c r="H289" s="66"/>
      <c r="I289" s="66"/>
      <c r="J289" s="66"/>
      <c r="K289" s="12"/>
      <c r="L289" s="12"/>
      <c r="T289" s="17"/>
      <c r="U289" s="19"/>
    </row>
    <row r="290" spans="3:21" ht="15.75" customHeight="1">
      <c r="C290" s="17"/>
      <c r="D290" s="66"/>
      <c r="E290" s="66"/>
      <c r="F290" s="66"/>
      <c r="G290" s="66"/>
      <c r="H290" s="66"/>
      <c r="I290" s="66"/>
      <c r="J290" s="66"/>
      <c r="K290" s="12"/>
      <c r="L290" s="12"/>
      <c r="T290" s="17"/>
      <c r="U290" s="19"/>
    </row>
    <row r="291" spans="3:21" ht="15.75" customHeight="1">
      <c r="C291" s="17"/>
      <c r="D291" s="66"/>
      <c r="E291" s="66"/>
      <c r="F291" s="66"/>
      <c r="G291" s="66"/>
      <c r="H291" s="66"/>
      <c r="I291" s="66"/>
      <c r="J291" s="66"/>
      <c r="K291" s="12"/>
      <c r="L291" s="12"/>
      <c r="T291" s="17"/>
      <c r="U291" s="19"/>
    </row>
    <row r="292" spans="3:21" ht="15.75" customHeight="1">
      <c r="C292" s="17"/>
      <c r="D292" s="66"/>
      <c r="E292" s="66"/>
      <c r="F292" s="66"/>
      <c r="G292" s="66"/>
      <c r="H292" s="66"/>
      <c r="I292" s="66"/>
      <c r="J292" s="66"/>
      <c r="K292" s="12"/>
      <c r="L292" s="12"/>
      <c r="T292" s="17"/>
      <c r="U292" s="19"/>
    </row>
    <row r="293" spans="3:21" ht="15.75" customHeight="1">
      <c r="C293" s="17"/>
      <c r="D293" s="66"/>
      <c r="E293" s="66"/>
      <c r="F293" s="66"/>
      <c r="G293" s="66"/>
      <c r="H293" s="66"/>
      <c r="I293" s="66"/>
      <c r="J293" s="66"/>
      <c r="K293" s="12"/>
      <c r="L293" s="12"/>
      <c r="T293" s="17"/>
      <c r="U293" s="19"/>
    </row>
    <row r="294" spans="3:21" ht="15.75" customHeight="1">
      <c r="C294" s="17"/>
      <c r="D294" s="66"/>
      <c r="E294" s="66"/>
      <c r="F294" s="66"/>
      <c r="G294" s="66"/>
      <c r="H294" s="66"/>
      <c r="I294" s="66"/>
      <c r="J294" s="66"/>
      <c r="K294" s="12"/>
      <c r="L294" s="12"/>
      <c r="T294" s="17"/>
      <c r="U294" s="19"/>
    </row>
    <row r="295" spans="3:21" ht="15.75" customHeight="1">
      <c r="C295" s="17"/>
      <c r="D295" s="66"/>
      <c r="E295" s="66"/>
      <c r="F295" s="66"/>
      <c r="G295" s="66"/>
      <c r="H295" s="66"/>
      <c r="I295" s="66"/>
      <c r="J295" s="66"/>
      <c r="K295" s="12"/>
      <c r="L295" s="12"/>
      <c r="T295" s="17"/>
      <c r="U295" s="19"/>
    </row>
    <row r="296" spans="3:21" ht="15.75" customHeight="1">
      <c r="C296" s="17"/>
      <c r="D296" s="66"/>
      <c r="E296" s="66"/>
      <c r="F296" s="66"/>
      <c r="G296" s="66"/>
      <c r="H296" s="66"/>
      <c r="I296" s="66"/>
      <c r="J296" s="66"/>
      <c r="K296" s="12"/>
      <c r="L296" s="12"/>
      <c r="T296" s="17"/>
      <c r="U296" s="19"/>
    </row>
    <row r="297" spans="3:21" ht="15.75" customHeight="1">
      <c r="C297" s="17"/>
      <c r="D297" s="66"/>
      <c r="E297" s="66"/>
      <c r="F297" s="66"/>
      <c r="G297" s="66"/>
      <c r="H297" s="66"/>
      <c r="I297" s="66"/>
      <c r="J297" s="66"/>
      <c r="K297" s="12"/>
      <c r="L297" s="12"/>
      <c r="T297" s="17"/>
      <c r="U297" s="19"/>
    </row>
    <row r="298" spans="3:21" ht="15.75" customHeight="1">
      <c r="C298" s="17"/>
      <c r="D298" s="66"/>
      <c r="E298" s="66"/>
      <c r="F298" s="66"/>
      <c r="G298" s="66"/>
      <c r="H298" s="66"/>
      <c r="I298" s="66"/>
      <c r="J298" s="66"/>
      <c r="K298" s="12"/>
      <c r="L298" s="12"/>
      <c r="T298" s="17"/>
      <c r="U298" s="19"/>
    </row>
    <row r="299" spans="3:21" ht="15.75" customHeight="1">
      <c r="C299" s="17"/>
      <c r="D299" s="66"/>
      <c r="E299" s="66"/>
      <c r="F299" s="66"/>
      <c r="G299" s="66"/>
      <c r="H299" s="66"/>
      <c r="I299" s="66"/>
      <c r="J299" s="66"/>
      <c r="K299" s="12"/>
      <c r="L299" s="12"/>
      <c r="T299" s="17"/>
      <c r="U299" s="19"/>
    </row>
    <row r="300" spans="3:21" ht="15.75" customHeight="1">
      <c r="C300" s="17"/>
      <c r="D300" s="66"/>
      <c r="E300" s="66"/>
      <c r="F300" s="66"/>
      <c r="G300" s="66"/>
      <c r="H300" s="66"/>
      <c r="I300" s="66"/>
      <c r="J300" s="66"/>
      <c r="K300" s="12"/>
      <c r="L300" s="12"/>
      <c r="T300" s="17"/>
      <c r="U300" s="19"/>
    </row>
    <row r="301" spans="3:21" ht="15.75" customHeight="1">
      <c r="C301" s="17"/>
      <c r="D301" s="66"/>
      <c r="E301" s="66"/>
      <c r="F301" s="66"/>
      <c r="G301" s="66"/>
      <c r="H301" s="66"/>
      <c r="I301" s="66"/>
      <c r="J301" s="66"/>
      <c r="K301" s="12"/>
      <c r="L301" s="12"/>
      <c r="T301" s="17"/>
      <c r="U301" s="19"/>
    </row>
    <row r="302" spans="3:21" ht="15.75" customHeight="1">
      <c r="C302" s="17"/>
      <c r="D302" s="66"/>
      <c r="E302" s="66"/>
      <c r="F302" s="66"/>
      <c r="G302" s="66"/>
      <c r="H302" s="66"/>
      <c r="I302" s="66"/>
      <c r="J302" s="66"/>
      <c r="K302" s="12"/>
      <c r="L302" s="12"/>
      <c r="T302" s="17"/>
      <c r="U302" s="19"/>
    </row>
    <row r="303" spans="3:21" ht="15.75" customHeight="1">
      <c r="C303" s="17"/>
      <c r="D303" s="66"/>
      <c r="E303" s="66"/>
      <c r="F303" s="66"/>
      <c r="G303" s="66"/>
      <c r="H303" s="66"/>
      <c r="I303" s="66"/>
      <c r="J303" s="66"/>
      <c r="K303" s="12"/>
      <c r="L303" s="12"/>
      <c r="T303" s="17"/>
      <c r="U303" s="19"/>
    </row>
    <row r="304" spans="3:21" ht="15.75" customHeight="1">
      <c r="C304" s="17"/>
      <c r="D304" s="66"/>
      <c r="E304" s="66"/>
      <c r="F304" s="66"/>
      <c r="G304" s="66"/>
      <c r="H304" s="66"/>
      <c r="I304" s="66"/>
      <c r="J304" s="66"/>
      <c r="K304" s="12"/>
      <c r="L304" s="12"/>
      <c r="T304" s="17"/>
      <c r="U304" s="19"/>
    </row>
    <row r="305" spans="3:21" ht="15.75" customHeight="1">
      <c r="C305" s="17"/>
      <c r="D305" s="66"/>
      <c r="E305" s="66"/>
      <c r="F305" s="66"/>
      <c r="G305" s="66"/>
      <c r="H305" s="66"/>
      <c r="I305" s="66"/>
      <c r="J305" s="66"/>
      <c r="K305" s="12"/>
      <c r="L305" s="12"/>
      <c r="T305" s="17"/>
      <c r="U305" s="19"/>
    </row>
    <row r="306" spans="3:21" ht="15.75" customHeight="1">
      <c r="C306" s="17"/>
      <c r="D306" s="66"/>
      <c r="E306" s="66"/>
      <c r="F306" s="66"/>
      <c r="G306" s="66"/>
      <c r="H306" s="66"/>
      <c r="I306" s="66"/>
      <c r="J306" s="66"/>
      <c r="K306" s="12"/>
      <c r="L306" s="12"/>
      <c r="T306" s="17"/>
      <c r="U306" s="19"/>
    </row>
    <row r="307" spans="3:21" ht="15.75" customHeight="1">
      <c r="C307" s="17"/>
      <c r="D307" s="66"/>
      <c r="E307" s="66"/>
      <c r="F307" s="66"/>
      <c r="G307" s="66"/>
      <c r="H307" s="66"/>
      <c r="I307" s="66"/>
      <c r="J307" s="66"/>
      <c r="K307" s="12"/>
      <c r="L307" s="12"/>
      <c r="T307" s="17"/>
      <c r="U307" s="19"/>
    </row>
    <row r="308" spans="3:21" ht="15.75" customHeight="1">
      <c r="C308" s="17"/>
      <c r="D308" s="66"/>
      <c r="E308" s="66"/>
      <c r="F308" s="66"/>
      <c r="G308" s="66"/>
      <c r="H308" s="66"/>
      <c r="I308" s="66"/>
      <c r="J308" s="66"/>
      <c r="K308" s="12"/>
      <c r="L308" s="12"/>
      <c r="T308" s="17"/>
      <c r="U308" s="19"/>
    </row>
    <row r="309" spans="3:21" ht="15.75" customHeight="1">
      <c r="C309" s="17"/>
      <c r="D309" s="66"/>
      <c r="E309" s="66"/>
      <c r="F309" s="66"/>
      <c r="G309" s="66"/>
      <c r="H309" s="66"/>
      <c r="I309" s="66"/>
      <c r="J309" s="66"/>
      <c r="K309" s="12"/>
      <c r="L309" s="12"/>
      <c r="T309" s="17"/>
      <c r="U309" s="19"/>
    </row>
    <row r="310" spans="3:21" ht="15.75" customHeight="1">
      <c r="C310" s="17"/>
      <c r="D310" s="66"/>
      <c r="E310" s="66"/>
      <c r="F310" s="66"/>
      <c r="G310" s="66"/>
      <c r="H310" s="66"/>
      <c r="I310" s="66"/>
      <c r="J310" s="66"/>
      <c r="K310" s="12"/>
      <c r="L310" s="12"/>
      <c r="T310" s="17"/>
      <c r="U310" s="19"/>
    </row>
    <row r="311" spans="3:21" ht="15.75" customHeight="1">
      <c r="C311" s="17"/>
      <c r="D311" s="66"/>
      <c r="E311" s="66"/>
      <c r="F311" s="66"/>
      <c r="G311" s="66"/>
      <c r="H311" s="66"/>
      <c r="I311" s="66"/>
      <c r="J311" s="66"/>
      <c r="K311" s="12"/>
      <c r="L311" s="12"/>
      <c r="T311" s="17"/>
      <c r="U311" s="19"/>
    </row>
    <row r="312" spans="3:21" ht="15.75" customHeight="1">
      <c r="C312" s="17"/>
      <c r="D312" s="66"/>
      <c r="E312" s="66"/>
      <c r="F312" s="66"/>
      <c r="G312" s="66"/>
      <c r="H312" s="66"/>
      <c r="I312" s="66"/>
      <c r="J312" s="66"/>
      <c r="K312" s="12"/>
      <c r="L312" s="12"/>
      <c r="T312" s="17"/>
      <c r="U312" s="19"/>
    </row>
    <row r="313" spans="3:21" ht="15.75" customHeight="1">
      <c r="C313" s="17"/>
      <c r="D313" s="66"/>
      <c r="E313" s="66"/>
      <c r="F313" s="66"/>
      <c r="G313" s="66"/>
      <c r="H313" s="66"/>
      <c r="I313" s="66"/>
      <c r="J313" s="66"/>
      <c r="K313" s="12"/>
      <c r="L313" s="12"/>
      <c r="T313" s="17"/>
      <c r="U313" s="19"/>
    </row>
    <row r="314" spans="3:21" ht="15.75" customHeight="1">
      <c r="C314" s="17"/>
      <c r="D314" s="66"/>
      <c r="E314" s="66"/>
      <c r="F314" s="66"/>
      <c r="G314" s="66"/>
      <c r="H314" s="66"/>
      <c r="I314" s="66"/>
      <c r="J314" s="66"/>
      <c r="K314" s="12"/>
      <c r="L314" s="12"/>
      <c r="T314" s="17"/>
      <c r="U314" s="19"/>
    </row>
    <row r="315" spans="3:21" ht="15.75" customHeight="1">
      <c r="C315" s="17"/>
      <c r="D315" s="66"/>
      <c r="E315" s="66"/>
      <c r="F315" s="66"/>
      <c r="G315" s="66"/>
      <c r="H315" s="66"/>
      <c r="I315" s="66"/>
      <c r="J315" s="66"/>
      <c r="K315" s="12"/>
      <c r="L315" s="12"/>
      <c r="T315" s="17"/>
      <c r="U315" s="19"/>
    </row>
    <row r="316" spans="3:21" ht="15.75" customHeight="1">
      <c r="C316" s="17"/>
      <c r="D316" s="66"/>
      <c r="E316" s="66"/>
      <c r="F316" s="66"/>
      <c r="G316" s="66"/>
      <c r="H316" s="66"/>
      <c r="I316" s="66"/>
      <c r="J316" s="66"/>
      <c r="K316" s="12"/>
      <c r="L316" s="12"/>
      <c r="T316" s="17"/>
      <c r="U316" s="19"/>
    </row>
    <row r="317" spans="3:21" ht="15.75" customHeight="1">
      <c r="C317" s="17"/>
      <c r="D317" s="66"/>
      <c r="E317" s="66"/>
      <c r="F317" s="66"/>
      <c r="G317" s="66"/>
      <c r="H317" s="66"/>
      <c r="I317" s="66"/>
      <c r="J317" s="66"/>
      <c r="K317" s="12"/>
      <c r="L317" s="12"/>
      <c r="T317" s="17"/>
      <c r="U317" s="19"/>
    </row>
    <row r="318" spans="3:21" ht="15.75" customHeight="1">
      <c r="C318" s="17"/>
      <c r="D318" s="66"/>
      <c r="E318" s="66"/>
      <c r="F318" s="66"/>
      <c r="G318" s="66"/>
      <c r="H318" s="66"/>
      <c r="I318" s="66"/>
      <c r="J318" s="66"/>
      <c r="K318" s="12"/>
      <c r="L318" s="12"/>
      <c r="T318" s="17"/>
      <c r="U318" s="19"/>
    </row>
    <row r="319" spans="3:21" ht="15.75" customHeight="1">
      <c r="C319" s="17"/>
      <c r="D319" s="66"/>
      <c r="E319" s="66"/>
      <c r="F319" s="66"/>
      <c r="G319" s="66"/>
      <c r="H319" s="66"/>
      <c r="I319" s="66"/>
      <c r="J319" s="66"/>
      <c r="K319" s="12"/>
      <c r="L319" s="12"/>
      <c r="T319" s="17"/>
      <c r="U319" s="19"/>
    </row>
    <row r="320" spans="3:21" ht="15.75" customHeight="1">
      <c r="C320" s="17"/>
      <c r="D320" s="66"/>
      <c r="E320" s="66"/>
      <c r="F320" s="66"/>
      <c r="G320" s="66"/>
      <c r="H320" s="66"/>
      <c r="I320" s="66"/>
      <c r="J320" s="66"/>
      <c r="K320" s="12"/>
      <c r="L320" s="12"/>
      <c r="T320" s="17"/>
      <c r="U320" s="19"/>
    </row>
    <row r="321" spans="3:21" ht="15.75" customHeight="1">
      <c r="C321" s="17"/>
      <c r="D321" s="66"/>
      <c r="E321" s="66"/>
      <c r="F321" s="66"/>
      <c r="G321" s="66"/>
      <c r="H321" s="66"/>
      <c r="I321" s="66"/>
      <c r="J321" s="66"/>
      <c r="K321" s="12"/>
      <c r="L321" s="12"/>
      <c r="T321" s="17"/>
      <c r="U321" s="19"/>
    </row>
    <row r="322" spans="3:21" ht="15.75" customHeight="1">
      <c r="C322" s="17"/>
      <c r="D322" s="66"/>
      <c r="E322" s="66"/>
      <c r="F322" s="66"/>
      <c r="G322" s="66"/>
      <c r="H322" s="66"/>
      <c r="I322" s="66"/>
      <c r="J322" s="66"/>
      <c r="K322" s="12"/>
      <c r="L322" s="12"/>
      <c r="T322" s="17"/>
      <c r="U322" s="19"/>
    </row>
    <row r="323" spans="3:21" ht="15.75" customHeight="1">
      <c r="C323" s="17"/>
      <c r="D323" s="66"/>
      <c r="E323" s="66"/>
      <c r="F323" s="66"/>
      <c r="G323" s="66"/>
      <c r="H323" s="66"/>
      <c r="I323" s="66"/>
      <c r="J323" s="66"/>
      <c r="K323" s="12"/>
      <c r="L323" s="12"/>
      <c r="T323" s="17"/>
      <c r="U323" s="19"/>
    </row>
    <row r="324" spans="3:21" ht="15.75" customHeight="1">
      <c r="C324" s="17"/>
      <c r="D324" s="66"/>
      <c r="E324" s="66"/>
      <c r="F324" s="66"/>
      <c r="G324" s="66"/>
      <c r="H324" s="66"/>
      <c r="I324" s="66"/>
      <c r="J324" s="66"/>
      <c r="K324" s="12"/>
      <c r="L324" s="12"/>
      <c r="T324" s="17"/>
      <c r="U324" s="19"/>
    </row>
    <row r="325" spans="3:21" ht="15.75" customHeight="1">
      <c r="C325" s="17"/>
      <c r="D325" s="66"/>
      <c r="E325" s="66"/>
      <c r="F325" s="66"/>
      <c r="G325" s="66"/>
      <c r="H325" s="66"/>
      <c r="I325" s="66"/>
      <c r="J325" s="66"/>
      <c r="K325" s="12"/>
      <c r="L325" s="12"/>
      <c r="T325" s="17"/>
      <c r="U325" s="19"/>
    </row>
    <row r="326" spans="3:21" ht="15.75" customHeight="1">
      <c r="C326" s="17"/>
      <c r="D326" s="66"/>
      <c r="E326" s="66"/>
      <c r="F326" s="66"/>
      <c r="G326" s="66"/>
      <c r="H326" s="66"/>
      <c r="I326" s="66"/>
      <c r="J326" s="66"/>
      <c r="K326" s="12"/>
      <c r="L326" s="12"/>
      <c r="T326" s="17"/>
      <c r="U326" s="19"/>
    </row>
    <row r="327" spans="3:21" ht="15.75" customHeight="1">
      <c r="C327" s="17"/>
      <c r="D327" s="66"/>
      <c r="E327" s="66"/>
      <c r="F327" s="66"/>
      <c r="G327" s="66"/>
      <c r="H327" s="66"/>
      <c r="I327" s="66"/>
      <c r="J327" s="66"/>
      <c r="K327" s="12"/>
      <c r="L327" s="12"/>
      <c r="T327" s="17"/>
      <c r="U327" s="19"/>
    </row>
    <row r="328" spans="3:21" ht="15.75" customHeight="1">
      <c r="C328" s="17"/>
      <c r="D328" s="66"/>
      <c r="E328" s="66"/>
      <c r="F328" s="66"/>
      <c r="G328" s="66"/>
      <c r="H328" s="66"/>
      <c r="I328" s="66"/>
      <c r="J328" s="66"/>
      <c r="K328" s="12"/>
      <c r="L328" s="12"/>
      <c r="T328" s="17"/>
      <c r="U328" s="19"/>
    </row>
    <row r="329" spans="3:21" ht="15.75" customHeight="1">
      <c r="C329" s="17"/>
      <c r="D329" s="66"/>
      <c r="E329" s="66"/>
      <c r="F329" s="66"/>
      <c r="G329" s="66"/>
      <c r="H329" s="66"/>
      <c r="I329" s="66"/>
      <c r="J329" s="66"/>
      <c r="K329" s="12"/>
      <c r="L329" s="12"/>
      <c r="T329" s="17"/>
      <c r="U329" s="19"/>
    </row>
    <row r="330" spans="3:21" ht="15.75" customHeight="1">
      <c r="C330" s="17"/>
      <c r="D330" s="66"/>
      <c r="E330" s="66"/>
      <c r="F330" s="66"/>
      <c r="G330" s="66"/>
      <c r="H330" s="66"/>
      <c r="I330" s="66"/>
      <c r="J330" s="66"/>
      <c r="K330" s="12"/>
      <c r="L330" s="12"/>
      <c r="T330" s="17"/>
      <c r="U330" s="19"/>
    </row>
    <row r="331" spans="3:21" ht="15.75" customHeight="1">
      <c r="C331" s="17"/>
      <c r="D331" s="66"/>
      <c r="E331" s="66"/>
      <c r="F331" s="66"/>
      <c r="G331" s="66"/>
      <c r="H331" s="66"/>
      <c r="I331" s="66"/>
      <c r="J331" s="66"/>
      <c r="K331" s="12"/>
      <c r="L331" s="12"/>
      <c r="T331" s="17"/>
      <c r="U331" s="19"/>
    </row>
    <row r="332" spans="3:21" ht="15.75" customHeight="1">
      <c r="C332" s="17"/>
      <c r="D332" s="66"/>
      <c r="E332" s="66"/>
      <c r="F332" s="66"/>
      <c r="G332" s="66"/>
      <c r="H332" s="66"/>
      <c r="I332" s="66"/>
      <c r="J332" s="66"/>
      <c r="K332" s="12"/>
      <c r="L332" s="12"/>
      <c r="T332" s="17"/>
      <c r="U332" s="19"/>
    </row>
    <row r="333" spans="3:21" ht="15.75" customHeight="1">
      <c r="C333" s="17"/>
      <c r="D333" s="66"/>
      <c r="E333" s="66"/>
      <c r="F333" s="66"/>
      <c r="G333" s="66"/>
      <c r="H333" s="66"/>
      <c r="I333" s="66"/>
      <c r="J333" s="66"/>
      <c r="K333" s="12"/>
      <c r="L333" s="12"/>
      <c r="T333" s="17"/>
      <c r="U333" s="19"/>
    </row>
    <row r="334" spans="3:21" ht="15.75" customHeight="1">
      <c r="C334" s="17"/>
      <c r="D334" s="66"/>
      <c r="E334" s="66"/>
      <c r="F334" s="66"/>
      <c r="G334" s="66"/>
      <c r="H334" s="66"/>
      <c r="I334" s="66"/>
      <c r="J334" s="66"/>
      <c r="K334" s="12"/>
      <c r="L334" s="12"/>
      <c r="T334" s="17"/>
      <c r="U334" s="19"/>
    </row>
    <row r="335" spans="3:21" ht="15.75" customHeight="1">
      <c r="C335" s="17"/>
      <c r="D335" s="66"/>
      <c r="E335" s="66"/>
      <c r="F335" s="66"/>
      <c r="G335" s="66"/>
      <c r="H335" s="66"/>
      <c r="I335" s="66"/>
      <c r="J335" s="66"/>
      <c r="K335" s="12"/>
      <c r="L335" s="12"/>
      <c r="T335" s="17"/>
      <c r="U335" s="19"/>
    </row>
    <row r="336" spans="3:21" ht="15.75" customHeight="1">
      <c r="C336" s="17"/>
      <c r="D336" s="66"/>
      <c r="E336" s="66"/>
      <c r="F336" s="66"/>
      <c r="G336" s="66"/>
      <c r="H336" s="66"/>
      <c r="I336" s="66"/>
      <c r="J336" s="66"/>
      <c r="K336" s="12"/>
      <c r="L336" s="12"/>
      <c r="T336" s="17"/>
      <c r="U336" s="19"/>
    </row>
    <row r="337" spans="3:21" ht="15.75" customHeight="1">
      <c r="C337" s="17"/>
      <c r="D337" s="66"/>
      <c r="E337" s="66"/>
      <c r="F337" s="66"/>
      <c r="G337" s="66"/>
      <c r="H337" s="66"/>
      <c r="I337" s="66"/>
      <c r="J337" s="66"/>
      <c r="K337" s="12"/>
      <c r="L337" s="12"/>
      <c r="T337" s="17"/>
      <c r="U337" s="19"/>
    </row>
    <row r="338" spans="3:21" ht="15.75" customHeight="1">
      <c r="C338" s="17"/>
      <c r="D338" s="66"/>
      <c r="E338" s="66"/>
      <c r="F338" s="66"/>
      <c r="G338" s="66"/>
      <c r="H338" s="66"/>
      <c r="I338" s="66"/>
      <c r="J338" s="66"/>
      <c r="K338" s="12"/>
      <c r="L338" s="12"/>
      <c r="T338" s="17"/>
      <c r="U338" s="19"/>
    </row>
    <row r="339" spans="3:21" ht="15.75" customHeight="1">
      <c r="C339" s="17"/>
      <c r="D339" s="66"/>
      <c r="E339" s="66"/>
      <c r="F339" s="66"/>
      <c r="G339" s="66"/>
      <c r="H339" s="66"/>
      <c r="I339" s="66"/>
      <c r="J339" s="66"/>
      <c r="K339" s="12"/>
      <c r="L339" s="12"/>
      <c r="T339" s="17"/>
      <c r="U339" s="19"/>
    </row>
    <row r="340" spans="3:21" ht="15.75" customHeight="1">
      <c r="C340" s="17"/>
      <c r="D340" s="66"/>
      <c r="E340" s="66"/>
      <c r="F340" s="66"/>
      <c r="G340" s="66"/>
      <c r="H340" s="66"/>
      <c r="I340" s="66"/>
      <c r="J340" s="66"/>
      <c r="K340" s="12"/>
      <c r="L340" s="12"/>
      <c r="T340" s="17"/>
      <c r="U340" s="19"/>
    </row>
    <row r="341" spans="3:21" ht="15.75" customHeight="1">
      <c r="C341" s="17"/>
      <c r="D341" s="66"/>
      <c r="E341" s="66"/>
      <c r="F341" s="66"/>
      <c r="G341" s="66"/>
      <c r="H341" s="66"/>
      <c r="I341" s="66"/>
      <c r="J341" s="66"/>
      <c r="K341" s="12"/>
      <c r="L341" s="12"/>
      <c r="T341" s="17"/>
      <c r="U341" s="19"/>
    </row>
    <row r="342" spans="3:21" ht="15.75" customHeight="1">
      <c r="C342" s="17"/>
      <c r="D342" s="66"/>
      <c r="E342" s="66"/>
      <c r="F342" s="66"/>
      <c r="G342" s="66"/>
      <c r="H342" s="66"/>
      <c r="I342" s="66"/>
      <c r="J342" s="66"/>
      <c r="K342" s="12"/>
      <c r="L342" s="12"/>
      <c r="T342" s="17"/>
      <c r="U342" s="19"/>
    </row>
    <row r="343" spans="3:21" ht="15.75" customHeight="1">
      <c r="C343" s="17"/>
      <c r="D343" s="66"/>
      <c r="E343" s="66"/>
      <c r="F343" s="66"/>
      <c r="G343" s="66"/>
      <c r="H343" s="66"/>
      <c r="I343" s="66"/>
      <c r="J343" s="66"/>
      <c r="K343" s="12"/>
      <c r="L343" s="12"/>
      <c r="T343" s="17"/>
      <c r="U343" s="19"/>
    </row>
    <row r="344" spans="3:21" ht="15.75" customHeight="1">
      <c r="C344" s="17"/>
      <c r="D344" s="66"/>
      <c r="E344" s="66"/>
      <c r="F344" s="66"/>
      <c r="G344" s="66"/>
      <c r="H344" s="66"/>
      <c r="I344" s="66"/>
      <c r="J344" s="66"/>
      <c r="K344" s="12"/>
      <c r="L344" s="12"/>
      <c r="T344" s="17"/>
      <c r="U344" s="19"/>
    </row>
    <row r="345" spans="3:21" ht="15.75" customHeight="1">
      <c r="C345" s="17"/>
      <c r="D345" s="66"/>
      <c r="E345" s="66"/>
      <c r="F345" s="66"/>
      <c r="G345" s="66"/>
      <c r="H345" s="66"/>
      <c r="I345" s="66"/>
      <c r="J345" s="66"/>
      <c r="K345" s="12"/>
      <c r="L345" s="12"/>
      <c r="T345" s="17"/>
      <c r="U345" s="19"/>
    </row>
    <row r="346" spans="3:21" ht="15.75" customHeight="1">
      <c r="C346" s="17"/>
      <c r="D346" s="66"/>
      <c r="E346" s="66"/>
      <c r="F346" s="66"/>
      <c r="G346" s="66"/>
      <c r="H346" s="66"/>
      <c r="I346" s="66"/>
      <c r="J346" s="66"/>
      <c r="K346" s="12"/>
      <c r="L346" s="12"/>
      <c r="T346" s="17"/>
      <c r="U346" s="19"/>
    </row>
    <row r="347" spans="3:21" ht="15.75" customHeight="1">
      <c r="C347" s="17"/>
      <c r="D347" s="66"/>
      <c r="E347" s="66"/>
      <c r="F347" s="66"/>
      <c r="G347" s="66"/>
      <c r="H347" s="66"/>
      <c r="I347" s="66"/>
      <c r="J347" s="66"/>
      <c r="K347" s="12"/>
      <c r="L347" s="12"/>
      <c r="T347" s="17"/>
      <c r="U347" s="19"/>
    </row>
    <row r="348" spans="3:21" ht="15.75" customHeight="1">
      <c r="C348" s="17"/>
      <c r="D348" s="66"/>
      <c r="E348" s="66"/>
      <c r="F348" s="66"/>
      <c r="G348" s="66"/>
      <c r="H348" s="66"/>
      <c r="I348" s="66"/>
      <c r="J348" s="66"/>
      <c r="K348" s="12"/>
      <c r="L348" s="12"/>
      <c r="T348" s="17"/>
      <c r="U348" s="19"/>
    </row>
    <row r="349" spans="3:21" ht="15.75" customHeight="1">
      <c r="C349" s="17"/>
      <c r="D349" s="66"/>
      <c r="E349" s="66"/>
      <c r="F349" s="66"/>
      <c r="G349" s="66"/>
      <c r="H349" s="66"/>
      <c r="I349" s="66"/>
      <c r="J349" s="66"/>
      <c r="K349" s="12"/>
      <c r="L349" s="12"/>
      <c r="T349" s="17"/>
      <c r="U349" s="19"/>
    </row>
    <row r="350" spans="3:21" ht="15.75" customHeight="1">
      <c r="C350" s="17"/>
      <c r="D350" s="66"/>
      <c r="E350" s="66"/>
      <c r="F350" s="66"/>
      <c r="G350" s="66"/>
      <c r="H350" s="66"/>
      <c r="I350" s="66"/>
      <c r="J350" s="66"/>
      <c r="K350" s="12"/>
      <c r="L350" s="12"/>
      <c r="T350" s="17"/>
      <c r="U350" s="19"/>
    </row>
    <row r="351" spans="3:21" ht="15.75" customHeight="1">
      <c r="C351" s="17"/>
      <c r="D351" s="66"/>
      <c r="E351" s="66"/>
      <c r="F351" s="66"/>
      <c r="G351" s="66"/>
      <c r="H351" s="66"/>
      <c r="I351" s="66"/>
      <c r="J351" s="66"/>
      <c r="K351" s="12"/>
      <c r="L351" s="12"/>
      <c r="T351" s="17"/>
      <c r="U351" s="19"/>
    </row>
    <row r="352" spans="3:21" ht="15.75" customHeight="1">
      <c r="C352" s="17"/>
      <c r="D352" s="66"/>
      <c r="E352" s="66"/>
      <c r="F352" s="66"/>
      <c r="G352" s="66"/>
      <c r="H352" s="66"/>
      <c r="I352" s="66"/>
      <c r="J352" s="66"/>
      <c r="K352" s="12"/>
      <c r="L352" s="12"/>
      <c r="T352" s="17"/>
      <c r="U352" s="19"/>
    </row>
    <row r="353" spans="3:21" ht="15.75" customHeight="1">
      <c r="C353" s="17"/>
      <c r="D353" s="66"/>
      <c r="E353" s="66"/>
      <c r="F353" s="66"/>
      <c r="G353" s="66"/>
      <c r="H353" s="66"/>
      <c r="I353" s="66"/>
      <c r="J353" s="66"/>
      <c r="K353" s="12"/>
      <c r="L353" s="12"/>
      <c r="T353" s="17"/>
      <c r="U353" s="19"/>
    </row>
    <row r="354" spans="3:21" ht="15.75" customHeight="1">
      <c r="C354" s="17"/>
      <c r="D354" s="66"/>
      <c r="E354" s="66"/>
      <c r="F354" s="66"/>
      <c r="G354" s="66"/>
      <c r="H354" s="66"/>
      <c r="I354" s="66"/>
      <c r="J354" s="66"/>
      <c r="K354" s="12"/>
      <c r="L354" s="12"/>
      <c r="T354" s="17"/>
      <c r="U354" s="19"/>
    </row>
    <row r="355" spans="3:21" ht="15.75" customHeight="1">
      <c r="C355" s="17"/>
      <c r="D355" s="66"/>
      <c r="E355" s="66"/>
      <c r="F355" s="66"/>
      <c r="G355" s="66"/>
      <c r="H355" s="66"/>
      <c r="I355" s="66"/>
      <c r="J355" s="66"/>
      <c r="K355" s="12"/>
      <c r="L355" s="12"/>
      <c r="T355" s="17"/>
      <c r="U355" s="19"/>
    </row>
    <row r="356" spans="3:21" ht="15.75" customHeight="1">
      <c r="C356" s="17"/>
      <c r="D356" s="66"/>
      <c r="E356" s="66"/>
      <c r="F356" s="66"/>
      <c r="G356" s="66"/>
      <c r="H356" s="66"/>
      <c r="I356" s="66"/>
      <c r="J356" s="66"/>
      <c r="K356" s="12"/>
      <c r="L356" s="12"/>
      <c r="T356" s="17"/>
      <c r="U356" s="19"/>
    </row>
    <row r="357" spans="3:21" ht="15.75" customHeight="1">
      <c r="C357" s="17"/>
      <c r="D357" s="66"/>
      <c r="E357" s="66"/>
      <c r="F357" s="66"/>
      <c r="G357" s="66"/>
      <c r="H357" s="66"/>
      <c r="I357" s="66"/>
      <c r="J357" s="66"/>
      <c r="K357" s="12"/>
      <c r="L357" s="12"/>
      <c r="T357" s="17"/>
      <c r="U357" s="19"/>
    </row>
    <row r="358" spans="3:21" ht="15.75" customHeight="1">
      <c r="C358" s="17"/>
      <c r="D358" s="66"/>
      <c r="E358" s="66"/>
      <c r="F358" s="66"/>
      <c r="G358" s="66"/>
      <c r="H358" s="66"/>
      <c r="I358" s="66"/>
      <c r="J358" s="66"/>
      <c r="K358" s="12"/>
      <c r="L358" s="12"/>
      <c r="T358" s="17"/>
      <c r="U358" s="19"/>
    </row>
    <row r="359" spans="3:21" ht="15.75" customHeight="1">
      <c r="C359" s="17"/>
      <c r="D359" s="66"/>
      <c r="E359" s="66"/>
      <c r="F359" s="66"/>
      <c r="G359" s="66"/>
      <c r="H359" s="66"/>
      <c r="I359" s="66"/>
      <c r="J359" s="66"/>
      <c r="K359" s="12"/>
      <c r="L359" s="12"/>
      <c r="T359" s="17"/>
      <c r="U359" s="19"/>
    </row>
    <row r="360" spans="3:21" ht="15.75" customHeight="1">
      <c r="C360" s="17"/>
      <c r="D360" s="66"/>
      <c r="E360" s="66"/>
      <c r="F360" s="66"/>
      <c r="G360" s="66"/>
      <c r="H360" s="66"/>
      <c r="I360" s="66"/>
      <c r="J360" s="66"/>
      <c r="K360" s="12"/>
      <c r="L360" s="12"/>
      <c r="T360" s="17"/>
      <c r="U360" s="19"/>
    </row>
    <row r="361" spans="3:21" ht="15.75" customHeight="1">
      <c r="C361" s="17"/>
      <c r="D361" s="66"/>
      <c r="E361" s="66"/>
      <c r="F361" s="66"/>
      <c r="G361" s="66"/>
      <c r="H361" s="66"/>
      <c r="I361" s="66"/>
      <c r="J361" s="66"/>
      <c r="K361" s="12"/>
      <c r="L361" s="12"/>
      <c r="T361" s="17"/>
      <c r="U361" s="19"/>
    </row>
    <row r="362" spans="3:21" ht="15.75" customHeight="1">
      <c r="C362" s="17"/>
      <c r="D362" s="66"/>
      <c r="E362" s="66"/>
      <c r="F362" s="66"/>
      <c r="G362" s="66"/>
      <c r="H362" s="66"/>
      <c r="I362" s="66"/>
      <c r="J362" s="66"/>
      <c r="K362" s="12"/>
      <c r="L362" s="12"/>
      <c r="T362" s="17"/>
      <c r="U362" s="19"/>
    </row>
    <row r="363" spans="3:21" ht="15.75" customHeight="1">
      <c r="C363" s="17"/>
      <c r="D363" s="66"/>
      <c r="E363" s="66"/>
      <c r="F363" s="66"/>
      <c r="G363" s="66"/>
      <c r="H363" s="66"/>
      <c r="I363" s="66"/>
      <c r="J363" s="66"/>
      <c r="K363" s="12"/>
      <c r="L363" s="12"/>
      <c r="T363" s="17"/>
      <c r="U363" s="19"/>
    </row>
    <row r="364" spans="3:21" ht="15.75" customHeight="1">
      <c r="C364" s="17"/>
      <c r="D364" s="66"/>
      <c r="E364" s="66"/>
      <c r="F364" s="66"/>
      <c r="G364" s="66"/>
      <c r="H364" s="66"/>
      <c r="I364" s="66"/>
      <c r="J364" s="66"/>
      <c r="K364" s="12"/>
      <c r="L364" s="12"/>
      <c r="T364" s="17"/>
      <c r="U364" s="19"/>
    </row>
    <row r="365" spans="3:21" ht="15.75" customHeight="1">
      <c r="C365" s="17"/>
      <c r="D365" s="66"/>
      <c r="E365" s="66"/>
      <c r="F365" s="66"/>
      <c r="G365" s="66"/>
      <c r="H365" s="66"/>
      <c r="I365" s="66"/>
      <c r="J365" s="66"/>
      <c r="K365" s="12"/>
      <c r="L365" s="12"/>
      <c r="T365" s="17"/>
      <c r="U365" s="19"/>
    </row>
    <row r="366" spans="3:21" ht="15.75" customHeight="1">
      <c r="C366" s="17"/>
      <c r="D366" s="66"/>
      <c r="E366" s="66"/>
      <c r="F366" s="66"/>
      <c r="G366" s="66"/>
      <c r="H366" s="66"/>
      <c r="I366" s="66"/>
      <c r="J366" s="66"/>
      <c r="K366" s="12"/>
      <c r="L366" s="12"/>
      <c r="T366" s="17"/>
      <c r="U366" s="19"/>
    </row>
    <row r="367" spans="3:21" ht="15.75" customHeight="1">
      <c r="C367" s="17"/>
      <c r="D367" s="66"/>
      <c r="E367" s="66"/>
      <c r="F367" s="66"/>
      <c r="G367" s="66"/>
      <c r="H367" s="66"/>
      <c r="I367" s="66"/>
      <c r="J367" s="66"/>
      <c r="K367" s="12"/>
      <c r="L367" s="12"/>
      <c r="T367" s="17"/>
      <c r="U367" s="19"/>
    </row>
    <row r="368" spans="3:21" ht="15.75" customHeight="1">
      <c r="C368" s="17"/>
      <c r="D368" s="66"/>
      <c r="E368" s="66"/>
      <c r="F368" s="66"/>
      <c r="G368" s="66"/>
      <c r="H368" s="66"/>
      <c r="I368" s="66"/>
      <c r="J368" s="66"/>
      <c r="K368" s="12"/>
      <c r="L368" s="12"/>
      <c r="T368" s="17"/>
      <c r="U368" s="19"/>
    </row>
    <row r="369" spans="3:21" ht="15.75" customHeight="1">
      <c r="C369" s="17"/>
      <c r="D369" s="66"/>
      <c r="E369" s="66"/>
      <c r="F369" s="66"/>
      <c r="G369" s="66"/>
      <c r="H369" s="66"/>
      <c r="I369" s="66"/>
      <c r="J369" s="66"/>
      <c r="K369" s="12"/>
      <c r="L369" s="12"/>
      <c r="T369" s="17"/>
      <c r="U369" s="19"/>
    </row>
    <row r="370" spans="3:21" ht="15.75" customHeight="1">
      <c r="C370" s="17"/>
      <c r="D370" s="66"/>
      <c r="E370" s="66"/>
      <c r="F370" s="66"/>
      <c r="G370" s="66"/>
      <c r="H370" s="66"/>
      <c r="I370" s="66"/>
      <c r="J370" s="66"/>
      <c r="K370" s="12"/>
      <c r="L370" s="12"/>
      <c r="T370" s="17"/>
      <c r="U370" s="19"/>
    </row>
    <row r="371" spans="3:21" ht="15.75" customHeight="1">
      <c r="C371" s="17"/>
      <c r="D371" s="66"/>
      <c r="E371" s="66"/>
      <c r="F371" s="66"/>
      <c r="G371" s="66"/>
      <c r="H371" s="66"/>
      <c r="I371" s="66"/>
      <c r="J371" s="66"/>
      <c r="K371" s="12"/>
      <c r="L371" s="12"/>
      <c r="T371" s="17"/>
      <c r="U371" s="19"/>
    </row>
    <row r="372" spans="3:21" ht="15.75" customHeight="1">
      <c r="C372" s="17"/>
      <c r="D372" s="66"/>
      <c r="E372" s="66"/>
      <c r="F372" s="66"/>
      <c r="G372" s="66"/>
      <c r="H372" s="66"/>
      <c r="I372" s="66"/>
      <c r="J372" s="66"/>
      <c r="K372" s="12"/>
      <c r="L372" s="12"/>
      <c r="T372" s="17"/>
      <c r="U372" s="19"/>
    </row>
    <row r="373" spans="3:21" ht="15.75" customHeight="1">
      <c r="C373" s="17"/>
      <c r="D373" s="66"/>
      <c r="E373" s="66"/>
      <c r="F373" s="66"/>
      <c r="G373" s="66"/>
      <c r="H373" s="66"/>
      <c r="I373" s="66"/>
      <c r="J373" s="66"/>
      <c r="K373" s="12"/>
      <c r="L373" s="12"/>
      <c r="T373" s="17"/>
      <c r="U373" s="19"/>
    </row>
    <row r="374" spans="3:21" ht="15.75" customHeight="1">
      <c r="C374" s="17"/>
      <c r="D374" s="66"/>
      <c r="E374" s="66"/>
      <c r="F374" s="66"/>
      <c r="G374" s="66"/>
      <c r="H374" s="66"/>
      <c r="I374" s="66"/>
      <c r="J374" s="66"/>
      <c r="K374" s="12"/>
      <c r="L374" s="12"/>
      <c r="T374" s="17"/>
      <c r="U374" s="19"/>
    </row>
    <row r="375" spans="3:21" ht="15.75" customHeight="1">
      <c r="C375" s="17"/>
      <c r="D375" s="66"/>
      <c r="E375" s="66"/>
      <c r="F375" s="66"/>
      <c r="G375" s="66"/>
      <c r="H375" s="66"/>
      <c r="I375" s="66"/>
      <c r="J375" s="66"/>
      <c r="K375" s="12"/>
      <c r="L375" s="12"/>
      <c r="T375" s="17"/>
      <c r="U375" s="19"/>
    </row>
    <row r="376" spans="3:21" ht="15.75" customHeight="1">
      <c r="C376" s="17"/>
      <c r="D376" s="66"/>
      <c r="E376" s="66"/>
      <c r="F376" s="66"/>
      <c r="G376" s="66"/>
      <c r="H376" s="66"/>
      <c r="I376" s="66"/>
      <c r="J376" s="66"/>
      <c r="K376" s="12"/>
      <c r="L376" s="12"/>
      <c r="T376" s="17"/>
      <c r="U376" s="19"/>
    </row>
    <row r="377" spans="3:21" ht="15.75" customHeight="1">
      <c r="C377" s="17"/>
      <c r="D377" s="66"/>
      <c r="E377" s="66"/>
      <c r="F377" s="66"/>
      <c r="G377" s="66"/>
      <c r="H377" s="66"/>
      <c r="I377" s="66"/>
      <c r="J377" s="66"/>
      <c r="K377" s="12"/>
      <c r="L377" s="12"/>
      <c r="T377" s="17"/>
      <c r="U377" s="19"/>
    </row>
    <row r="378" spans="3:21" ht="15.75" customHeight="1">
      <c r="C378" s="17"/>
      <c r="D378" s="66"/>
      <c r="E378" s="66"/>
      <c r="F378" s="66"/>
      <c r="G378" s="66"/>
      <c r="H378" s="66"/>
      <c r="I378" s="66"/>
      <c r="J378" s="66"/>
      <c r="K378" s="12"/>
      <c r="L378" s="12"/>
      <c r="T378" s="17"/>
      <c r="U378" s="19"/>
    </row>
    <row r="379" spans="3:21" ht="15.75" customHeight="1">
      <c r="C379" s="17"/>
      <c r="D379" s="66"/>
      <c r="E379" s="66"/>
      <c r="F379" s="66"/>
      <c r="G379" s="66"/>
      <c r="H379" s="66"/>
      <c r="I379" s="66"/>
      <c r="J379" s="66"/>
      <c r="K379" s="12"/>
      <c r="L379" s="12"/>
      <c r="T379" s="17"/>
      <c r="U379" s="19"/>
    </row>
    <row r="380" spans="3:21" ht="15.75" customHeight="1">
      <c r="C380" s="17"/>
      <c r="D380" s="66"/>
      <c r="E380" s="66"/>
      <c r="F380" s="66"/>
      <c r="G380" s="66"/>
      <c r="H380" s="66"/>
      <c r="I380" s="66"/>
      <c r="J380" s="66"/>
      <c r="K380" s="12"/>
      <c r="L380" s="12"/>
      <c r="T380" s="17"/>
      <c r="U380" s="19"/>
    </row>
    <row r="381" spans="3:21" ht="15.75" customHeight="1">
      <c r="C381" s="17"/>
      <c r="D381" s="66"/>
      <c r="E381" s="66"/>
      <c r="F381" s="66"/>
      <c r="G381" s="66"/>
      <c r="H381" s="66"/>
      <c r="I381" s="66"/>
      <c r="J381" s="66"/>
      <c r="K381" s="12"/>
      <c r="L381" s="12"/>
      <c r="T381" s="17"/>
      <c r="U381" s="19"/>
    </row>
    <row r="382" spans="3:21" ht="15.75" customHeight="1">
      <c r="C382" s="17"/>
      <c r="D382" s="66"/>
      <c r="E382" s="66"/>
      <c r="F382" s="66"/>
      <c r="G382" s="66"/>
      <c r="H382" s="66"/>
      <c r="I382" s="66"/>
      <c r="J382" s="66"/>
      <c r="K382" s="12"/>
      <c r="L382" s="12"/>
      <c r="T382" s="17"/>
      <c r="U382" s="19"/>
    </row>
    <row r="383" spans="3:21" ht="15.75" customHeight="1">
      <c r="C383" s="17"/>
      <c r="D383" s="66"/>
      <c r="E383" s="66"/>
      <c r="F383" s="66"/>
      <c r="G383" s="66"/>
      <c r="H383" s="66"/>
      <c r="I383" s="66"/>
      <c r="J383" s="66"/>
      <c r="K383" s="12"/>
      <c r="L383" s="12"/>
      <c r="T383" s="17"/>
      <c r="U383" s="19"/>
    </row>
    <row r="384" spans="3:21" ht="15.75" customHeight="1">
      <c r="C384" s="17"/>
      <c r="D384" s="66"/>
      <c r="E384" s="66"/>
      <c r="F384" s="66"/>
      <c r="G384" s="66"/>
      <c r="H384" s="66"/>
      <c r="I384" s="66"/>
      <c r="J384" s="66"/>
      <c r="K384" s="12"/>
      <c r="L384" s="12"/>
      <c r="T384" s="17"/>
      <c r="U384" s="19"/>
    </row>
    <row r="385" spans="3:21" ht="15.75" customHeight="1">
      <c r="C385" s="17"/>
      <c r="D385" s="66"/>
      <c r="E385" s="66"/>
      <c r="F385" s="66"/>
      <c r="G385" s="66"/>
      <c r="H385" s="66"/>
      <c r="I385" s="66"/>
      <c r="J385" s="66"/>
      <c r="K385" s="12"/>
      <c r="L385" s="12"/>
      <c r="T385" s="17"/>
      <c r="U385" s="19"/>
    </row>
    <row r="386" spans="3:21" ht="15.75" customHeight="1">
      <c r="C386" s="17"/>
      <c r="D386" s="66"/>
      <c r="E386" s="66"/>
      <c r="F386" s="66"/>
      <c r="G386" s="66"/>
      <c r="H386" s="66"/>
      <c r="I386" s="66"/>
      <c r="J386" s="66"/>
      <c r="K386" s="12"/>
      <c r="L386" s="12"/>
      <c r="T386" s="17"/>
      <c r="U386" s="19"/>
    </row>
    <row r="387" spans="3:21" ht="15.75" customHeight="1">
      <c r="C387" s="17"/>
      <c r="D387" s="66"/>
      <c r="E387" s="66"/>
      <c r="F387" s="66"/>
      <c r="G387" s="66"/>
      <c r="H387" s="66"/>
      <c r="I387" s="66"/>
      <c r="J387" s="66"/>
      <c r="K387" s="12"/>
      <c r="L387" s="12"/>
      <c r="T387" s="17"/>
      <c r="U387" s="19"/>
    </row>
    <row r="388" spans="3:21" ht="15.75" customHeight="1">
      <c r="C388" s="17"/>
      <c r="D388" s="66"/>
      <c r="E388" s="66"/>
      <c r="F388" s="66"/>
      <c r="G388" s="66"/>
      <c r="H388" s="66"/>
      <c r="I388" s="66"/>
      <c r="J388" s="66"/>
      <c r="K388" s="12"/>
      <c r="L388" s="12"/>
      <c r="T388" s="17"/>
      <c r="U388" s="19"/>
    </row>
    <row r="389" spans="3:21" ht="15.75" customHeight="1">
      <c r="C389" s="17"/>
      <c r="D389" s="66"/>
      <c r="E389" s="66"/>
      <c r="F389" s="66"/>
      <c r="G389" s="66"/>
      <c r="H389" s="66"/>
      <c r="I389" s="66"/>
      <c r="J389" s="66"/>
      <c r="K389" s="12"/>
      <c r="L389" s="12"/>
      <c r="T389" s="17"/>
      <c r="U389" s="19"/>
    </row>
    <row r="390" spans="3:21" ht="15.75" customHeight="1">
      <c r="C390" s="17"/>
      <c r="D390" s="66"/>
      <c r="E390" s="66"/>
      <c r="F390" s="66"/>
      <c r="G390" s="66"/>
      <c r="H390" s="66"/>
      <c r="I390" s="66"/>
      <c r="J390" s="66"/>
      <c r="K390" s="12"/>
      <c r="L390" s="12"/>
      <c r="T390" s="17"/>
      <c r="U390" s="19"/>
    </row>
    <row r="391" spans="3:21" ht="15.75" customHeight="1">
      <c r="C391" s="17"/>
      <c r="D391" s="66"/>
      <c r="E391" s="66"/>
      <c r="F391" s="66"/>
      <c r="G391" s="66"/>
      <c r="H391" s="66"/>
      <c r="I391" s="66"/>
      <c r="J391" s="66"/>
      <c r="K391" s="12"/>
      <c r="L391" s="12"/>
      <c r="T391" s="17"/>
      <c r="U391" s="19"/>
    </row>
    <row r="392" spans="3:21" ht="15.75" customHeight="1">
      <c r="C392" s="17"/>
      <c r="D392" s="66"/>
      <c r="E392" s="66"/>
      <c r="F392" s="66"/>
      <c r="G392" s="66"/>
      <c r="H392" s="66"/>
      <c r="I392" s="66"/>
      <c r="J392" s="66"/>
      <c r="K392" s="12"/>
      <c r="L392" s="12"/>
      <c r="T392" s="17"/>
      <c r="U392" s="19"/>
    </row>
    <row r="393" spans="3:21" ht="15.75" customHeight="1">
      <c r="C393" s="17"/>
      <c r="D393" s="66"/>
      <c r="E393" s="66"/>
      <c r="F393" s="66"/>
      <c r="G393" s="66"/>
      <c r="H393" s="66"/>
      <c r="I393" s="66"/>
      <c r="J393" s="66"/>
      <c r="K393" s="12"/>
      <c r="L393" s="12"/>
      <c r="T393" s="17"/>
      <c r="U393" s="19"/>
    </row>
    <row r="394" spans="3:21" ht="15.75" customHeight="1">
      <c r="C394" s="17"/>
      <c r="D394" s="66"/>
      <c r="E394" s="66"/>
      <c r="F394" s="66"/>
      <c r="G394" s="66"/>
      <c r="H394" s="66"/>
      <c r="I394" s="66"/>
      <c r="J394" s="66"/>
      <c r="K394" s="12"/>
      <c r="L394" s="12"/>
      <c r="T394" s="17"/>
      <c r="U394" s="19"/>
    </row>
    <row r="395" spans="3:21" ht="15.75" customHeight="1">
      <c r="C395" s="17"/>
      <c r="D395" s="66"/>
      <c r="E395" s="66"/>
      <c r="F395" s="66"/>
      <c r="G395" s="66"/>
      <c r="H395" s="66"/>
      <c r="I395" s="66"/>
      <c r="J395" s="66"/>
      <c r="K395" s="12"/>
      <c r="L395" s="12"/>
      <c r="T395" s="17"/>
      <c r="U395" s="19"/>
    </row>
    <row r="396" spans="3:21" ht="15.75" customHeight="1">
      <c r="C396" s="17"/>
      <c r="D396" s="66"/>
      <c r="E396" s="66"/>
      <c r="F396" s="66"/>
      <c r="G396" s="66"/>
      <c r="H396" s="66"/>
      <c r="I396" s="66"/>
      <c r="J396" s="66"/>
      <c r="K396" s="12"/>
      <c r="L396" s="12"/>
      <c r="T396" s="17"/>
      <c r="U396" s="19"/>
    </row>
    <row r="397" spans="3:21" ht="15.75" customHeight="1">
      <c r="C397" s="17"/>
      <c r="D397" s="66"/>
      <c r="E397" s="66"/>
      <c r="F397" s="66"/>
      <c r="G397" s="66"/>
      <c r="H397" s="66"/>
      <c r="I397" s="66"/>
      <c r="J397" s="66"/>
      <c r="K397" s="12"/>
      <c r="L397" s="12"/>
      <c r="T397" s="17"/>
      <c r="U397" s="19"/>
    </row>
    <row r="398" spans="3:21" ht="15.75" customHeight="1">
      <c r="C398" s="17"/>
      <c r="D398" s="66"/>
      <c r="E398" s="66"/>
      <c r="F398" s="66"/>
      <c r="G398" s="66"/>
      <c r="H398" s="66"/>
      <c r="I398" s="66"/>
      <c r="J398" s="66"/>
      <c r="K398" s="12"/>
      <c r="L398" s="12"/>
      <c r="T398" s="17"/>
      <c r="U398" s="19"/>
    </row>
    <row r="399" spans="3:21" ht="15.75" customHeight="1">
      <c r="C399" s="17"/>
      <c r="D399" s="66"/>
      <c r="E399" s="66"/>
      <c r="F399" s="66"/>
      <c r="G399" s="66"/>
      <c r="H399" s="66"/>
      <c r="I399" s="66"/>
      <c r="J399" s="66"/>
      <c r="K399" s="12"/>
      <c r="L399" s="12"/>
      <c r="T399" s="17"/>
      <c r="U399" s="19"/>
    </row>
    <row r="400" spans="3:21" ht="15.75" customHeight="1">
      <c r="C400" s="17"/>
      <c r="D400" s="66"/>
      <c r="E400" s="66"/>
      <c r="F400" s="66"/>
      <c r="G400" s="66"/>
      <c r="H400" s="66"/>
      <c r="I400" s="66"/>
      <c r="J400" s="66"/>
      <c r="K400" s="12"/>
      <c r="L400" s="12"/>
      <c r="T400" s="17"/>
      <c r="U400" s="19"/>
    </row>
    <row r="401" spans="3:21" ht="15.75" customHeight="1">
      <c r="C401" s="17"/>
      <c r="D401" s="66"/>
      <c r="E401" s="66"/>
      <c r="F401" s="66"/>
      <c r="G401" s="66"/>
      <c r="H401" s="66"/>
      <c r="I401" s="66"/>
      <c r="J401" s="66"/>
      <c r="K401" s="12"/>
      <c r="L401" s="12"/>
      <c r="T401" s="17"/>
      <c r="U401" s="19"/>
    </row>
    <row r="402" spans="3:21" ht="15.75" customHeight="1">
      <c r="C402" s="17"/>
      <c r="D402" s="66"/>
      <c r="E402" s="66"/>
      <c r="F402" s="66"/>
      <c r="G402" s="66"/>
      <c r="H402" s="66"/>
      <c r="I402" s="66"/>
      <c r="J402" s="66"/>
      <c r="K402" s="12"/>
      <c r="L402" s="12"/>
      <c r="T402" s="17"/>
      <c r="U402" s="19"/>
    </row>
    <row r="403" spans="3:21" ht="15.75" customHeight="1">
      <c r="C403" s="17"/>
      <c r="D403" s="66"/>
      <c r="E403" s="66"/>
      <c r="F403" s="66"/>
      <c r="G403" s="66"/>
      <c r="H403" s="66"/>
      <c r="I403" s="66"/>
      <c r="J403" s="66"/>
      <c r="K403" s="12"/>
      <c r="L403" s="12"/>
      <c r="T403" s="17"/>
      <c r="U403" s="19"/>
    </row>
    <row r="404" spans="3:21" ht="15.75" customHeight="1">
      <c r="C404" s="17"/>
      <c r="D404" s="66"/>
      <c r="E404" s="66"/>
      <c r="F404" s="66"/>
      <c r="G404" s="66"/>
      <c r="H404" s="66"/>
      <c r="I404" s="66"/>
      <c r="J404" s="66"/>
      <c r="K404" s="12"/>
      <c r="L404" s="12"/>
      <c r="T404" s="17"/>
      <c r="U404" s="19"/>
    </row>
    <row r="405" spans="3:21" ht="15.75" customHeight="1">
      <c r="C405" s="17"/>
      <c r="D405" s="66"/>
      <c r="E405" s="66"/>
      <c r="F405" s="66"/>
      <c r="G405" s="66"/>
      <c r="H405" s="66"/>
      <c r="I405" s="66"/>
      <c r="J405" s="66"/>
      <c r="K405" s="12"/>
      <c r="L405" s="12"/>
      <c r="T405" s="17"/>
      <c r="U405" s="19"/>
    </row>
    <row r="406" spans="3:21" ht="15.75" customHeight="1">
      <c r="C406" s="17"/>
      <c r="D406" s="66"/>
      <c r="E406" s="66"/>
      <c r="F406" s="66"/>
      <c r="G406" s="66"/>
      <c r="H406" s="66"/>
      <c r="I406" s="66"/>
      <c r="J406" s="66"/>
      <c r="K406" s="12"/>
      <c r="L406" s="12"/>
      <c r="T406" s="17"/>
      <c r="U406" s="19"/>
    </row>
    <row r="407" spans="3:21" ht="15.75" customHeight="1">
      <c r="C407" s="17"/>
      <c r="D407" s="66"/>
      <c r="E407" s="66"/>
      <c r="F407" s="66"/>
      <c r="G407" s="66"/>
      <c r="H407" s="66"/>
      <c r="I407" s="66"/>
      <c r="J407" s="66"/>
      <c r="K407" s="12"/>
      <c r="L407" s="12"/>
      <c r="T407" s="17"/>
      <c r="U407" s="19"/>
    </row>
    <row r="408" spans="3:21" ht="15.75" customHeight="1">
      <c r="C408" s="17"/>
      <c r="D408" s="66"/>
      <c r="E408" s="66"/>
      <c r="F408" s="66"/>
      <c r="G408" s="66"/>
      <c r="H408" s="66"/>
      <c r="I408" s="66"/>
      <c r="J408" s="66"/>
      <c r="K408" s="12"/>
      <c r="L408" s="12"/>
      <c r="T408" s="17"/>
      <c r="U408" s="19"/>
    </row>
    <row r="409" spans="3:21" ht="15.75" customHeight="1">
      <c r="C409" s="17"/>
      <c r="D409" s="66"/>
      <c r="E409" s="66"/>
      <c r="F409" s="66"/>
      <c r="G409" s="66"/>
      <c r="H409" s="66"/>
      <c r="I409" s="66"/>
      <c r="J409" s="66"/>
      <c r="K409" s="12"/>
      <c r="L409" s="12"/>
      <c r="T409" s="17"/>
      <c r="U409" s="19"/>
    </row>
    <row r="410" spans="3:21" ht="15.75" customHeight="1">
      <c r="C410" s="17"/>
      <c r="D410" s="66"/>
      <c r="E410" s="66"/>
      <c r="F410" s="66"/>
      <c r="G410" s="66"/>
      <c r="H410" s="66"/>
      <c r="I410" s="66"/>
      <c r="J410" s="66"/>
      <c r="K410" s="12"/>
      <c r="L410" s="12"/>
      <c r="T410" s="17"/>
      <c r="U410" s="19"/>
    </row>
    <row r="411" spans="3:21" ht="15.75" customHeight="1">
      <c r="C411" s="17"/>
      <c r="D411" s="66"/>
      <c r="E411" s="66"/>
      <c r="F411" s="66"/>
      <c r="G411" s="66"/>
      <c r="H411" s="66"/>
      <c r="I411" s="66"/>
      <c r="J411" s="66"/>
      <c r="K411" s="12"/>
      <c r="L411" s="12"/>
      <c r="T411" s="17"/>
      <c r="U411" s="19"/>
    </row>
    <row r="412" spans="3:21" ht="15.75" customHeight="1">
      <c r="C412" s="17"/>
      <c r="D412" s="66"/>
      <c r="E412" s="66"/>
      <c r="F412" s="66"/>
      <c r="G412" s="66"/>
      <c r="H412" s="66"/>
      <c r="I412" s="66"/>
      <c r="J412" s="66"/>
      <c r="K412" s="12"/>
      <c r="L412" s="12"/>
      <c r="T412" s="17"/>
      <c r="U412" s="19"/>
    </row>
    <row r="413" spans="3:21" ht="15.75" customHeight="1">
      <c r="C413" s="17"/>
      <c r="D413" s="66"/>
      <c r="E413" s="66"/>
      <c r="F413" s="66"/>
      <c r="G413" s="66"/>
      <c r="H413" s="66"/>
      <c r="I413" s="66"/>
      <c r="J413" s="66"/>
      <c r="K413" s="12"/>
      <c r="L413" s="12"/>
      <c r="T413" s="17"/>
      <c r="U413" s="19"/>
    </row>
    <row r="414" spans="3:21" ht="15.75" customHeight="1">
      <c r="C414" s="17"/>
      <c r="D414" s="66"/>
      <c r="E414" s="66"/>
      <c r="F414" s="66"/>
      <c r="G414" s="66"/>
      <c r="H414" s="66"/>
      <c r="I414" s="66"/>
      <c r="J414" s="66"/>
      <c r="K414" s="12"/>
      <c r="L414" s="12"/>
      <c r="T414" s="17"/>
      <c r="U414" s="19"/>
    </row>
    <row r="415" spans="3:21" ht="15.75" customHeight="1">
      <c r="C415" s="17"/>
      <c r="D415" s="66"/>
      <c r="E415" s="66"/>
      <c r="F415" s="66"/>
      <c r="G415" s="66"/>
      <c r="H415" s="66"/>
      <c r="I415" s="66"/>
      <c r="J415" s="66"/>
      <c r="K415" s="12"/>
      <c r="L415" s="12"/>
      <c r="T415" s="17"/>
      <c r="U415" s="19"/>
    </row>
    <row r="416" spans="3:21" ht="15.75" customHeight="1">
      <c r="C416" s="17"/>
      <c r="D416" s="66"/>
      <c r="E416" s="66"/>
      <c r="F416" s="66"/>
      <c r="G416" s="66"/>
      <c r="H416" s="66"/>
      <c r="I416" s="66"/>
      <c r="J416" s="66"/>
      <c r="K416" s="12"/>
      <c r="L416" s="12"/>
      <c r="T416" s="17"/>
      <c r="U416" s="19"/>
    </row>
    <row r="417" spans="3:21" ht="15.75" customHeight="1">
      <c r="C417" s="17"/>
      <c r="D417" s="66"/>
      <c r="E417" s="66"/>
      <c r="F417" s="66"/>
      <c r="G417" s="66"/>
      <c r="H417" s="66"/>
      <c r="I417" s="66"/>
      <c r="J417" s="66"/>
      <c r="K417" s="12"/>
      <c r="L417" s="12"/>
      <c r="T417" s="17"/>
      <c r="U417" s="19"/>
    </row>
    <row r="418" spans="3:21" ht="15.75" customHeight="1">
      <c r="C418" s="17"/>
      <c r="D418" s="66"/>
      <c r="E418" s="66"/>
      <c r="F418" s="66"/>
      <c r="G418" s="66"/>
      <c r="H418" s="66"/>
      <c r="I418" s="66"/>
      <c r="J418" s="66"/>
      <c r="K418" s="12"/>
      <c r="L418" s="12"/>
      <c r="T418" s="17"/>
      <c r="U418" s="19"/>
    </row>
    <row r="419" spans="3:21" ht="15.75" customHeight="1">
      <c r="C419" s="17"/>
      <c r="D419" s="66"/>
      <c r="E419" s="66"/>
      <c r="F419" s="66"/>
      <c r="G419" s="66"/>
      <c r="H419" s="66"/>
      <c r="I419" s="66"/>
      <c r="J419" s="66"/>
      <c r="K419" s="12"/>
      <c r="L419" s="12"/>
      <c r="T419" s="17"/>
      <c r="U419" s="19"/>
    </row>
    <row r="420" spans="3:21" ht="15.75" customHeight="1">
      <c r="C420" s="17"/>
      <c r="D420" s="66"/>
      <c r="E420" s="66"/>
      <c r="F420" s="66"/>
      <c r="G420" s="66"/>
      <c r="H420" s="66"/>
      <c r="I420" s="66"/>
      <c r="J420" s="66"/>
      <c r="K420" s="12"/>
      <c r="L420" s="12"/>
      <c r="T420" s="17"/>
      <c r="U420" s="19"/>
    </row>
    <row r="421" spans="3:21" ht="15.75" customHeight="1">
      <c r="C421" s="17"/>
      <c r="D421" s="66"/>
      <c r="E421" s="66"/>
      <c r="F421" s="66"/>
      <c r="G421" s="66"/>
      <c r="H421" s="66"/>
      <c r="I421" s="66"/>
      <c r="J421" s="66"/>
      <c r="K421" s="12"/>
      <c r="L421" s="12"/>
      <c r="T421" s="17"/>
      <c r="U421" s="19"/>
    </row>
    <row r="422" spans="3:21" ht="15.75" customHeight="1">
      <c r="C422" s="17"/>
      <c r="D422" s="66"/>
      <c r="E422" s="66"/>
      <c r="F422" s="66"/>
      <c r="G422" s="66"/>
      <c r="H422" s="66"/>
      <c r="I422" s="66"/>
      <c r="J422" s="66"/>
      <c r="K422" s="12"/>
      <c r="L422" s="12"/>
      <c r="T422" s="17"/>
      <c r="U422" s="19"/>
    </row>
    <row r="423" spans="3:21" ht="15.75" customHeight="1">
      <c r="C423" s="17"/>
      <c r="D423" s="66"/>
      <c r="E423" s="66"/>
      <c r="F423" s="66"/>
      <c r="G423" s="66"/>
      <c r="H423" s="66"/>
      <c r="I423" s="66"/>
      <c r="J423" s="66"/>
      <c r="K423" s="12"/>
      <c r="L423" s="12"/>
      <c r="T423" s="17"/>
      <c r="U423" s="19"/>
    </row>
    <row r="424" spans="3:21" ht="15.75" customHeight="1">
      <c r="C424" s="17"/>
      <c r="D424" s="66"/>
      <c r="E424" s="66"/>
      <c r="F424" s="66"/>
      <c r="G424" s="66"/>
      <c r="H424" s="66"/>
      <c r="I424" s="66"/>
      <c r="J424" s="66"/>
      <c r="K424" s="12"/>
      <c r="L424" s="12"/>
      <c r="T424" s="17"/>
      <c r="U424" s="19"/>
    </row>
    <row r="425" spans="3:21" ht="15.75" customHeight="1">
      <c r="C425" s="17"/>
      <c r="D425" s="66"/>
      <c r="E425" s="66"/>
      <c r="F425" s="66"/>
      <c r="G425" s="66"/>
      <c r="H425" s="66"/>
      <c r="I425" s="66"/>
      <c r="J425" s="66"/>
      <c r="K425" s="12"/>
      <c r="L425" s="12"/>
      <c r="T425" s="17"/>
      <c r="U425" s="19"/>
    </row>
    <row r="426" spans="3:21" ht="15.75" customHeight="1">
      <c r="C426" s="17"/>
      <c r="D426" s="66"/>
      <c r="E426" s="66"/>
      <c r="F426" s="66"/>
      <c r="G426" s="66"/>
      <c r="H426" s="66"/>
      <c r="I426" s="66"/>
      <c r="J426" s="66"/>
      <c r="K426" s="12"/>
      <c r="L426" s="12"/>
      <c r="T426" s="17"/>
      <c r="U426" s="19"/>
    </row>
    <row r="427" spans="3:21" ht="15.75" customHeight="1">
      <c r="C427" s="17"/>
      <c r="D427" s="66"/>
      <c r="E427" s="66"/>
      <c r="F427" s="66"/>
      <c r="G427" s="66"/>
      <c r="H427" s="66"/>
      <c r="I427" s="66"/>
      <c r="J427" s="66"/>
      <c r="K427" s="12"/>
      <c r="L427" s="12"/>
      <c r="T427" s="17"/>
      <c r="U427" s="19"/>
    </row>
    <row r="428" spans="3:21" ht="15.75" customHeight="1">
      <c r="C428" s="17"/>
      <c r="D428" s="66"/>
      <c r="E428" s="66"/>
      <c r="F428" s="66"/>
      <c r="G428" s="66"/>
      <c r="H428" s="66"/>
      <c r="I428" s="66"/>
      <c r="J428" s="66"/>
      <c r="K428" s="12"/>
      <c r="L428" s="12"/>
      <c r="T428" s="17"/>
      <c r="U428" s="19"/>
    </row>
    <row r="429" spans="3:21" ht="15.75" customHeight="1">
      <c r="C429" s="17"/>
      <c r="D429" s="66"/>
      <c r="E429" s="66"/>
      <c r="F429" s="66"/>
      <c r="G429" s="66"/>
      <c r="H429" s="66"/>
      <c r="I429" s="66"/>
      <c r="J429" s="66"/>
      <c r="K429" s="12"/>
      <c r="L429" s="12"/>
      <c r="T429" s="17"/>
      <c r="U429" s="19"/>
    </row>
    <row r="430" spans="3:21" ht="15.75" customHeight="1">
      <c r="C430" s="17"/>
      <c r="D430" s="66"/>
      <c r="E430" s="66"/>
      <c r="F430" s="66"/>
      <c r="G430" s="66"/>
      <c r="H430" s="66"/>
      <c r="I430" s="66"/>
      <c r="J430" s="66"/>
      <c r="K430" s="12"/>
      <c r="L430" s="12"/>
      <c r="T430" s="17"/>
      <c r="U430" s="19"/>
    </row>
    <row r="431" spans="3:21" ht="15.75" customHeight="1">
      <c r="C431" s="17"/>
      <c r="D431" s="66"/>
      <c r="E431" s="66"/>
      <c r="F431" s="66"/>
      <c r="G431" s="66"/>
      <c r="H431" s="66"/>
      <c r="I431" s="66"/>
      <c r="J431" s="66"/>
      <c r="K431" s="12"/>
      <c r="L431" s="12"/>
      <c r="T431" s="17"/>
      <c r="U431" s="19"/>
    </row>
    <row r="432" spans="3:21" ht="15.75" customHeight="1">
      <c r="C432" s="17"/>
      <c r="D432" s="66"/>
      <c r="E432" s="66"/>
      <c r="F432" s="66"/>
      <c r="G432" s="66"/>
      <c r="H432" s="66"/>
      <c r="I432" s="66"/>
      <c r="J432" s="66"/>
      <c r="K432" s="12"/>
      <c r="L432" s="12"/>
      <c r="T432" s="17"/>
      <c r="U432" s="19"/>
    </row>
    <row r="433" spans="3:21" ht="15.75" customHeight="1">
      <c r="C433" s="17"/>
      <c r="D433" s="66"/>
      <c r="E433" s="66"/>
      <c r="F433" s="66"/>
      <c r="G433" s="66"/>
      <c r="H433" s="66"/>
      <c r="I433" s="66"/>
      <c r="J433" s="66"/>
      <c r="K433" s="12"/>
      <c r="L433" s="12"/>
      <c r="T433" s="17"/>
      <c r="U433" s="19"/>
    </row>
    <row r="434" spans="3:21" ht="15.75" customHeight="1">
      <c r="C434" s="17"/>
      <c r="D434" s="66"/>
      <c r="E434" s="66"/>
      <c r="F434" s="66"/>
      <c r="G434" s="66"/>
      <c r="H434" s="66"/>
      <c r="I434" s="66"/>
      <c r="J434" s="66"/>
      <c r="K434" s="12"/>
      <c r="L434" s="12"/>
      <c r="T434" s="17"/>
      <c r="U434" s="19"/>
    </row>
    <row r="435" spans="3:21" ht="15.75" customHeight="1">
      <c r="C435" s="17"/>
      <c r="D435" s="66"/>
      <c r="E435" s="66"/>
      <c r="F435" s="66"/>
      <c r="G435" s="66"/>
      <c r="H435" s="66"/>
      <c r="I435" s="66"/>
      <c r="J435" s="66"/>
      <c r="K435" s="12"/>
      <c r="L435" s="12"/>
      <c r="T435" s="17"/>
      <c r="U435" s="19"/>
    </row>
    <row r="436" spans="3:21" ht="15.75" customHeight="1">
      <c r="C436" s="17"/>
      <c r="D436" s="66"/>
      <c r="E436" s="66"/>
      <c r="F436" s="66"/>
      <c r="G436" s="66"/>
      <c r="H436" s="66"/>
      <c r="I436" s="66"/>
      <c r="J436" s="66"/>
      <c r="K436" s="12"/>
      <c r="L436" s="12"/>
      <c r="T436" s="17"/>
      <c r="U436" s="19"/>
    </row>
    <row r="437" spans="3:21" ht="15.75" customHeight="1">
      <c r="C437" s="17"/>
      <c r="D437" s="66"/>
      <c r="E437" s="66"/>
      <c r="F437" s="66"/>
      <c r="G437" s="66"/>
      <c r="H437" s="66"/>
      <c r="I437" s="66"/>
      <c r="J437" s="66"/>
      <c r="K437" s="12"/>
      <c r="L437" s="12"/>
      <c r="T437" s="17"/>
      <c r="U437" s="19"/>
    </row>
    <row r="438" spans="3:21" ht="15.75" customHeight="1">
      <c r="C438" s="17"/>
      <c r="D438" s="66"/>
      <c r="E438" s="66"/>
      <c r="F438" s="66"/>
      <c r="G438" s="66"/>
      <c r="H438" s="66"/>
      <c r="I438" s="66"/>
      <c r="J438" s="66"/>
      <c r="K438" s="12"/>
      <c r="L438" s="12"/>
      <c r="T438" s="17"/>
      <c r="U438" s="19"/>
    </row>
    <row r="439" spans="3:21" ht="15.75" customHeight="1">
      <c r="C439" s="17"/>
      <c r="D439" s="66"/>
      <c r="E439" s="66"/>
      <c r="F439" s="66"/>
      <c r="G439" s="66"/>
      <c r="H439" s="66"/>
      <c r="I439" s="66"/>
      <c r="J439" s="66"/>
      <c r="K439" s="12"/>
      <c r="L439" s="12"/>
      <c r="T439" s="17"/>
      <c r="U439" s="19"/>
    </row>
    <row r="440" spans="3:21" ht="15.75" customHeight="1">
      <c r="C440" s="17"/>
      <c r="D440" s="66"/>
      <c r="E440" s="66"/>
      <c r="F440" s="66"/>
      <c r="G440" s="66"/>
      <c r="H440" s="66"/>
      <c r="I440" s="66"/>
      <c r="J440" s="66"/>
      <c r="K440" s="12"/>
      <c r="L440" s="12"/>
      <c r="T440" s="17"/>
      <c r="U440" s="19"/>
    </row>
    <row r="441" spans="3:21" ht="15.75" customHeight="1">
      <c r="C441" s="17"/>
      <c r="D441" s="66"/>
      <c r="E441" s="66"/>
      <c r="F441" s="66"/>
      <c r="G441" s="66"/>
      <c r="H441" s="66"/>
      <c r="I441" s="66"/>
      <c r="J441" s="66"/>
      <c r="K441" s="12"/>
      <c r="L441" s="12"/>
      <c r="T441" s="17"/>
      <c r="U441" s="19"/>
    </row>
    <row r="442" spans="3:21" ht="15.75" customHeight="1">
      <c r="C442" s="17"/>
      <c r="D442" s="66"/>
      <c r="E442" s="66"/>
      <c r="F442" s="66"/>
      <c r="G442" s="66"/>
      <c r="H442" s="66"/>
      <c r="I442" s="66"/>
      <c r="J442" s="66"/>
      <c r="K442" s="12"/>
      <c r="L442" s="12"/>
      <c r="T442" s="17"/>
      <c r="U442" s="19"/>
    </row>
    <row r="443" spans="3:21" ht="15.75" customHeight="1">
      <c r="C443" s="17"/>
      <c r="D443" s="66"/>
      <c r="E443" s="66"/>
      <c r="F443" s="66"/>
      <c r="G443" s="66"/>
      <c r="H443" s="66"/>
      <c r="I443" s="66"/>
      <c r="J443" s="66"/>
      <c r="K443" s="12"/>
      <c r="L443" s="12"/>
      <c r="T443" s="17"/>
      <c r="U443" s="19"/>
    </row>
    <row r="444" spans="3:21" ht="15.75" customHeight="1">
      <c r="C444" s="17"/>
      <c r="D444" s="66"/>
      <c r="E444" s="66"/>
      <c r="F444" s="66"/>
      <c r="G444" s="66"/>
      <c r="H444" s="66"/>
      <c r="I444" s="66"/>
      <c r="J444" s="66"/>
      <c r="K444" s="12"/>
      <c r="L444" s="12"/>
      <c r="T444" s="17"/>
      <c r="U444" s="19"/>
    </row>
    <row r="445" spans="3:21" ht="15.75" customHeight="1">
      <c r="C445" s="17"/>
      <c r="D445" s="66"/>
      <c r="E445" s="66"/>
      <c r="F445" s="66"/>
      <c r="G445" s="66"/>
      <c r="H445" s="66"/>
      <c r="I445" s="66"/>
      <c r="J445" s="66"/>
      <c r="K445" s="12"/>
      <c r="L445" s="12"/>
      <c r="T445" s="17"/>
      <c r="U445" s="19"/>
    </row>
    <row r="446" spans="3:21" ht="15.75" customHeight="1">
      <c r="C446" s="17"/>
      <c r="D446" s="66"/>
      <c r="E446" s="66"/>
      <c r="F446" s="66"/>
      <c r="G446" s="66"/>
      <c r="H446" s="66"/>
      <c r="I446" s="66"/>
      <c r="J446" s="66"/>
      <c r="K446" s="12"/>
      <c r="L446" s="12"/>
      <c r="T446" s="17"/>
      <c r="U446" s="19"/>
    </row>
    <row r="447" spans="3:21" ht="15.75" customHeight="1">
      <c r="C447" s="17"/>
      <c r="D447" s="66"/>
      <c r="E447" s="66"/>
      <c r="F447" s="66"/>
      <c r="G447" s="66"/>
      <c r="H447" s="66"/>
      <c r="I447" s="66"/>
      <c r="J447" s="66"/>
      <c r="K447" s="12"/>
      <c r="L447" s="12"/>
      <c r="T447" s="17"/>
      <c r="U447" s="19"/>
    </row>
    <row r="448" spans="3:21" ht="15.75" customHeight="1">
      <c r="C448" s="17"/>
      <c r="D448" s="66"/>
      <c r="E448" s="66"/>
      <c r="F448" s="66"/>
      <c r="G448" s="66"/>
      <c r="H448" s="66"/>
      <c r="I448" s="66"/>
      <c r="J448" s="66"/>
      <c r="K448" s="12"/>
      <c r="L448" s="12"/>
      <c r="T448" s="17"/>
      <c r="U448" s="19"/>
    </row>
    <row r="449" spans="3:21" ht="15.75" customHeight="1">
      <c r="C449" s="17"/>
      <c r="D449" s="66"/>
      <c r="E449" s="66"/>
      <c r="F449" s="66"/>
      <c r="G449" s="66"/>
      <c r="H449" s="66"/>
      <c r="I449" s="66"/>
      <c r="J449" s="66"/>
      <c r="K449" s="12"/>
      <c r="L449" s="12"/>
      <c r="T449" s="17"/>
      <c r="U449" s="19"/>
    </row>
    <row r="450" spans="3:21" ht="15.75" customHeight="1">
      <c r="C450" s="17"/>
      <c r="D450" s="66"/>
      <c r="E450" s="66"/>
      <c r="F450" s="66"/>
      <c r="G450" s="66"/>
      <c r="H450" s="66"/>
      <c r="I450" s="66"/>
      <c r="J450" s="66"/>
      <c r="K450" s="12"/>
      <c r="L450" s="12"/>
      <c r="T450" s="17"/>
      <c r="U450" s="19"/>
    </row>
    <row r="451" spans="3:21" ht="15.75" customHeight="1">
      <c r="C451" s="17"/>
      <c r="D451" s="66"/>
      <c r="E451" s="66"/>
      <c r="F451" s="66"/>
      <c r="G451" s="66"/>
      <c r="H451" s="66"/>
      <c r="I451" s="66"/>
      <c r="J451" s="66"/>
      <c r="K451" s="12"/>
      <c r="L451" s="12"/>
      <c r="T451" s="17"/>
      <c r="U451" s="19"/>
    </row>
    <row r="452" spans="3:21" ht="15.75" customHeight="1">
      <c r="C452" s="17"/>
      <c r="D452" s="66"/>
      <c r="E452" s="66"/>
      <c r="F452" s="66"/>
      <c r="G452" s="66"/>
      <c r="H452" s="66"/>
      <c r="I452" s="66"/>
      <c r="J452" s="66"/>
      <c r="K452" s="12"/>
      <c r="L452" s="12"/>
      <c r="T452" s="17"/>
      <c r="U452" s="19"/>
    </row>
    <row r="453" spans="3:21" ht="15.75" customHeight="1">
      <c r="C453" s="17"/>
      <c r="D453" s="66"/>
      <c r="E453" s="66"/>
      <c r="F453" s="66"/>
      <c r="G453" s="66"/>
      <c r="H453" s="66"/>
      <c r="I453" s="66"/>
      <c r="J453" s="66"/>
      <c r="K453" s="12"/>
      <c r="L453" s="12"/>
      <c r="T453" s="17"/>
      <c r="U453" s="19"/>
    </row>
    <row r="454" spans="3:21" ht="15.75" customHeight="1">
      <c r="C454" s="17"/>
      <c r="D454" s="66"/>
      <c r="E454" s="66"/>
      <c r="F454" s="66"/>
      <c r="G454" s="66"/>
      <c r="H454" s="66"/>
      <c r="I454" s="66"/>
      <c r="J454" s="66"/>
      <c r="K454" s="12"/>
      <c r="L454" s="12"/>
      <c r="T454" s="17"/>
      <c r="U454" s="19"/>
    </row>
    <row r="455" spans="3:21" ht="15.75" customHeight="1">
      <c r="C455" s="17"/>
      <c r="D455" s="66"/>
      <c r="E455" s="66"/>
      <c r="F455" s="66"/>
      <c r="G455" s="66"/>
      <c r="H455" s="66"/>
      <c r="I455" s="66"/>
      <c r="J455" s="66"/>
      <c r="K455" s="12"/>
      <c r="L455" s="12"/>
      <c r="T455" s="17"/>
      <c r="U455" s="19"/>
    </row>
    <row r="456" spans="3:21" ht="15.75" customHeight="1">
      <c r="C456" s="17"/>
      <c r="D456" s="66"/>
      <c r="E456" s="66"/>
      <c r="F456" s="66"/>
      <c r="G456" s="66"/>
      <c r="H456" s="66"/>
      <c r="I456" s="66"/>
      <c r="J456" s="66"/>
      <c r="K456" s="12"/>
      <c r="L456" s="12"/>
      <c r="T456" s="17"/>
      <c r="U456" s="19"/>
    </row>
    <row r="457" spans="3:21" ht="15.75" customHeight="1">
      <c r="C457" s="17"/>
      <c r="D457" s="66"/>
      <c r="E457" s="66"/>
      <c r="F457" s="66"/>
      <c r="G457" s="66"/>
      <c r="H457" s="66"/>
      <c r="I457" s="66"/>
      <c r="J457" s="66"/>
      <c r="K457" s="12"/>
      <c r="L457" s="12"/>
      <c r="T457" s="17"/>
      <c r="U457" s="19"/>
    </row>
    <row r="458" spans="3:21" ht="15.75" customHeight="1">
      <c r="C458" s="17"/>
      <c r="D458" s="66"/>
      <c r="E458" s="66"/>
      <c r="F458" s="66"/>
      <c r="G458" s="66"/>
      <c r="H458" s="66"/>
      <c r="I458" s="66"/>
      <c r="J458" s="66"/>
      <c r="K458" s="12"/>
      <c r="L458" s="12"/>
      <c r="T458" s="17"/>
      <c r="U458" s="19"/>
    </row>
    <row r="459" spans="3:21" ht="15.75" customHeight="1">
      <c r="C459" s="17"/>
      <c r="D459" s="66"/>
      <c r="E459" s="66"/>
      <c r="F459" s="66"/>
      <c r="G459" s="66"/>
      <c r="H459" s="66"/>
      <c r="I459" s="66"/>
      <c r="J459" s="66"/>
      <c r="K459" s="12"/>
      <c r="L459" s="12"/>
      <c r="T459" s="17"/>
      <c r="U459" s="19"/>
    </row>
    <row r="460" spans="3:21" ht="15.75" customHeight="1">
      <c r="C460" s="17"/>
      <c r="D460" s="66"/>
      <c r="E460" s="66"/>
      <c r="F460" s="66"/>
      <c r="G460" s="66"/>
      <c r="H460" s="66"/>
      <c r="I460" s="66"/>
      <c r="J460" s="66"/>
      <c r="K460" s="12"/>
      <c r="L460" s="12"/>
      <c r="T460" s="17"/>
      <c r="U460" s="19"/>
    </row>
    <row r="461" spans="3:21" ht="15.75" customHeight="1">
      <c r="C461" s="17"/>
      <c r="D461" s="66"/>
      <c r="E461" s="66"/>
      <c r="F461" s="66"/>
      <c r="G461" s="66"/>
      <c r="H461" s="66"/>
      <c r="I461" s="66"/>
      <c r="J461" s="66"/>
      <c r="K461" s="12"/>
      <c r="L461" s="12"/>
      <c r="T461" s="17"/>
      <c r="U461" s="19"/>
    </row>
    <row r="462" spans="3:21" ht="15.75" customHeight="1">
      <c r="C462" s="17"/>
      <c r="D462" s="66"/>
      <c r="E462" s="66"/>
      <c r="F462" s="66"/>
      <c r="G462" s="66"/>
      <c r="H462" s="66"/>
      <c r="I462" s="66"/>
      <c r="J462" s="66"/>
      <c r="K462" s="12"/>
      <c r="L462" s="12"/>
      <c r="T462" s="17"/>
      <c r="U462" s="19"/>
    </row>
    <row r="463" spans="3:21" ht="15.75" customHeight="1">
      <c r="C463" s="17"/>
      <c r="D463" s="66"/>
      <c r="E463" s="66"/>
      <c r="F463" s="66"/>
      <c r="G463" s="66"/>
      <c r="H463" s="66"/>
      <c r="I463" s="66"/>
      <c r="J463" s="66"/>
      <c r="K463" s="12"/>
      <c r="L463" s="12"/>
      <c r="T463" s="17"/>
      <c r="U463" s="19"/>
    </row>
    <row r="464" spans="3:21" ht="15.75" customHeight="1">
      <c r="C464" s="17"/>
      <c r="D464" s="66"/>
      <c r="E464" s="66"/>
      <c r="F464" s="66"/>
      <c r="G464" s="66"/>
      <c r="H464" s="66"/>
      <c r="I464" s="66"/>
      <c r="J464" s="66"/>
      <c r="K464" s="12"/>
      <c r="L464" s="12"/>
      <c r="T464" s="17"/>
      <c r="U464" s="19"/>
    </row>
    <row r="465" spans="3:21" ht="15.75" customHeight="1">
      <c r="C465" s="17"/>
      <c r="D465" s="66"/>
      <c r="E465" s="66"/>
      <c r="F465" s="66"/>
      <c r="G465" s="66"/>
      <c r="H465" s="66"/>
      <c r="I465" s="66"/>
      <c r="J465" s="66"/>
      <c r="K465" s="12"/>
      <c r="L465" s="12"/>
      <c r="T465" s="17"/>
      <c r="U465" s="19"/>
    </row>
    <row r="466" spans="3:21" ht="15.75" customHeight="1">
      <c r="C466" s="17"/>
      <c r="D466" s="66"/>
      <c r="E466" s="66"/>
      <c r="F466" s="66"/>
      <c r="G466" s="66"/>
      <c r="H466" s="66"/>
      <c r="I466" s="66"/>
      <c r="J466" s="66"/>
      <c r="K466" s="12"/>
      <c r="L466" s="12"/>
      <c r="T466" s="17"/>
      <c r="U466" s="19"/>
    </row>
    <row r="467" spans="3:21" ht="15.75" customHeight="1">
      <c r="C467" s="17"/>
      <c r="D467" s="66"/>
      <c r="E467" s="66"/>
      <c r="F467" s="66"/>
      <c r="G467" s="66"/>
      <c r="H467" s="66"/>
      <c r="I467" s="66"/>
      <c r="J467" s="66"/>
      <c r="K467" s="12"/>
      <c r="L467" s="12"/>
      <c r="T467" s="17"/>
      <c r="U467" s="19"/>
    </row>
    <row r="468" spans="3:21" ht="15.75" customHeight="1">
      <c r="C468" s="17"/>
      <c r="D468" s="66"/>
      <c r="E468" s="66"/>
      <c r="F468" s="66"/>
      <c r="G468" s="66"/>
      <c r="H468" s="66"/>
      <c r="I468" s="66"/>
      <c r="J468" s="66"/>
      <c r="K468" s="12"/>
      <c r="L468" s="12"/>
      <c r="T468" s="17"/>
      <c r="U468" s="19"/>
    </row>
    <row r="469" spans="3:21" ht="15.75" customHeight="1">
      <c r="C469" s="17"/>
      <c r="D469" s="66"/>
      <c r="E469" s="66"/>
      <c r="F469" s="66"/>
      <c r="G469" s="66"/>
      <c r="H469" s="66"/>
      <c r="I469" s="66"/>
      <c r="J469" s="66"/>
      <c r="K469" s="12"/>
      <c r="L469" s="12"/>
      <c r="T469" s="17"/>
      <c r="U469" s="19"/>
    </row>
    <row r="470" spans="3:21" ht="15.75" customHeight="1">
      <c r="C470" s="17"/>
      <c r="D470" s="66"/>
      <c r="E470" s="66"/>
      <c r="F470" s="66"/>
      <c r="G470" s="66"/>
      <c r="H470" s="66"/>
      <c r="I470" s="66"/>
      <c r="J470" s="66"/>
      <c r="K470" s="12"/>
      <c r="L470" s="12"/>
      <c r="T470" s="17"/>
      <c r="U470" s="19"/>
    </row>
    <row r="471" spans="3:21" ht="15.75" customHeight="1">
      <c r="C471" s="17"/>
      <c r="D471" s="66"/>
      <c r="E471" s="66"/>
      <c r="F471" s="66"/>
      <c r="G471" s="66"/>
      <c r="H471" s="66"/>
      <c r="I471" s="66"/>
      <c r="J471" s="66"/>
      <c r="K471" s="12"/>
      <c r="L471" s="12"/>
      <c r="T471" s="17"/>
      <c r="U471" s="19"/>
    </row>
    <row r="472" spans="3:21" ht="15.75" customHeight="1">
      <c r="C472" s="17"/>
      <c r="D472" s="66"/>
      <c r="E472" s="66"/>
      <c r="F472" s="66"/>
      <c r="G472" s="66"/>
      <c r="H472" s="66"/>
      <c r="I472" s="66"/>
      <c r="J472" s="66"/>
      <c r="K472" s="12"/>
      <c r="L472" s="12"/>
      <c r="T472" s="17"/>
      <c r="U472" s="19"/>
    </row>
    <row r="473" spans="3:21" ht="15.75" customHeight="1">
      <c r="C473" s="17"/>
      <c r="D473" s="66"/>
      <c r="E473" s="66"/>
      <c r="F473" s="66"/>
      <c r="G473" s="66"/>
      <c r="H473" s="66"/>
      <c r="I473" s="66"/>
      <c r="J473" s="66"/>
      <c r="K473" s="12"/>
      <c r="L473" s="12"/>
      <c r="T473" s="17"/>
      <c r="U473" s="19"/>
    </row>
    <row r="474" spans="3:21" ht="15.75" customHeight="1">
      <c r="C474" s="17"/>
      <c r="D474" s="66"/>
      <c r="E474" s="66"/>
      <c r="F474" s="66"/>
      <c r="G474" s="66"/>
      <c r="H474" s="66"/>
      <c r="I474" s="66"/>
      <c r="J474" s="66"/>
      <c r="K474" s="12"/>
      <c r="L474" s="12"/>
      <c r="T474" s="17"/>
      <c r="U474" s="19"/>
    </row>
    <row r="475" spans="3:21" ht="15.75" customHeight="1">
      <c r="C475" s="17"/>
      <c r="D475" s="66"/>
      <c r="E475" s="66"/>
      <c r="F475" s="66"/>
      <c r="G475" s="66"/>
      <c r="H475" s="66"/>
      <c r="I475" s="66"/>
      <c r="J475" s="66"/>
      <c r="K475" s="12"/>
      <c r="L475" s="12"/>
      <c r="T475" s="17"/>
      <c r="U475" s="19"/>
    </row>
    <row r="476" spans="3:21" ht="15.75" customHeight="1">
      <c r="C476" s="17"/>
      <c r="D476" s="66"/>
      <c r="E476" s="66"/>
      <c r="F476" s="66"/>
      <c r="G476" s="66"/>
      <c r="H476" s="66"/>
      <c r="I476" s="66"/>
      <c r="J476" s="66"/>
      <c r="K476" s="12"/>
      <c r="L476" s="12"/>
      <c r="T476" s="17"/>
      <c r="U476" s="19"/>
    </row>
    <row r="477" spans="3:21" ht="15.75" customHeight="1">
      <c r="C477" s="17"/>
      <c r="D477" s="66"/>
      <c r="E477" s="66"/>
      <c r="F477" s="66"/>
      <c r="G477" s="66"/>
      <c r="H477" s="66"/>
      <c r="I477" s="66"/>
      <c r="J477" s="66"/>
      <c r="K477" s="12"/>
      <c r="L477" s="12"/>
      <c r="T477" s="17"/>
      <c r="U477" s="19"/>
    </row>
    <row r="478" spans="3:21" ht="15.75" customHeight="1">
      <c r="C478" s="17"/>
      <c r="D478" s="66"/>
      <c r="E478" s="66"/>
      <c r="F478" s="66"/>
      <c r="G478" s="66"/>
      <c r="H478" s="66"/>
      <c r="I478" s="66"/>
      <c r="J478" s="66"/>
      <c r="K478" s="12"/>
      <c r="L478" s="12"/>
      <c r="T478" s="17"/>
      <c r="U478" s="19"/>
    </row>
    <row r="479" spans="3:21" ht="15.75" customHeight="1">
      <c r="C479" s="17"/>
      <c r="D479" s="66"/>
      <c r="E479" s="66"/>
      <c r="F479" s="66"/>
      <c r="G479" s="66"/>
      <c r="H479" s="66"/>
      <c r="I479" s="66"/>
      <c r="J479" s="66"/>
      <c r="K479" s="12"/>
      <c r="L479" s="12"/>
      <c r="T479" s="17"/>
      <c r="U479" s="19"/>
    </row>
    <row r="480" spans="3:21" ht="15.75" customHeight="1">
      <c r="C480" s="17"/>
      <c r="D480" s="66"/>
      <c r="E480" s="66"/>
      <c r="F480" s="66"/>
      <c r="G480" s="66"/>
      <c r="H480" s="66"/>
      <c r="I480" s="66"/>
      <c r="J480" s="66"/>
      <c r="K480" s="12"/>
      <c r="L480" s="12"/>
      <c r="T480" s="17"/>
      <c r="U480" s="19"/>
    </row>
    <row r="481" spans="3:21" ht="15.75" customHeight="1">
      <c r="C481" s="17"/>
      <c r="D481" s="66"/>
      <c r="E481" s="66"/>
      <c r="F481" s="66"/>
      <c r="G481" s="66"/>
      <c r="H481" s="66"/>
      <c r="I481" s="66"/>
      <c r="J481" s="66"/>
      <c r="K481" s="12"/>
      <c r="L481" s="12"/>
      <c r="T481" s="17"/>
      <c r="U481" s="19"/>
    </row>
    <row r="482" spans="3:21" ht="15.75" customHeight="1">
      <c r="C482" s="17"/>
      <c r="D482" s="66"/>
      <c r="E482" s="66"/>
      <c r="F482" s="66"/>
      <c r="G482" s="66"/>
      <c r="H482" s="66"/>
      <c r="I482" s="66"/>
      <c r="J482" s="66"/>
      <c r="K482" s="12"/>
      <c r="L482" s="12"/>
      <c r="T482" s="17"/>
      <c r="U482" s="19"/>
    </row>
    <row r="483" spans="3:21" ht="15.75" customHeight="1">
      <c r="C483" s="17"/>
      <c r="D483" s="66"/>
      <c r="E483" s="66"/>
      <c r="F483" s="66"/>
      <c r="G483" s="66"/>
      <c r="H483" s="66"/>
      <c r="I483" s="66"/>
      <c r="J483" s="66"/>
      <c r="K483" s="12"/>
      <c r="L483" s="12"/>
      <c r="T483" s="17"/>
      <c r="U483" s="19"/>
    </row>
    <row r="484" spans="3:21" ht="15.75" customHeight="1">
      <c r="C484" s="17"/>
      <c r="D484" s="66"/>
      <c r="E484" s="66"/>
      <c r="F484" s="66"/>
      <c r="G484" s="66"/>
      <c r="H484" s="66"/>
      <c r="I484" s="66"/>
      <c r="J484" s="66"/>
      <c r="K484" s="12"/>
      <c r="L484" s="12"/>
      <c r="T484" s="17"/>
      <c r="U484" s="19"/>
    </row>
    <row r="485" spans="3:21" ht="15.75" customHeight="1">
      <c r="C485" s="17"/>
      <c r="D485" s="66"/>
      <c r="E485" s="66"/>
      <c r="F485" s="66"/>
      <c r="G485" s="66"/>
      <c r="H485" s="66"/>
      <c r="I485" s="66"/>
      <c r="J485" s="66"/>
      <c r="K485" s="12"/>
      <c r="L485" s="12"/>
      <c r="T485" s="17"/>
      <c r="U485" s="19"/>
    </row>
    <row r="486" spans="3:21" ht="15.75" customHeight="1">
      <c r="C486" s="17"/>
      <c r="D486" s="66"/>
      <c r="E486" s="66"/>
      <c r="F486" s="66"/>
      <c r="G486" s="66"/>
      <c r="H486" s="66"/>
      <c r="I486" s="66"/>
      <c r="J486" s="66"/>
      <c r="K486" s="12"/>
      <c r="L486" s="12"/>
      <c r="T486" s="17"/>
      <c r="U486" s="19"/>
    </row>
    <row r="487" spans="3:21" ht="15.75" customHeight="1">
      <c r="C487" s="17"/>
      <c r="D487" s="66"/>
      <c r="E487" s="66"/>
      <c r="F487" s="66"/>
      <c r="G487" s="66"/>
      <c r="H487" s="66"/>
      <c r="I487" s="66"/>
      <c r="J487" s="66"/>
      <c r="K487" s="12"/>
      <c r="L487" s="12"/>
      <c r="T487" s="17"/>
      <c r="U487" s="19"/>
    </row>
    <row r="488" spans="3:21" ht="15.75" customHeight="1">
      <c r="C488" s="17"/>
      <c r="D488" s="66"/>
      <c r="E488" s="66"/>
      <c r="F488" s="66"/>
      <c r="G488" s="66"/>
      <c r="H488" s="66"/>
      <c r="I488" s="66"/>
      <c r="J488" s="66"/>
      <c r="K488" s="12"/>
      <c r="L488" s="12"/>
      <c r="T488" s="17"/>
      <c r="U488" s="19"/>
    </row>
    <row r="489" spans="3:21" ht="15.75" customHeight="1">
      <c r="C489" s="17"/>
      <c r="D489" s="66"/>
      <c r="E489" s="66"/>
      <c r="F489" s="66"/>
      <c r="G489" s="66"/>
      <c r="H489" s="66"/>
      <c r="I489" s="66"/>
      <c r="J489" s="66"/>
      <c r="K489" s="12"/>
      <c r="L489" s="12"/>
      <c r="T489" s="17"/>
      <c r="U489" s="19"/>
    </row>
    <row r="490" spans="3:21" ht="15.75" customHeight="1">
      <c r="C490" s="17"/>
      <c r="D490" s="66"/>
      <c r="E490" s="66"/>
      <c r="F490" s="66"/>
      <c r="G490" s="66"/>
      <c r="H490" s="66"/>
      <c r="I490" s="66"/>
      <c r="J490" s="66"/>
      <c r="K490" s="12"/>
      <c r="L490" s="12"/>
      <c r="T490" s="17"/>
      <c r="U490" s="19"/>
    </row>
    <row r="491" spans="3:21" ht="15.75" customHeight="1">
      <c r="C491" s="17"/>
      <c r="D491" s="66"/>
      <c r="E491" s="66"/>
      <c r="F491" s="66"/>
      <c r="G491" s="66"/>
      <c r="H491" s="66"/>
      <c r="I491" s="66"/>
      <c r="J491" s="66"/>
      <c r="K491" s="12"/>
      <c r="L491" s="12"/>
      <c r="T491" s="17"/>
      <c r="U491" s="19"/>
    </row>
    <row r="492" spans="3:21" ht="15.75" customHeight="1">
      <c r="C492" s="17"/>
      <c r="D492" s="66"/>
      <c r="E492" s="66"/>
      <c r="F492" s="66"/>
      <c r="G492" s="66"/>
      <c r="H492" s="66"/>
      <c r="I492" s="66"/>
      <c r="J492" s="66"/>
      <c r="K492" s="12"/>
      <c r="L492" s="12"/>
      <c r="T492" s="17"/>
      <c r="U492" s="19"/>
    </row>
    <row r="493" spans="3:21" ht="15.75" customHeight="1">
      <c r="C493" s="17"/>
      <c r="D493" s="66"/>
      <c r="E493" s="66"/>
      <c r="F493" s="66"/>
      <c r="G493" s="66"/>
      <c r="H493" s="66"/>
      <c r="I493" s="66"/>
      <c r="J493" s="66"/>
      <c r="K493" s="12"/>
      <c r="L493" s="12"/>
      <c r="T493" s="17"/>
      <c r="U493" s="19"/>
    </row>
    <row r="494" spans="3:21" ht="15.75" customHeight="1">
      <c r="C494" s="17"/>
      <c r="D494" s="66"/>
      <c r="E494" s="66"/>
      <c r="F494" s="66"/>
      <c r="G494" s="66"/>
      <c r="H494" s="66"/>
      <c r="I494" s="66"/>
      <c r="J494" s="66"/>
      <c r="K494" s="12"/>
      <c r="L494" s="12"/>
      <c r="T494" s="17"/>
      <c r="U494" s="19"/>
    </row>
    <row r="495" spans="3:21" ht="15.75" customHeight="1">
      <c r="C495" s="17"/>
      <c r="D495" s="66"/>
      <c r="E495" s="66"/>
      <c r="F495" s="66"/>
      <c r="G495" s="66"/>
      <c r="H495" s="66"/>
      <c r="I495" s="66"/>
      <c r="J495" s="66"/>
      <c r="K495" s="12"/>
      <c r="L495" s="12"/>
      <c r="T495" s="17"/>
      <c r="U495" s="19"/>
    </row>
    <row r="496" spans="3:21" ht="15.75" customHeight="1">
      <c r="C496" s="17"/>
      <c r="D496" s="66"/>
      <c r="E496" s="66"/>
      <c r="F496" s="66"/>
      <c r="G496" s="66"/>
      <c r="H496" s="66"/>
      <c r="I496" s="66"/>
      <c r="J496" s="66"/>
      <c r="K496" s="12"/>
      <c r="L496" s="12"/>
      <c r="T496" s="17"/>
      <c r="U496" s="19"/>
    </row>
    <row r="497" spans="3:21" ht="15.75" customHeight="1">
      <c r="C497" s="17"/>
      <c r="D497" s="66"/>
      <c r="E497" s="66"/>
      <c r="F497" s="66"/>
      <c r="G497" s="66"/>
      <c r="H497" s="66"/>
      <c r="I497" s="66"/>
      <c r="J497" s="66"/>
      <c r="K497" s="12"/>
      <c r="L497" s="12"/>
      <c r="T497" s="17"/>
      <c r="U497" s="19"/>
    </row>
    <row r="498" spans="3:21" ht="15.75" customHeight="1">
      <c r="C498" s="17"/>
      <c r="D498" s="66"/>
      <c r="E498" s="66"/>
      <c r="F498" s="66"/>
      <c r="G498" s="66"/>
      <c r="H498" s="66"/>
      <c r="I498" s="66"/>
      <c r="J498" s="66"/>
      <c r="K498" s="12"/>
      <c r="L498" s="12"/>
      <c r="T498" s="17"/>
      <c r="U498" s="19"/>
    </row>
    <row r="499" spans="3:21" ht="15.75" customHeight="1">
      <c r="C499" s="17"/>
      <c r="D499" s="66"/>
      <c r="E499" s="66"/>
      <c r="F499" s="66"/>
      <c r="G499" s="66"/>
      <c r="H499" s="66"/>
      <c r="I499" s="66"/>
      <c r="J499" s="66"/>
      <c r="K499" s="12"/>
      <c r="L499" s="12"/>
      <c r="T499" s="17"/>
      <c r="U499" s="19"/>
    </row>
    <row r="500" spans="3:21" ht="15.75" customHeight="1">
      <c r="C500" s="17"/>
      <c r="D500" s="66"/>
      <c r="E500" s="66"/>
      <c r="F500" s="66"/>
      <c r="G500" s="66"/>
      <c r="H500" s="66"/>
      <c r="I500" s="66"/>
      <c r="J500" s="66"/>
      <c r="K500" s="12"/>
      <c r="L500" s="12"/>
      <c r="T500" s="17"/>
      <c r="U500" s="19"/>
    </row>
    <row r="501" spans="3:21" ht="15.75" customHeight="1">
      <c r="C501" s="17"/>
      <c r="D501" s="66"/>
      <c r="E501" s="66"/>
      <c r="F501" s="66"/>
      <c r="G501" s="66"/>
      <c r="H501" s="66"/>
      <c r="I501" s="66"/>
      <c r="J501" s="66"/>
      <c r="K501" s="12"/>
      <c r="L501" s="12"/>
      <c r="T501" s="17"/>
      <c r="U501" s="19"/>
    </row>
    <row r="502" spans="3:21" ht="15.75" customHeight="1">
      <c r="C502" s="17"/>
      <c r="D502" s="66"/>
      <c r="E502" s="66"/>
      <c r="F502" s="66"/>
      <c r="G502" s="66"/>
      <c r="H502" s="66"/>
      <c r="I502" s="66"/>
      <c r="J502" s="66"/>
      <c r="K502" s="12"/>
      <c r="L502" s="12"/>
      <c r="T502" s="17"/>
      <c r="U502" s="19"/>
    </row>
    <row r="503" spans="3:21" ht="15.75" customHeight="1">
      <c r="C503" s="17"/>
      <c r="D503" s="66"/>
      <c r="E503" s="66"/>
      <c r="F503" s="66"/>
      <c r="G503" s="66"/>
      <c r="H503" s="66"/>
      <c r="I503" s="66"/>
      <c r="J503" s="66"/>
      <c r="K503" s="12"/>
      <c r="L503" s="12"/>
      <c r="T503" s="17"/>
      <c r="U503" s="19"/>
    </row>
    <row r="504" spans="3:21" ht="15.75" customHeight="1">
      <c r="C504" s="17"/>
      <c r="D504" s="66"/>
      <c r="E504" s="66"/>
      <c r="F504" s="66"/>
      <c r="G504" s="66"/>
      <c r="H504" s="66"/>
      <c r="I504" s="66"/>
      <c r="J504" s="66"/>
      <c r="K504" s="12"/>
      <c r="L504" s="12"/>
      <c r="T504" s="17"/>
      <c r="U504" s="19"/>
    </row>
    <row r="505" spans="3:21" ht="15.75" customHeight="1">
      <c r="C505" s="17"/>
      <c r="D505" s="66"/>
      <c r="E505" s="66"/>
      <c r="F505" s="66"/>
      <c r="G505" s="66"/>
      <c r="H505" s="66"/>
      <c r="I505" s="66"/>
      <c r="J505" s="66"/>
      <c r="K505" s="12"/>
      <c r="L505" s="12"/>
      <c r="T505" s="17"/>
      <c r="U505" s="19"/>
    </row>
    <row r="506" spans="3:21" ht="15.75" customHeight="1">
      <c r="C506" s="17"/>
      <c r="D506" s="66"/>
      <c r="E506" s="66"/>
      <c r="F506" s="66"/>
      <c r="G506" s="66"/>
      <c r="H506" s="66"/>
      <c r="I506" s="66"/>
      <c r="J506" s="66"/>
      <c r="K506" s="12"/>
      <c r="L506" s="12"/>
      <c r="T506" s="17"/>
      <c r="U506" s="19"/>
    </row>
    <row r="507" spans="3:21" ht="15.75" customHeight="1">
      <c r="C507" s="17"/>
      <c r="D507" s="66"/>
      <c r="E507" s="66"/>
      <c r="F507" s="66"/>
      <c r="G507" s="66"/>
      <c r="H507" s="66"/>
      <c r="I507" s="66"/>
      <c r="J507" s="66"/>
      <c r="K507" s="12"/>
      <c r="L507" s="12"/>
      <c r="T507" s="17"/>
      <c r="U507" s="19"/>
    </row>
    <row r="508" spans="3:21" ht="15.75" customHeight="1">
      <c r="C508" s="17"/>
      <c r="D508" s="66"/>
      <c r="E508" s="66"/>
      <c r="F508" s="66"/>
      <c r="G508" s="66"/>
      <c r="H508" s="66"/>
      <c r="I508" s="66"/>
      <c r="J508" s="66"/>
      <c r="K508" s="12"/>
      <c r="L508" s="12"/>
      <c r="T508" s="17"/>
      <c r="U508" s="19"/>
    </row>
    <row r="509" spans="3:21" ht="15.75" customHeight="1">
      <c r="C509" s="17"/>
      <c r="D509" s="66"/>
      <c r="E509" s="66"/>
      <c r="F509" s="66"/>
      <c r="G509" s="66"/>
      <c r="H509" s="66"/>
      <c r="I509" s="66"/>
      <c r="J509" s="66"/>
      <c r="K509" s="12"/>
      <c r="L509" s="12"/>
      <c r="T509" s="17"/>
      <c r="U509" s="19"/>
    </row>
    <row r="510" spans="3:21" ht="15.75" customHeight="1">
      <c r="C510" s="17"/>
      <c r="D510" s="66"/>
      <c r="E510" s="66"/>
      <c r="F510" s="66"/>
      <c r="G510" s="66"/>
      <c r="H510" s="66"/>
      <c r="I510" s="66"/>
      <c r="J510" s="66"/>
      <c r="K510" s="12"/>
      <c r="L510" s="12"/>
      <c r="T510" s="17"/>
      <c r="U510" s="19"/>
    </row>
    <row r="511" spans="3:21" ht="15.75" customHeight="1">
      <c r="C511" s="17"/>
      <c r="D511" s="66"/>
      <c r="E511" s="66"/>
      <c r="F511" s="66"/>
      <c r="G511" s="66"/>
      <c r="H511" s="66"/>
      <c r="I511" s="66"/>
      <c r="J511" s="66"/>
      <c r="K511" s="12"/>
      <c r="L511" s="12"/>
      <c r="T511" s="17"/>
      <c r="U511" s="19"/>
    </row>
    <row r="512" spans="3:21" ht="15.75" customHeight="1">
      <c r="C512" s="17"/>
      <c r="D512" s="66"/>
      <c r="E512" s="66"/>
      <c r="F512" s="66"/>
      <c r="G512" s="66"/>
      <c r="H512" s="66"/>
      <c r="I512" s="66"/>
      <c r="J512" s="66"/>
      <c r="K512" s="12"/>
      <c r="L512" s="12"/>
      <c r="T512" s="17"/>
      <c r="U512" s="19"/>
    </row>
    <row r="513" spans="3:21" ht="15.75" customHeight="1">
      <c r="C513" s="17"/>
      <c r="D513" s="66"/>
      <c r="E513" s="66"/>
      <c r="F513" s="66"/>
      <c r="G513" s="66"/>
      <c r="H513" s="66"/>
      <c r="I513" s="66"/>
      <c r="J513" s="66"/>
      <c r="K513" s="12"/>
      <c r="L513" s="12"/>
      <c r="T513" s="17"/>
      <c r="U513" s="19"/>
    </row>
    <row r="514" spans="3:21" ht="15.75" customHeight="1">
      <c r="C514" s="17"/>
      <c r="D514" s="66"/>
      <c r="E514" s="66"/>
      <c r="F514" s="66"/>
      <c r="G514" s="66"/>
      <c r="H514" s="66"/>
      <c r="I514" s="66"/>
      <c r="J514" s="66"/>
      <c r="K514" s="12"/>
      <c r="L514" s="12"/>
      <c r="T514" s="17"/>
      <c r="U514" s="19"/>
    </row>
    <row r="515" spans="3:21" ht="15.75" customHeight="1">
      <c r="C515" s="17"/>
      <c r="D515" s="66"/>
      <c r="E515" s="66"/>
      <c r="F515" s="66"/>
      <c r="G515" s="66"/>
      <c r="H515" s="66"/>
      <c r="I515" s="66"/>
      <c r="J515" s="66"/>
      <c r="K515" s="12"/>
      <c r="L515" s="12"/>
      <c r="T515" s="17"/>
      <c r="U515" s="19"/>
    </row>
    <row r="516" spans="3:21" ht="15.75" customHeight="1">
      <c r="C516" s="17"/>
      <c r="D516" s="66"/>
      <c r="E516" s="66"/>
      <c r="F516" s="66"/>
      <c r="G516" s="66"/>
      <c r="H516" s="66"/>
      <c r="I516" s="66"/>
      <c r="J516" s="66"/>
      <c r="K516" s="12"/>
      <c r="L516" s="12"/>
      <c r="T516" s="17"/>
      <c r="U516" s="19"/>
    </row>
    <row r="517" spans="3:21" ht="15.75" customHeight="1">
      <c r="C517" s="17"/>
      <c r="D517" s="66"/>
      <c r="E517" s="66"/>
      <c r="F517" s="66"/>
      <c r="G517" s="66"/>
      <c r="H517" s="66"/>
      <c r="I517" s="66"/>
      <c r="J517" s="66"/>
      <c r="K517" s="12"/>
      <c r="L517" s="12"/>
      <c r="T517" s="17"/>
      <c r="U517" s="19"/>
    </row>
    <row r="518" spans="3:21" ht="15.75" customHeight="1">
      <c r="C518" s="17"/>
      <c r="D518" s="66"/>
      <c r="E518" s="66"/>
      <c r="F518" s="66"/>
      <c r="G518" s="66"/>
      <c r="H518" s="66"/>
      <c r="I518" s="66"/>
      <c r="J518" s="66"/>
      <c r="K518" s="12"/>
      <c r="L518" s="12"/>
      <c r="T518" s="17"/>
      <c r="U518" s="19"/>
    </row>
    <row r="519" spans="3:21" ht="15.75" customHeight="1">
      <c r="C519" s="17"/>
      <c r="D519" s="66"/>
      <c r="E519" s="66"/>
      <c r="F519" s="66"/>
      <c r="G519" s="66"/>
      <c r="H519" s="66"/>
      <c r="I519" s="66"/>
      <c r="J519" s="66"/>
      <c r="K519" s="12"/>
      <c r="L519" s="12"/>
      <c r="T519" s="17"/>
      <c r="U519" s="19"/>
    </row>
    <row r="520" spans="3:21" ht="15.75" customHeight="1">
      <c r="C520" s="17"/>
      <c r="D520" s="66"/>
      <c r="E520" s="66"/>
      <c r="F520" s="66"/>
      <c r="G520" s="66"/>
      <c r="H520" s="66"/>
      <c r="I520" s="66"/>
      <c r="J520" s="66"/>
      <c r="K520" s="12"/>
      <c r="L520" s="12"/>
      <c r="T520" s="17"/>
      <c r="U520" s="19"/>
    </row>
    <row r="521" spans="3:21" ht="15.75" customHeight="1">
      <c r="C521" s="17"/>
      <c r="D521" s="66"/>
      <c r="E521" s="66"/>
      <c r="F521" s="66"/>
      <c r="G521" s="66"/>
      <c r="H521" s="66"/>
      <c r="I521" s="66"/>
      <c r="J521" s="66"/>
      <c r="K521" s="12"/>
      <c r="L521" s="12"/>
      <c r="T521" s="17"/>
      <c r="U521" s="19"/>
    </row>
    <row r="522" spans="3:21" ht="15.75" customHeight="1">
      <c r="C522" s="17"/>
      <c r="D522" s="66"/>
      <c r="E522" s="66"/>
      <c r="F522" s="66"/>
      <c r="G522" s="66"/>
      <c r="H522" s="66"/>
      <c r="I522" s="66"/>
      <c r="J522" s="66"/>
      <c r="K522" s="12"/>
      <c r="L522" s="12"/>
      <c r="T522" s="17"/>
      <c r="U522" s="19"/>
    </row>
    <row r="523" spans="3:21" ht="15.75" customHeight="1">
      <c r="C523" s="17"/>
      <c r="D523" s="66"/>
      <c r="E523" s="66"/>
      <c r="F523" s="66"/>
      <c r="G523" s="66"/>
      <c r="H523" s="66"/>
      <c r="I523" s="66"/>
      <c r="J523" s="66"/>
      <c r="K523" s="12"/>
      <c r="L523" s="12"/>
      <c r="T523" s="17"/>
      <c r="U523" s="19"/>
    </row>
    <row r="524" spans="3:21" ht="15.75" customHeight="1">
      <c r="C524" s="17"/>
      <c r="D524" s="66"/>
      <c r="E524" s="66"/>
      <c r="F524" s="66"/>
      <c r="G524" s="66"/>
      <c r="H524" s="66"/>
      <c r="I524" s="66"/>
      <c r="J524" s="66"/>
      <c r="K524" s="12"/>
      <c r="L524" s="12"/>
      <c r="T524" s="17"/>
      <c r="U524" s="19"/>
    </row>
    <row r="525" spans="3:21" ht="15.75" customHeight="1">
      <c r="C525" s="17"/>
      <c r="D525" s="66"/>
      <c r="E525" s="66"/>
      <c r="F525" s="66"/>
      <c r="G525" s="66"/>
      <c r="H525" s="66"/>
      <c r="I525" s="66"/>
      <c r="J525" s="66"/>
      <c r="K525" s="12"/>
      <c r="L525" s="12"/>
      <c r="T525" s="17"/>
      <c r="U525" s="19"/>
    </row>
    <row r="526" spans="3:21" ht="15.75" customHeight="1">
      <c r="C526" s="17"/>
      <c r="D526" s="66"/>
      <c r="E526" s="66"/>
      <c r="F526" s="66"/>
      <c r="G526" s="66"/>
      <c r="H526" s="66"/>
      <c r="I526" s="66"/>
      <c r="J526" s="66"/>
      <c r="K526" s="12"/>
      <c r="L526" s="12"/>
      <c r="T526" s="17"/>
      <c r="U526" s="19"/>
    </row>
    <row r="527" spans="3:21" ht="15.75" customHeight="1">
      <c r="C527" s="17"/>
      <c r="D527" s="66"/>
      <c r="E527" s="66"/>
      <c r="F527" s="66"/>
      <c r="G527" s="66"/>
      <c r="H527" s="66"/>
      <c r="I527" s="66"/>
      <c r="J527" s="66"/>
      <c r="K527" s="12"/>
      <c r="L527" s="12"/>
      <c r="T527" s="17"/>
      <c r="U527" s="19"/>
    </row>
    <row r="528" spans="3:21" ht="15.75" customHeight="1">
      <c r="C528" s="17"/>
      <c r="D528" s="66"/>
      <c r="E528" s="66"/>
      <c r="F528" s="66"/>
      <c r="G528" s="66"/>
      <c r="H528" s="66"/>
      <c r="I528" s="66"/>
      <c r="J528" s="66"/>
      <c r="K528" s="12"/>
      <c r="L528" s="12"/>
      <c r="T528" s="17"/>
      <c r="U528" s="19"/>
    </row>
    <row r="529" spans="3:21" ht="15.75" customHeight="1">
      <c r="C529" s="17"/>
      <c r="D529" s="66"/>
      <c r="E529" s="66"/>
      <c r="F529" s="66"/>
      <c r="G529" s="66"/>
      <c r="H529" s="66"/>
      <c r="I529" s="66"/>
      <c r="J529" s="66"/>
      <c r="K529" s="12"/>
      <c r="L529" s="12"/>
      <c r="T529" s="17"/>
      <c r="U529" s="19"/>
    </row>
    <row r="530" spans="3:21" ht="15.75" customHeight="1">
      <c r="C530" s="17"/>
      <c r="D530" s="66"/>
      <c r="E530" s="66"/>
      <c r="F530" s="66"/>
      <c r="G530" s="66"/>
      <c r="H530" s="66"/>
      <c r="I530" s="66"/>
      <c r="J530" s="66"/>
      <c r="K530" s="12"/>
      <c r="L530" s="12"/>
      <c r="T530" s="17"/>
      <c r="U530" s="19"/>
    </row>
    <row r="531" spans="3:21" ht="15.75" customHeight="1">
      <c r="C531" s="17"/>
      <c r="D531" s="66"/>
      <c r="E531" s="66"/>
      <c r="F531" s="66"/>
      <c r="G531" s="66"/>
      <c r="H531" s="66"/>
      <c r="I531" s="66"/>
      <c r="J531" s="66"/>
      <c r="K531" s="12"/>
      <c r="L531" s="12"/>
      <c r="T531" s="17"/>
      <c r="U531" s="19"/>
    </row>
    <row r="532" spans="3:21" ht="15.75" customHeight="1">
      <c r="C532" s="17"/>
      <c r="D532" s="66"/>
      <c r="E532" s="66"/>
      <c r="F532" s="66"/>
      <c r="G532" s="66"/>
      <c r="H532" s="66"/>
      <c r="I532" s="66"/>
      <c r="J532" s="66"/>
      <c r="K532" s="12"/>
      <c r="L532" s="12"/>
      <c r="T532" s="17"/>
      <c r="U532" s="19"/>
    </row>
    <row r="533" spans="3:21" ht="15.75" customHeight="1">
      <c r="C533" s="17"/>
      <c r="D533" s="66"/>
      <c r="E533" s="66"/>
      <c r="F533" s="66"/>
      <c r="G533" s="66"/>
      <c r="H533" s="66"/>
      <c r="I533" s="66"/>
      <c r="J533" s="66"/>
      <c r="K533" s="12"/>
      <c r="L533" s="12"/>
      <c r="T533" s="17"/>
      <c r="U533" s="19"/>
    </row>
    <row r="534" spans="3:21" ht="15.75" customHeight="1">
      <c r="C534" s="17"/>
      <c r="D534" s="66"/>
      <c r="E534" s="66"/>
      <c r="F534" s="66"/>
      <c r="G534" s="66"/>
      <c r="H534" s="66"/>
      <c r="I534" s="66"/>
      <c r="J534" s="66"/>
      <c r="K534" s="12"/>
      <c r="L534" s="12"/>
      <c r="T534" s="17"/>
      <c r="U534" s="19"/>
    </row>
    <row r="535" spans="3:21" ht="15.75" customHeight="1">
      <c r="C535" s="17"/>
      <c r="D535" s="66"/>
      <c r="E535" s="66"/>
      <c r="F535" s="66"/>
      <c r="G535" s="66"/>
      <c r="H535" s="66"/>
      <c r="I535" s="66"/>
      <c r="J535" s="66"/>
      <c r="K535" s="12"/>
      <c r="L535" s="12"/>
      <c r="T535" s="17"/>
      <c r="U535" s="19"/>
    </row>
    <row r="536" spans="3:21" ht="15.75" customHeight="1">
      <c r="C536" s="17"/>
      <c r="D536" s="66"/>
      <c r="E536" s="66"/>
      <c r="F536" s="66"/>
      <c r="G536" s="66"/>
      <c r="H536" s="66"/>
      <c r="I536" s="66"/>
      <c r="J536" s="66"/>
      <c r="K536" s="12"/>
      <c r="L536" s="12"/>
      <c r="T536" s="17"/>
      <c r="U536" s="19"/>
    </row>
    <row r="537" spans="3:21" ht="15.75" customHeight="1">
      <c r="C537" s="17"/>
      <c r="D537" s="66"/>
      <c r="E537" s="66"/>
      <c r="F537" s="66"/>
      <c r="G537" s="66"/>
      <c r="H537" s="66"/>
      <c r="I537" s="66"/>
      <c r="J537" s="66"/>
      <c r="K537" s="12"/>
      <c r="L537" s="12"/>
      <c r="T537" s="17"/>
      <c r="U537" s="19"/>
    </row>
    <row r="538" spans="3:21" ht="15.75" customHeight="1">
      <c r="C538" s="17"/>
      <c r="D538" s="66"/>
      <c r="E538" s="66"/>
      <c r="F538" s="66"/>
      <c r="G538" s="66"/>
      <c r="H538" s="66"/>
      <c r="I538" s="66"/>
      <c r="J538" s="66"/>
      <c r="K538" s="12"/>
      <c r="L538" s="12"/>
      <c r="T538" s="17"/>
      <c r="U538" s="19"/>
    </row>
    <row r="539" spans="3:21" ht="15.75" customHeight="1">
      <c r="C539" s="17"/>
      <c r="D539" s="66"/>
      <c r="E539" s="66"/>
      <c r="F539" s="66"/>
      <c r="G539" s="66"/>
      <c r="H539" s="66"/>
      <c r="I539" s="66"/>
      <c r="J539" s="66"/>
      <c r="K539" s="12"/>
      <c r="L539" s="12"/>
      <c r="T539" s="17"/>
      <c r="U539" s="19"/>
    </row>
    <row r="540" spans="3:21" ht="15.75" customHeight="1">
      <c r="C540" s="17"/>
      <c r="D540" s="66"/>
      <c r="E540" s="66"/>
      <c r="F540" s="66"/>
      <c r="G540" s="66"/>
      <c r="H540" s="66"/>
      <c r="I540" s="66"/>
      <c r="J540" s="66"/>
      <c r="K540" s="12"/>
      <c r="L540" s="12"/>
      <c r="T540" s="17"/>
      <c r="U540" s="19"/>
    </row>
    <row r="541" spans="3:21" ht="15.75" customHeight="1">
      <c r="C541" s="17"/>
      <c r="D541" s="66"/>
      <c r="E541" s="66"/>
      <c r="F541" s="66"/>
      <c r="G541" s="66"/>
      <c r="H541" s="66"/>
      <c r="I541" s="66"/>
      <c r="J541" s="66"/>
      <c r="K541" s="12"/>
      <c r="L541" s="12"/>
      <c r="T541" s="17"/>
      <c r="U541" s="19"/>
    </row>
    <row r="542" spans="3:21" ht="15.75" customHeight="1">
      <c r="C542" s="17"/>
      <c r="D542" s="66"/>
      <c r="E542" s="66"/>
      <c r="F542" s="66"/>
      <c r="G542" s="66"/>
      <c r="H542" s="66"/>
      <c r="I542" s="66"/>
      <c r="J542" s="66"/>
      <c r="K542" s="12"/>
      <c r="L542" s="12"/>
      <c r="T542" s="17"/>
      <c r="U542" s="19"/>
    </row>
    <row r="543" spans="3:21" ht="15.75" customHeight="1">
      <c r="C543" s="17"/>
      <c r="D543" s="66"/>
      <c r="E543" s="66"/>
      <c r="F543" s="66"/>
      <c r="G543" s="66"/>
      <c r="H543" s="66"/>
      <c r="I543" s="66"/>
      <c r="J543" s="66"/>
      <c r="K543" s="12"/>
      <c r="L543" s="12"/>
      <c r="T543" s="17"/>
      <c r="U543" s="19"/>
    </row>
    <row r="544" spans="3:21" ht="15.75" customHeight="1">
      <c r="C544" s="17"/>
      <c r="D544" s="66"/>
      <c r="E544" s="66"/>
      <c r="F544" s="66"/>
      <c r="G544" s="66"/>
      <c r="H544" s="66"/>
      <c r="I544" s="66"/>
      <c r="J544" s="66"/>
      <c r="K544" s="12"/>
      <c r="L544" s="12"/>
      <c r="T544" s="17"/>
      <c r="U544" s="19"/>
    </row>
  </sheetData>
  <sortState ref="S5:U12">
    <sortCondition descending="1" ref="T5:T12"/>
  </sortState>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AG34"/>
  <sheetViews>
    <sheetView showGridLines="0" zoomScale="90" zoomScaleNormal="90" zoomScalePageLayoutView="90" workbookViewId="0">
      <selection activeCell="I22" sqref="I22"/>
    </sheetView>
  </sheetViews>
  <sheetFormatPr defaultColWidth="8.875" defaultRowHeight="15.75"/>
  <cols>
    <col min="1" max="1" width="13" style="203" bestFit="1" customWidth="1"/>
    <col min="2" max="2" width="11.625" style="202" bestFit="1" customWidth="1"/>
    <col min="3" max="3" width="8.875" style="202" customWidth="1"/>
    <col min="4" max="4" width="9.375" style="202" customWidth="1"/>
    <col min="5" max="5" width="7.875" style="202" customWidth="1"/>
    <col min="6" max="6" width="10.875" style="202" bestFit="1" customWidth="1"/>
    <col min="7" max="7" width="3.125" style="202" customWidth="1"/>
    <col min="8" max="8" width="8.125" style="202" customWidth="1"/>
    <col min="9" max="9" width="11.125" style="202" customWidth="1"/>
    <col min="10" max="10" width="5.125" style="202" customWidth="1"/>
    <col min="11" max="11" width="11.125" style="202" customWidth="1"/>
    <col min="12" max="13" width="6.5" style="202" customWidth="1"/>
    <col min="14" max="14" width="11.125" style="202" customWidth="1"/>
    <col min="15" max="15" width="7" style="202" customWidth="1"/>
    <col min="16" max="16" width="7.875" style="203" customWidth="1"/>
    <col min="17" max="17" width="47.625" style="203" customWidth="1"/>
    <col min="18" max="33" width="4.5" style="203" bestFit="1" customWidth="1"/>
    <col min="34" max="256" width="11.125" style="203" customWidth="1"/>
    <col min="257" max="16384" width="8.875" style="203"/>
  </cols>
  <sheetData>
    <row r="1" spans="2:33">
      <c r="P1" s="289"/>
      <c r="Q1" s="248"/>
      <c r="R1" s="289"/>
      <c r="S1" s="289"/>
      <c r="T1" s="218"/>
      <c r="U1" s="289"/>
      <c r="V1" s="289"/>
      <c r="W1" s="289"/>
      <c r="X1" s="289"/>
      <c r="Y1" s="218"/>
      <c r="Z1" s="218"/>
      <c r="AA1" s="289"/>
      <c r="AB1" s="289"/>
      <c r="AC1" s="289"/>
      <c r="AD1" s="289"/>
      <c r="AE1" s="218"/>
      <c r="AF1" s="218"/>
      <c r="AG1" s="289"/>
    </row>
    <row r="2" spans="2:33" ht="15" customHeight="1">
      <c r="C2" s="204" t="s">
        <v>109</v>
      </c>
      <c r="D2" s="204"/>
      <c r="E2" s="204"/>
      <c r="F2" s="204" t="s">
        <v>227</v>
      </c>
      <c r="G2" s="204"/>
      <c r="H2" s="204"/>
      <c r="I2" s="204" t="s">
        <v>296</v>
      </c>
      <c r="J2" s="204"/>
      <c r="K2" s="204"/>
      <c r="L2" s="204" t="s">
        <v>295</v>
      </c>
      <c r="M2" s="204"/>
      <c r="N2" s="204"/>
      <c r="O2" s="204" t="s">
        <v>353</v>
      </c>
      <c r="P2" s="289"/>
      <c r="Q2" s="248"/>
      <c r="R2" s="289"/>
      <c r="S2" s="289"/>
      <c r="T2" s="218"/>
      <c r="U2" s="289"/>
      <c r="V2" s="289"/>
      <c r="W2" s="289"/>
      <c r="X2" s="289"/>
      <c r="Y2" s="218"/>
      <c r="Z2" s="218"/>
      <c r="AA2" s="289"/>
      <c r="AB2" s="289"/>
      <c r="AC2" s="289"/>
      <c r="AD2" s="289"/>
      <c r="AE2" s="218"/>
      <c r="AF2" s="218"/>
      <c r="AG2" s="289"/>
    </row>
    <row r="3" spans="2:33" ht="15" customHeight="1">
      <c r="P3" s="289"/>
      <c r="Q3" s="248"/>
      <c r="R3" s="289"/>
      <c r="S3" s="289"/>
      <c r="T3" s="218"/>
      <c r="U3" s="289"/>
      <c r="V3" s="289"/>
      <c r="W3" s="289"/>
      <c r="X3" s="289"/>
      <c r="Y3" s="218"/>
      <c r="Z3" s="218"/>
      <c r="AA3" s="289"/>
      <c r="AB3" s="289"/>
      <c r="AC3" s="289"/>
      <c r="AD3" s="289"/>
      <c r="AE3" s="218"/>
      <c r="AF3" s="218"/>
      <c r="AG3" s="289"/>
    </row>
    <row r="4" spans="2:33">
      <c r="O4" s="202" t="s">
        <v>393</v>
      </c>
      <c r="P4" s="202"/>
      <c r="Q4" s="248"/>
      <c r="R4" s="289"/>
      <c r="S4" s="289"/>
      <c r="T4" s="218"/>
      <c r="U4" s="289"/>
      <c r="V4" s="289"/>
      <c r="W4" s="289"/>
      <c r="X4" s="289"/>
      <c r="Y4" s="218"/>
      <c r="Z4" s="218"/>
      <c r="AA4" s="289"/>
      <c r="AB4" s="289"/>
      <c r="AC4" s="289"/>
      <c r="AD4" s="289"/>
      <c r="AE4" s="218"/>
      <c r="AF4" s="218"/>
      <c r="AG4" s="289"/>
    </row>
    <row r="5" spans="2:33">
      <c r="B5" s="202">
        <v>6</v>
      </c>
      <c r="C5" s="202" t="s">
        <v>352</v>
      </c>
      <c r="E5" s="290">
        <v>7</v>
      </c>
      <c r="F5" s="202" t="s">
        <v>336</v>
      </c>
      <c r="I5" s="202" t="s">
        <v>350</v>
      </c>
      <c r="K5" s="202">
        <v>1</v>
      </c>
      <c r="L5" s="202" t="s">
        <v>349</v>
      </c>
      <c r="O5" s="202" t="s">
        <v>348</v>
      </c>
      <c r="P5" s="202"/>
      <c r="Q5" s="248"/>
      <c r="R5" s="215"/>
      <c r="S5" s="215"/>
      <c r="T5" s="218"/>
      <c r="U5" s="215"/>
      <c r="V5" s="215"/>
      <c r="W5" s="215"/>
      <c r="X5" s="215"/>
      <c r="Y5" s="218"/>
      <c r="Z5" s="218"/>
      <c r="AA5" s="215"/>
      <c r="AB5" s="215"/>
      <c r="AC5" s="215"/>
      <c r="AD5" s="215"/>
      <c r="AE5" s="218"/>
      <c r="AF5" s="218"/>
      <c r="AG5" s="215"/>
    </row>
    <row r="6" spans="2:33">
      <c r="B6" s="202">
        <v>3</v>
      </c>
      <c r="C6" s="202" t="s">
        <v>316</v>
      </c>
      <c r="E6" s="202">
        <v>2</v>
      </c>
      <c r="F6" s="202" t="s">
        <v>351</v>
      </c>
      <c r="H6" s="202">
        <v>3</v>
      </c>
      <c r="I6" s="202" t="s">
        <v>345</v>
      </c>
      <c r="L6" s="202" t="s">
        <v>306</v>
      </c>
      <c r="O6" s="202" t="s">
        <v>343</v>
      </c>
      <c r="P6" s="202"/>
      <c r="Q6" s="215"/>
      <c r="R6" s="215"/>
      <c r="S6" s="215"/>
      <c r="T6" s="218"/>
      <c r="U6" s="215"/>
      <c r="V6" s="215"/>
      <c r="W6" s="215"/>
      <c r="X6" s="215"/>
      <c r="Y6" s="218"/>
      <c r="Z6" s="218"/>
      <c r="AA6" s="215"/>
      <c r="AB6" s="215"/>
      <c r="AC6" s="215"/>
      <c r="AD6" s="215"/>
      <c r="AE6" s="218"/>
      <c r="AF6" s="218"/>
      <c r="AG6" s="215"/>
    </row>
    <row r="7" spans="2:33">
      <c r="B7" s="202">
        <v>2</v>
      </c>
      <c r="C7" s="202" t="s">
        <v>347</v>
      </c>
      <c r="E7" s="202">
        <v>1</v>
      </c>
      <c r="F7" s="202" t="s">
        <v>346</v>
      </c>
      <c r="H7" s="202">
        <v>1</v>
      </c>
      <c r="I7" s="202" t="s">
        <v>340</v>
      </c>
      <c r="K7" s="202">
        <v>2</v>
      </c>
      <c r="L7" s="202" t="s">
        <v>344</v>
      </c>
      <c r="N7" s="202">
        <v>2</v>
      </c>
      <c r="O7" s="202" t="s">
        <v>338</v>
      </c>
      <c r="P7" s="202"/>
      <c r="Q7" s="215"/>
      <c r="R7" s="215"/>
      <c r="S7" s="215"/>
      <c r="T7" s="218"/>
      <c r="U7" s="215"/>
      <c r="V7" s="215"/>
      <c r="W7" s="215"/>
      <c r="X7" s="215"/>
      <c r="Y7" s="218"/>
      <c r="Z7" s="218"/>
      <c r="AA7" s="215"/>
      <c r="AB7" s="215"/>
      <c r="AC7" s="215"/>
      <c r="AD7" s="215"/>
      <c r="AE7" s="218"/>
      <c r="AF7" s="218"/>
      <c r="AG7" s="215"/>
    </row>
    <row r="8" spans="2:33">
      <c r="C8" s="202" t="s">
        <v>342</v>
      </c>
      <c r="E8" s="202">
        <v>6</v>
      </c>
      <c r="F8" s="202" t="s">
        <v>341</v>
      </c>
      <c r="H8" s="202">
        <v>3</v>
      </c>
      <c r="I8" s="202" t="s">
        <v>335</v>
      </c>
      <c r="K8" s="202">
        <v>1</v>
      </c>
      <c r="L8" s="202" t="s">
        <v>339</v>
      </c>
      <c r="N8" s="202">
        <v>2</v>
      </c>
      <c r="O8" s="202" t="s">
        <v>333</v>
      </c>
      <c r="P8" s="202"/>
      <c r="Q8" s="289"/>
      <c r="R8" s="289"/>
      <c r="S8" s="289"/>
      <c r="T8" s="218"/>
      <c r="U8" s="289"/>
      <c r="V8" s="289"/>
      <c r="W8" s="289"/>
      <c r="X8" s="289"/>
      <c r="Y8" s="218"/>
      <c r="Z8" s="218"/>
      <c r="AA8" s="289"/>
      <c r="AB8" s="289"/>
      <c r="AC8" s="289"/>
      <c r="AD8" s="289"/>
      <c r="AE8" s="218"/>
      <c r="AF8" s="218"/>
      <c r="AG8" s="289"/>
    </row>
    <row r="9" spans="2:33">
      <c r="B9" s="202">
        <v>1</v>
      </c>
      <c r="C9" s="202" t="s">
        <v>324</v>
      </c>
      <c r="H9" s="202">
        <v>1</v>
      </c>
      <c r="I9" s="202" t="s">
        <v>331</v>
      </c>
      <c r="K9" s="202">
        <v>1</v>
      </c>
      <c r="L9" s="202" t="s">
        <v>309</v>
      </c>
      <c r="N9" s="202">
        <v>3</v>
      </c>
      <c r="O9" s="202" t="s">
        <v>329</v>
      </c>
      <c r="P9" s="202"/>
      <c r="Q9" s="289"/>
      <c r="R9" s="289"/>
      <c r="S9" s="289"/>
      <c r="T9" s="210"/>
      <c r="U9" s="289"/>
      <c r="V9" s="289"/>
      <c r="W9" s="289"/>
      <c r="X9" s="289"/>
      <c r="Y9" s="210"/>
      <c r="Z9" s="210"/>
      <c r="AA9" s="289"/>
      <c r="AB9" s="289"/>
      <c r="AC9" s="289"/>
      <c r="AD9" s="289"/>
      <c r="AE9" s="210"/>
      <c r="AF9" s="210"/>
      <c r="AG9" s="289"/>
    </row>
    <row r="10" spans="2:33">
      <c r="B10" s="202">
        <v>4</v>
      </c>
      <c r="C10" s="202" t="s">
        <v>337</v>
      </c>
      <c r="H10" s="202">
        <v>1</v>
      </c>
      <c r="I10" s="202" t="s">
        <v>327</v>
      </c>
      <c r="L10" s="202" t="s">
        <v>334</v>
      </c>
      <c r="N10" s="202">
        <v>1</v>
      </c>
      <c r="O10" s="202" t="s">
        <v>325</v>
      </c>
      <c r="P10" s="202"/>
      <c r="Q10" s="289"/>
      <c r="R10" s="289"/>
      <c r="S10" s="289"/>
      <c r="T10" s="210"/>
      <c r="U10" s="289"/>
      <c r="V10" s="289"/>
      <c r="W10" s="289"/>
      <c r="X10" s="289"/>
      <c r="Y10" s="210"/>
      <c r="Z10" s="210"/>
      <c r="AA10" s="289"/>
      <c r="AB10" s="289"/>
      <c r="AC10" s="289"/>
      <c r="AD10" s="289"/>
      <c r="AE10" s="210"/>
      <c r="AF10" s="210"/>
      <c r="AG10" s="289"/>
    </row>
    <row r="11" spans="2:33">
      <c r="B11" s="202">
        <v>1</v>
      </c>
      <c r="C11" s="202" t="s">
        <v>320</v>
      </c>
      <c r="I11" s="202" t="s">
        <v>323</v>
      </c>
      <c r="L11" s="202" t="s">
        <v>330</v>
      </c>
      <c r="N11" s="202">
        <v>1</v>
      </c>
      <c r="O11" s="202" t="s">
        <v>321</v>
      </c>
      <c r="P11" s="202"/>
      <c r="Q11" s="289"/>
      <c r="R11" s="289"/>
      <c r="S11" s="289"/>
      <c r="T11" s="210"/>
      <c r="U11" s="289"/>
      <c r="V11" s="289"/>
      <c r="W11" s="289"/>
      <c r="X11" s="289"/>
      <c r="Y11" s="210"/>
      <c r="Z11" s="210"/>
      <c r="AA11" s="289"/>
      <c r="AB11" s="289"/>
      <c r="AC11" s="289"/>
      <c r="AD11" s="289"/>
      <c r="AE11" s="210"/>
      <c r="AF11" s="210"/>
      <c r="AG11" s="289"/>
    </row>
    <row r="12" spans="2:33">
      <c r="B12" s="202">
        <v>2</v>
      </c>
      <c r="C12" s="202" t="s">
        <v>332</v>
      </c>
      <c r="H12" s="202">
        <v>1</v>
      </c>
      <c r="I12" s="202" t="s">
        <v>319</v>
      </c>
      <c r="K12" s="202">
        <v>1</v>
      </c>
      <c r="L12" s="202" t="s">
        <v>326</v>
      </c>
      <c r="N12" s="202">
        <v>2</v>
      </c>
      <c r="O12" s="202" t="s">
        <v>317</v>
      </c>
      <c r="P12" s="202"/>
      <c r="Q12" s="216"/>
      <c r="R12" s="216"/>
      <c r="S12" s="216"/>
      <c r="T12" s="210"/>
      <c r="U12" s="216"/>
      <c r="V12" s="216"/>
      <c r="W12" s="216"/>
      <c r="X12" s="216"/>
      <c r="Y12" s="210"/>
      <c r="Z12" s="210"/>
      <c r="AA12" s="216"/>
      <c r="AB12" s="216"/>
      <c r="AC12" s="216"/>
      <c r="AD12" s="216"/>
      <c r="AE12" s="210"/>
      <c r="AF12" s="210"/>
      <c r="AG12" s="216"/>
    </row>
    <row r="13" spans="2:33">
      <c r="C13" s="202" t="s">
        <v>328</v>
      </c>
      <c r="H13" s="202">
        <v>1</v>
      </c>
      <c r="I13" s="202" t="s">
        <v>295</v>
      </c>
      <c r="K13" s="202">
        <v>6</v>
      </c>
      <c r="L13" s="202" t="s">
        <v>322</v>
      </c>
      <c r="N13" s="202">
        <v>2</v>
      </c>
      <c r="O13" s="202" t="s">
        <v>314</v>
      </c>
      <c r="P13" s="202"/>
      <c r="Q13" s="289"/>
      <c r="R13" s="289"/>
      <c r="S13" s="289"/>
      <c r="T13" s="210"/>
      <c r="U13" s="289"/>
      <c r="V13" s="289"/>
      <c r="W13" s="289"/>
      <c r="X13" s="289"/>
      <c r="Y13" s="210"/>
      <c r="Z13" s="210"/>
      <c r="AA13" s="289"/>
      <c r="AB13" s="289"/>
      <c r="AC13" s="289"/>
      <c r="AD13" s="289"/>
      <c r="AE13" s="210"/>
      <c r="AF13" s="210"/>
      <c r="AG13" s="289"/>
    </row>
    <row r="14" spans="2:33">
      <c r="H14" s="202">
        <v>5</v>
      </c>
      <c r="I14" s="202" t="s">
        <v>313</v>
      </c>
      <c r="K14" s="290">
        <v>4</v>
      </c>
      <c r="L14" s="202" t="s">
        <v>318</v>
      </c>
      <c r="N14" s="202">
        <v>1</v>
      </c>
      <c r="O14" s="202" t="s">
        <v>311</v>
      </c>
      <c r="P14" s="202"/>
      <c r="Q14" s="215"/>
      <c r="R14" s="215"/>
      <c r="S14" s="215"/>
      <c r="T14" s="210"/>
      <c r="U14" s="215"/>
      <c r="V14" s="215"/>
      <c r="W14" s="215"/>
      <c r="X14" s="215"/>
      <c r="Y14" s="210"/>
      <c r="Z14" s="210"/>
      <c r="AA14" s="215"/>
      <c r="AB14" s="215"/>
      <c r="AC14" s="215"/>
      <c r="AD14" s="215"/>
      <c r="AE14" s="210"/>
      <c r="AF14" s="210"/>
      <c r="AG14" s="215"/>
    </row>
    <row r="15" spans="2:33">
      <c r="I15" s="202" t="s">
        <v>310</v>
      </c>
      <c r="L15" s="202" t="s">
        <v>315</v>
      </c>
      <c r="N15" s="202">
        <v>2</v>
      </c>
      <c r="O15" s="202" t="s">
        <v>308</v>
      </c>
      <c r="P15" s="202"/>
      <c r="T15" s="210"/>
      <c r="Y15" s="210"/>
      <c r="Z15" s="210"/>
      <c r="AE15" s="210"/>
      <c r="AF15" s="210"/>
    </row>
    <row r="16" spans="2:33">
      <c r="H16" s="202">
        <v>3</v>
      </c>
      <c r="I16" s="202" t="s">
        <v>307</v>
      </c>
      <c r="L16" s="202" t="s">
        <v>312</v>
      </c>
      <c r="O16" s="202" t="s">
        <v>305</v>
      </c>
      <c r="P16" s="202"/>
      <c r="T16" s="210"/>
      <c r="Y16" s="210"/>
      <c r="Z16" s="210"/>
      <c r="AE16" s="210"/>
      <c r="AF16" s="210"/>
    </row>
    <row r="17" spans="1:32">
      <c r="T17" s="210"/>
      <c r="Y17" s="210"/>
      <c r="Z17" s="210"/>
      <c r="AE17" s="210"/>
      <c r="AF17" s="210"/>
    </row>
    <row r="18" spans="1:32">
      <c r="T18" s="210"/>
      <c r="Y18" s="210"/>
      <c r="Z18" s="210"/>
      <c r="AE18" s="210"/>
      <c r="AF18" s="210"/>
    </row>
    <row r="19" spans="1:32">
      <c r="B19" s="291">
        <f>SUM(B4:B16)</f>
        <v>19</v>
      </c>
      <c r="C19" s="291"/>
      <c r="D19" s="291"/>
      <c r="E19" s="291">
        <f>SUM(E4:E16)</f>
        <v>16</v>
      </c>
      <c r="F19" s="291"/>
      <c r="G19" s="291"/>
      <c r="H19" s="291">
        <f>SUM(H4:H16)</f>
        <v>19</v>
      </c>
      <c r="I19" s="291"/>
      <c r="J19" s="291"/>
      <c r="K19" s="291">
        <f>SUM(K4:K16)</f>
        <v>16</v>
      </c>
      <c r="L19" s="291"/>
      <c r="M19" s="291"/>
      <c r="N19" s="291">
        <f>SUM(N4:N16)</f>
        <v>16</v>
      </c>
      <c r="O19" s="291"/>
    </row>
    <row r="21" spans="1:32">
      <c r="F21" s="292"/>
    </row>
    <row r="22" spans="1:32">
      <c r="N22" s="203"/>
      <c r="O22" s="203"/>
    </row>
    <row r="23" spans="1:32">
      <c r="D23" s="293"/>
      <c r="N23" s="203"/>
      <c r="O23" s="203"/>
    </row>
    <row r="24" spans="1:32">
      <c r="D24" s="293"/>
      <c r="N24" s="203"/>
      <c r="O24" s="203"/>
    </row>
    <row r="25" spans="1:32">
      <c r="A25" s="202"/>
      <c r="B25" s="205">
        <f>B19+E19+H19+K19+N19</f>
        <v>86</v>
      </c>
      <c r="J25" s="206"/>
      <c r="K25" s="203"/>
      <c r="L25" s="203"/>
      <c r="M25" s="203"/>
      <c r="N25" s="203"/>
      <c r="O25" s="203"/>
    </row>
    <row r="26" spans="1:32">
      <c r="A26" s="202"/>
      <c r="L26" s="206"/>
      <c r="M26" s="203"/>
      <c r="N26" s="203"/>
      <c r="O26" s="203"/>
    </row>
    <row r="27" spans="1:32">
      <c r="A27" s="202"/>
      <c r="L27" s="206"/>
      <c r="M27" s="203"/>
      <c r="N27" s="203"/>
      <c r="O27" s="203"/>
    </row>
    <row r="28" spans="1:32">
      <c r="A28" s="202"/>
      <c r="L28" s="206"/>
      <c r="M28" s="203"/>
      <c r="N28" s="203"/>
      <c r="O28" s="203"/>
    </row>
    <row r="29" spans="1:32">
      <c r="A29" s="202"/>
      <c r="L29" s="206"/>
      <c r="M29" s="203"/>
      <c r="N29" s="203"/>
      <c r="O29" s="203"/>
    </row>
    <row r="30" spans="1:32">
      <c r="A30" s="202"/>
      <c r="L30" s="206"/>
      <c r="M30" s="203"/>
      <c r="N30" s="203"/>
      <c r="O30" s="203"/>
    </row>
    <row r="31" spans="1:32">
      <c r="A31" s="290"/>
      <c r="L31" s="206"/>
      <c r="M31" s="203"/>
      <c r="N31" s="203"/>
      <c r="O31" s="203"/>
    </row>
    <row r="32" spans="1:32">
      <c r="A32" s="290"/>
      <c r="L32" s="206"/>
      <c r="M32" s="203"/>
      <c r="N32" s="203"/>
      <c r="O32" s="203"/>
    </row>
    <row r="33" spans="1:15">
      <c r="A33" s="202"/>
      <c r="L33" s="206"/>
      <c r="M33" s="203"/>
      <c r="N33" s="203"/>
      <c r="O33" s="203"/>
    </row>
    <row r="34" spans="1:15">
      <c r="A34" s="290"/>
      <c r="L34" s="206"/>
      <c r="M34" s="203"/>
      <c r="N34" s="203"/>
      <c r="O34" s="203"/>
    </row>
  </sheetData>
  <pageMargins left="0.75" right="0.75" top="1" bottom="1" header="0.5" footer="0.5"/>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AF544"/>
  <sheetViews>
    <sheetView showGridLines="0" zoomScale="90" zoomScaleNormal="90" zoomScalePageLayoutView="98" workbookViewId="0"/>
  </sheetViews>
  <sheetFormatPr defaultColWidth="8.875" defaultRowHeight="15.75" customHeight="1"/>
  <cols>
    <col min="1" max="2" width="3.5" style="2" customWidth="1"/>
    <col min="3" max="3" width="14.125" style="2" customWidth="1"/>
    <col min="4" max="4" width="21.25" style="2" customWidth="1"/>
    <col min="5" max="5" width="16.5" style="2" customWidth="1"/>
    <col min="6" max="6" width="14.5" style="2" customWidth="1"/>
    <col min="7" max="17" width="9.375" style="2" customWidth="1"/>
    <col min="18" max="18" width="8.875" style="2"/>
    <col min="19" max="19" width="20.125" style="2" customWidth="1"/>
    <col min="20" max="20" width="16.625" style="2" customWidth="1"/>
    <col min="21" max="21" width="11.5" style="2" customWidth="1"/>
    <col min="22" max="29" width="14.125" style="2" customWidth="1"/>
    <col min="30" max="30" width="30.125" style="2" customWidth="1"/>
    <col min="31" max="32" width="10.625" style="2" customWidth="1"/>
    <col min="33" max="33" width="19.375" style="2" customWidth="1"/>
    <col min="34" max="16384" width="8.875" style="2"/>
  </cols>
  <sheetData>
    <row r="1" spans="3:32" s="47" customFormat="1" ht="16.5" customHeight="1"/>
    <row r="2" spans="3:32" s="47" customFormat="1">
      <c r="C2" s="113" t="s">
        <v>1088</v>
      </c>
      <c r="S2" s="6"/>
    </row>
    <row r="3" spans="3:32" s="47" customFormat="1" ht="16.5" customHeight="1">
      <c r="T3" s="49"/>
      <c r="U3" s="48"/>
      <c r="AD3" s="27"/>
      <c r="AE3" s="5"/>
      <c r="AF3" s="5"/>
    </row>
    <row r="4" spans="3:32" s="47" customFormat="1" ht="16.5" customHeight="1">
      <c r="C4" s="98" t="s">
        <v>90</v>
      </c>
      <c r="D4" s="98" t="s">
        <v>91</v>
      </c>
      <c r="E4" s="98" t="s">
        <v>92</v>
      </c>
      <c r="S4" s="44"/>
      <c r="T4" s="44"/>
      <c r="U4" s="44"/>
      <c r="AD4" s="44"/>
      <c r="AE4" s="44"/>
      <c r="AF4" s="44"/>
    </row>
    <row r="5" spans="3:32" s="47" customFormat="1" ht="16.5" customHeight="1">
      <c r="C5" s="138" t="s">
        <v>88</v>
      </c>
      <c r="D5" s="49">
        <f>E5/$E$8</f>
        <v>0.33333333333333331</v>
      </c>
      <c r="E5" s="48">
        <f>COUNTIF($E$45:$E$544,C5)</f>
        <v>14</v>
      </c>
      <c r="S5" s="43"/>
      <c r="T5" s="49"/>
      <c r="U5" s="48"/>
      <c r="AD5" s="5"/>
      <c r="AE5" s="49"/>
      <c r="AF5" s="48"/>
    </row>
    <row r="6" spans="3:32" s="47" customFormat="1" ht="16.5" customHeight="1">
      <c r="C6" s="109" t="s">
        <v>87</v>
      </c>
      <c r="D6" s="49">
        <f>E6/$E$8</f>
        <v>0.66666666666666663</v>
      </c>
      <c r="E6" s="48">
        <f>COUNTIF($E$45:$E$544,C6)</f>
        <v>28</v>
      </c>
      <c r="S6" s="43"/>
      <c r="T6" s="49"/>
      <c r="U6" s="48"/>
      <c r="AD6" s="5"/>
      <c r="AE6" s="49"/>
      <c r="AF6" s="48"/>
    </row>
    <row r="7" spans="3:32" s="47" customFormat="1" ht="16.5" customHeight="1">
      <c r="S7" s="5"/>
      <c r="T7" s="49"/>
      <c r="U7" s="48"/>
      <c r="AE7" s="49"/>
      <c r="AF7" s="48"/>
    </row>
    <row r="8" spans="3:32" s="47" customFormat="1" ht="16.5" customHeight="1">
      <c r="C8" s="98" t="s">
        <v>93</v>
      </c>
      <c r="D8" s="190"/>
      <c r="E8" s="98">
        <f>SUM(E5:E6)</f>
        <v>42</v>
      </c>
      <c r="S8" s="5"/>
      <c r="T8" s="49"/>
      <c r="U8" s="48"/>
      <c r="AD8" s="44"/>
      <c r="AE8" s="45"/>
      <c r="AF8" s="44"/>
    </row>
    <row r="9" spans="3:32" s="47" customFormat="1" ht="16.5" customHeight="1">
      <c r="S9" s="5"/>
      <c r="T9" s="49"/>
      <c r="U9" s="48"/>
    </row>
    <row r="10" spans="3:32" s="47" customFormat="1" ht="16.5" customHeight="1">
      <c r="C10" s="44"/>
      <c r="D10" s="45"/>
      <c r="E10" s="44"/>
      <c r="S10" s="5"/>
      <c r="T10" s="49"/>
      <c r="U10" s="48"/>
    </row>
    <row r="11" spans="3:32" s="47" customFormat="1" ht="16.5" customHeight="1">
      <c r="T11" s="5"/>
      <c r="U11" s="5"/>
    </row>
    <row r="12" spans="3:32" s="47" customFormat="1" ht="16.5" customHeight="1">
      <c r="S12" s="44"/>
      <c r="T12" s="45"/>
      <c r="U12" s="44"/>
    </row>
    <row r="13" spans="3:32" s="47" customFormat="1" ht="16.5" customHeight="1"/>
    <row r="14" spans="3:32" s="47" customFormat="1" ht="16.5" customHeight="1"/>
    <row r="15" spans="3:32" s="47" customFormat="1" ht="16.5" customHeight="1">
      <c r="S15" s="4"/>
      <c r="T15" s="15"/>
    </row>
    <row r="16" spans="3:32" s="47" customFormat="1" ht="16.5" customHeight="1">
      <c r="S16" s="4"/>
      <c r="T16" s="15"/>
    </row>
    <row r="17" spans="3:20" s="47" customFormat="1" ht="16.5" customHeight="1">
      <c r="S17" s="15"/>
      <c r="T17" s="15"/>
    </row>
    <row r="18" spans="3:20" s="47" customFormat="1" ht="16.5" customHeight="1">
      <c r="S18" s="15"/>
      <c r="T18" s="15"/>
    </row>
    <row r="19" spans="3:20" s="47" customFormat="1" ht="16.5" customHeight="1">
      <c r="S19" s="15"/>
      <c r="T19" s="15"/>
    </row>
    <row r="20" spans="3:20" s="47" customFormat="1" ht="16.5" customHeight="1">
      <c r="S20" s="15"/>
      <c r="T20" s="15"/>
    </row>
    <row r="21" spans="3:20" s="47" customFormat="1" ht="16.5" customHeight="1">
      <c r="S21" s="4"/>
      <c r="T21" s="15"/>
    </row>
    <row r="22" spans="3:20" s="47" customFormat="1" ht="16.5" customHeight="1">
      <c r="S22" s="4"/>
      <c r="T22" s="15"/>
    </row>
    <row r="23" spans="3:20" s="47" customFormat="1" ht="16.5" customHeight="1">
      <c r="S23" s="15"/>
    </row>
    <row r="24" spans="3:20" s="47" customFormat="1" ht="16.5" customHeight="1">
      <c r="S24" s="16"/>
    </row>
    <row r="25" spans="3:20" s="47" customFormat="1" ht="16.5" customHeight="1">
      <c r="S25" s="15"/>
    </row>
    <row r="26" spans="3:20" s="47" customFormat="1" ht="16.5" customHeight="1">
      <c r="S26" s="15"/>
    </row>
    <row r="27" spans="3:20" s="47" customFormat="1" ht="16.5" customHeight="1">
      <c r="S27" s="15"/>
      <c r="T27" s="15"/>
    </row>
    <row r="28" spans="3:20" s="47" customFormat="1" ht="16.5" customHeight="1">
      <c r="C28" s="184" t="s">
        <v>1084</v>
      </c>
      <c r="S28" s="15"/>
      <c r="T28" s="15"/>
    </row>
    <row r="29" spans="3:20" s="47" customFormat="1" ht="16.5" customHeight="1">
      <c r="C29" s="374" t="s">
        <v>1075</v>
      </c>
      <c r="D29" s="375">
        <v>43133</v>
      </c>
      <c r="E29" s="375">
        <v>43214</v>
      </c>
      <c r="F29" s="375">
        <v>43294</v>
      </c>
      <c r="S29" s="15"/>
      <c r="T29" s="15"/>
    </row>
    <row r="30" spans="3:20" s="47" customFormat="1" ht="16.5" customHeight="1">
      <c r="C30" s="96" t="s">
        <v>90</v>
      </c>
      <c r="D30" s="96" t="s">
        <v>1076</v>
      </c>
      <c r="E30" s="96" t="s">
        <v>1076</v>
      </c>
      <c r="F30" s="96" t="s">
        <v>1076</v>
      </c>
      <c r="S30" s="4"/>
      <c r="T30" s="15"/>
    </row>
    <row r="31" spans="3:20" s="47" customFormat="1" ht="16.5" customHeight="1">
      <c r="C31" s="108" t="s">
        <v>88</v>
      </c>
      <c r="D31" s="393">
        <v>0.27777777777777779</v>
      </c>
      <c r="E31" s="49">
        <v>0.22222222222222221</v>
      </c>
      <c r="F31" s="377">
        <v>0.19607843137254902</v>
      </c>
      <c r="S31" s="4"/>
      <c r="T31" s="15"/>
    </row>
    <row r="32" spans="3:20" s="47" customFormat="1" ht="16.5" customHeight="1">
      <c r="C32" s="108" t="s">
        <v>87</v>
      </c>
      <c r="D32" s="393">
        <v>0.72222222222222221</v>
      </c>
      <c r="E32" s="49">
        <v>0.77777777777777779</v>
      </c>
      <c r="F32" s="377">
        <v>0.80392156862745101</v>
      </c>
      <c r="S32" s="48"/>
      <c r="T32" s="15"/>
    </row>
    <row r="33" spans="2:21" s="47" customFormat="1" ht="16.5" customHeight="1">
      <c r="S33" s="48"/>
      <c r="T33" s="15"/>
    </row>
    <row r="34" spans="2:21" s="47" customFormat="1" ht="16.5" customHeight="1">
      <c r="S34" s="48"/>
      <c r="T34" s="2"/>
    </row>
    <row r="35" spans="2:21" s="47" customFormat="1" ht="16.5" customHeight="1">
      <c r="S35" s="48"/>
      <c r="T35" s="2"/>
    </row>
    <row r="36" spans="2:21" s="47" customFormat="1" ht="16.5" customHeight="1">
      <c r="S36" s="38"/>
    </row>
    <row r="37" spans="2:21" s="47" customFormat="1" ht="16.5" customHeight="1"/>
    <row r="38" spans="2:21" s="47" customFormat="1" ht="16.5" customHeight="1">
      <c r="T38" s="184"/>
    </row>
    <row r="39" spans="2:21" s="47" customFormat="1" ht="16.5" customHeight="1">
      <c r="T39" s="184"/>
    </row>
    <row r="40" spans="2:21" s="47" customFormat="1" ht="16.5" customHeight="1">
      <c r="T40" s="184"/>
    </row>
    <row r="41" spans="2:21" s="47" customFormat="1" ht="16.5" customHeight="1">
      <c r="T41" s="184"/>
    </row>
    <row r="42" spans="2:21" s="47" customFormat="1" ht="16.5" customHeight="1">
      <c r="T42" s="184"/>
    </row>
    <row r="43" spans="2:21" s="47" customFormat="1" ht="16.5" customHeight="1">
      <c r="T43" s="184"/>
    </row>
    <row r="44" spans="2:21">
      <c r="C44" s="2" t="s">
        <v>89</v>
      </c>
      <c r="D44" s="169" t="s">
        <v>191</v>
      </c>
      <c r="E44" s="169" t="s">
        <v>509</v>
      </c>
    </row>
    <row r="45" spans="2:21" ht="15.75" customHeight="1">
      <c r="B45" s="260" t="str">
        <f>'AMZN Auto Part MASTER'!$D$4</f>
        <v>Independent</v>
      </c>
      <c r="C45" s="17" t="s">
        <v>5</v>
      </c>
      <c r="D45" s="260" t="str">
        <f>'AMZN Auto Part MASTER'!$D$65</f>
        <v>More discounting promotions</v>
      </c>
      <c r="E45" s="234" t="s">
        <v>88</v>
      </c>
      <c r="F45" s="19"/>
      <c r="G45" s="19"/>
      <c r="H45" s="19"/>
      <c r="I45" s="19"/>
      <c r="J45" s="19"/>
      <c r="K45" s="19"/>
      <c r="L45" s="15"/>
      <c r="N45" s="15"/>
      <c r="T45" s="17"/>
      <c r="U45" s="15"/>
    </row>
    <row r="46" spans="2:21" ht="15.75" customHeight="1">
      <c r="B46" s="260" t="str">
        <f>'AMZN Auto Part MASTER'!$E$4</f>
        <v>Independent</v>
      </c>
      <c r="C46" s="17" t="s">
        <v>6</v>
      </c>
      <c r="D46" s="260" t="str">
        <f>'AMZN Auto Part MASTER'!$E$65</f>
        <v>More discounting promotions</v>
      </c>
      <c r="E46" s="234" t="s">
        <v>88</v>
      </c>
      <c r="F46" s="19"/>
      <c r="G46" s="19"/>
      <c r="H46" s="19"/>
      <c r="I46" s="19"/>
      <c r="J46" s="19"/>
      <c r="K46" s="19"/>
      <c r="L46" s="15"/>
      <c r="N46" s="15"/>
      <c r="T46" s="17"/>
      <c r="U46" s="15"/>
    </row>
    <row r="47" spans="2:21" ht="15.75" customHeight="1">
      <c r="B47" s="260" t="str">
        <f>'AMZN Auto Part MASTER'!$F$4</f>
        <v>Independent</v>
      </c>
      <c r="C47" s="17" t="s">
        <v>7</v>
      </c>
      <c r="D47" s="260" t="str">
        <f>'AMZN Auto Part MASTER'!$F$65</f>
        <v>More discounting promotions</v>
      </c>
      <c r="E47" s="234" t="s">
        <v>88</v>
      </c>
      <c r="F47" s="19"/>
      <c r="G47" s="19"/>
      <c r="H47" s="19"/>
      <c r="I47" s="19"/>
      <c r="J47" s="19"/>
      <c r="K47" s="19"/>
      <c r="L47" s="15"/>
      <c r="N47" s="15"/>
      <c r="T47" s="17"/>
      <c r="U47" s="15"/>
    </row>
    <row r="48" spans="2:21" ht="15.75" customHeight="1">
      <c r="B48" s="260" t="str">
        <f>'AMZN Auto Part MASTER'!$G$4</f>
        <v>Independent</v>
      </c>
      <c r="C48" s="17" t="s">
        <v>8</v>
      </c>
      <c r="D48" s="260">
        <f>'AMZN Auto Part MASTER'!$G$65</f>
        <v>0</v>
      </c>
      <c r="E48" s="234"/>
      <c r="F48" s="19"/>
      <c r="G48" s="19"/>
      <c r="H48" s="19"/>
      <c r="I48" s="19"/>
      <c r="J48" s="19"/>
      <c r="K48" s="19"/>
      <c r="L48" s="15"/>
      <c r="N48" s="15"/>
      <c r="T48" s="17"/>
      <c r="U48" s="15"/>
    </row>
    <row r="49" spans="2:21" ht="15.75" customHeight="1">
      <c r="B49" s="260" t="str">
        <f>'AMZN Auto Part MASTER'!$H$4</f>
        <v>Independent</v>
      </c>
      <c r="C49" s="17" t="s">
        <v>9</v>
      </c>
      <c r="D49" s="260">
        <f>'AMZN Auto Part MASTER'!$H$65</f>
        <v>0</v>
      </c>
      <c r="E49" s="234"/>
      <c r="F49" s="19"/>
      <c r="G49" s="19"/>
      <c r="H49" s="19"/>
      <c r="I49" s="19"/>
      <c r="J49" s="19"/>
      <c r="K49" s="19"/>
      <c r="L49" s="15"/>
      <c r="N49" s="15"/>
      <c r="T49" s="17"/>
      <c r="U49" s="15"/>
    </row>
    <row r="50" spans="2:21" ht="15.75" customHeight="1">
      <c r="B50" s="260" t="str">
        <f>'AMZN Auto Part MASTER'!$I$4</f>
        <v>Independent</v>
      </c>
      <c r="C50" s="17" t="s">
        <v>0</v>
      </c>
      <c r="D50" s="260" t="str">
        <f>'AMZN Auto Part MASTER'!$I$65</f>
        <v>About the same (although, Amazon does have some amazingly surprising prices at times). Not exactly sure how they manage to do that but we do see really cheap prices through Amazon. Not so much the other online guys.</v>
      </c>
      <c r="E50" s="234" t="s">
        <v>88</v>
      </c>
      <c r="F50" s="19"/>
      <c r="G50" s="19"/>
      <c r="H50" s="19"/>
      <c r="I50" s="19"/>
      <c r="J50" s="19"/>
      <c r="K50" s="19"/>
      <c r="L50" s="15"/>
      <c r="N50" s="15"/>
      <c r="T50" s="17"/>
      <c r="U50" s="15"/>
    </row>
    <row r="51" spans="2:21" ht="15.75" customHeight="1">
      <c r="B51" s="260" t="str">
        <f>'AMZN Auto Part MASTER'!$J$4</f>
        <v>Independent</v>
      </c>
      <c r="C51" s="17" t="s">
        <v>1</v>
      </c>
      <c r="D51" s="260" t="str">
        <f>'AMZN Auto Part MASTER'!$J$65</f>
        <v>I have not noticed.</v>
      </c>
      <c r="E51" s="234" t="s">
        <v>87</v>
      </c>
      <c r="F51" s="19"/>
      <c r="G51" s="19"/>
      <c r="H51" s="19"/>
      <c r="I51" s="19"/>
      <c r="J51" s="19"/>
      <c r="K51" s="19"/>
      <c r="L51" s="15"/>
      <c r="N51" s="15"/>
      <c r="T51" s="17"/>
      <c r="U51" s="15"/>
    </row>
    <row r="52" spans="2:21" ht="15.75" customHeight="1">
      <c r="B52" s="260" t="str">
        <f>'AMZN Auto Part MASTER'!$K$4</f>
        <v>Independent</v>
      </c>
      <c r="C52" s="17" t="s">
        <v>2</v>
      </c>
      <c r="D52" s="260" t="str">
        <f>'AMZN Auto Part MASTER'!$K$65</f>
        <v>More discounting promotions</v>
      </c>
      <c r="E52" s="234" t="s">
        <v>88</v>
      </c>
      <c r="F52" s="19"/>
      <c r="G52" s="19"/>
      <c r="H52" s="19"/>
      <c r="I52" s="19"/>
      <c r="J52" s="19"/>
      <c r="K52" s="19"/>
      <c r="L52" s="15"/>
      <c r="N52" s="15"/>
      <c r="T52" s="17"/>
      <c r="U52" s="15"/>
    </row>
    <row r="53" spans="2:21" ht="15.75" customHeight="1">
      <c r="B53" s="260" t="str">
        <f>'AMZN Auto Part MASTER'!$L$4</f>
        <v>Independent</v>
      </c>
      <c r="C53" s="17" t="s">
        <v>3</v>
      </c>
      <c r="D53" s="260">
        <f>'AMZN Auto Part MASTER'!$L$65</f>
        <v>0</v>
      </c>
      <c r="E53" s="234"/>
      <c r="F53" s="19"/>
      <c r="G53" s="19"/>
      <c r="H53" s="19"/>
      <c r="I53" s="19"/>
      <c r="J53" s="19"/>
      <c r="K53" s="19"/>
      <c r="L53" s="15"/>
      <c r="N53" s="15"/>
      <c r="T53" s="17"/>
      <c r="U53" s="15"/>
    </row>
    <row r="54" spans="2:21" ht="15.75" customHeight="1">
      <c r="B54" s="260" t="str">
        <f>'AMZN Auto Part MASTER'!$M$4</f>
        <v>Independent</v>
      </c>
      <c r="C54" s="17" t="s">
        <v>4</v>
      </c>
      <c r="D54" s="260" t="str">
        <f>'AMZN Auto Part MASTER'!$M$65</f>
        <v>I have not noticed.</v>
      </c>
      <c r="E54" s="234" t="s">
        <v>87</v>
      </c>
      <c r="F54" s="19"/>
      <c r="G54" s="19"/>
      <c r="H54" s="19"/>
      <c r="I54" s="19"/>
      <c r="J54" s="19"/>
      <c r="K54" s="19"/>
      <c r="L54" s="15"/>
      <c r="N54" s="15"/>
      <c r="T54" s="17"/>
      <c r="U54" s="15"/>
    </row>
    <row r="55" spans="2:21" ht="15.75" customHeight="1">
      <c r="B55" s="260" t="str">
        <f>'AMZN Auto Part MASTER'!$N$4</f>
        <v>Independent</v>
      </c>
      <c r="C55" s="17" t="s">
        <v>10</v>
      </c>
      <c r="D55" s="260" t="str">
        <f>'AMZN Auto Part MASTER'!$N$65</f>
        <v>About the same</v>
      </c>
      <c r="E55" s="234" t="s">
        <v>87</v>
      </c>
      <c r="F55" s="19"/>
      <c r="G55" s="19"/>
      <c r="H55" s="19"/>
      <c r="I55" s="19"/>
      <c r="J55" s="19"/>
      <c r="K55" s="19"/>
      <c r="L55" s="15"/>
      <c r="N55" s="15"/>
      <c r="T55" s="17"/>
      <c r="U55" s="15"/>
    </row>
    <row r="56" spans="2:21" ht="15.75" customHeight="1">
      <c r="B56" s="260" t="str">
        <f>'AMZN Auto Part MASTER'!$O$4</f>
        <v>Independent</v>
      </c>
      <c r="C56" s="17" t="s">
        <v>11</v>
      </c>
      <c r="D56" s="260" t="str">
        <f>'AMZN Auto Part MASTER'!$O$65</f>
        <v>More discounting promotions.</v>
      </c>
      <c r="E56" s="234" t="s">
        <v>88</v>
      </c>
      <c r="F56" s="19"/>
      <c r="G56" s="19"/>
      <c r="H56" s="19"/>
      <c r="I56" s="19"/>
      <c r="J56" s="19"/>
      <c r="K56" s="19"/>
      <c r="L56" s="15"/>
      <c r="N56" s="15"/>
      <c r="T56" s="17"/>
      <c r="U56" s="15"/>
    </row>
    <row r="57" spans="2:21" ht="15.75" customHeight="1">
      <c r="B57" s="260" t="str">
        <f>'AMZN Auto Part MASTER'!$P$4</f>
        <v>Independent</v>
      </c>
      <c r="C57" s="17" t="s">
        <v>12</v>
      </c>
      <c r="D57" s="260" t="str">
        <f>'AMZN Auto Part MASTER'!$P$65</f>
        <v>About the same</v>
      </c>
      <c r="E57" s="234" t="s">
        <v>87</v>
      </c>
      <c r="F57" s="19"/>
      <c r="G57" s="19"/>
      <c r="H57" s="19"/>
      <c r="I57" s="19"/>
      <c r="J57" s="19"/>
      <c r="K57" s="19"/>
      <c r="L57" s="15"/>
      <c r="N57" s="15"/>
      <c r="T57" s="17"/>
      <c r="U57" s="15"/>
    </row>
    <row r="58" spans="2:21" ht="15.75" customHeight="1">
      <c r="B58" s="260" t="str">
        <f>'AMZN Auto Part MASTER'!$Q$4</f>
        <v>Independent</v>
      </c>
      <c r="C58" s="17" t="s">
        <v>13</v>
      </c>
      <c r="D58" s="260" t="str">
        <f>'AMZN Auto Part MASTER'!$Q$65</f>
        <v>About the same</v>
      </c>
      <c r="E58" s="234" t="s">
        <v>87</v>
      </c>
      <c r="F58" s="19"/>
      <c r="G58" s="19"/>
      <c r="H58" s="19"/>
      <c r="I58" s="19"/>
      <c r="J58" s="19"/>
      <c r="K58" s="19"/>
      <c r="L58" s="15"/>
      <c r="N58" s="15"/>
      <c r="T58" s="17"/>
      <c r="U58" s="15"/>
    </row>
    <row r="59" spans="2:21" ht="15.75" customHeight="1">
      <c r="B59" s="260" t="str">
        <f>'AMZN Auto Part MASTER'!$R$4</f>
        <v>Independent</v>
      </c>
      <c r="C59" s="17" t="s">
        <v>14</v>
      </c>
      <c r="D59" s="260">
        <f>'AMZN Auto Part MASTER'!$R$65</f>
        <v>0</v>
      </c>
      <c r="E59" s="234"/>
      <c r="F59" s="19"/>
      <c r="G59" s="19"/>
      <c r="H59" s="19"/>
      <c r="I59" s="19"/>
      <c r="J59" s="19"/>
      <c r="K59" s="19"/>
      <c r="L59" s="15"/>
      <c r="N59" s="15"/>
      <c r="T59" s="17"/>
      <c r="U59" s="15"/>
    </row>
    <row r="60" spans="2:21" ht="15.75" customHeight="1">
      <c r="B60" s="260" t="str">
        <f>'AMZN Auto Part MASTER'!$S$4</f>
        <v>Independent</v>
      </c>
      <c r="C60" s="17" t="s">
        <v>15</v>
      </c>
      <c r="D60" s="260" t="str">
        <f>'AMZN Auto Part MASTER'!$S$65</f>
        <v>No</v>
      </c>
      <c r="E60" s="234" t="s">
        <v>87</v>
      </c>
      <c r="F60" s="19"/>
      <c r="G60" s="19"/>
      <c r="H60" s="19"/>
      <c r="I60" s="19"/>
      <c r="J60" s="19"/>
      <c r="K60" s="19"/>
      <c r="L60" s="15"/>
      <c r="N60" s="15"/>
      <c r="T60" s="17"/>
      <c r="U60" s="15"/>
    </row>
    <row r="61" spans="2:21" ht="15.75" customHeight="1">
      <c r="B61" s="260" t="str">
        <f>'AMZN Auto Part MASTER'!$T$4</f>
        <v>Independent</v>
      </c>
      <c r="C61" s="17" t="s">
        <v>16</v>
      </c>
      <c r="D61" s="260">
        <f>'AMZN Auto Part MASTER'!$T$65</f>
        <v>0</v>
      </c>
      <c r="E61" s="234"/>
      <c r="F61" s="19"/>
      <c r="G61" s="19"/>
      <c r="H61" s="19"/>
      <c r="I61" s="19"/>
      <c r="J61" s="19"/>
      <c r="K61" s="19"/>
      <c r="L61" s="15"/>
      <c r="N61" s="15"/>
      <c r="T61" s="17"/>
      <c r="U61" s="15"/>
    </row>
    <row r="62" spans="2:21" ht="15.75" customHeight="1">
      <c r="B62" s="260" t="str">
        <f>'AMZN Auto Part MASTER'!$U$4</f>
        <v>Independent</v>
      </c>
      <c r="C62" s="17" t="s">
        <v>17</v>
      </c>
      <c r="D62" s="260" t="str">
        <f>'AMZN Auto Part MASTER'!$U$65</f>
        <v>No</v>
      </c>
      <c r="E62" s="234" t="s">
        <v>87</v>
      </c>
      <c r="F62" s="19"/>
      <c r="G62" s="12"/>
      <c r="H62" s="12"/>
      <c r="I62" s="12"/>
      <c r="J62" s="12"/>
      <c r="K62" s="12"/>
      <c r="T62" s="17"/>
      <c r="U62" s="15"/>
    </row>
    <row r="63" spans="2:21" ht="15.75" customHeight="1">
      <c r="B63" s="260" t="str">
        <f>'AMZN Auto Part MASTER'!$V$4</f>
        <v>Independent</v>
      </c>
      <c r="C63" s="17" t="s">
        <v>18</v>
      </c>
      <c r="D63" s="260" t="str">
        <f>'AMZN Auto Part MASTER'!$V$65</f>
        <v>No</v>
      </c>
      <c r="E63" s="234" t="s">
        <v>87</v>
      </c>
      <c r="F63" s="19"/>
      <c r="G63" s="12"/>
      <c r="H63" s="12"/>
      <c r="I63" s="12"/>
      <c r="J63" s="12"/>
      <c r="K63" s="12"/>
      <c r="T63" s="17"/>
      <c r="U63" s="15"/>
    </row>
    <row r="64" spans="2:21" ht="15.75" customHeight="1">
      <c r="B64" s="260" t="str">
        <f>'AMZN Auto Part MASTER'!$W$4</f>
        <v>Independent</v>
      </c>
      <c r="C64" s="17" t="s">
        <v>19</v>
      </c>
      <c r="D64" s="260">
        <f>'AMZN Auto Part MASTER'!$W$65</f>
        <v>0</v>
      </c>
      <c r="E64" s="234"/>
      <c r="F64" s="12"/>
      <c r="G64" s="12"/>
      <c r="H64" s="12"/>
      <c r="I64" s="12"/>
      <c r="J64" s="12"/>
      <c r="K64" s="12"/>
      <c r="T64" s="17"/>
      <c r="U64" s="15"/>
    </row>
    <row r="65" spans="2:21" ht="15.75" customHeight="1">
      <c r="B65" s="260" t="str">
        <f>'AMZN Auto Part MASTER'!$X$4</f>
        <v>Independent</v>
      </c>
      <c r="C65" s="17" t="s">
        <v>20</v>
      </c>
      <c r="D65" s="260">
        <f>'AMZN Auto Part MASTER'!$X$65</f>
        <v>0</v>
      </c>
      <c r="E65" s="234"/>
      <c r="F65" s="12"/>
      <c r="G65" s="12"/>
      <c r="H65" s="12"/>
      <c r="I65" s="12"/>
      <c r="J65" s="12"/>
      <c r="K65" s="12"/>
      <c r="T65" s="17"/>
      <c r="U65" s="15"/>
    </row>
    <row r="66" spans="2:21" ht="15.75" customHeight="1">
      <c r="B66" s="260" t="str">
        <f>'AMZN Auto Part MASTER'!$Y$4</f>
        <v>Independent</v>
      </c>
      <c r="C66" s="17" t="s">
        <v>21</v>
      </c>
      <c r="D66" s="260" t="str">
        <f>'AMZN Auto Part MASTER'!$Y$65</f>
        <v>No</v>
      </c>
      <c r="E66" s="234" t="s">
        <v>87</v>
      </c>
      <c r="F66" s="19"/>
      <c r="G66" s="12"/>
      <c r="H66" s="12"/>
      <c r="I66" s="12"/>
      <c r="J66" s="12"/>
      <c r="K66" s="12"/>
      <c r="T66" s="17"/>
      <c r="U66" s="15"/>
    </row>
    <row r="67" spans="2:21" ht="15.75" customHeight="1">
      <c r="B67" s="260" t="str">
        <f>'AMZN Auto Part MASTER'!$Z$4</f>
        <v>Independent</v>
      </c>
      <c r="C67" s="17" t="s">
        <v>22</v>
      </c>
      <c r="D67" s="260" t="str">
        <f>'AMZN Auto Part MASTER'!$Z$65</f>
        <v>No</v>
      </c>
      <c r="E67" s="234" t="s">
        <v>87</v>
      </c>
      <c r="F67" s="12"/>
      <c r="G67" s="12"/>
      <c r="H67" s="12"/>
      <c r="I67" s="12"/>
      <c r="J67" s="12"/>
      <c r="K67" s="12"/>
      <c r="T67" s="17"/>
      <c r="U67" s="15"/>
    </row>
    <row r="68" spans="2:21" ht="15.75" customHeight="1">
      <c r="B68" s="260" t="str">
        <f>'AMZN Auto Part MASTER'!$AA$4</f>
        <v>Independent</v>
      </c>
      <c r="C68" s="17" t="s">
        <v>23</v>
      </c>
      <c r="D68" s="260">
        <f>'AMZN Auto Part MASTER'!$AA$65</f>
        <v>0</v>
      </c>
      <c r="E68" s="234"/>
      <c r="F68" s="12"/>
      <c r="G68" s="12"/>
      <c r="H68" s="12"/>
      <c r="I68" s="12"/>
      <c r="J68" s="12"/>
      <c r="K68" s="12"/>
      <c r="T68" s="17"/>
      <c r="U68" s="15"/>
    </row>
    <row r="69" spans="2:21" ht="15.75" customHeight="1">
      <c r="B69" s="260" t="str">
        <f>'AMZN Auto Part MASTER'!$AB$4</f>
        <v>Independent</v>
      </c>
      <c r="C69" s="17" t="s">
        <v>24</v>
      </c>
      <c r="D69" s="260" t="str">
        <f>'AMZN Auto Part MASTER'!$AB$65</f>
        <v>No, they match prices and are priced similarly to everyone else.</v>
      </c>
      <c r="E69" s="234" t="s">
        <v>87</v>
      </c>
      <c r="F69" s="12"/>
      <c r="G69" s="12"/>
      <c r="H69" s="12"/>
      <c r="I69" s="12"/>
      <c r="J69" s="12"/>
      <c r="K69" s="12"/>
      <c r="T69" s="17"/>
      <c r="U69" s="15"/>
    </row>
    <row r="70" spans="2:21" ht="15.75" customHeight="1">
      <c r="B70" s="260" t="str">
        <f>'AMZN Auto Part MASTER'!$AC$4</f>
        <v>Independent</v>
      </c>
      <c r="C70" s="17" t="s">
        <v>25</v>
      </c>
      <c r="D70" s="260" t="str">
        <f>'AMZN Auto Part MASTER'!$AC$65</f>
        <v>No</v>
      </c>
      <c r="E70" s="234" t="s">
        <v>87</v>
      </c>
      <c r="F70" s="12"/>
      <c r="G70" s="12"/>
      <c r="H70" s="12"/>
      <c r="I70" s="12"/>
      <c r="J70" s="12"/>
      <c r="K70" s="12"/>
      <c r="T70" s="17"/>
      <c r="U70" s="15"/>
    </row>
    <row r="71" spans="2:21" ht="15.75" customHeight="1">
      <c r="B71" s="260" t="str">
        <f>'AMZN Auto Part MASTER'!$AD$4</f>
        <v>Independent</v>
      </c>
      <c r="C71" s="17" t="s">
        <v>26</v>
      </c>
      <c r="D71" s="260">
        <f>'AMZN Auto Part MASTER'!$AD$65</f>
        <v>0</v>
      </c>
      <c r="E71" s="234"/>
      <c r="F71" s="12"/>
      <c r="G71" s="12"/>
      <c r="H71" s="12"/>
      <c r="I71" s="12"/>
      <c r="J71" s="12"/>
      <c r="K71" s="12"/>
      <c r="T71" s="17"/>
      <c r="U71" s="15"/>
    </row>
    <row r="72" spans="2:21" ht="15.75" customHeight="1">
      <c r="B72" s="260" t="str">
        <f>'AMZN Auto Part MASTER'!$AE$4</f>
        <v>Independent</v>
      </c>
      <c r="C72" s="17" t="s">
        <v>27</v>
      </c>
      <c r="D72" s="260">
        <f>'AMZN Auto Part MASTER'!$AE$65</f>
        <v>0</v>
      </c>
      <c r="E72" s="234"/>
      <c r="F72" s="12"/>
      <c r="G72" s="12"/>
      <c r="H72" s="12"/>
      <c r="I72" s="12"/>
      <c r="J72" s="12"/>
      <c r="K72" s="12"/>
      <c r="T72" s="17"/>
      <c r="U72" s="15"/>
    </row>
    <row r="73" spans="2:21" ht="15.75" customHeight="1">
      <c r="B73" s="260" t="str">
        <f>'AMZN Auto Part MASTER'!$AF$4</f>
        <v>Independent</v>
      </c>
      <c r="C73" s="17" t="s">
        <v>28</v>
      </c>
      <c r="D73" s="260">
        <f>'AMZN Auto Part MASTER'!$AF$65</f>
        <v>0</v>
      </c>
      <c r="E73" s="234"/>
      <c r="F73" s="12"/>
      <c r="G73" s="12"/>
      <c r="H73" s="12"/>
      <c r="I73" s="12"/>
      <c r="J73" s="12"/>
      <c r="K73" s="12"/>
      <c r="T73" s="17"/>
      <c r="U73" s="15"/>
    </row>
    <row r="74" spans="2:21" ht="15.75" customHeight="1">
      <c r="B74" s="260" t="str">
        <f>'AMZN Auto Part MASTER'!$AG$4</f>
        <v>Independent</v>
      </c>
      <c r="C74" s="17" t="s">
        <v>29</v>
      </c>
      <c r="D74" s="260" t="str">
        <f>'AMZN Auto Part MASTER'!$AG$65</f>
        <v>No</v>
      </c>
      <c r="E74" s="234" t="s">
        <v>87</v>
      </c>
      <c r="F74" s="12"/>
      <c r="G74" s="12"/>
      <c r="H74" s="12"/>
      <c r="I74" s="12"/>
      <c r="J74" s="12"/>
      <c r="K74" s="12"/>
      <c r="T74" s="17"/>
      <c r="U74" s="15"/>
    </row>
    <row r="75" spans="2:21" ht="15.75" customHeight="1">
      <c r="B75" s="260" t="str">
        <f>'AMZN Auto Part MASTER'!$AH$4</f>
        <v>Independent</v>
      </c>
      <c r="C75" s="17" t="s">
        <v>30</v>
      </c>
      <c r="D75" s="260" t="str">
        <f>'AMZN Auto Part MASTER'!$AH$65</f>
        <v>About the same</v>
      </c>
      <c r="E75" s="234" t="s">
        <v>87</v>
      </c>
      <c r="F75" s="12"/>
      <c r="G75" s="12"/>
      <c r="H75" s="12"/>
      <c r="I75" s="12"/>
      <c r="J75" s="12"/>
      <c r="K75" s="12"/>
      <c r="L75" s="12"/>
      <c r="T75" s="17"/>
      <c r="U75" s="19"/>
    </row>
    <row r="76" spans="2:21" ht="15.75" customHeight="1">
      <c r="B76" s="260" t="str">
        <f>'AMZN Auto Part MASTER'!$AI$4</f>
        <v>Independent</v>
      </c>
      <c r="C76" s="17" t="s">
        <v>31</v>
      </c>
      <c r="D76" s="260" t="str">
        <f>'AMZN Auto Part MASTER'!$AI$65</f>
        <v>Have not noticed</v>
      </c>
      <c r="E76" s="234" t="s">
        <v>87</v>
      </c>
      <c r="F76" s="12"/>
      <c r="G76" s="12"/>
      <c r="H76" s="12"/>
      <c r="I76" s="12"/>
      <c r="J76" s="12"/>
      <c r="K76" s="12"/>
      <c r="L76" s="12"/>
      <c r="T76" s="17"/>
      <c r="U76" s="19"/>
    </row>
    <row r="77" spans="2:21" ht="15.75" customHeight="1">
      <c r="B77" s="260" t="str">
        <f>'AMZN Auto Part MASTER'!$AJ$4</f>
        <v>Independent</v>
      </c>
      <c r="C77" s="17" t="s">
        <v>32</v>
      </c>
      <c r="D77" s="260" t="str">
        <f>'AMZN Auto Part MASTER'!$AJ$65</f>
        <v>More discounting promotions</v>
      </c>
      <c r="E77" s="234" t="s">
        <v>88</v>
      </c>
      <c r="F77" s="12"/>
      <c r="G77" s="12"/>
      <c r="H77" s="12"/>
      <c r="I77" s="12"/>
      <c r="J77" s="12"/>
      <c r="K77" s="12"/>
      <c r="L77" s="12"/>
      <c r="T77" s="17"/>
      <c r="U77" s="19"/>
    </row>
    <row r="78" spans="2:21" ht="15.75" customHeight="1">
      <c r="B78" s="260" t="str">
        <f>'AMZN Auto Part MASTER'!$AK$4</f>
        <v>Independent</v>
      </c>
      <c r="C78" s="17" t="s">
        <v>33</v>
      </c>
      <c r="D78" s="260">
        <f>'AMZN Auto Part MASTER'!$AK$65</f>
        <v>0</v>
      </c>
      <c r="E78" s="234"/>
      <c r="F78" s="12"/>
      <c r="G78" s="12"/>
      <c r="H78" s="12"/>
      <c r="I78" s="12"/>
      <c r="J78" s="12"/>
      <c r="K78" s="12"/>
      <c r="L78" s="12"/>
      <c r="T78" s="17"/>
      <c r="U78" s="19"/>
    </row>
    <row r="79" spans="2:21" ht="15.75" customHeight="1">
      <c r="B79" s="260" t="str">
        <f>'AMZN Auto Part MASTER'!$AL$4</f>
        <v>Independent</v>
      </c>
      <c r="C79" s="17" t="s">
        <v>34</v>
      </c>
      <c r="D79" s="260">
        <f>'AMZN Auto Part MASTER'!$AL$65</f>
        <v>0</v>
      </c>
      <c r="E79" s="234"/>
      <c r="F79" s="12"/>
      <c r="G79" s="12"/>
      <c r="H79" s="12"/>
      <c r="I79" s="12"/>
      <c r="J79" s="12"/>
      <c r="K79" s="12"/>
      <c r="L79" s="12"/>
      <c r="T79" s="17"/>
      <c r="U79" s="19"/>
    </row>
    <row r="80" spans="2:21" ht="15.75" customHeight="1">
      <c r="B80" s="260" t="str">
        <f>'AMZN Auto Part MASTER'!$AM$4</f>
        <v>Independent</v>
      </c>
      <c r="C80" s="17" t="s">
        <v>35</v>
      </c>
      <c r="D80" s="260" t="str">
        <f>'AMZN Auto Part MASTER'!$AM$65</f>
        <v>More discounting promotions</v>
      </c>
      <c r="E80" s="234" t="s">
        <v>88</v>
      </c>
      <c r="F80" s="12"/>
      <c r="G80" s="12"/>
      <c r="H80" s="12"/>
      <c r="I80" s="12"/>
      <c r="J80" s="12"/>
      <c r="K80" s="12"/>
      <c r="L80" s="12"/>
      <c r="T80" s="17"/>
      <c r="U80" s="19"/>
    </row>
    <row r="81" spans="2:21" ht="15.75" customHeight="1">
      <c r="B81" s="260" t="str">
        <f>'AMZN Auto Part MASTER'!$AN$4</f>
        <v>Independent</v>
      </c>
      <c r="C81" s="17" t="s">
        <v>36</v>
      </c>
      <c r="D81" s="260">
        <f>'AMZN Auto Part MASTER'!$AN$65</f>
        <v>0</v>
      </c>
      <c r="E81" s="234"/>
      <c r="F81" s="12"/>
      <c r="G81" s="12"/>
      <c r="H81" s="12"/>
      <c r="I81" s="12"/>
      <c r="J81" s="12"/>
      <c r="K81" s="12"/>
      <c r="L81" s="12"/>
      <c r="T81" s="17"/>
      <c r="U81" s="19"/>
    </row>
    <row r="82" spans="2:21" ht="15.75" customHeight="1">
      <c r="B82" s="260" t="str">
        <f>'AMZN Auto Part MASTER'!$AO$4</f>
        <v>Independent</v>
      </c>
      <c r="C82" s="17" t="s">
        <v>37</v>
      </c>
      <c r="D82" s="260">
        <f>'AMZN Auto Part MASTER'!$AO$65</f>
        <v>0</v>
      </c>
      <c r="E82" s="234"/>
      <c r="F82" s="12"/>
      <c r="G82" s="12"/>
      <c r="H82" s="12"/>
      <c r="I82" s="12"/>
      <c r="J82" s="12"/>
      <c r="K82" s="12"/>
      <c r="L82" s="12"/>
      <c r="T82" s="17"/>
      <c r="U82" s="19"/>
    </row>
    <row r="83" spans="2:21" ht="15.75" customHeight="1">
      <c r="B83" s="260" t="str">
        <f>'AMZN Auto Part MASTER'!$AP$4</f>
        <v>Independent</v>
      </c>
      <c r="C83" s="17" t="s">
        <v>38</v>
      </c>
      <c r="D83" s="260" t="str">
        <f>'AMZN Auto Part MASTER'!$AP$65</f>
        <v>More discounting promotions</v>
      </c>
      <c r="E83" s="234" t="s">
        <v>88</v>
      </c>
      <c r="F83" s="12"/>
      <c r="G83" s="12"/>
      <c r="H83" s="12"/>
      <c r="I83" s="12"/>
      <c r="J83" s="12"/>
      <c r="K83" s="12"/>
      <c r="L83" s="12"/>
      <c r="T83" s="17"/>
      <c r="U83" s="19"/>
    </row>
    <row r="84" spans="2:21" ht="15.75" customHeight="1">
      <c r="B84" s="260" t="str">
        <f>'AMZN Auto Part MASTER'!$AQ$4</f>
        <v>Independent</v>
      </c>
      <c r="C84" s="17" t="s">
        <v>39</v>
      </c>
      <c r="D84" s="260" t="str">
        <f>'AMZN Auto Part MASTER'!$AQ$65</f>
        <v>About the same</v>
      </c>
      <c r="E84" s="234" t="s">
        <v>87</v>
      </c>
      <c r="F84" s="12"/>
      <c r="G84" s="12"/>
      <c r="H84" s="12"/>
      <c r="I84" s="12"/>
      <c r="J84" s="12"/>
      <c r="K84" s="12"/>
      <c r="L84" s="12"/>
      <c r="T84" s="17"/>
      <c r="U84" s="19"/>
    </row>
    <row r="85" spans="2:21" ht="15.75" customHeight="1">
      <c r="B85" s="260" t="str">
        <f>'AMZN Auto Part MASTER'!$AR$4</f>
        <v>Independent</v>
      </c>
      <c r="C85" s="17" t="s">
        <v>40</v>
      </c>
      <c r="D85" s="260" t="str">
        <f>'AMZN Auto Part MASTER'!$AR$65</f>
        <v>About the same</v>
      </c>
      <c r="E85" s="234" t="s">
        <v>87</v>
      </c>
      <c r="F85" s="12"/>
      <c r="G85" s="12"/>
      <c r="H85" s="12"/>
      <c r="I85" s="12"/>
      <c r="J85" s="12"/>
      <c r="K85" s="12"/>
      <c r="L85" s="12"/>
      <c r="T85" s="17"/>
      <c r="U85" s="19"/>
    </row>
    <row r="86" spans="2:21" ht="15.75" customHeight="1">
      <c r="B86" s="260" t="str">
        <f>'AMZN Auto Part MASTER'!$AS$4</f>
        <v>Independent</v>
      </c>
      <c r="C86" s="17" t="s">
        <v>41</v>
      </c>
      <c r="D86" s="260">
        <f>'AMZN Auto Part MASTER'!$AS$65</f>
        <v>0</v>
      </c>
      <c r="E86" s="234"/>
      <c r="F86" s="12"/>
      <c r="G86" s="12"/>
      <c r="H86" s="12"/>
      <c r="I86" s="12"/>
      <c r="J86" s="12"/>
      <c r="K86" s="12"/>
      <c r="L86" s="12"/>
      <c r="T86" s="17"/>
      <c r="U86" s="19"/>
    </row>
    <row r="87" spans="2:21" ht="15.75" customHeight="1">
      <c r="B87" s="260" t="str">
        <f>'AMZN Auto Part MASTER'!$AT$4</f>
        <v>Independent</v>
      </c>
      <c r="C87" s="17" t="s">
        <v>42</v>
      </c>
      <c r="D87" s="260" t="str">
        <f>'AMZN Auto Part MASTER'!$AT$65</f>
        <v>Have not noticed</v>
      </c>
      <c r="E87" s="234" t="s">
        <v>87</v>
      </c>
      <c r="F87" s="12"/>
      <c r="G87" s="12"/>
      <c r="H87" s="12"/>
      <c r="I87" s="12"/>
      <c r="J87" s="12"/>
      <c r="K87" s="12"/>
      <c r="L87" s="12"/>
      <c r="T87" s="17"/>
      <c r="U87" s="19"/>
    </row>
    <row r="88" spans="2:21" ht="15.75" customHeight="1">
      <c r="B88" s="260" t="str">
        <f>'AMZN Auto Part MASTER'!$AU$4</f>
        <v>Independent</v>
      </c>
      <c r="C88" s="17" t="s">
        <v>43</v>
      </c>
      <c r="D88" s="260" t="str">
        <f>'AMZN Auto Part MASTER'!$AU$65</f>
        <v>More discounting promotions</v>
      </c>
      <c r="E88" s="234" t="s">
        <v>88</v>
      </c>
      <c r="F88" s="12"/>
      <c r="G88" s="12"/>
      <c r="H88" s="12"/>
      <c r="I88" s="12"/>
      <c r="J88" s="12"/>
      <c r="K88" s="12"/>
      <c r="L88" s="12"/>
      <c r="T88" s="17"/>
      <c r="U88" s="19"/>
    </row>
    <row r="89" spans="2:21" ht="15.75" customHeight="1">
      <c r="B89" s="260" t="str">
        <f>'AMZN Auto Part MASTER'!$AV$4</f>
        <v>Independent</v>
      </c>
      <c r="C89" s="17" t="s">
        <v>44</v>
      </c>
      <c r="D89" s="260">
        <f>'AMZN Auto Part MASTER'!$AV$65</f>
        <v>0</v>
      </c>
      <c r="E89" s="234"/>
      <c r="F89" s="12"/>
      <c r="G89" s="12"/>
      <c r="H89" s="12"/>
      <c r="I89" s="12"/>
      <c r="J89" s="12"/>
      <c r="K89" s="12"/>
      <c r="L89" s="12"/>
      <c r="T89" s="17"/>
      <c r="U89" s="19"/>
    </row>
    <row r="90" spans="2:21" ht="15.75" customHeight="1">
      <c r="B90" s="260" t="str">
        <f>'AMZN Auto Part MASTER'!$AW$4</f>
        <v>Independent</v>
      </c>
      <c r="C90" s="17" t="s">
        <v>45</v>
      </c>
      <c r="D90" s="260">
        <f>'AMZN Auto Part MASTER'!$AW$65</f>
        <v>0</v>
      </c>
      <c r="E90" s="234"/>
      <c r="F90" s="12"/>
      <c r="G90" s="12"/>
      <c r="H90" s="12"/>
      <c r="I90" s="12"/>
      <c r="J90" s="12"/>
      <c r="K90" s="12"/>
      <c r="L90" s="12"/>
      <c r="T90" s="17"/>
      <c r="U90" s="19"/>
    </row>
    <row r="91" spans="2:21" ht="15.75" customHeight="1">
      <c r="B91" s="260" t="str">
        <f>'AMZN Auto Part MASTER'!$AX$4</f>
        <v>Independent</v>
      </c>
      <c r="C91" s="17" t="s">
        <v>46</v>
      </c>
      <c r="D91" s="260">
        <f>'AMZN Auto Part MASTER'!$AX$65</f>
        <v>0</v>
      </c>
      <c r="E91" s="234"/>
      <c r="F91" s="12"/>
      <c r="G91" s="12"/>
      <c r="H91" s="12"/>
      <c r="I91" s="12"/>
      <c r="J91" s="12"/>
      <c r="K91" s="12"/>
      <c r="L91" s="12"/>
      <c r="T91" s="17"/>
      <c r="U91" s="19"/>
    </row>
    <row r="92" spans="2:21" ht="15.75" customHeight="1">
      <c r="B92" s="260" t="str">
        <f>'AMZN Auto Part MASTER'!$AY$4</f>
        <v>Independent</v>
      </c>
      <c r="C92" s="17" t="s">
        <v>47</v>
      </c>
      <c r="D92" s="260" t="str">
        <f>'AMZN Auto Part MASTER'!$AY$65</f>
        <v>About the Same</v>
      </c>
      <c r="E92" s="234" t="s">
        <v>87</v>
      </c>
      <c r="F92" s="12"/>
      <c r="G92" s="12"/>
      <c r="H92" s="12"/>
      <c r="I92" s="12"/>
      <c r="J92" s="12"/>
      <c r="K92" s="12"/>
      <c r="L92" s="12"/>
      <c r="T92" s="17"/>
      <c r="U92" s="19"/>
    </row>
    <row r="93" spans="2:21" ht="15.75" customHeight="1">
      <c r="B93" s="260" t="str">
        <f>'AMZN Auto Part MASTER'!$AZ$4</f>
        <v>Independent</v>
      </c>
      <c r="C93" s="17" t="s">
        <v>48</v>
      </c>
      <c r="D93" s="260" t="str">
        <f>'AMZN Auto Part MASTER'!$AZ$65</f>
        <v>About the Same</v>
      </c>
      <c r="E93" s="234" t="s">
        <v>87</v>
      </c>
      <c r="F93" s="12"/>
      <c r="G93" s="12"/>
      <c r="H93" s="12"/>
      <c r="I93" s="12"/>
      <c r="J93" s="12"/>
      <c r="K93" s="12"/>
      <c r="L93" s="12"/>
      <c r="T93" s="17"/>
      <c r="U93" s="19"/>
    </row>
    <row r="94" spans="2:21" ht="15.75" customHeight="1">
      <c r="B94" s="260" t="str">
        <f>'AMZN Auto Part MASTER'!$BA$4</f>
        <v>Independent</v>
      </c>
      <c r="C94" s="17" t="s">
        <v>49</v>
      </c>
      <c r="D94" s="260" t="str">
        <f>'AMZN Auto Part MASTER'!$BA$65</f>
        <v>About the Same</v>
      </c>
      <c r="E94" s="234" t="s">
        <v>87</v>
      </c>
      <c r="F94" s="12"/>
      <c r="G94" s="12"/>
      <c r="H94" s="12"/>
      <c r="I94" s="12"/>
      <c r="J94" s="12"/>
      <c r="K94" s="12"/>
      <c r="L94" s="12"/>
      <c r="T94" s="17"/>
      <c r="U94" s="19"/>
    </row>
    <row r="95" spans="2:21" ht="15.75" customHeight="1">
      <c r="B95" s="260" t="str">
        <f>'AMZN Auto Part MASTER'!$BB$4</f>
        <v>Chain</v>
      </c>
      <c r="C95" s="17" t="s">
        <v>50</v>
      </c>
      <c r="D95" s="260">
        <f>'AMZN Auto Part MASTER'!$BB$65</f>
        <v>0</v>
      </c>
      <c r="E95" s="234"/>
      <c r="F95" s="12"/>
      <c r="G95" s="12"/>
      <c r="H95" s="12"/>
      <c r="I95" s="12"/>
      <c r="J95" s="12"/>
      <c r="K95" s="12"/>
      <c r="L95" s="12"/>
      <c r="T95" s="17"/>
      <c r="U95" s="19"/>
    </row>
    <row r="96" spans="2:21" ht="15.75" customHeight="1">
      <c r="B96" s="260" t="str">
        <f>'AMZN Auto Part MASTER'!$BC$4</f>
        <v>Chain</v>
      </c>
      <c r="C96" s="17" t="s">
        <v>51</v>
      </c>
      <c r="D96" s="260">
        <f>'AMZN Auto Part MASTER'!$BC$65</f>
        <v>0</v>
      </c>
      <c r="E96" s="234"/>
      <c r="F96" s="12"/>
      <c r="G96" s="12"/>
      <c r="H96" s="12"/>
      <c r="I96" s="12"/>
      <c r="J96" s="12"/>
      <c r="K96" s="12"/>
      <c r="L96" s="12"/>
      <c r="T96" s="17"/>
      <c r="U96" s="19"/>
    </row>
    <row r="97" spans="2:21" ht="15.75" customHeight="1">
      <c r="B97" s="260" t="str">
        <f>'AMZN Auto Part MASTER'!$BD$4</f>
        <v>Chain</v>
      </c>
      <c r="C97" s="17" t="s">
        <v>52</v>
      </c>
      <c r="D97" s="260">
        <f>'AMZN Auto Part MASTER'!$BD$65</f>
        <v>0</v>
      </c>
      <c r="E97" s="234"/>
      <c r="F97" s="12"/>
      <c r="G97" s="12"/>
      <c r="H97" s="12"/>
      <c r="I97" s="12"/>
      <c r="J97" s="12"/>
      <c r="K97" s="12"/>
      <c r="L97" s="12"/>
      <c r="T97" s="17"/>
      <c r="U97" s="19"/>
    </row>
    <row r="98" spans="2:21" ht="15.75" customHeight="1">
      <c r="B98" s="260" t="str">
        <f>'AMZN Auto Part MASTER'!$BE$4</f>
        <v>Chain</v>
      </c>
      <c r="C98" s="17" t="s">
        <v>53</v>
      </c>
      <c r="D98" s="260">
        <f>'AMZN Auto Part MASTER'!$BE$65</f>
        <v>0</v>
      </c>
      <c r="E98" s="234"/>
      <c r="F98" s="12"/>
      <c r="G98" s="12"/>
      <c r="H98" s="12"/>
      <c r="I98" s="12"/>
      <c r="J98" s="12"/>
      <c r="K98" s="12"/>
      <c r="L98" s="12"/>
      <c r="T98" s="17"/>
      <c r="U98" s="19"/>
    </row>
    <row r="99" spans="2:21" ht="15.75" customHeight="1">
      <c r="B99" s="260" t="str">
        <f>'AMZN Auto Part MASTER'!$BF$4</f>
        <v>Chain</v>
      </c>
      <c r="C99" s="17" t="s">
        <v>54</v>
      </c>
      <c r="D99" s="260" t="str">
        <f>'AMZN Auto Part MASTER'!$BF$65</f>
        <v>have not noticed</v>
      </c>
      <c r="E99" s="234" t="s">
        <v>87</v>
      </c>
      <c r="F99" s="12"/>
      <c r="G99" s="12"/>
      <c r="H99" s="12"/>
      <c r="I99" s="12"/>
      <c r="J99" s="12"/>
      <c r="K99" s="12"/>
      <c r="L99" s="12"/>
      <c r="T99" s="17"/>
      <c r="U99" s="19"/>
    </row>
    <row r="100" spans="2:21" ht="15.75" customHeight="1">
      <c r="B100" s="260" t="str">
        <f>'AMZN Auto Part MASTER'!$BG$4</f>
        <v>Chain</v>
      </c>
      <c r="C100" s="17" t="s">
        <v>55</v>
      </c>
      <c r="D100" s="260" t="str">
        <f>'AMZN Auto Part MASTER'!$BG$65</f>
        <v>have not noticed</v>
      </c>
      <c r="E100" s="234" t="s">
        <v>87</v>
      </c>
      <c r="F100" s="12"/>
      <c r="G100" s="12"/>
      <c r="H100" s="12"/>
      <c r="I100" s="12"/>
      <c r="J100" s="12"/>
      <c r="K100" s="12"/>
      <c r="L100" s="12"/>
      <c r="T100" s="17"/>
      <c r="U100" s="19"/>
    </row>
    <row r="101" spans="2:21" ht="15.75" customHeight="1">
      <c r="B101" s="260" t="str">
        <f>'AMZN Auto Part MASTER'!$BH$4</f>
        <v>Chain</v>
      </c>
      <c r="C101" s="17" t="s">
        <v>56</v>
      </c>
      <c r="D101" s="260">
        <f>'AMZN Auto Part MASTER'!$BH$65</f>
        <v>0</v>
      </c>
      <c r="E101" s="234"/>
      <c r="F101" s="12"/>
      <c r="G101" s="12"/>
      <c r="H101" s="12"/>
      <c r="I101" s="12"/>
      <c r="J101" s="12"/>
      <c r="K101" s="12"/>
      <c r="L101" s="12"/>
      <c r="T101" s="17"/>
      <c r="U101" s="19"/>
    </row>
    <row r="102" spans="2:21" ht="15.75" customHeight="1">
      <c r="B102" s="260" t="str">
        <f>'AMZN Auto Part MASTER'!$BI$4</f>
        <v>Chain</v>
      </c>
      <c r="C102" s="17" t="s">
        <v>57</v>
      </c>
      <c r="D102" s="260">
        <f>'AMZN Auto Part MASTER'!$BI$65</f>
        <v>0</v>
      </c>
      <c r="E102" s="234"/>
      <c r="F102" s="12"/>
      <c r="G102" s="12"/>
      <c r="H102" s="12"/>
      <c r="I102" s="12"/>
      <c r="J102" s="12"/>
      <c r="K102" s="12"/>
      <c r="L102" s="12"/>
      <c r="T102" s="17"/>
      <c r="U102" s="19"/>
    </row>
    <row r="103" spans="2:21" ht="15.75" customHeight="1">
      <c r="B103" s="260" t="str">
        <f>'AMZN Auto Part MASTER'!$BJ$4</f>
        <v>Chain</v>
      </c>
      <c r="C103" s="17" t="s">
        <v>58</v>
      </c>
      <c r="D103" s="260" t="str">
        <f>'AMZN Auto Part MASTER'!$BJ$65</f>
        <v>More discounting promotions</v>
      </c>
      <c r="E103" s="234" t="s">
        <v>88</v>
      </c>
      <c r="F103" s="12"/>
      <c r="G103" s="12"/>
      <c r="H103" s="12"/>
      <c r="I103" s="12"/>
      <c r="J103" s="12"/>
      <c r="K103" s="12"/>
      <c r="L103" s="12"/>
      <c r="T103" s="17"/>
      <c r="U103" s="19"/>
    </row>
    <row r="104" spans="2:21" ht="15.75" customHeight="1">
      <c r="B104" s="260" t="str">
        <f>'AMZN Auto Part MASTER'!$BK$4</f>
        <v>Independent</v>
      </c>
      <c r="C104" s="17" t="s">
        <v>59</v>
      </c>
      <c r="D104" s="260" t="str">
        <f>'AMZN Auto Part MASTER'!$BK$65</f>
        <v>More discounting promotions, Amazon specifically.</v>
      </c>
      <c r="E104" s="234" t="s">
        <v>88</v>
      </c>
      <c r="F104" s="12"/>
      <c r="G104" s="12"/>
      <c r="H104" s="12"/>
      <c r="I104" s="12"/>
      <c r="J104" s="12"/>
      <c r="K104" s="12"/>
      <c r="L104" s="12"/>
      <c r="T104" s="17"/>
      <c r="U104" s="19"/>
    </row>
    <row r="105" spans="2:21" ht="15.75" customHeight="1">
      <c r="B105" s="260" t="str">
        <f>'AMZN Auto Part MASTER'!$BL$4</f>
        <v>Independent</v>
      </c>
      <c r="C105" s="17" t="s">
        <v>60</v>
      </c>
      <c r="D105" s="260" t="str">
        <f>'AMZN Auto Part MASTER'!$BL$65</f>
        <v>About the Same</v>
      </c>
      <c r="E105" s="234" t="s">
        <v>87</v>
      </c>
      <c r="F105" s="12"/>
      <c r="G105" s="12"/>
      <c r="H105" s="12"/>
      <c r="I105" s="12"/>
      <c r="J105" s="12"/>
      <c r="K105" s="12"/>
      <c r="L105" s="12"/>
      <c r="T105" s="17"/>
      <c r="U105" s="19"/>
    </row>
    <row r="106" spans="2:21" ht="15.75" customHeight="1">
      <c r="B106" s="260" t="str">
        <f>'AMZN Auto Part MASTER'!$BM$4</f>
        <v>Independent</v>
      </c>
      <c r="C106" s="17" t="s">
        <v>61</v>
      </c>
      <c r="D106" s="260" t="str">
        <f>'AMZN Auto Part MASTER'!$BM$65</f>
        <v>More free shipping offers</v>
      </c>
      <c r="E106" s="234" t="s">
        <v>88</v>
      </c>
      <c r="F106" s="12"/>
      <c r="G106" s="12"/>
      <c r="H106" s="12"/>
      <c r="I106" s="12"/>
      <c r="J106" s="12"/>
      <c r="K106" s="12"/>
      <c r="L106" s="12"/>
      <c r="T106" s="17"/>
      <c r="U106" s="19"/>
    </row>
    <row r="107" spans="2:21" ht="15.75" customHeight="1">
      <c r="B107" s="260" t="str">
        <f>'AMZN Auto Part MASTER'!$BN$4</f>
        <v>Independent</v>
      </c>
      <c r="C107" s="17" t="s">
        <v>62</v>
      </c>
      <c r="D107" s="260" t="str">
        <f>'AMZN Auto Part MASTER'!$BN$65</f>
        <v>About the same</v>
      </c>
      <c r="E107" s="234" t="s">
        <v>87</v>
      </c>
      <c r="F107" s="12"/>
      <c r="G107" s="12"/>
      <c r="H107" s="12"/>
      <c r="I107" s="12"/>
      <c r="J107" s="12"/>
      <c r="K107" s="12"/>
      <c r="L107" s="12"/>
      <c r="T107" s="17"/>
      <c r="U107" s="19"/>
    </row>
    <row r="108" spans="2:21" ht="15.75" customHeight="1">
      <c r="B108" s="260" t="str">
        <f>'AMZN Auto Part MASTER'!$BO$4</f>
        <v>Independent</v>
      </c>
      <c r="C108" s="17" t="s">
        <v>63</v>
      </c>
      <c r="D108" s="260" t="str">
        <f>'AMZN Auto Part MASTER'!$BO$65</f>
        <v>About the same</v>
      </c>
      <c r="E108" s="234" t="s">
        <v>87</v>
      </c>
      <c r="F108" s="12"/>
      <c r="G108" s="12"/>
      <c r="H108" s="12"/>
      <c r="I108" s="12"/>
      <c r="J108" s="12"/>
      <c r="K108" s="12"/>
      <c r="L108" s="12"/>
      <c r="T108" s="17"/>
      <c r="U108" s="19"/>
    </row>
    <row r="109" spans="2:21" ht="15.75" customHeight="1">
      <c r="B109" s="260" t="str">
        <f>'AMZN Auto Part MASTER'!$BP$4</f>
        <v>Independent</v>
      </c>
      <c r="C109" s="17" t="s">
        <v>64</v>
      </c>
      <c r="D109" s="260" t="str">
        <f>'AMZN Auto Part MASTER'!$BP$65</f>
        <v>About the same</v>
      </c>
      <c r="E109" s="234" t="s">
        <v>87</v>
      </c>
      <c r="F109" s="12"/>
      <c r="G109" s="12"/>
      <c r="H109" s="12"/>
      <c r="I109" s="12"/>
      <c r="J109" s="12"/>
      <c r="K109" s="12"/>
      <c r="L109" s="12"/>
      <c r="T109" s="17"/>
      <c r="U109" s="19"/>
    </row>
    <row r="110" spans="2:21" ht="15.75" customHeight="1">
      <c r="B110" s="260" t="str">
        <f>'AMZN Auto Part MASTER'!$BQ$4</f>
        <v>Independent</v>
      </c>
      <c r="C110" s="17" t="s">
        <v>65</v>
      </c>
      <c r="D110" s="260" t="str">
        <f>'AMZN Auto Part MASTER'!$BQ$65</f>
        <v>More discounting promotions (especially on aftermarket parts)</v>
      </c>
      <c r="E110" s="234" t="s">
        <v>88</v>
      </c>
      <c r="F110" s="12"/>
      <c r="G110" s="12"/>
      <c r="H110" s="12"/>
      <c r="I110" s="12"/>
      <c r="J110" s="12"/>
      <c r="K110" s="12"/>
      <c r="L110" s="12"/>
      <c r="T110" s="17"/>
      <c r="U110" s="19"/>
    </row>
    <row r="111" spans="2:21" ht="15.75" customHeight="1">
      <c r="B111" s="260" t="str">
        <f>'AMZN Auto Part MASTER'!$BR$4</f>
        <v>Chain</v>
      </c>
      <c r="C111" s="17" t="s">
        <v>66</v>
      </c>
      <c r="D111" s="260">
        <f>'AMZN Auto Part MASTER'!$BR$65</f>
        <v>0</v>
      </c>
      <c r="E111" s="234"/>
      <c r="F111" s="12"/>
      <c r="G111" s="12"/>
      <c r="H111" s="12"/>
      <c r="I111" s="12"/>
      <c r="J111" s="12"/>
      <c r="K111" s="12"/>
      <c r="L111" s="39"/>
      <c r="T111" s="17"/>
      <c r="U111" s="19"/>
    </row>
    <row r="112" spans="2:21" ht="15.75" customHeight="1">
      <c r="B112" s="260" t="str">
        <f>'AMZN Auto Part MASTER'!$BS$4</f>
        <v>Chain</v>
      </c>
      <c r="C112" s="17" t="s">
        <v>67</v>
      </c>
      <c r="D112" s="260">
        <f>'AMZN Auto Part MASTER'!$BS$65</f>
        <v>0</v>
      </c>
      <c r="E112" s="234"/>
      <c r="F112" s="12"/>
      <c r="G112" s="12"/>
      <c r="H112" s="12"/>
      <c r="I112" s="12"/>
      <c r="J112" s="12"/>
      <c r="K112" s="12"/>
      <c r="L112" s="39"/>
      <c r="T112" s="17"/>
      <c r="U112" s="19"/>
    </row>
    <row r="113" spans="2:21" ht="15.75" customHeight="1">
      <c r="B113" s="260" t="str">
        <f>'AMZN Auto Part MASTER'!$BT$4</f>
        <v>Chain</v>
      </c>
      <c r="C113" s="17" t="s">
        <v>68</v>
      </c>
      <c r="D113" s="260">
        <f>'AMZN Auto Part MASTER'!$BT$65</f>
        <v>0</v>
      </c>
      <c r="E113" s="234"/>
      <c r="F113" s="12"/>
      <c r="G113" s="12"/>
      <c r="H113" s="12"/>
      <c r="I113" s="12"/>
      <c r="J113" s="12"/>
      <c r="K113" s="12"/>
      <c r="L113" s="39"/>
      <c r="T113" s="17"/>
      <c r="U113" s="19"/>
    </row>
    <row r="114" spans="2:21" ht="15.75" customHeight="1">
      <c r="B114" s="260" t="str">
        <f>'AMZN Auto Part MASTER'!$BU$4</f>
        <v>Chain</v>
      </c>
      <c r="C114" s="17" t="s">
        <v>69</v>
      </c>
      <c r="D114" s="260">
        <f>'AMZN Auto Part MASTER'!$BU$65</f>
        <v>0</v>
      </c>
      <c r="E114" s="234"/>
      <c r="F114" s="12"/>
      <c r="G114" s="12"/>
      <c r="H114" s="12"/>
      <c r="I114" s="12"/>
      <c r="J114" s="12"/>
      <c r="K114" s="12"/>
      <c r="L114" s="39"/>
      <c r="T114" s="17"/>
      <c r="U114" s="19"/>
    </row>
    <row r="115" spans="2:21" ht="15.75" customHeight="1">
      <c r="B115" s="260" t="str">
        <f>'AMZN Auto Part MASTER'!$BV$4</f>
        <v>Chain</v>
      </c>
      <c r="C115" s="17" t="s">
        <v>70</v>
      </c>
      <c r="D115" s="260">
        <f>'AMZN Auto Part MASTER'!$BV$65</f>
        <v>0</v>
      </c>
      <c r="E115" s="234"/>
      <c r="F115" s="12"/>
      <c r="G115" s="12"/>
      <c r="H115" s="12"/>
      <c r="I115" s="12"/>
      <c r="J115" s="12"/>
      <c r="K115" s="12"/>
      <c r="L115" s="39"/>
      <c r="T115" s="17"/>
      <c r="U115" s="19"/>
    </row>
    <row r="116" spans="2:21" ht="15.75" customHeight="1">
      <c r="B116" s="260" t="str">
        <f>'AMZN Auto Part MASTER'!$BW$4</f>
        <v>Chain</v>
      </c>
      <c r="C116" s="17" t="s">
        <v>71</v>
      </c>
      <c r="D116" s="260">
        <f>'AMZN Auto Part MASTER'!$BW$65</f>
        <v>0</v>
      </c>
      <c r="E116" s="234"/>
      <c r="F116" s="12"/>
      <c r="G116" s="12"/>
      <c r="H116" s="12"/>
      <c r="I116" s="12"/>
      <c r="J116" s="12"/>
      <c r="K116" s="12"/>
      <c r="L116" s="11"/>
      <c r="T116" s="17"/>
      <c r="U116" s="19"/>
    </row>
    <row r="117" spans="2:21" ht="15.75" customHeight="1">
      <c r="B117" s="260" t="str">
        <f>'AMZN Auto Part MASTER'!$BX$4</f>
        <v>Chain</v>
      </c>
      <c r="C117" s="17" t="s">
        <v>72</v>
      </c>
      <c r="D117" s="260">
        <f>'AMZN Auto Part MASTER'!$BX$65</f>
        <v>0</v>
      </c>
      <c r="E117" s="234"/>
      <c r="F117" s="12"/>
      <c r="G117" s="12"/>
      <c r="H117" s="12"/>
      <c r="I117" s="12"/>
      <c r="J117" s="12"/>
      <c r="K117" s="12"/>
      <c r="L117" s="11"/>
      <c r="T117" s="17"/>
      <c r="U117" s="19"/>
    </row>
    <row r="118" spans="2:21" ht="15.75" customHeight="1">
      <c r="B118" s="260" t="str">
        <f>'AMZN Auto Part MASTER'!$BY$4</f>
        <v>Chain</v>
      </c>
      <c r="C118" s="17" t="s">
        <v>73</v>
      </c>
      <c r="D118" s="260">
        <f>'AMZN Auto Part MASTER'!$BY$65</f>
        <v>0</v>
      </c>
      <c r="E118" s="234"/>
      <c r="F118" s="12"/>
      <c r="G118" s="12"/>
      <c r="H118" s="12"/>
      <c r="I118" s="12"/>
      <c r="J118" s="12"/>
      <c r="K118" s="12"/>
      <c r="L118" s="12"/>
      <c r="T118" s="17"/>
      <c r="U118" s="19"/>
    </row>
    <row r="119" spans="2:21" ht="15.75" customHeight="1">
      <c r="B119" s="260" t="str">
        <f>'AMZN Auto Part MASTER'!$BZ$4</f>
        <v>Chain</v>
      </c>
      <c r="C119" s="17" t="s">
        <v>74</v>
      </c>
      <c r="D119" s="260">
        <f>'AMZN Auto Part MASTER'!$BZ$65</f>
        <v>0</v>
      </c>
      <c r="E119" s="234"/>
      <c r="F119" s="12"/>
      <c r="G119" s="12"/>
      <c r="H119" s="12"/>
      <c r="I119" s="12"/>
      <c r="J119" s="12"/>
      <c r="K119" s="12"/>
      <c r="L119" s="12"/>
      <c r="T119" s="17"/>
      <c r="U119" s="19"/>
    </row>
    <row r="120" spans="2:21" ht="15.75" customHeight="1">
      <c r="B120" s="260" t="str">
        <f>'AMZN Auto Part MASTER'!$CA$4</f>
        <v>Chain</v>
      </c>
      <c r="C120" s="17" t="s">
        <v>75</v>
      </c>
      <c r="D120" s="260">
        <f>'AMZN Auto Part MASTER'!$CA$65</f>
        <v>0</v>
      </c>
      <c r="E120" s="234"/>
      <c r="F120" s="12"/>
      <c r="G120" s="12"/>
      <c r="H120" s="12"/>
      <c r="I120" s="12"/>
      <c r="J120" s="12"/>
      <c r="K120" s="12"/>
      <c r="L120" s="12"/>
      <c r="T120" s="17"/>
      <c r="U120" s="19"/>
    </row>
    <row r="121" spans="2:21" ht="15.75" customHeight="1">
      <c r="B121" s="260" t="str">
        <f>'AMZN Auto Part MASTER'!$CB$4</f>
        <v>Chain</v>
      </c>
      <c r="C121" s="17" t="s">
        <v>76</v>
      </c>
      <c r="D121" s="260">
        <f>'AMZN Auto Part MASTER'!$CB$65</f>
        <v>0</v>
      </c>
      <c r="E121" s="234"/>
      <c r="F121" s="12"/>
      <c r="G121" s="12"/>
      <c r="H121" s="12"/>
      <c r="I121" s="12"/>
      <c r="J121" s="12"/>
      <c r="K121" s="12"/>
      <c r="L121" s="12"/>
      <c r="T121" s="17"/>
      <c r="U121" s="19"/>
    </row>
    <row r="122" spans="2:21" ht="15.75" customHeight="1">
      <c r="B122" s="260" t="str">
        <f>'AMZN Auto Part MASTER'!$CC$4</f>
        <v>Chain</v>
      </c>
      <c r="C122" s="17" t="s">
        <v>77</v>
      </c>
      <c r="D122" s="260">
        <f>'AMZN Auto Part MASTER'!$CC$65</f>
        <v>0</v>
      </c>
      <c r="E122" s="234"/>
      <c r="F122" s="12"/>
      <c r="G122" s="12"/>
      <c r="H122" s="12"/>
      <c r="I122" s="12"/>
      <c r="J122" s="12"/>
      <c r="K122" s="12"/>
      <c r="L122" s="12"/>
      <c r="T122" s="17"/>
      <c r="U122" s="19"/>
    </row>
    <row r="123" spans="2:21" ht="15.75" customHeight="1">
      <c r="B123" s="260" t="str">
        <f>'AMZN Auto Part MASTER'!$CD$4</f>
        <v>Chain</v>
      </c>
      <c r="C123" s="17" t="s">
        <v>78</v>
      </c>
      <c r="D123" s="260" t="str">
        <f>'AMZN Auto Part MASTER'!$CD$65</f>
        <v>No</v>
      </c>
      <c r="E123" s="234" t="s">
        <v>87</v>
      </c>
      <c r="F123" s="12"/>
      <c r="G123" s="12"/>
      <c r="H123" s="12"/>
      <c r="I123" s="12"/>
      <c r="J123" s="12"/>
      <c r="K123" s="12"/>
      <c r="L123" s="12"/>
      <c r="T123" s="17"/>
      <c r="U123" s="19"/>
    </row>
    <row r="124" spans="2:21" ht="15.75" customHeight="1">
      <c r="B124" s="260" t="str">
        <f>'AMZN Auto Part MASTER'!$CE$4</f>
        <v>Chain</v>
      </c>
      <c r="C124" s="17" t="s">
        <v>79</v>
      </c>
      <c r="D124" s="260">
        <f>'AMZN Auto Part MASTER'!$CE$65</f>
        <v>0</v>
      </c>
      <c r="E124" s="234"/>
      <c r="F124" s="12"/>
      <c r="G124" s="12"/>
      <c r="H124" s="12"/>
      <c r="I124" s="12"/>
      <c r="J124" s="12"/>
      <c r="K124" s="12"/>
      <c r="L124" s="12"/>
      <c r="T124" s="17"/>
      <c r="U124" s="19"/>
    </row>
    <row r="125" spans="2:21" ht="15.75" customHeight="1">
      <c r="B125" s="260" t="str">
        <f>'AMZN Auto Part MASTER'!$CF$4</f>
        <v>Chain</v>
      </c>
      <c r="C125" s="17" t="s">
        <v>80</v>
      </c>
      <c r="D125" s="260">
        <f>'AMZN Auto Part MASTER'!$CF$65</f>
        <v>0</v>
      </c>
      <c r="E125" s="234"/>
      <c r="F125" s="12"/>
      <c r="G125" s="12"/>
      <c r="H125" s="12"/>
      <c r="I125" s="12"/>
      <c r="J125" s="12"/>
      <c r="K125" s="12"/>
      <c r="L125" s="12"/>
      <c r="T125" s="17"/>
      <c r="U125" s="19"/>
    </row>
    <row r="126" spans="2:21" ht="15.75" customHeight="1">
      <c r="B126" s="260" t="str">
        <f>'AMZN Auto Part MASTER'!$CG$4</f>
        <v>Chain</v>
      </c>
      <c r="C126" s="17" t="s">
        <v>81</v>
      </c>
      <c r="D126" s="260">
        <f>'AMZN Auto Part MASTER'!$CG$65</f>
        <v>0</v>
      </c>
      <c r="E126" s="234"/>
      <c r="F126" s="12"/>
      <c r="G126" s="12"/>
      <c r="H126" s="12"/>
      <c r="I126" s="12"/>
      <c r="J126" s="12"/>
      <c r="K126" s="12"/>
      <c r="L126" s="12"/>
      <c r="T126" s="17"/>
      <c r="U126" s="19"/>
    </row>
    <row r="127" spans="2:21" ht="15.75" customHeight="1">
      <c r="B127" s="260" t="str">
        <f>'AMZN Auto Part MASTER'!$CH$4</f>
        <v>Chain</v>
      </c>
      <c r="C127" s="17" t="s">
        <v>82</v>
      </c>
      <c r="D127" s="260">
        <f>'AMZN Auto Part MASTER'!$CH$65</f>
        <v>0</v>
      </c>
      <c r="E127" s="234"/>
      <c r="F127" s="12"/>
      <c r="G127" s="12"/>
      <c r="H127" s="12"/>
      <c r="I127" s="12"/>
      <c r="J127" s="12"/>
      <c r="K127" s="12"/>
      <c r="L127" s="12"/>
      <c r="T127" s="17"/>
      <c r="U127" s="19"/>
    </row>
    <row r="128" spans="2:21" ht="15.75" customHeight="1">
      <c r="B128" s="260" t="str">
        <f>'AMZN Auto Part MASTER'!$CI$4</f>
        <v>Chain</v>
      </c>
      <c r="C128" s="17" t="s">
        <v>83</v>
      </c>
      <c r="D128" s="260">
        <f>'AMZN Auto Part MASTER'!$CI$65</f>
        <v>0</v>
      </c>
      <c r="E128" s="234"/>
      <c r="F128" s="12"/>
      <c r="G128" s="12"/>
      <c r="H128" s="12"/>
      <c r="I128" s="12"/>
      <c r="J128" s="12"/>
      <c r="K128" s="12"/>
      <c r="L128" s="12"/>
      <c r="T128" s="17"/>
      <c r="U128" s="19"/>
    </row>
    <row r="129" spans="2:21" ht="15.75" customHeight="1">
      <c r="B129" s="260" t="str">
        <f>'AMZN Auto Part MASTER'!$CJ$4</f>
        <v>Chain</v>
      </c>
      <c r="C129" s="17" t="s">
        <v>84</v>
      </c>
      <c r="D129" s="260">
        <f>'AMZN Auto Part MASTER'!$CJ$65</f>
        <v>0</v>
      </c>
      <c r="E129" s="234"/>
      <c r="F129" s="12"/>
      <c r="G129" s="12"/>
      <c r="H129" s="12"/>
      <c r="I129" s="12"/>
      <c r="J129" s="12"/>
      <c r="K129" s="12"/>
      <c r="L129" s="12"/>
      <c r="T129" s="17"/>
      <c r="U129" s="19"/>
    </row>
    <row r="130" spans="2:21" ht="15.75" customHeight="1">
      <c r="B130" s="260" t="str">
        <f>'AMZN Auto Part MASTER'!$CK$4</f>
        <v>Chain</v>
      </c>
      <c r="C130" s="17" t="s">
        <v>85</v>
      </c>
      <c r="D130" s="260">
        <f>'AMZN Auto Part MASTER'!$CK$65</f>
        <v>0</v>
      </c>
      <c r="E130" s="234"/>
      <c r="F130" s="12"/>
      <c r="G130" s="12"/>
      <c r="H130" s="12"/>
      <c r="I130" s="12"/>
      <c r="J130" s="12"/>
      <c r="K130" s="12"/>
      <c r="L130" s="12"/>
      <c r="T130" s="17"/>
      <c r="U130" s="19"/>
    </row>
    <row r="131" spans="2:21" ht="15.75" customHeight="1">
      <c r="B131" s="260">
        <f>'AMZN Auto Part MASTER'!$CL$4</f>
        <v>0</v>
      </c>
      <c r="C131" s="17" t="s">
        <v>362</v>
      </c>
      <c r="D131" s="260">
        <f>'AMZN Auto Part MASTER'!$CL$65</f>
        <v>0</v>
      </c>
      <c r="E131" s="234"/>
      <c r="F131" s="12"/>
      <c r="G131" s="12"/>
      <c r="H131" s="12"/>
      <c r="I131" s="12"/>
      <c r="J131" s="12"/>
      <c r="K131" s="12"/>
      <c r="L131" s="12"/>
      <c r="T131" s="17"/>
      <c r="U131" s="19"/>
    </row>
    <row r="132" spans="2:21" ht="15.75" customHeight="1">
      <c r="B132" s="260">
        <f>'AMZN Auto Part MASTER'!$CM$4</f>
        <v>0</v>
      </c>
      <c r="C132" s="17" t="s">
        <v>363</v>
      </c>
      <c r="D132" s="260">
        <f>'AMZN Auto Part MASTER'!$CM$65</f>
        <v>0</v>
      </c>
      <c r="E132" s="234"/>
      <c r="F132" s="12"/>
      <c r="G132" s="12"/>
      <c r="H132" s="12"/>
      <c r="I132" s="12"/>
      <c r="J132" s="12"/>
      <c r="K132" s="12"/>
      <c r="L132" s="12"/>
      <c r="T132" s="17"/>
      <c r="U132" s="19"/>
    </row>
    <row r="133" spans="2:21" ht="15.75" customHeight="1">
      <c r="B133" s="260">
        <f>'AMZN Auto Part MASTER'!$CN$4</f>
        <v>0</v>
      </c>
      <c r="C133" s="17" t="s">
        <v>364</v>
      </c>
      <c r="D133" s="260">
        <f>'AMZN Auto Part MASTER'!$CN$65</f>
        <v>0</v>
      </c>
      <c r="E133" s="234"/>
      <c r="F133" s="12"/>
      <c r="G133" s="12"/>
      <c r="H133" s="12"/>
      <c r="I133" s="12"/>
      <c r="J133" s="12"/>
      <c r="K133" s="12"/>
      <c r="L133" s="12"/>
      <c r="T133" s="17"/>
      <c r="U133" s="19"/>
    </row>
    <row r="134" spans="2:21" ht="15.75" customHeight="1">
      <c r="B134" s="260">
        <f>'AMZN Auto Part MASTER'!$CO$4</f>
        <v>0</v>
      </c>
      <c r="C134" s="17" t="s">
        <v>365</v>
      </c>
      <c r="D134" s="260">
        <f>'AMZN Auto Part MASTER'!$CO$65</f>
        <v>0</v>
      </c>
      <c r="E134" s="234"/>
      <c r="F134" s="12"/>
      <c r="G134" s="12"/>
      <c r="H134" s="12"/>
      <c r="I134" s="12"/>
      <c r="J134" s="12"/>
      <c r="K134" s="12"/>
      <c r="L134" s="12"/>
      <c r="T134" s="17"/>
      <c r="U134" s="19"/>
    </row>
    <row r="135" spans="2:21" ht="15.75" customHeight="1">
      <c r="B135" s="260">
        <f>'AMZN Auto Part MASTER'!$CP$4</f>
        <v>0</v>
      </c>
      <c r="C135" s="17" t="s">
        <v>366</v>
      </c>
      <c r="D135" s="260">
        <f>'AMZN Auto Part MASTER'!$CP$65</f>
        <v>0</v>
      </c>
      <c r="E135" s="234"/>
      <c r="F135" s="12"/>
      <c r="G135" s="12"/>
      <c r="H135" s="12"/>
      <c r="I135" s="12"/>
      <c r="J135" s="12"/>
      <c r="K135" s="12"/>
      <c r="L135" s="12"/>
      <c r="T135" s="17"/>
      <c r="U135" s="19"/>
    </row>
    <row r="136" spans="2:21" ht="15.75" customHeight="1">
      <c r="B136" s="260">
        <f>'AMZN Auto Part MASTER'!$CQ$4</f>
        <v>0</v>
      </c>
      <c r="C136" s="17" t="s">
        <v>367</v>
      </c>
      <c r="D136" s="260">
        <f>'AMZN Auto Part MASTER'!$CQ$65</f>
        <v>0</v>
      </c>
      <c r="E136" s="234"/>
      <c r="F136" s="12"/>
      <c r="G136" s="12"/>
      <c r="H136" s="12"/>
      <c r="I136" s="12"/>
      <c r="J136" s="12"/>
      <c r="K136" s="12"/>
      <c r="L136" s="12"/>
      <c r="T136" s="17"/>
      <c r="U136" s="19"/>
    </row>
    <row r="137" spans="2:21" ht="15.75" customHeight="1">
      <c r="B137" s="260">
        <f>'AMZN Auto Part MASTER'!$CR$4</f>
        <v>0</v>
      </c>
      <c r="C137" s="17" t="s">
        <v>368</v>
      </c>
      <c r="D137" s="260">
        <f>'AMZN Auto Part MASTER'!$CR$65</f>
        <v>0</v>
      </c>
      <c r="E137" s="234"/>
      <c r="F137" s="12"/>
      <c r="G137" s="12"/>
      <c r="H137" s="12"/>
      <c r="I137" s="12"/>
      <c r="J137" s="12"/>
      <c r="K137" s="12"/>
      <c r="L137" s="12"/>
      <c r="T137" s="17"/>
      <c r="U137" s="19"/>
    </row>
    <row r="138" spans="2:21" ht="15.75" customHeight="1">
      <c r="B138" s="260">
        <f>'AMZN Auto Part MASTER'!$CS$4</f>
        <v>0</v>
      </c>
      <c r="C138" s="17" t="s">
        <v>369</v>
      </c>
      <c r="D138" s="260">
        <f>'AMZN Auto Part MASTER'!$CS$65</f>
        <v>0</v>
      </c>
      <c r="E138" s="234"/>
      <c r="F138" s="12"/>
      <c r="G138" s="12"/>
      <c r="H138" s="12"/>
      <c r="I138" s="12"/>
      <c r="J138" s="12"/>
      <c r="K138" s="12"/>
      <c r="L138" s="12"/>
      <c r="T138" s="17"/>
      <c r="U138" s="19"/>
    </row>
    <row r="139" spans="2:21" ht="15.75" customHeight="1">
      <c r="B139" s="260">
        <f>'AMZN Auto Part MASTER'!$CT$4</f>
        <v>0</v>
      </c>
      <c r="C139" s="17" t="s">
        <v>370</v>
      </c>
      <c r="D139" s="260">
        <f>'AMZN Auto Part MASTER'!$CT$65</f>
        <v>0</v>
      </c>
      <c r="E139" s="234"/>
      <c r="F139" s="12"/>
      <c r="G139" s="12"/>
      <c r="H139" s="12"/>
      <c r="I139" s="12"/>
      <c r="J139" s="12"/>
      <c r="K139" s="12"/>
      <c r="L139" s="12"/>
      <c r="T139" s="17"/>
      <c r="U139" s="19"/>
    </row>
    <row r="140" spans="2:21" ht="15.75" customHeight="1">
      <c r="B140" s="260">
        <f>'AMZN Auto Part MASTER'!$CU$4</f>
        <v>0</v>
      </c>
      <c r="C140" s="17" t="s">
        <v>371</v>
      </c>
      <c r="D140" s="260">
        <f>'AMZN Auto Part MASTER'!$CU$65</f>
        <v>0</v>
      </c>
      <c r="E140" s="234"/>
      <c r="F140" s="12"/>
      <c r="G140" s="12"/>
      <c r="H140" s="12"/>
      <c r="I140" s="12"/>
      <c r="J140" s="12"/>
      <c r="K140" s="12"/>
      <c r="L140" s="12"/>
      <c r="T140" s="17"/>
      <c r="U140" s="19"/>
    </row>
    <row r="141" spans="2:21" ht="15.75" customHeight="1">
      <c r="B141" s="260">
        <f>'AMZN Auto Part MASTER'!$CV$4</f>
        <v>0</v>
      </c>
      <c r="C141" s="17" t="s">
        <v>372</v>
      </c>
      <c r="D141" s="260">
        <f>'AMZN Auto Part MASTER'!$CV$65</f>
        <v>0</v>
      </c>
      <c r="E141" s="234"/>
      <c r="F141" s="12"/>
      <c r="G141" s="12"/>
      <c r="H141" s="12"/>
      <c r="I141" s="12"/>
      <c r="J141" s="12"/>
      <c r="K141" s="12"/>
      <c r="L141" s="12"/>
      <c r="T141" s="17"/>
      <c r="U141" s="19"/>
    </row>
    <row r="142" spans="2:21" ht="15.75" customHeight="1">
      <c r="B142" s="260">
        <f>'AMZN Auto Part MASTER'!$CW$4</f>
        <v>0</v>
      </c>
      <c r="C142" s="17" t="s">
        <v>373</v>
      </c>
      <c r="D142" s="260">
        <f>'AMZN Auto Part MASTER'!$CW$65</f>
        <v>0</v>
      </c>
      <c r="E142" s="234"/>
      <c r="F142" s="12"/>
      <c r="G142" s="12"/>
      <c r="H142" s="12"/>
      <c r="I142" s="12"/>
      <c r="J142" s="12"/>
      <c r="K142" s="12"/>
      <c r="L142" s="12"/>
      <c r="T142" s="17"/>
      <c r="U142" s="19"/>
    </row>
    <row r="143" spans="2:21" ht="15.75" customHeight="1">
      <c r="B143" s="260">
        <f>'AMZN Auto Part MASTER'!$CX$4</f>
        <v>0</v>
      </c>
      <c r="C143" s="17" t="s">
        <v>374</v>
      </c>
      <c r="D143" s="260">
        <f>'AMZN Auto Part MASTER'!$CX$65</f>
        <v>0</v>
      </c>
      <c r="E143" s="234"/>
      <c r="F143" s="12"/>
      <c r="G143" s="12"/>
      <c r="H143" s="12"/>
      <c r="I143" s="12"/>
      <c r="J143" s="12"/>
      <c r="K143" s="12"/>
      <c r="L143" s="12"/>
      <c r="T143" s="17"/>
      <c r="U143" s="19"/>
    </row>
    <row r="144" spans="2:21" ht="15.75" customHeight="1">
      <c r="B144" s="260">
        <f>'AMZN Auto Part MASTER'!$CY$4</f>
        <v>0</v>
      </c>
      <c r="C144" s="17" t="s">
        <v>375</v>
      </c>
      <c r="D144" s="260">
        <f>'AMZN Auto Part MASTER'!$CY$65</f>
        <v>0</v>
      </c>
      <c r="E144" s="234"/>
      <c r="F144" s="12"/>
      <c r="G144" s="12"/>
      <c r="H144" s="12"/>
      <c r="I144" s="12"/>
      <c r="J144" s="12"/>
      <c r="K144" s="12"/>
      <c r="L144" s="12"/>
      <c r="T144" s="17"/>
      <c r="U144" s="19"/>
    </row>
    <row r="145" spans="2:21" ht="15.75" customHeight="1">
      <c r="B145" s="260">
        <f>'AMZN Auto Part MASTER'!$CZ$4</f>
        <v>0</v>
      </c>
      <c r="C145" s="17" t="s">
        <v>394</v>
      </c>
      <c r="D145" s="260">
        <f>'AMZN Auto Part MASTER'!$CZ$65</f>
        <v>0</v>
      </c>
      <c r="E145" s="234"/>
      <c r="F145" s="12"/>
      <c r="G145" s="12"/>
      <c r="H145" s="12"/>
      <c r="I145" s="12"/>
      <c r="J145" s="12"/>
      <c r="K145" s="12"/>
      <c r="L145" s="12"/>
      <c r="T145" s="17"/>
      <c r="U145" s="19"/>
    </row>
    <row r="146" spans="2:21" ht="15.75" customHeight="1">
      <c r="B146" s="260">
        <f>'AMZN Auto Part MASTER'!$DA$4</f>
        <v>0</v>
      </c>
      <c r="C146" s="17" t="s">
        <v>395</v>
      </c>
      <c r="D146" s="260">
        <f>'AMZN Auto Part MASTER'!$DA$65</f>
        <v>0</v>
      </c>
      <c r="E146" s="234"/>
      <c r="F146" s="12"/>
      <c r="G146" s="12"/>
      <c r="H146" s="12"/>
      <c r="I146" s="12"/>
      <c r="J146" s="12"/>
      <c r="K146" s="12"/>
      <c r="L146" s="12"/>
      <c r="T146" s="17"/>
      <c r="U146" s="19"/>
    </row>
    <row r="147" spans="2:21" ht="15.75" customHeight="1">
      <c r="B147" s="260">
        <f>'AMZN Auto Part MASTER'!$DB$4</f>
        <v>0</v>
      </c>
      <c r="C147" s="17" t="s">
        <v>396</v>
      </c>
      <c r="D147" s="260">
        <f>'AMZN Auto Part MASTER'!$DB$65</f>
        <v>0</v>
      </c>
      <c r="E147" s="234"/>
      <c r="F147" s="12"/>
      <c r="G147" s="12"/>
      <c r="H147" s="12"/>
      <c r="I147" s="12"/>
      <c r="J147" s="12"/>
      <c r="K147" s="12"/>
      <c r="L147" s="12"/>
      <c r="T147" s="17"/>
      <c r="U147" s="19"/>
    </row>
    <row r="148" spans="2:21" ht="15.75" customHeight="1">
      <c r="B148" s="260">
        <f>'AMZN Auto Part MASTER'!$DC$4</f>
        <v>0</v>
      </c>
      <c r="C148" s="17" t="s">
        <v>397</v>
      </c>
      <c r="D148" s="260">
        <f>'AMZN Auto Part MASTER'!$DC$65</f>
        <v>0</v>
      </c>
      <c r="E148" s="234"/>
      <c r="F148" s="12"/>
      <c r="G148" s="12"/>
      <c r="H148" s="12"/>
      <c r="I148" s="12"/>
      <c r="J148" s="12"/>
      <c r="K148" s="12"/>
      <c r="L148" s="12"/>
      <c r="T148" s="17"/>
      <c r="U148" s="19"/>
    </row>
    <row r="149" spans="2:21" ht="15.75" customHeight="1">
      <c r="B149" s="260">
        <f>'AMZN Auto Part MASTER'!$DD$4</f>
        <v>0</v>
      </c>
      <c r="C149" s="17" t="s">
        <v>398</v>
      </c>
      <c r="D149" s="260">
        <f>'AMZN Auto Part MASTER'!$DD$65</f>
        <v>0</v>
      </c>
      <c r="E149" s="234"/>
      <c r="F149" s="12"/>
      <c r="G149" s="12"/>
      <c r="H149" s="12"/>
      <c r="I149" s="12"/>
      <c r="J149" s="12"/>
      <c r="K149" s="12"/>
      <c r="L149" s="12"/>
      <c r="T149" s="17"/>
      <c r="U149" s="19"/>
    </row>
    <row r="150" spans="2:21" ht="15.75" customHeight="1">
      <c r="B150" s="260">
        <f>'AMZN Auto Part MASTER'!$DE$4</f>
        <v>0</v>
      </c>
      <c r="C150" s="17" t="s">
        <v>399</v>
      </c>
      <c r="D150" s="260">
        <f>'AMZN Auto Part MASTER'!$DE$65</f>
        <v>0</v>
      </c>
      <c r="E150" s="234"/>
      <c r="F150" s="12"/>
      <c r="G150" s="12"/>
      <c r="H150" s="12"/>
      <c r="I150" s="12"/>
      <c r="J150" s="12"/>
      <c r="K150" s="12"/>
      <c r="L150" s="12"/>
      <c r="T150" s="17"/>
      <c r="U150" s="19"/>
    </row>
    <row r="151" spans="2:21" ht="15.75" customHeight="1">
      <c r="B151" s="260">
        <f>'AMZN Auto Part MASTER'!$DF$4</f>
        <v>0</v>
      </c>
      <c r="C151" s="17" t="s">
        <v>400</v>
      </c>
      <c r="D151" s="260">
        <f>'AMZN Auto Part MASTER'!$DF$65</f>
        <v>0</v>
      </c>
      <c r="E151" s="234"/>
      <c r="F151" s="12"/>
      <c r="G151" s="12"/>
      <c r="H151" s="12"/>
      <c r="I151" s="12"/>
      <c r="J151" s="12"/>
      <c r="K151" s="12"/>
      <c r="L151" s="12"/>
      <c r="T151" s="17"/>
      <c r="U151" s="19"/>
    </row>
    <row r="152" spans="2:21" ht="15.75" customHeight="1">
      <c r="B152" s="260">
        <f>'AMZN Auto Part MASTER'!$DG$4</f>
        <v>0</v>
      </c>
      <c r="C152" s="17" t="s">
        <v>401</v>
      </c>
      <c r="D152" s="260">
        <f>'AMZN Auto Part MASTER'!$DG$65</f>
        <v>0</v>
      </c>
      <c r="E152" s="234"/>
      <c r="F152" s="12"/>
      <c r="G152" s="12"/>
      <c r="H152" s="12"/>
      <c r="I152" s="12"/>
      <c r="J152" s="12"/>
      <c r="K152" s="12"/>
      <c r="L152" s="12"/>
      <c r="T152" s="17"/>
      <c r="U152" s="19"/>
    </row>
    <row r="153" spans="2:21" ht="15.75" customHeight="1">
      <c r="B153" s="260">
        <f>'AMZN Auto Part MASTER'!$DH$4</f>
        <v>0</v>
      </c>
      <c r="C153" s="17" t="s">
        <v>402</v>
      </c>
      <c r="D153" s="260">
        <f>'AMZN Auto Part MASTER'!$DH$65</f>
        <v>0</v>
      </c>
      <c r="E153" s="234"/>
      <c r="F153" s="12"/>
      <c r="G153" s="12"/>
      <c r="H153" s="12"/>
      <c r="I153" s="12"/>
      <c r="J153" s="12"/>
      <c r="K153" s="12"/>
      <c r="L153" s="12"/>
      <c r="T153" s="17"/>
      <c r="U153" s="19"/>
    </row>
    <row r="154" spans="2:21" ht="15.75" customHeight="1">
      <c r="B154" s="260">
        <f>'AMZN Auto Part MASTER'!$DI$4</f>
        <v>0</v>
      </c>
      <c r="C154" s="17" t="s">
        <v>403</v>
      </c>
      <c r="D154" s="260">
        <f>'AMZN Auto Part MASTER'!$DI$65</f>
        <v>0</v>
      </c>
      <c r="E154" s="234"/>
      <c r="F154" s="12"/>
      <c r="G154" s="12"/>
      <c r="H154" s="12"/>
      <c r="I154" s="12"/>
      <c r="J154" s="12"/>
      <c r="K154" s="12"/>
      <c r="L154" s="12"/>
      <c r="T154" s="17"/>
      <c r="U154" s="19"/>
    </row>
    <row r="155" spans="2:21" ht="15.75" customHeight="1">
      <c r="B155" s="260">
        <f>'AMZN Auto Part MASTER'!$DJ$4</f>
        <v>0</v>
      </c>
      <c r="C155" s="17" t="s">
        <v>404</v>
      </c>
      <c r="D155" s="260">
        <f>'AMZN Auto Part MASTER'!$DJ$65</f>
        <v>0</v>
      </c>
      <c r="E155" s="234"/>
      <c r="F155" s="12"/>
      <c r="G155" s="12"/>
      <c r="H155" s="12"/>
      <c r="I155" s="12"/>
      <c r="J155" s="12"/>
      <c r="K155" s="12"/>
      <c r="L155" s="12"/>
      <c r="T155" s="17"/>
      <c r="U155" s="19"/>
    </row>
    <row r="156" spans="2:21" ht="15.75" customHeight="1">
      <c r="B156" s="260">
        <f>'AMZN Auto Part MASTER'!$DK$4</f>
        <v>0</v>
      </c>
      <c r="C156" s="17" t="s">
        <v>405</v>
      </c>
      <c r="D156" s="260">
        <f>'AMZN Auto Part MASTER'!$DK$65</f>
        <v>0</v>
      </c>
      <c r="E156" s="234"/>
      <c r="F156" s="12"/>
      <c r="G156" s="12"/>
      <c r="H156" s="12"/>
      <c r="I156" s="12"/>
      <c r="J156" s="12"/>
      <c r="K156" s="12"/>
      <c r="L156" s="12"/>
      <c r="T156" s="17"/>
      <c r="U156" s="19"/>
    </row>
    <row r="157" spans="2:21" ht="15.75" customHeight="1">
      <c r="B157" s="260">
        <f>'AMZN Auto Part MASTER'!$DL$4</f>
        <v>0</v>
      </c>
      <c r="C157" s="17" t="s">
        <v>406</v>
      </c>
      <c r="D157" s="260">
        <f>'AMZN Auto Part MASTER'!$DL$65</f>
        <v>0</v>
      </c>
      <c r="E157" s="234"/>
      <c r="F157" s="12"/>
      <c r="G157" s="12"/>
      <c r="H157" s="12"/>
      <c r="I157" s="12"/>
      <c r="J157" s="12"/>
      <c r="K157" s="12"/>
      <c r="L157" s="12"/>
      <c r="T157" s="17"/>
      <c r="U157" s="19"/>
    </row>
    <row r="158" spans="2:21" ht="15.75" customHeight="1">
      <c r="B158" s="260">
        <f>'AMZN Auto Part MASTER'!$DM$4</f>
        <v>0</v>
      </c>
      <c r="C158" s="17" t="s">
        <v>407</v>
      </c>
      <c r="D158" s="260">
        <f>'AMZN Auto Part MASTER'!$DM$65</f>
        <v>0</v>
      </c>
      <c r="E158" s="234"/>
      <c r="F158" s="12"/>
      <c r="G158" s="12"/>
      <c r="H158" s="12"/>
      <c r="I158" s="12"/>
      <c r="J158" s="12"/>
      <c r="K158" s="12"/>
      <c r="L158" s="12"/>
      <c r="T158" s="17"/>
      <c r="U158" s="19"/>
    </row>
    <row r="159" spans="2:21" ht="15.75" customHeight="1">
      <c r="B159" s="260">
        <f>'AMZN Auto Part MASTER'!$DN$4</f>
        <v>0</v>
      </c>
      <c r="C159" s="17" t="s">
        <v>408</v>
      </c>
      <c r="D159" s="260">
        <f>'AMZN Auto Part MASTER'!$DN$65</f>
        <v>0</v>
      </c>
      <c r="E159" s="234"/>
      <c r="F159" s="12"/>
      <c r="G159" s="12"/>
      <c r="H159" s="12"/>
      <c r="I159" s="12"/>
      <c r="J159" s="12"/>
      <c r="K159" s="12"/>
      <c r="L159" s="12"/>
      <c r="T159" s="17"/>
      <c r="U159" s="19"/>
    </row>
    <row r="160" spans="2:21" ht="15.75" customHeight="1">
      <c r="B160" s="260">
        <f>'AMZN Auto Part MASTER'!$DO$4</f>
        <v>0</v>
      </c>
      <c r="C160" s="17" t="s">
        <v>409</v>
      </c>
      <c r="D160" s="260">
        <f>'AMZN Auto Part MASTER'!$DO$65</f>
        <v>0</v>
      </c>
      <c r="E160" s="234"/>
      <c r="F160" s="12"/>
      <c r="G160" s="12"/>
      <c r="H160" s="12"/>
      <c r="I160" s="12"/>
      <c r="J160" s="12"/>
      <c r="K160" s="12"/>
      <c r="L160" s="12"/>
      <c r="T160" s="17"/>
      <c r="U160" s="19"/>
    </row>
    <row r="161" spans="2:21" ht="15.75" customHeight="1">
      <c r="B161" s="260">
        <f>'AMZN Auto Part MASTER'!$DP$4</f>
        <v>0</v>
      </c>
      <c r="C161" s="17" t="s">
        <v>410</v>
      </c>
      <c r="D161" s="260">
        <f>'AMZN Auto Part MASTER'!$DP$65</f>
        <v>0</v>
      </c>
      <c r="E161" s="234"/>
      <c r="F161" s="12"/>
      <c r="G161" s="12"/>
      <c r="H161" s="12"/>
      <c r="I161" s="12"/>
      <c r="J161" s="12"/>
      <c r="K161" s="12"/>
      <c r="L161" s="12"/>
      <c r="T161" s="17"/>
      <c r="U161" s="19"/>
    </row>
    <row r="162" spans="2:21" ht="15.75" customHeight="1">
      <c r="B162" s="260">
        <f>'AMZN Auto Part MASTER'!$DQ$4</f>
        <v>0</v>
      </c>
      <c r="C162" s="17" t="s">
        <v>411</v>
      </c>
      <c r="D162" s="260">
        <f>'AMZN Auto Part MASTER'!$DQ$65</f>
        <v>0</v>
      </c>
      <c r="E162" s="234"/>
      <c r="F162" s="12"/>
      <c r="G162" s="12"/>
      <c r="H162" s="12"/>
      <c r="I162" s="12"/>
      <c r="J162" s="12"/>
      <c r="K162" s="12"/>
      <c r="L162" s="12"/>
      <c r="T162" s="17"/>
      <c r="U162" s="19"/>
    </row>
    <row r="163" spans="2:21" ht="15.75" customHeight="1">
      <c r="B163" s="260">
        <f>'AMZN Auto Part MASTER'!$DR$4</f>
        <v>0</v>
      </c>
      <c r="C163" s="17" t="s">
        <v>412</v>
      </c>
      <c r="D163" s="260">
        <f>'AMZN Auto Part MASTER'!$DR$65</f>
        <v>0</v>
      </c>
      <c r="E163" s="234"/>
      <c r="F163" s="12"/>
      <c r="G163" s="12"/>
      <c r="H163" s="12"/>
      <c r="I163" s="12"/>
      <c r="J163" s="12"/>
      <c r="K163" s="12"/>
      <c r="L163" s="12"/>
      <c r="T163" s="17"/>
      <c r="U163" s="19"/>
    </row>
    <row r="164" spans="2:21" ht="15.75" customHeight="1">
      <c r="B164" s="260">
        <f>'AMZN Auto Part MASTER'!$DS$4</f>
        <v>0</v>
      </c>
      <c r="C164" s="17" t="s">
        <v>413</v>
      </c>
      <c r="D164" s="260">
        <f>'AMZN Auto Part MASTER'!$DS$65</f>
        <v>0</v>
      </c>
      <c r="E164" s="234"/>
      <c r="F164" s="12"/>
      <c r="G164" s="12"/>
      <c r="H164" s="12"/>
      <c r="I164" s="12"/>
      <c r="J164" s="12"/>
      <c r="K164" s="12"/>
      <c r="L164" s="12"/>
      <c r="T164" s="17"/>
      <c r="U164" s="19"/>
    </row>
    <row r="165" spans="2:21" ht="15.75" customHeight="1">
      <c r="B165" s="260">
        <f>'AMZN Auto Part MASTER'!$DT$4</f>
        <v>0</v>
      </c>
      <c r="C165" s="17" t="s">
        <v>414</v>
      </c>
      <c r="D165" s="260">
        <f>'AMZN Auto Part MASTER'!$DT$65</f>
        <v>0</v>
      </c>
      <c r="E165" s="234"/>
      <c r="F165" s="12"/>
      <c r="G165" s="12"/>
      <c r="H165" s="12"/>
      <c r="I165" s="12"/>
      <c r="J165" s="12"/>
      <c r="K165" s="12"/>
      <c r="L165" s="12"/>
      <c r="T165" s="17"/>
      <c r="U165" s="19"/>
    </row>
    <row r="166" spans="2:21" ht="15.75" customHeight="1">
      <c r="B166" s="260">
        <f>'AMZN Auto Part MASTER'!$DU$4</f>
        <v>0</v>
      </c>
      <c r="C166" s="17" t="s">
        <v>415</v>
      </c>
      <c r="D166" s="260">
        <f>'AMZN Auto Part MASTER'!$DU$65</f>
        <v>0</v>
      </c>
      <c r="E166" s="234"/>
      <c r="F166" s="12"/>
      <c r="G166" s="12"/>
      <c r="H166" s="12"/>
      <c r="I166" s="12"/>
      <c r="J166" s="12"/>
      <c r="K166" s="12"/>
      <c r="L166" s="12"/>
      <c r="T166" s="17"/>
      <c r="U166" s="19"/>
    </row>
    <row r="167" spans="2:21" ht="15.75" customHeight="1">
      <c r="B167" s="260">
        <f>'AMZN Auto Part MASTER'!$DV$4</f>
        <v>0</v>
      </c>
      <c r="C167" s="17" t="s">
        <v>416</v>
      </c>
      <c r="D167" s="260">
        <f>'AMZN Auto Part MASTER'!$DV$65</f>
        <v>0</v>
      </c>
      <c r="E167" s="234"/>
      <c r="F167" s="12"/>
      <c r="G167" s="12"/>
      <c r="H167" s="12"/>
      <c r="I167" s="12"/>
      <c r="J167" s="12"/>
      <c r="K167" s="12"/>
      <c r="L167" s="12"/>
      <c r="T167" s="17"/>
      <c r="U167" s="19"/>
    </row>
    <row r="168" spans="2:21" ht="15.75" customHeight="1">
      <c r="B168" s="260">
        <f>'AMZN Auto Part MASTER'!$DW$4</f>
        <v>0</v>
      </c>
      <c r="C168" s="17" t="s">
        <v>417</v>
      </c>
      <c r="D168" s="260">
        <f>'AMZN Auto Part MASTER'!$DW$65</f>
        <v>0</v>
      </c>
      <c r="E168" s="234"/>
      <c r="F168" s="12"/>
      <c r="G168" s="12"/>
      <c r="H168" s="12"/>
      <c r="I168" s="12"/>
      <c r="J168" s="12"/>
      <c r="K168" s="12"/>
      <c r="L168" s="12"/>
      <c r="T168" s="17"/>
      <c r="U168" s="19"/>
    </row>
    <row r="169" spans="2:21" ht="15.75" customHeight="1">
      <c r="B169" s="260">
        <f>'AMZN Auto Part MASTER'!$DX$4</f>
        <v>0</v>
      </c>
      <c r="C169" s="17" t="s">
        <v>418</v>
      </c>
      <c r="D169" s="260">
        <f>'AMZN Auto Part MASTER'!$DX$65</f>
        <v>0</v>
      </c>
      <c r="E169" s="234"/>
      <c r="F169" s="12"/>
      <c r="G169" s="12"/>
      <c r="H169" s="12"/>
      <c r="I169" s="12"/>
      <c r="J169" s="12"/>
      <c r="K169" s="12"/>
      <c r="L169" s="12"/>
      <c r="T169" s="17"/>
      <c r="U169" s="19"/>
    </row>
    <row r="170" spans="2:21" ht="15.75" customHeight="1">
      <c r="B170" s="260">
        <f>'AMZN Auto Part MASTER'!$DY$4</f>
        <v>0</v>
      </c>
      <c r="C170" s="17" t="s">
        <v>419</v>
      </c>
      <c r="D170" s="260">
        <f>'AMZN Auto Part MASTER'!$DY$65</f>
        <v>0</v>
      </c>
      <c r="E170" s="234"/>
      <c r="F170" s="12"/>
      <c r="G170" s="12"/>
      <c r="H170" s="12"/>
      <c r="I170" s="12"/>
      <c r="J170" s="12"/>
      <c r="K170" s="12"/>
      <c r="L170" s="12"/>
      <c r="T170" s="17"/>
      <c r="U170" s="19"/>
    </row>
    <row r="171" spans="2:21" ht="15.75" customHeight="1">
      <c r="B171" s="260">
        <f>'AMZN Auto Part MASTER'!$DZ$4</f>
        <v>0</v>
      </c>
      <c r="C171" s="17" t="s">
        <v>420</v>
      </c>
      <c r="D171" s="260">
        <f>'AMZN Auto Part MASTER'!$DZ$65</f>
        <v>0</v>
      </c>
      <c r="E171" s="234"/>
      <c r="F171" s="12"/>
      <c r="G171" s="12"/>
      <c r="H171" s="12"/>
      <c r="I171" s="12"/>
      <c r="J171" s="12"/>
      <c r="K171" s="12"/>
      <c r="L171" s="12"/>
      <c r="T171" s="17"/>
      <c r="U171" s="19"/>
    </row>
    <row r="172" spans="2:21" ht="15.75" customHeight="1">
      <c r="B172" s="260">
        <f>'AMZN Auto Part MASTER'!$EA$4</f>
        <v>0</v>
      </c>
      <c r="C172" s="17" t="s">
        <v>421</v>
      </c>
      <c r="D172" s="260">
        <f>'AMZN Auto Part MASTER'!$EA$65</f>
        <v>0</v>
      </c>
      <c r="E172" s="234"/>
      <c r="F172" s="12"/>
      <c r="G172" s="12"/>
      <c r="H172" s="12"/>
      <c r="I172" s="12"/>
      <c r="J172" s="12"/>
      <c r="K172" s="12"/>
      <c r="L172" s="12"/>
      <c r="T172" s="17"/>
      <c r="U172" s="19"/>
    </row>
    <row r="173" spans="2:21" ht="15.75" customHeight="1">
      <c r="B173" s="260">
        <f>'AMZN Auto Part MASTER'!$EB$4</f>
        <v>0</v>
      </c>
      <c r="C173" s="17" t="s">
        <v>422</v>
      </c>
      <c r="D173" s="260">
        <f>'AMZN Auto Part MASTER'!$EB$65</f>
        <v>0</v>
      </c>
      <c r="E173" s="234"/>
      <c r="F173" s="12"/>
      <c r="G173" s="12"/>
      <c r="H173" s="12"/>
      <c r="I173" s="12"/>
      <c r="J173" s="12"/>
      <c r="K173" s="12"/>
      <c r="L173" s="12"/>
      <c r="T173" s="17"/>
      <c r="U173" s="19"/>
    </row>
    <row r="174" spans="2:21" ht="15.75" customHeight="1">
      <c r="B174" s="260">
        <f>'AMZN Auto Part MASTER'!$EC$4</f>
        <v>0</v>
      </c>
      <c r="C174" s="17" t="s">
        <v>423</v>
      </c>
      <c r="D174" s="260">
        <f>'AMZN Auto Part MASTER'!$EC$65</f>
        <v>0</v>
      </c>
      <c r="E174" s="234"/>
      <c r="F174" s="12"/>
      <c r="G174" s="12"/>
      <c r="H174" s="12"/>
      <c r="I174" s="12"/>
      <c r="J174" s="12"/>
      <c r="K174" s="12"/>
      <c r="L174" s="12"/>
      <c r="T174" s="17"/>
      <c r="U174" s="19"/>
    </row>
    <row r="175" spans="2:21" ht="15.75" customHeight="1">
      <c r="B175" s="260">
        <f>'AMZN Auto Part MASTER'!$ED$4</f>
        <v>0</v>
      </c>
      <c r="C175" s="17" t="s">
        <v>424</v>
      </c>
      <c r="D175" s="260">
        <f>'AMZN Auto Part MASTER'!$ED$65</f>
        <v>0</v>
      </c>
      <c r="E175" s="234"/>
      <c r="F175" s="12"/>
      <c r="G175" s="12"/>
      <c r="H175" s="12"/>
      <c r="I175" s="12"/>
      <c r="J175" s="12"/>
      <c r="K175" s="12"/>
      <c r="L175" s="12"/>
      <c r="T175" s="17"/>
      <c r="U175" s="19"/>
    </row>
    <row r="176" spans="2:21" ht="15.75" customHeight="1">
      <c r="B176" s="260">
        <f>'AMZN Auto Part MASTER'!$EE$4</f>
        <v>0</v>
      </c>
      <c r="C176" s="17" t="s">
        <v>425</v>
      </c>
      <c r="D176" s="260">
        <f>'AMZN Auto Part MASTER'!$EE$65</f>
        <v>0</v>
      </c>
      <c r="E176" s="234"/>
      <c r="F176" s="12"/>
      <c r="G176" s="12"/>
      <c r="H176" s="12"/>
      <c r="I176" s="12"/>
      <c r="J176" s="12"/>
      <c r="K176" s="12"/>
      <c r="L176" s="12"/>
      <c r="T176" s="17"/>
      <c r="U176" s="19"/>
    </row>
    <row r="177" spans="2:21" ht="15.75" customHeight="1">
      <c r="B177" s="260">
        <f>'AMZN Auto Part MASTER'!$EF$4</f>
        <v>0</v>
      </c>
      <c r="C177" s="17" t="s">
        <v>426</v>
      </c>
      <c r="D177" s="260">
        <f>'AMZN Auto Part MASTER'!$EF$65</f>
        <v>0</v>
      </c>
      <c r="E177" s="234"/>
      <c r="F177" s="12"/>
      <c r="G177" s="12"/>
      <c r="H177" s="12"/>
      <c r="I177" s="12"/>
      <c r="J177" s="12"/>
      <c r="K177" s="12"/>
      <c r="L177" s="12"/>
      <c r="T177" s="17"/>
      <c r="U177" s="19"/>
    </row>
    <row r="178" spans="2:21" ht="15.75" customHeight="1">
      <c r="B178" s="260">
        <f>'AMZN Auto Part MASTER'!$EG$4</f>
        <v>0</v>
      </c>
      <c r="C178" s="17" t="s">
        <v>427</v>
      </c>
      <c r="D178" s="260">
        <f>'AMZN Auto Part MASTER'!$EG$65</f>
        <v>0</v>
      </c>
      <c r="E178" s="234"/>
      <c r="F178" s="12"/>
      <c r="G178" s="12"/>
      <c r="H178" s="12"/>
      <c r="I178" s="12"/>
      <c r="J178" s="12"/>
      <c r="K178" s="12"/>
      <c r="L178" s="12"/>
      <c r="T178" s="17"/>
      <c r="U178" s="19"/>
    </row>
    <row r="179" spans="2:21" ht="15.75" customHeight="1">
      <c r="B179" s="260">
        <f>'AMZN Auto Part MASTER'!$EH$4</f>
        <v>0</v>
      </c>
      <c r="C179" s="17" t="s">
        <v>428</v>
      </c>
      <c r="D179" s="260">
        <f>'AMZN Auto Part MASTER'!$EH$65</f>
        <v>0</v>
      </c>
      <c r="E179" s="234"/>
      <c r="F179" s="12"/>
      <c r="G179" s="12"/>
      <c r="H179" s="12"/>
      <c r="I179" s="12"/>
      <c r="J179" s="12"/>
      <c r="K179" s="12"/>
      <c r="L179" s="12"/>
      <c r="T179" s="17"/>
      <c r="U179" s="19"/>
    </row>
    <row r="180" spans="2:21" ht="15.75" customHeight="1">
      <c r="B180" s="260">
        <f>'AMZN Auto Part MASTER'!$EI$4</f>
        <v>0</v>
      </c>
      <c r="C180" s="17" t="s">
        <v>429</v>
      </c>
      <c r="D180" s="260">
        <f>'AMZN Auto Part MASTER'!$EI$65</f>
        <v>0</v>
      </c>
      <c r="E180" s="234"/>
      <c r="F180" s="12"/>
      <c r="G180" s="12"/>
      <c r="H180" s="12"/>
      <c r="I180" s="12"/>
      <c r="J180" s="12"/>
      <c r="K180" s="12"/>
      <c r="L180" s="12"/>
      <c r="T180" s="17"/>
      <c r="U180" s="19"/>
    </row>
    <row r="181" spans="2:21" ht="15.75" customHeight="1">
      <c r="B181" s="260">
        <f>'AMZN Auto Part MASTER'!$EJ$4</f>
        <v>0</v>
      </c>
      <c r="C181" s="17" t="s">
        <v>430</v>
      </c>
      <c r="D181" s="260">
        <f>'AMZN Auto Part MASTER'!$EJ$65</f>
        <v>0</v>
      </c>
      <c r="E181" s="234"/>
      <c r="F181" s="12"/>
      <c r="G181" s="12"/>
      <c r="H181" s="12"/>
      <c r="I181" s="12"/>
      <c r="J181" s="12"/>
      <c r="K181" s="12"/>
      <c r="L181" s="12"/>
      <c r="T181" s="17"/>
      <c r="U181" s="19"/>
    </row>
    <row r="182" spans="2:21" ht="15.75" customHeight="1">
      <c r="B182" s="260">
        <f>'AMZN Auto Part MASTER'!$EK$4</f>
        <v>0</v>
      </c>
      <c r="C182" s="17" t="s">
        <v>431</v>
      </c>
      <c r="D182" s="260">
        <f>'AMZN Auto Part MASTER'!$EK$65</f>
        <v>0</v>
      </c>
      <c r="E182" s="234"/>
      <c r="F182" s="12"/>
      <c r="G182" s="12"/>
      <c r="H182" s="12"/>
      <c r="I182" s="12"/>
      <c r="J182" s="12"/>
      <c r="K182" s="12"/>
      <c r="L182" s="12"/>
      <c r="T182" s="17"/>
      <c r="U182" s="19"/>
    </row>
    <row r="183" spans="2:21" ht="15.75" customHeight="1">
      <c r="B183" s="260">
        <f>'AMZN Auto Part MASTER'!$EL$4</f>
        <v>0</v>
      </c>
      <c r="C183" s="17" t="s">
        <v>432</v>
      </c>
      <c r="D183" s="260">
        <f>'AMZN Auto Part MASTER'!$EL$65</f>
        <v>0</v>
      </c>
      <c r="E183" s="234"/>
      <c r="F183" s="12"/>
      <c r="G183" s="12"/>
      <c r="H183" s="12"/>
      <c r="I183" s="12"/>
      <c r="J183" s="12"/>
      <c r="K183" s="12"/>
      <c r="L183" s="12"/>
      <c r="T183" s="17"/>
      <c r="U183" s="19"/>
    </row>
    <row r="184" spans="2:21" ht="15.75" customHeight="1">
      <c r="B184" s="260">
        <f>'AMZN Auto Part MASTER'!$EM$4</f>
        <v>0</v>
      </c>
      <c r="C184" s="17" t="s">
        <v>433</v>
      </c>
      <c r="D184" s="260">
        <f>'AMZN Auto Part MASTER'!$EM$65</f>
        <v>0</v>
      </c>
      <c r="E184" s="234"/>
      <c r="F184" s="12"/>
      <c r="G184" s="12"/>
      <c r="H184" s="12"/>
      <c r="I184" s="12"/>
      <c r="J184" s="12"/>
      <c r="K184" s="12"/>
      <c r="L184" s="12"/>
      <c r="T184" s="17"/>
      <c r="U184" s="19"/>
    </row>
    <row r="185" spans="2:21" ht="15.75" customHeight="1">
      <c r="B185" s="260">
        <f>'AMZN Auto Part MASTER'!$EN$4</f>
        <v>0</v>
      </c>
      <c r="C185" s="17" t="s">
        <v>434</v>
      </c>
      <c r="D185" s="260">
        <f>'AMZN Auto Part MASTER'!$EN$65</f>
        <v>0</v>
      </c>
      <c r="E185" s="234"/>
      <c r="F185" s="12"/>
      <c r="G185" s="12"/>
      <c r="H185" s="12"/>
      <c r="I185" s="12"/>
      <c r="J185" s="12"/>
      <c r="K185" s="12"/>
      <c r="L185" s="12"/>
      <c r="T185" s="17"/>
      <c r="U185" s="19"/>
    </row>
    <row r="186" spans="2:21" ht="15.75" customHeight="1">
      <c r="B186" s="260">
        <f>'AMZN Auto Part MASTER'!$EO$4</f>
        <v>0</v>
      </c>
      <c r="C186" s="17" t="s">
        <v>435</v>
      </c>
      <c r="D186" s="260">
        <f>'AMZN Auto Part MASTER'!$EO$65</f>
        <v>0</v>
      </c>
      <c r="E186" s="234"/>
      <c r="F186" s="12"/>
      <c r="G186" s="12"/>
      <c r="H186" s="12"/>
      <c r="I186" s="12"/>
      <c r="J186" s="12"/>
      <c r="K186" s="12"/>
      <c r="L186" s="12"/>
      <c r="T186" s="17"/>
      <c r="U186" s="19"/>
    </row>
    <row r="187" spans="2:21" ht="15.75" customHeight="1">
      <c r="B187" s="260">
        <f>'AMZN Auto Part MASTER'!$EP$4</f>
        <v>0</v>
      </c>
      <c r="C187" s="17" t="s">
        <v>436</v>
      </c>
      <c r="D187" s="260">
        <f>'AMZN Auto Part MASTER'!$EP$65</f>
        <v>0</v>
      </c>
      <c r="E187" s="234"/>
      <c r="F187" s="12"/>
      <c r="G187" s="12"/>
      <c r="H187" s="12"/>
      <c r="I187" s="12"/>
      <c r="J187" s="12"/>
      <c r="K187" s="12"/>
      <c r="L187" s="12"/>
      <c r="T187" s="17"/>
      <c r="U187" s="19"/>
    </row>
    <row r="188" spans="2:21" ht="15.75" customHeight="1">
      <c r="B188" s="260">
        <f>'AMZN Auto Part MASTER'!$EQ$4</f>
        <v>0</v>
      </c>
      <c r="C188" s="17" t="s">
        <v>437</v>
      </c>
      <c r="D188" s="260">
        <f>'AMZN Auto Part MASTER'!$EQ$65</f>
        <v>0</v>
      </c>
      <c r="E188" s="234"/>
      <c r="F188" s="12"/>
      <c r="G188" s="12"/>
      <c r="H188" s="12"/>
      <c r="I188" s="12"/>
      <c r="J188" s="12"/>
      <c r="K188" s="12"/>
      <c r="L188" s="12"/>
      <c r="T188" s="17"/>
      <c r="U188" s="19"/>
    </row>
    <row r="189" spans="2:21" ht="15.75" customHeight="1">
      <c r="B189" s="260">
        <f>'AMZN Auto Part MASTER'!$ER$4</f>
        <v>0</v>
      </c>
      <c r="C189" s="17" t="s">
        <v>438</v>
      </c>
      <c r="D189" s="260">
        <f>'AMZN Auto Part MASTER'!$ER$65</f>
        <v>0</v>
      </c>
      <c r="E189" s="234"/>
      <c r="F189" s="12"/>
      <c r="G189" s="12"/>
      <c r="H189" s="12"/>
      <c r="I189" s="12"/>
      <c r="J189" s="12"/>
      <c r="K189" s="12"/>
      <c r="L189" s="12"/>
      <c r="T189" s="17"/>
      <c r="U189" s="19"/>
    </row>
    <row r="190" spans="2:21" ht="15.75" customHeight="1">
      <c r="B190" s="260">
        <f>'AMZN Auto Part MASTER'!$ES$4</f>
        <v>0</v>
      </c>
      <c r="C190" s="17" t="s">
        <v>439</v>
      </c>
      <c r="D190" s="260">
        <f>'AMZN Auto Part MASTER'!$ES$65</f>
        <v>0</v>
      </c>
      <c r="E190" s="234"/>
      <c r="F190" s="12"/>
      <c r="G190" s="12"/>
      <c r="H190" s="12"/>
      <c r="I190" s="12"/>
      <c r="J190" s="12"/>
      <c r="K190" s="12"/>
      <c r="L190" s="12"/>
      <c r="T190" s="17"/>
      <c r="U190" s="19"/>
    </row>
    <row r="191" spans="2:21" ht="15.75" customHeight="1">
      <c r="B191" s="260">
        <f>'AMZN Auto Part MASTER'!$ET$4</f>
        <v>0</v>
      </c>
      <c r="C191" s="17" t="s">
        <v>440</v>
      </c>
      <c r="D191" s="260">
        <f>'AMZN Auto Part MASTER'!$ET$65</f>
        <v>0</v>
      </c>
      <c r="E191" s="234"/>
      <c r="F191" s="12"/>
      <c r="G191" s="12"/>
      <c r="H191" s="12"/>
      <c r="I191" s="12"/>
      <c r="J191" s="12"/>
      <c r="K191" s="12"/>
      <c r="L191" s="12"/>
      <c r="T191" s="17"/>
      <c r="U191" s="19"/>
    </row>
    <row r="192" spans="2:21" ht="15.75" customHeight="1">
      <c r="B192" s="260">
        <f>'AMZN Auto Part MASTER'!$EU$4</f>
        <v>0</v>
      </c>
      <c r="C192" s="17" t="s">
        <v>441</v>
      </c>
      <c r="D192" s="260">
        <f>'AMZN Auto Part MASTER'!$EU$65</f>
        <v>0</v>
      </c>
      <c r="E192" s="234"/>
      <c r="F192" s="12"/>
      <c r="G192" s="12"/>
      <c r="H192" s="12"/>
      <c r="I192" s="12"/>
      <c r="J192" s="12"/>
      <c r="K192" s="12"/>
      <c r="L192" s="12"/>
      <c r="T192" s="17"/>
      <c r="U192" s="19"/>
    </row>
    <row r="193" spans="2:21" ht="15.75" customHeight="1">
      <c r="B193" s="260">
        <f>'AMZN Auto Part MASTER'!$EV$4</f>
        <v>0</v>
      </c>
      <c r="C193" s="17" t="s">
        <v>442</v>
      </c>
      <c r="D193" s="260">
        <f>'AMZN Auto Part MASTER'!$EV$65</f>
        <v>0</v>
      </c>
      <c r="E193" s="234"/>
      <c r="F193" s="12"/>
      <c r="G193" s="12"/>
      <c r="H193" s="12"/>
      <c r="I193" s="12"/>
      <c r="J193" s="12"/>
      <c r="K193" s="12"/>
      <c r="L193" s="12"/>
      <c r="T193" s="17"/>
      <c r="U193" s="19"/>
    </row>
    <row r="194" spans="2:21" ht="15.75" customHeight="1">
      <c r="B194" s="260">
        <f>'AMZN Auto Part MASTER'!$EW$4</f>
        <v>0</v>
      </c>
      <c r="C194" s="17" t="s">
        <v>443</v>
      </c>
      <c r="D194" s="260">
        <f>'AMZN Auto Part MASTER'!$EW$65</f>
        <v>0</v>
      </c>
      <c r="E194" s="234"/>
      <c r="F194" s="12"/>
      <c r="G194" s="12"/>
      <c r="H194" s="12"/>
      <c r="I194" s="12"/>
      <c r="J194" s="12"/>
      <c r="K194" s="12"/>
      <c r="L194" s="12"/>
      <c r="T194" s="17"/>
      <c r="U194" s="19"/>
    </row>
    <row r="195" spans="2:21" ht="15.75" customHeight="1">
      <c r="B195" s="260">
        <f>'AMZN Auto Part MASTER'!$EX$4</f>
        <v>0</v>
      </c>
      <c r="C195" s="17" t="s">
        <v>444</v>
      </c>
      <c r="D195" s="260">
        <f>'AMZN Auto Part MASTER'!$EX$65</f>
        <v>0</v>
      </c>
      <c r="E195" s="234"/>
      <c r="F195" s="12"/>
      <c r="G195" s="12"/>
      <c r="H195" s="12"/>
      <c r="I195" s="12"/>
      <c r="J195" s="12"/>
      <c r="K195" s="12"/>
      <c r="L195" s="12"/>
      <c r="T195" s="17"/>
      <c r="U195" s="19"/>
    </row>
    <row r="196" spans="2:21" ht="15.75" customHeight="1">
      <c r="B196" s="260">
        <f>'AMZN Auto Part MASTER'!$EY$4</f>
        <v>0</v>
      </c>
      <c r="C196" s="17" t="s">
        <v>445</v>
      </c>
      <c r="D196" s="260">
        <f>'AMZN Auto Part MASTER'!$EY$65</f>
        <v>0</v>
      </c>
      <c r="E196" s="234"/>
      <c r="F196" s="12"/>
      <c r="G196" s="12"/>
      <c r="H196" s="12"/>
      <c r="I196" s="12"/>
      <c r="J196" s="12"/>
      <c r="K196" s="12"/>
      <c r="L196" s="12"/>
      <c r="T196" s="17"/>
      <c r="U196" s="19"/>
    </row>
    <row r="197" spans="2:21" ht="15.75" customHeight="1">
      <c r="B197" s="260">
        <f>'AMZN Auto Part MASTER'!$EZ$4</f>
        <v>0</v>
      </c>
      <c r="C197" s="17" t="s">
        <v>446</v>
      </c>
      <c r="D197" s="260">
        <f>'AMZN Auto Part MASTER'!$EZ$65</f>
        <v>0</v>
      </c>
      <c r="E197" s="234"/>
      <c r="F197" s="12"/>
      <c r="G197" s="12"/>
      <c r="H197" s="12"/>
      <c r="I197" s="12"/>
      <c r="J197" s="12"/>
      <c r="K197" s="12"/>
      <c r="L197" s="12"/>
      <c r="T197" s="17"/>
      <c r="U197" s="19"/>
    </row>
    <row r="198" spans="2:21" ht="15.75" customHeight="1">
      <c r="B198" s="260">
        <f>'AMZN Auto Part MASTER'!$FA$4</f>
        <v>0</v>
      </c>
      <c r="C198" s="17" t="s">
        <v>447</v>
      </c>
      <c r="D198" s="260">
        <f>'AMZN Auto Part MASTER'!$FA$65</f>
        <v>0</v>
      </c>
      <c r="E198" s="234"/>
      <c r="F198" s="12"/>
      <c r="G198" s="12"/>
      <c r="H198" s="12"/>
      <c r="I198" s="12"/>
      <c r="J198" s="12"/>
      <c r="K198" s="12"/>
      <c r="L198" s="12"/>
      <c r="T198" s="17"/>
      <c r="U198" s="19"/>
    </row>
    <row r="199" spans="2:21" ht="15.75" customHeight="1">
      <c r="B199" s="260">
        <f>'AMZN Auto Part MASTER'!$FB$4</f>
        <v>0</v>
      </c>
      <c r="C199" s="17" t="s">
        <v>448</v>
      </c>
      <c r="D199" s="260">
        <f>'AMZN Auto Part MASTER'!$FB$65</f>
        <v>0</v>
      </c>
      <c r="E199" s="234"/>
      <c r="F199" s="12"/>
      <c r="G199" s="12"/>
      <c r="H199" s="12"/>
      <c r="I199" s="12"/>
      <c r="J199" s="12"/>
      <c r="K199" s="12"/>
      <c r="L199" s="12"/>
      <c r="T199" s="17"/>
      <c r="U199" s="19"/>
    </row>
    <row r="200" spans="2:21" ht="15.75" customHeight="1">
      <c r="B200" s="260">
        <f>'AMZN Auto Part MASTER'!$FC$4</f>
        <v>0</v>
      </c>
      <c r="C200" s="17" t="s">
        <v>449</v>
      </c>
      <c r="D200" s="260">
        <f>'AMZN Auto Part MASTER'!$FC$65</f>
        <v>0</v>
      </c>
      <c r="E200" s="234"/>
      <c r="F200" s="12"/>
      <c r="G200" s="12"/>
      <c r="H200" s="12"/>
      <c r="I200" s="12"/>
      <c r="J200" s="12"/>
      <c r="K200" s="12"/>
      <c r="L200" s="12"/>
      <c r="T200" s="17"/>
      <c r="U200" s="19"/>
    </row>
    <row r="201" spans="2:21" ht="15.75" customHeight="1">
      <c r="B201" s="260">
        <f>'AMZN Auto Part MASTER'!$FD$4</f>
        <v>0</v>
      </c>
      <c r="C201" s="17" t="s">
        <v>450</v>
      </c>
      <c r="D201" s="260">
        <f>'AMZN Auto Part MASTER'!$FD$65</f>
        <v>0</v>
      </c>
      <c r="E201" s="234"/>
      <c r="F201" s="12"/>
      <c r="G201" s="12"/>
      <c r="H201" s="12"/>
      <c r="I201" s="12"/>
      <c r="J201" s="12"/>
      <c r="K201" s="12"/>
      <c r="L201" s="12"/>
      <c r="T201" s="17"/>
      <c r="U201" s="19"/>
    </row>
    <row r="202" spans="2:21" ht="15.75" customHeight="1">
      <c r="B202" s="260">
        <f>'AMZN Auto Part MASTER'!$FE$4</f>
        <v>0</v>
      </c>
      <c r="C202" s="17" t="s">
        <v>451</v>
      </c>
      <c r="D202" s="260">
        <f>'AMZN Auto Part MASTER'!$FE$65</f>
        <v>0</v>
      </c>
      <c r="E202" s="234"/>
      <c r="F202" s="12"/>
      <c r="G202" s="12"/>
      <c r="H202" s="12"/>
      <c r="I202" s="12"/>
      <c r="J202" s="12"/>
      <c r="K202" s="12"/>
      <c r="L202" s="12"/>
      <c r="T202" s="17"/>
      <c r="U202" s="19"/>
    </row>
    <row r="203" spans="2:21" ht="15.75" customHeight="1">
      <c r="B203" s="260">
        <f>'AMZN Auto Part MASTER'!$FF$4</f>
        <v>0</v>
      </c>
      <c r="C203" s="17" t="s">
        <v>452</v>
      </c>
      <c r="D203" s="260">
        <f>'AMZN Auto Part MASTER'!$FF$65</f>
        <v>0</v>
      </c>
      <c r="E203" s="234"/>
      <c r="F203" s="12"/>
      <c r="G203" s="12"/>
      <c r="H203" s="12"/>
      <c r="I203" s="12"/>
      <c r="J203" s="12"/>
      <c r="K203" s="12"/>
      <c r="L203" s="12"/>
      <c r="T203" s="17"/>
      <c r="U203" s="19"/>
    </row>
    <row r="204" spans="2:21" ht="15.75" customHeight="1">
      <c r="B204" s="260">
        <f>'AMZN Auto Part MASTER'!$FG$4</f>
        <v>0</v>
      </c>
      <c r="C204" s="17" t="s">
        <v>453</v>
      </c>
      <c r="D204" s="260">
        <f>'AMZN Auto Part MASTER'!$FG$65</f>
        <v>0</v>
      </c>
      <c r="E204" s="234"/>
      <c r="F204" s="12"/>
      <c r="G204" s="12"/>
      <c r="H204" s="12"/>
      <c r="I204" s="12"/>
      <c r="J204" s="12"/>
      <c r="K204" s="12"/>
      <c r="L204" s="12"/>
      <c r="T204" s="17"/>
      <c r="U204" s="19"/>
    </row>
    <row r="205" spans="2:21" ht="15.75" customHeight="1">
      <c r="B205" s="260">
        <f>'AMZN Auto Part MASTER'!$FH$4</f>
        <v>0</v>
      </c>
      <c r="C205" s="17" t="s">
        <v>454</v>
      </c>
      <c r="D205" s="260">
        <f>'AMZN Auto Part MASTER'!$FH$65</f>
        <v>0</v>
      </c>
      <c r="E205" s="234"/>
      <c r="F205" s="12"/>
      <c r="G205" s="12"/>
      <c r="H205" s="12"/>
      <c r="I205" s="12"/>
      <c r="J205" s="12"/>
      <c r="K205" s="12"/>
      <c r="L205" s="12"/>
      <c r="T205" s="17"/>
      <c r="U205" s="19"/>
    </row>
    <row r="206" spans="2:21" ht="15.75" customHeight="1">
      <c r="B206" s="260">
        <f>'AMZN Auto Part MASTER'!$FI$4</f>
        <v>0</v>
      </c>
      <c r="C206" s="17" t="s">
        <v>455</v>
      </c>
      <c r="D206" s="260">
        <f>'AMZN Auto Part MASTER'!$FI$65</f>
        <v>0</v>
      </c>
      <c r="E206" s="234"/>
      <c r="F206" s="12"/>
      <c r="G206" s="12"/>
      <c r="H206" s="12"/>
      <c r="I206" s="12"/>
      <c r="J206" s="12"/>
      <c r="K206" s="12"/>
      <c r="L206" s="12"/>
      <c r="T206" s="17"/>
      <c r="U206" s="19"/>
    </row>
    <row r="207" spans="2:21" ht="15.75" customHeight="1">
      <c r="B207" s="260">
        <f>'AMZN Auto Part MASTER'!$FJ$4</f>
        <v>0</v>
      </c>
      <c r="C207" s="17" t="s">
        <v>456</v>
      </c>
      <c r="D207" s="260">
        <f>'AMZN Auto Part MASTER'!$FJ$65</f>
        <v>0</v>
      </c>
      <c r="E207" s="234"/>
      <c r="F207" s="12"/>
      <c r="G207" s="12"/>
      <c r="H207" s="12"/>
      <c r="I207" s="12"/>
      <c r="J207" s="12"/>
      <c r="K207" s="12"/>
      <c r="L207" s="12"/>
      <c r="T207" s="17"/>
      <c r="U207" s="19"/>
    </row>
    <row r="208" spans="2:21" ht="15.75" customHeight="1">
      <c r="B208" s="260">
        <f>'AMZN Auto Part MASTER'!$FK$4</f>
        <v>0</v>
      </c>
      <c r="C208" s="17" t="s">
        <v>457</v>
      </c>
      <c r="D208" s="260">
        <f>'AMZN Auto Part MASTER'!$FK$65</f>
        <v>0</v>
      </c>
      <c r="E208" s="234"/>
      <c r="F208" s="12"/>
      <c r="G208" s="12"/>
      <c r="H208" s="12"/>
      <c r="I208" s="12"/>
      <c r="J208" s="12"/>
      <c r="K208" s="12"/>
      <c r="L208" s="12"/>
      <c r="T208" s="17"/>
      <c r="U208" s="19"/>
    </row>
    <row r="209" spans="2:21" ht="15.75" customHeight="1">
      <c r="B209" s="260">
        <f>'AMZN Auto Part MASTER'!$FL$4</f>
        <v>0</v>
      </c>
      <c r="C209" s="17" t="s">
        <v>458</v>
      </c>
      <c r="D209" s="260">
        <f>'AMZN Auto Part MASTER'!$FL$65</f>
        <v>0</v>
      </c>
      <c r="E209" s="234"/>
      <c r="F209" s="12"/>
      <c r="G209" s="12"/>
      <c r="H209" s="12"/>
      <c r="I209" s="12"/>
      <c r="J209" s="12"/>
      <c r="K209" s="12"/>
      <c r="L209" s="12"/>
      <c r="T209" s="17"/>
      <c r="U209" s="19"/>
    </row>
    <row r="210" spans="2:21" ht="15.75" customHeight="1">
      <c r="B210" s="260">
        <f>'AMZN Auto Part MASTER'!$FM$4</f>
        <v>0</v>
      </c>
      <c r="C210" s="17" t="s">
        <v>459</v>
      </c>
      <c r="D210" s="260">
        <f>'AMZN Auto Part MASTER'!$FM$65</f>
        <v>0</v>
      </c>
      <c r="E210" s="234"/>
      <c r="F210" s="12"/>
      <c r="G210" s="12"/>
      <c r="H210" s="12"/>
      <c r="I210" s="12"/>
      <c r="J210" s="12"/>
      <c r="K210" s="12"/>
      <c r="L210" s="12"/>
      <c r="T210" s="17"/>
      <c r="U210" s="19"/>
    </row>
    <row r="211" spans="2:21" ht="15.75" customHeight="1">
      <c r="B211" s="260">
        <f>'AMZN Auto Part MASTER'!$FN$4</f>
        <v>0</v>
      </c>
      <c r="C211" s="17" t="s">
        <v>460</v>
      </c>
      <c r="D211" s="260">
        <f>'AMZN Auto Part MASTER'!$FN$65</f>
        <v>0</v>
      </c>
      <c r="E211" s="234"/>
      <c r="F211" s="12"/>
      <c r="G211" s="12"/>
      <c r="H211" s="12"/>
      <c r="I211" s="12"/>
      <c r="J211" s="12"/>
      <c r="K211" s="12"/>
      <c r="L211" s="12"/>
      <c r="T211" s="17"/>
      <c r="U211" s="19"/>
    </row>
    <row r="212" spans="2:21" ht="15.75" customHeight="1">
      <c r="B212" s="260">
        <f>'AMZN Auto Part MASTER'!$FO$4</f>
        <v>0</v>
      </c>
      <c r="C212" s="17" t="s">
        <v>461</v>
      </c>
      <c r="D212" s="260">
        <f>'AMZN Auto Part MASTER'!$FO$65</f>
        <v>0</v>
      </c>
      <c r="E212" s="234"/>
      <c r="F212" s="12"/>
      <c r="G212" s="12"/>
      <c r="H212" s="12"/>
      <c r="I212" s="12"/>
      <c r="J212" s="12"/>
      <c r="K212" s="12"/>
      <c r="L212" s="12"/>
      <c r="T212" s="17"/>
      <c r="U212" s="19"/>
    </row>
    <row r="213" spans="2:21" ht="15.75" customHeight="1">
      <c r="B213" s="260">
        <f>'AMZN Auto Part MASTER'!$FP$4</f>
        <v>0</v>
      </c>
      <c r="C213" s="17" t="s">
        <v>462</v>
      </c>
      <c r="D213" s="260">
        <f>'AMZN Auto Part MASTER'!$FP$65</f>
        <v>0</v>
      </c>
      <c r="E213" s="234"/>
      <c r="F213" s="12"/>
      <c r="G213" s="12"/>
      <c r="H213" s="12"/>
      <c r="I213" s="12"/>
      <c r="J213" s="12"/>
      <c r="K213" s="12"/>
      <c r="L213" s="12"/>
      <c r="T213" s="17"/>
      <c r="U213" s="19"/>
    </row>
    <row r="214" spans="2:21" ht="15.75" customHeight="1">
      <c r="B214" s="260">
        <f>'AMZN Auto Part MASTER'!$FQ$4</f>
        <v>0</v>
      </c>
      <c r="C214" s="17" t="s">
        <v>463</v>
      </c>
      <c r="D214" s="260">
        <f>'AMZN Auto Part MASTER'!$FQ$65</f>
        <v>0</v>
      </c>
      <c r="E214" s="234"/>
      <c r="F214" s="12"/>
      <c r="G214" s="12"/>
      <c r="H214" s="12"/>
      <c r="I214" s="12"/>
      <c r="J214" s="12"/>
      <c r="K214" s="12"/>
      <c r="L214" s="12"/>
      <c r="T214" s="17"/>
      <c r="U214" s="19"/>
    </row>
    <row r="215" spans="2:21" ht="15.75" customHeight="1">
      <c r="B215" s="260">
        <f>'AMZN Auto Part MASTER'!$FR$4</f>
        <v>0</v>
      </c>
      <c r="C215" s="17" t="s">
        <v>464</v>
      </c>
      <c r="D215" s="260">
        <f>'AMZN Auto Part MASTER'!$FR$65</f>
        <v>0</v>
      </c>
      <c r="E215" s="234"/>
      <c r="F215" s="12"/>
      <c r="G215" s="12"/>
      <c r="H215" s="12"/>
      <c r="I215" s="12"/>
      <c r="J215" s="12"/>
      <c r="K215" s="12"/>
      <c r="L215" s="12"/>
      <c r="T215" s="17"/>
      <c r="U215" s="19"/>
    </row>
    <row r="216" spans="2:21" ht="15.75" customHeight="1">
      <c r="B216" s="260">
        <f>'AMZN Auto Part MASTER'!$FS$4</f>
        <v>0</v>
      </c>
      <c r="C216" s="17" t="s">
        <v>465</v>
      </c>
      <c r="D216" s="260">
        <f>'AMZN Auto Part MASTER'!$FS$65</f>
        <v>0</v>
      </c>
      <c r="E216" s="234"/>
      <c r="F216" s="12"/>
      <c r="G216" s="12"/>
      <c r="H216" s="12"/>
      <c r="I216" s="12"/>
      <c r="J216" s="12"/>
      <c r="K216" s="12"/>
      <c r="L216" s="12"/>
      <c r="T216" s="17"/>
      <c r="U216" s="19"/>
    </row>
    <row r="217" spans="2:21" ht="15.75" customHeight="1">
      <c r="B217" s="260">
        <f>'AMZN Auto Part MASTER'!$FT$4</f>
        <v>0</v>
      </c>
      <c r="C217" s="17" t="s">
        <v>466</v>
      </c>
      <c r="D217" s="260">
        <f>'AMZN Auto Part MASTER'!$FT$65</f>
        <v>0</v>
      </c>
      <c r="E217" s="234"/>
      <c r="F217" s="12"/>
      <c r="G217" s="12"/>
      <c r="H217" s="12"/>
      <c r="I217" s="12"/>
      <c r="J217" s="12"/>
      <c r="K217" s="12"/>
      <c r="L217" s="12"/>
      <c r="T217" s="17"/>
      <c r="U217" s="19"/>
    </row>
    <row r="218" spans="2:21" ht="15.75" customHeight="1">
      <c r="B218" s="260">
        <f>'AMZN Auto Part MASTER'!$FU$4</f>
        <v>0</v>
      </c>
      <c r="C218" s="17" t="s">
        <v>467</v>
      </c>
      <c r="D218" s="260">
        <f>'AMZN Auto Part MASTER'!$FU$65</f>
        <v>0</v>
      </c>
      <c r="E218" s="234"/>
      <c r="F218" s="12"/>
      <c r="G218" s="12"/>
      <c r="H218" s="12"/>
      <c r="I218" s="12"/>
      <c r="J218" s="12"/>
      <c r="K218" s="12"/>
      <c r="L218" s="12"/>
      <c r="T218" s="17"/>
      <c r="U218" s="19"/>
    </row>
    <row r="219" spans="2:21" ht="15.75" customHeight="1">
      <c r="B219" s="260">
        <f>'AMZN Auto Part MASTER'!$FV$4</f>
        <v>0</v>
      </c>
      <c r="C219" s="17" t="s">
        <v>468</v>
      </c>
      <c r="D219" s="260">
        <f>'AMZN Auto Part MASTER'!$FV$65</f>
        <v>0</v>
      </c>
      <c r="E219" s="234"/>
      <c r="F219" s="12"/>
      <c r="G219" s="12"/>
      <c r="H219" s="12"/>
      <c r="I219" s="12"/>
      <c r="J219" s="12"/>
      <c r="K219" s="12"/>
      <c r="L219" s="12"/>
      <c r="T219" s="17"/>
      <c r="U219" s="19"/>
    </row>
    <row r="220" spans="2:21" ht="15.75" customHeight="1">
      <c r="B220" s="260">
        <f>'AMZN Auto Part MASTER'!$FW$4</f>
        <v>0</v>
      </c>
      <c r="C220" s="17" t="s">
        <v>469</v>
      </c>
      <c r="D220" s="260">
        <f>'AMZN Auto Part MASTER'!$FW$65</f>
        <v>0</v>
      </c>
      <c r="E220" s="234"/>
      <c r="F220" s="12"/>
      <c r="G220" s="12"/>
      <c r="H220" s="12"/>
      <c r="I220" s="12"/>
      <c r="J220" s="12"/>
      <c r="K220" s="12"/>
      <c r="L220" s="12"/>
      <c r="T220" s="17"/>
      <c r="U220" s="19"/>
    </row>
    <row r="221" spans="2:21" ht="15.75" customHeight="1">
      <c r="B221" s="260">
        <f>'AMZN Auto Part MASTER'!$FX$4</f>
        <v>0</v>
      </c>
      <c r="C221" s="17" t="s">
        <v>470</v>
      </c>
      <c r="D221" s="260">
        <f>'AMZN Auto Part MASTER'!$FX$65</f>
        <v>0</v>
      </c>
      <c r="E221" s="234"/>
      <c r="F221" s="12"/>
      <c r="G221" s="12"/>
      <c r="H221" s="12"/>
      <c r="I221" s="12"/>
      <c r="J221" s="12"/>
      <c r="K221" s="12"/>
      <c r="L221" s="12"/>
      <c r="T221" s="17"/>
      <c r="U221" s="19"/>
    </row>
    <row r="222" spans="2:21" ht="15.75" customHeight="1">
      <c r="B222" s="260">
        <f>'AMZN Auto Part MASTER'!$FY$4</f>
        <v>0</v>
      </c>
      <c r="C222" s="17" t="s">
        <v>471</v>
      </c>
      <c r="D222" s="260">
        <f>'AMZN Auto Part MASTER'!$FY$65</f>
        <v>0</v>
      </c>
      <c r="E222" s="234"/>
      <c r="F222" s="12"/>
      <c r="G222" s="12"/>
      <c r="H222" s="12"/>
      <c r="I222" s="12"/>
      <c r="J222" s="12"/>
      <c r="K222" s="12"/>
      <c r="L222" s="12"/>
      <c r="T222" s="17"/>
      <c r="U222" s="19"/>
    </row>
    <row r="223" spans="2:21" ht="15.75" customHeight="1">
      <c r="B223" s="260">
        <f>'AMZN Auto Part MASTER'!$FZ$4</f>
        <v>0</v>
      </c>
      <c r="C223" s="17" t="s">
        <v>472</v>
      </c>
      <c r="D223" s="260">
        <f>'AMZN Auto Part MASTER'!$FZ$65</f>
        <v>0</v>
      </c>
      <c r="E223" s="234"/>
      <c r="F223" s="12"/>
      <c r="G223" s="12"/>
      <c r="H223" s="12"/>
      <c r="I223" s="12"/>
      <c r="J223" s="12"/>
      <c r="K223" s="12"/>
      <c r="L223" s="12"/>
      <c r="T223" s="17"/>
      <c r="U223" s="19"/>
    </row>
    <row r="224" spans="2:21" ht="15.75" customHeight="1">
      <c r="B224" s="260">
        <f>'AMZN Auto Part MASTER'!$GA$4</f>
        <v>0</v>
      </c>
      <c r="C224" s="17" t="s">
        <v>473</v>
      </c>
      <c r="D224" s="260">
        <f>'AMZN Auto Part MASTER'!$GA$65</f>
        <v>0</v>
      </c>
      <c r="E224" s="234"/>
      <c r="F224" s="12"/>
      <c r="G224" s="12"/>
      <c r="H224" s="12"/>
      <c r="I224" s="12"/>
      <c r="J224" s="12"/>
      <c r="K224" s="12"/>
      <c r="L224" s="12"/>
      <c r="T224" s="17"/>
      <c r="U224" s="19"/>
    </row>
    <row r="225" spans="2:21" ht="15.75" customHeight="1">
      <c r="B225" s="260">
        <f>'AMZN Auto Part MASTER'!$GB$4</f>
        <v>0</v>
      </c>
      <c r="C225" s="17" t="s">
        <v>474</v>
      </c>
      <c r="D225" s="260">
        <f>'AMZN Auto Part MASTER'!$GB$65</f>
        <v>0</v>
      </c>
      <c r="E225" s="234"/>
      <c r="F225" s="12"/>
      <c r="G225" s="12"/>
      <c r="H225" s="12"/>
      <c r="I225" s="12"/>
      <c r="J225" s="12"/>
      <c r="K225" s="12"/>
      <c r="L225" s="12"/>
      <c r="T225" s="17"/>
      <c r="U225" s="19"/>
    </row>
    <row r="226" spans="2:21" ht="15.75" customHeight="1">
      <c r="B226" s="260">
        <f>'AMZN Auto Part MASTER'!$GC$4</f>
        <v>0</v>
      </c>
      <c r="C226" s="17" t="s">
        <v>475</v>
      </c>
      <c r="D226" s="260">
        <f>'AMZN Auto Part MASTER'!$GC$65</f>
        <v>0</v>
      </c>
      <c r="E226" s="234"/>
      <c r="F226" s="12"/>
      <c r="G226" s="12"/>
      <c r="H226" s="12"/>
      <c r="I226" s="12"/>
      <c r="J226" s="12"/>
      <c r="K226" s="12"/>
      <c r="L226" s="12"/>
      <c r="T226" s="17"/>
      <c r="U226" s="19"/>
    </row>
    <row r="227" spans="2:21" ht="15.75" customHeight="1">
      <c r="B227" s="260">
        <f>'AMZN Auto Part MASTER'!$GD$4</f>
        <v>0</v>
      </c>
      <c r="C227" s="17" t="s">
        <v>476</v>
      </c>
      <c r="D227" s="260">
        <f>'AMZN Auto Part MASTER'!$GD$65</f>
        <v>0</v>
      </c>
      <c r="E227" s="234"/>
      <c r="F227" s="12"/>
      <c r="G227" s="12"/>
      <c r="H227" s="12"/>
      <c r="I227" s="12"/>
      <c r="J227" s="12"/>
      <c r="K227" s="12"/>
      <c r="L227" s="12"/>
      <c r="T227" s="17"/>
      <c r="U227" s="19"/>
    </row>
    <row r="228" spans="2:21" ht="15.75" customHeight="1">
      <c r="B228" s="260">
        <f>'AMZN Auto Part MASTER'!$GE$4</f>
        <v>0</v>
      </c>
      <c r="C228" s="17" t="s">
        <v>477</v>
      </c>
      <c r="D228" s="260">
        <f>'AMZN Auto Part MASTER'!$GE$65</f>
        <v>0</v>
      </c>
      <c r="E228" s="234"/>
      <c r="F228" s="12"/>
      <c r="G228" s="12"/>
      <c r="H228" s="12"/>
      <c r="I228" s="12"/>
      <c r="J228" s="12"/>
      <c r="K228" s="12"/>
      <c r="L228" s="12"/>
      <c r="T228" s="17"/>
      <c r="U228" s="19"/>
    </row>
    <row r="229" spans="2:21" ht="15.75" customHeight="1">
      <c r="B229" s="260">
        <f>'AMZN Auto Part MASTER'!$GF$4</f>
        <v>0</v>
      </c>
      <c r="C229" s="17" t="s">
        <v>478</v>
      </c>
      <c r="D229" s="260">
        <f>'AMZN Auto Part MASTER'!$GF$65</f>
        <v>0</v>
      </c>
      <c r="E229" s="234"/>
      <c r="F229" s="12"/>
      <c r="G229" s="12"/>
      <c r="H229" s="12"/>
      <c r="I229" s="12"/>
      <c r="J229" s="12"/>
      <c r="K229" s="12"/>
      <c r="L229" s="12"/>
      <c r="T229" s="17"/>
      <c r="U229" s="19"/>
    </row>
    <row r="230" spans="2:21" ht="15.75" customHeight="1">
      <c r="B230" s="260">
        <f>'AMZN Auto Part MASTER'!$GG$4</f>
        <v>0</v>
      </c>
      <c r="C230" s="17" t="s">
        <v>479</v>
      </c>
      <c r="D230" s="260">
        <f>'AMZN Auto Part MASTER'!$GG$65</f>
        <v>0</v>
      </c>
      <c r="E230" s="234"/>
      <c r="F230" s="12"/>
      <c r="G230" s="12"/>
      <c r="H230" s="12"/>
      <c r="I230" s="12"/>
      <c r="J230" s="12"/>
      <c r="K230" s="12"/>
      <c r="L230" s="12"/>
      <c r="T230" s="17"/>
      <c r="U230" s="19"/>
    </row>
    <row r="231" spans="2:21" ht="15.75" customHeight="1">
      <c r="B231" s="260">
        <f>'AMZN Auto Part MASTER'!$GH$4</f>
        <v>0</v>
      </c>
      <c r="C231" s="17" t="s">
        <v>480</v>
      </c>
      <c r="D231" s="260">
        <f>'AMZN Auto Part MASTER'!$GH$65</f>
        <v>0</v>
      </c>
      <c r="E231" s="234"/>
      <c r="F231" s="12"/>
      <c r="G231" s="12"/>
      <c r="H231" s="12"/>
      <c r="I231" s="12"/>
      <c r="J231" s="12"/>
      <c r="K231" s="12"/>
      <c r="L231" s="12"/>
      <c r="T231" s="17"/>
      <c r="U231" s="19"/>
    </row>
    <row r="232" spans="2:21" ht="15.75" customHeight="1">
      <c r="B232" s="260">
        <f>'AMZN Auto Part MASTER'!$GI$4</f>
        <v>0</v>
      </c>
      <c r="C232" s="17" t="s">
        <v>481</v>
      </c>
      <c r="D232" s="260">
        <f>'AMZN Auto Part MASTER'!$GI$65</f>
        <v>0</v>
      </c>
      <c r="E232" s="234"/>
      <c r="F232" s="12"/>
      <c r="G232" s="12"/>
      <c r="H232" s="12"/>
      <c r="I232" s="12"/>
      <c r="J232" s="12"/>
      <c r="K232" s="12"/>
      <c r="L232" s="12"/>
      <c r="T232" s="17"/>
      <c r="U232" s="19"/>
    </row>
    <row r="233" spans="2:21" ht="15.75" customHeight="1">
      <c r="B233" s="260">
        <f>'AMZN Auto Part MASTER'!$GJ$4</f>
        <v>0</v>
      </c>
      <c r="C233" s="17" t="s">
        <v>482</v>
      </c>
      <c r="D233" s="260">
        <f>'AMZN Auto Part MASTER'!$GJ$65</f>
        <v>0</v>
      </c>
      <c r="E233" s="234"/>
      <c r="F233" s="12"/>
      <c r="G233" s="12"/>
      <c r="H233" s="12"/>
      <c r="I233" s="12"/>
      <c r="J233" s="12"/>
      <c r="K233" s="12"/>
      <c r="L233" s="12"/>
      <c r="T233" s="17"/>
      <c r="U233" s="19"/>
    </row>
    <row r="234" spans="2:21" ht="15.75" customHeight="1">
      <c r="B234" s="260">
        <f>'AMZN Auto Part MASTER'!$GK$4</f>
        <v>0</v>
      </c>
      <c r="C234" s="17" t="s">
        <v>483</v>
      </c>
      <c r="D234" s="260">
        <f>'AMZN Auto Part MASTER'!$GK$65</f>
        <v>0</v>
      </c>
      <c r="E234" s="234"/>
      <c r="F234" s="12"/>
      <c r="G234" s="12"/>
      <c r="H234" s="12"/>
      <c r="I234" s="12"/>
      <c r="J234" s="12"/>
      <c r="K234" s="12"/>
      <c r="L234" s="12"/>
      <c r="T234" s="17"/>
      <c r="U234" s="19"/>
    </row>
    <row r="235" spans="2:21" ht="15.75" customHeight="1">
      <c r="B235" s="260">
        <f>'AMZN Auto Part MASTER'!$GL$4</f>
        <v>0</v>
      </c>
      <c r="C235" s="17" t="s">
        <v>484</v>
      </c>
      <c r="D235" s="260">
        <f>'AMZN Auto Part MASTER'!$GL$65</f>
        <v>0</v>
      </c>
      <c r="E235" s="234"/>
      <c r="F235" s="12"/>
      <c r="G235" s="12"/>
      <c r="H235" s="12"/>
      <c r="I235" s="12"/>
      <c r="J235" s="12"/>
      <c r="K235" s="12"/>
      <c r="L235" s="12"/>
      <c r="T235" s="17"/>
      <c r="U235" s="19"/>
    </row>
    <row r="236" spans="2:21" ht="15.75" customHeight="1">
      <c r="B236" s="260">
        <f>'AMZN Auto Part MASTER'!$GM$4</f>
        <v>0</v>
      </c>
      <c r="C236" s="17" t="s">
        <v>485</v>
      </c>
      <c r="D236" s="260">
        <f>'AMZN Auto Part MASTER'!$GM$65</f>
        <v>0</v>
      </c>
      <c r="E236" s="234"/>
      <c r="F236" s="12"/>
      <c r="G236" s="12"/>
      <c r="H236" s="12"/>
      <c r="I236" s="12"/>
      <c r="J236" s="12"/>
      <c r="K236" s="12"/>
      <c r="L236" s="12"/>
      <c r="T236" s="17"/>
      <c r="U236" s="19"/>
    </row>
    <row r="237" spans="2:21" ht="15.75" customHeight="1">
      <c r="B237" s="260">
        <f>'AMZN Auto Part MASTER'!$GN$4</f>
        <v>0</v>
      </c>
      <c r="C237" s="17" t="s">
        <v>486</v>
      </c>
      <c r="D237" s="260">
        <f>'AMZN Auto Part MASTER'!$GN$65</f>
        <v>0</v>
      </c>
      <c r="E237" s="234"/>
      <c r="F237" s="12"/>
      <c r="G237" s="12"/>
      <c r="H237" s="12"/>
      <c r="I237" s="12"/>
      <c r="J237" s="12"/>
      <c r="K237" s="12"/>
      <c r="L237" s="12"/>
      <c r="T237" s="17"/>
      <c r="U237" s="19"/>
    </row>
    <row r="238" spans="2:21" ht="15.75" customHeight="1">
      <c r="B238" s="260">
        <f>'AMZN Auto Part MASTER'!$GO$4</f>
        <v>0</v>
      </c>
      <c r="C238" s="17" t="s">
        <v>487</v>
      </c>
      <c r="D238" s="260">
        <f>'AMZN Auto Part MASTER'!$GO$65</f>
        <v>0</v>
      </c>
      <c r="E238" s="234"/>
      <c r="F238" s="12"/>
      <c r="G238" s="12"/>
      <c r="H238" s="12"/>
      <c r="I238" s="12"/>
      <c r="J238" s="12"/>
      <c r="K238" s="12"/>
      <c r="L238" s="12"/>
      <c r="T238" s="17"/>
      <c r="U238" s="19"/>
    </row>
    <row r="239" spans="2:21" ht="15.75" customHeight="1">
      <c r="B239" s="260">
        <f>'AMZN Auto Part MASTER'!$GP$4</f>
        <v>0</v>
      </c>
      <c r="C239" s="17" t="s">
        <v>488</v>
      </c>
      <c r="D239" s="260">
        <f>'AMZN Auto Part MASTER'!$GP$65</f>
        <v>0</v>
      </c>
      <c r="E239" s="234"/>
      <c r="F239" s="12"/>
      <c r="G239" s="12"/>
      <c r="H239" s="12"/>
      <c r="I239" s="12"/>
      <c r="J239" s="12"/>
      <c r="K239" s="12"/>
      <c r="L239" s="12"/>
      <c r="T239" s="17"/>
      <c r="U239" s="19"/>
    </row>
    <row r="240" spans="2:21" ht="15.75" customHeight="1">
      <c r="B240" s="260">
        <f>'AMZN Auto Part MASTER'!$GQ$4</f>
        <v>0</v>
      </c>
      <c r="C240" s="17" t="s">
        <v>489</v>
      </c>
      <c r="D240" s="260">
        <f>'AMZN Auto Part MASTER'!$GQ$65</f>
        <v>0</v>
      </c>
      <c r="E240" s="234"/>
      <c r="F240" s="12"/>
      <c r="G240" s="12"/>
      <c r="H240" s="12"/>
      <c r="I240" s="12"/>
      <c r="J240" s="12"/>
      <c r="K240" s="12"/>
      <c r="L240" s="12"/>
      <c r="T240" s="17"/>
      <c r="U240" s="19"/>
    </row>
    <row r="241" spans="2:21" ht="15.75" customHeight="1">
      <c r="B241" s="260">
        <f>'AMZN Auto Part MASTER'!$GR$4</f>
        <v>0</v>
      </c>
      <c r="C241" s="17" t="s">
        <v>490</v>
      </c>
      <c r="D241" s="260">
        <f>'AMZN Auto Part MASTER'!$GR$65</f>
        <v>0</v>
      </c>
      <c r="E241" s="234"/>
      <c r="F241" s="12"/>
      <c r="G241" s="12"/>
      <c r="H241" s="12"/>
      <c r="I241" s="12"/>
      <c r="J241" s="12"/>
      <c r="K241" s="12"/>
      <c r="L241" s="12"/>
      <c r="T241" s="17"/>
      <c r="U241" s="19"/>
    </row>
    <row r="242" spans="2:21" ht="15.75" customHeight="1">
      <c r="B242" s="260">
        <f>'AMZN Auto Part MASTER'!$GS$4</f>
        <v>0</v>
      </c>
      <c r="C242" s="17" t="s">
        <v>491</v>
      </c>
      <c r="D242" s="260">
        <f>'AMZN Auto Part MASTER'!$GS$65</f>
        <v>0</v>
      </c>
      <c r="E242" s="234"/>
      <c r="F242" s="12"/>
      <c r="G242" s="12"/>
      <c r="H242" s="12"/>
      <c r="I242" s="12"/>
      <c r="J242" s="12"/>
      <c r="K242" s="12"/>
      <c r="L242" s="12"/>
      <c r="T242" s="17"/>
      <c r="U242" s="19"/>
    </row>
    <row r="243" spans="2:21" ht="15.75" customHeight="1">
      <c r="B243" s="260">
        <f>'AMZN Auto Part MASTER'!$GT$4</f>
        <v>0</v>
      </c>
      <c r="C243" s="17" t="s">
        <v>492</v>
      </c>
      <c r="D243" s="260">
        <f>'AMZN Auto Part MASTER'!$GT$65</f>
        <v>0</v>
      </c>
      <c r="E243" s="234"/>
      <c r="F243" s="12"/>
      <c r="G243" s="12"/>
      <c r="H243" s="12"/>
      <c r="I243" s="12"/>
      <c r="J243" s="12"/>
      <c r="K243" s="12"/>
      <c r="L243" s="12"/>
      <c r="T243" s="17"/>
      <c r="U243" s="19"/>
    </row>
    <row r="244" spans="2:21" ht="15.75" customHeight="1">
      <c r="B244" s="260">
        <f>'AMZN Auto Part MASTER'!$GU$4</f>
        <v>0</v>
      </c>
      <c r="C244" s="17" t="s">
        <v>493</v>
      </c>
      <c r="D244" s="260">
        <f>'AMZN Auto Part MASTER'!$GU$65</f>
        <v>0</v>
      </c>
      <c r="E244" s="234"/>
      <c r="F244" s="12"/>
      <c r="G244" s="12"/>
      <c r="H244" s="12"/>
      <c r="I244" s="12"/>
      <c r="J244" s="12"/>
      <c r="K244" s="12"/>
      <c r="L244" s="12"/>
      <c r="T244" s="17"/>
      <c r="U244" s="19"/>
    </row>
    <row r="245" spans="2:21" ht="15.75" customHeight="1">
      <c r="C245" s="17"/>
      <c r="D245" s="18"/>
      <c r="E245" s="18"/>
      <c r="F245" s="12"/>
      <c r="G245" s="12"/>
      <c r="H245" s="12"/>
      <c r="I245" s="12"/>
      <c r="J245" s="12"/>
      <c r="K245" s="12"/>
      <c r="L245" s="12"/>
      <c r="T245" s="17"/>
      <c r="U245" s="19"/>
    </row>
    <row r="246" spans="2:21" ht="15.75" customHeight="1">
      <c r="C246" s="17"/>
      <c r="D246" s="18"/>
      <c r="E246" s="18"/>
      <c r="F246" s="12"/>
      <c r="G246" s="12"/>
      <c r="H246" s="12"/>
      <c r="I246" s="12"/>
      <c r="J246" s="12"/>
      <c r="K246" s="12"/>
      <c r="L246" s="12"/>
      <c r="T246" s="17"/>
      <c r="U246" s="19"/>
    </row>
    <row r="247" spans="2:21" ht="15.75" customHeight="1">
      <c r="C247" s="17"/>
      <c r="D247" s="18"/>
      <c r="E247" s="18"/>
      <c r="F247" s="12"/>
      <c r="G247" s="12"/>
      <c r="H247" s="12"/>
      <c r="I247" s="12"/>
      <c r="J247" s="12"/>
      <c r="K247" s="12"/>
      <c r="L247" s="12"/>
      <c r="T247" s="17"/>
      <c r="U247" s="19"/>
    </row>
    <row r="248" spans="2:21" ht="15.75" customHeight="1">
      <c r="C248" s="17"/>
      <c r="D248" s="18"/>
      <c r="E248" s="18"/>
      <c r="F248" s="12"/>
      <c r="G248" s="12"/>
      <c r="H248" s="12"/>
      <c r="I248" s="12"/>
      <c r="J248" s="12"/>
      <c r="K248" s="12"/>
      <c r="L248" s="12"/>
      <c r="T248" s="17"/>
      <c r="U248" s="19"/>
    </row>
    <row r="249" spans="2:21" ht="15.75" customHeight="1">
      <c r="C249" s="17"/>
      <c r="D249" s="18"/>
      <c r="E249" s="18"/>
      <c r="F249" s="12"/>
      <c r="G249" s="12"/>
      <c r="H249" s="12"/>
      <c r="I249" s="12"/>
      <c r="J249" s="12"/>
      <c r="K249" s="12"/>
      <c r="L249" s="12"/>
      <c r="T249" s="17"/>
      <c r="U249" s="19"/>
    </row>
    <row r="250" spans="2:21" ht="15.75" customHeight="1">
      <c r="C250" s="17"/>
      <c r="D250" s="18"/>
      <c r="E250" s="18"/>
      <c r="F250" s="12"/>
      <c r="G250" s="12"/>
      <c r="H250" s="12"/>
      <c r="I250" s="12"/>
      <c r="J250" s="12"/>
      <c r="K250" s="12"/>
      <c r="L250" s="12"/>
      <c r="T250" s="17"/>
      <c r="U250" s="19"/>
    </row>
    <row r="251" spans="2:21" ht="15.75" customHeight="1">
      <c r="C251" s="17"/>
      <c r="D251" s="18"/>
      <c r="E251" s="18"/>
      <c r="F251" s="12"/>
      <c r="G251" s="12"/>
      <c r="H251" s="12"/>
      <c r="I251" s="12"/>
      <c r="J251" s="12"/>
      <c r="K251" s="12"/>
      <c r="L251" s="12"/>
      <c r="T251" s="17"/>
      <c r="U251" s="19"/>
    </row>
    <row r="252" spans="2:21" ht="15.75" customHeight="1">
      <c r="C252" s="17"/>
      <c r="D252" s="18"/>
      <c r="E252" s="18"/>
      <c r="F252" s="12"/>
      <c r="G252" s="12"/>
      <c r="H252" s="12"/>
      <c r="I252" s="12"/>
      <c r="J252" s="12"/>
      <c r="K252" s="12"/>
      <c r="L252" s="12"/>
      <c r="T252" s="17"/>
      <c r="U252" s="19"/>
    </row>
    <row r="253" spans="2:21" ht="15.75" customHeight="1">
      <c r="C253" s="17"/>
      <c r="D253" s="18"/>
      <c r="E253" s="18"/>
      <c r="F253" s="12"/>
      <c r="G253" s="12"/>
      <c r="H253" s="12"/>
      <c r="I253" s="12"/>
      <c r="J253" s="12"/>
      <c r="K253" s="12"/>
      <c r="L253" s="12"/>
      <c r="T253" s="17"/>
      <c r="U253" s="19"/>
    </row>
    <row r="254" spans="2:21" ht="15.75" customHeight="1">
      <c r="C254" s="17"/>
      <c r="D254" s="18"/>
      <c r="E254" s="18"/>
      <c r="F254" s="12"/>
      <c r="G254" s="12"/>
      <c r="H254" s="12"/>
      <c r="I254" s="12"/>
      <c r="J254" s="12"/>
      <c r="K254" s="12"/>
      <c r="L254" s="12"/>
      <c r="T254" s="17"/>
      <c r="U254" s="19"/>
    </row>
    <row r="255" spans="2:21" ht="15.75" customHeight="1">
      <c r="C255" s="17"/>
      <c r="D255" s="18"/>
      <c r="E255" s="18"/>
      <c r="F255" s="12"/>
      <c r="G255" s="12"/>
      <c r="H255" s="12"/>
      <c r="I255" s="12"/>
      <c r="J255" s="12"/>
      <c r="K255" s="12"/>
      <c r="L255" s="12"/>
      <c r="T255" s="17"/>
      <c r="U255" s="19"/>
    </row>
    <row r="256" spans="2:21" ht="15.75" customHeight="1">
      <c r="C256" s="17"/>
      <c r="D256" s="18"/>
      <c r="E256" s="18"/>
      <c r="F256" s="12"/>
      <c r="G256" s="12"/>
      <c r="H256" s="12"/>
      <c r="I256" s="12"/>
      <c r="J256" s="12"/>
      <c r="K256" s="12"/>
      <c r="L256" s="12"/>
      <c r="T256" s="17"/>
      <c r="U256" s="19"/>
    </row>
    <row r="257" spans="3:21" ht="15.75" customHeight="1">
      <c r="C257" s="17"/>
      <c r="D257" s="18"/>
      <c r="E257" s="18"/>
      <c r="F257" s="12"/>
      <c r="G257" s="12"/>
      <c r="H257" s="12"/>
      <c r="I257" s="12"/>
      <c r="J257" s="12"/>
      <c r="K257" s="12"/>
      <c r="L257" s="12"/>
      <c r="T257" s="17"/>
      <c r="U257" s="19"/>
    </row>
    <row r="258" spans="3:21" ht="15.75" customHeight="1">
      <c r="C258" s="17"/>
      <c r="D258" s="18"/>
      <c r="E258" s="18"/>
      <c r="F258" s="12"/>
      <c r="G258" s="12"/>
      <c r="H258" s="12"/>
      <c r="I258" s="12"/>
      <c r="J258" s="12"/>
      <c r="K258" s="12"/>
      <c r="L258" s="12"/>
      <c r="T258" s="17"/>
      <c r="U258" s="19"/>
    </row>
    <row r="259" spans="3:21" ht="15.75" customHeight="1">
      <c r="C259" s="17"/>
      <c r="D259" s="18"/>
      <c r="E259" s="18"/>
      <c r="F259" s="12"/>
      <c r="G259" s="12"/>
      <c r="H259" s="12"/>
      <c r="I259" s="12"/>
      <c r="J259" s="12"/>
      <c r="K259" s="12"/>
      <c r="L259" s="12"/>
      <c r="T259" s="17"/>
      <c r="U259" s="19"/>
    </row>
    <row r="260" spans="3:21" ht="15.75" customHeight="1">
      <c r="C260" s="17"/>
      <c r="D260" s="18"/>
      <c r="E260" s="18"/>
      <c r="F260" s="12"/>
      <c r="G260" s="12"/>
      <c r="H260" s="12"/>
      <c r="I260" s="12"/>
      <c r="J260" s="12"/>
      <c r="K260" s="12"/>
      <c r="L260" s="12"/>
      <c r="T260" s="17"/>
      <c r="U260" s="19"/>
    </row>
    <row r="261" spans="3:21" ht="15.75" customHeight="1">
      <c r="C261" s="17"/>
      <c r="D261" s="18"/>
      <c r="E261" s="18"/>
      <c r="F261" s="12"/>
      <c r="G261" s="12"/>
      <c r="H261" s="12"/>
      <c r="I261" s="12"/>
      <c r="J261" s="12"/>
      <c r="K261" s="12"/>
      <c r="L261" s="12"/>
      <c r="T261" s="17"/>
      <c r="U261" s="19"/>
    </row>
    <row r="262" spans="3:21" ht="15.75" customHeight="1">
      <c r="C262" s="17"/>
      <c r="D262" s="18"/>
      <c r="E262" s="18"/>
      <c r="F262" s="12"/>
      <c r="G262" s="12"/>
      <c r="H262" s="12"/>
      <c r="I262" s="12"/>
      <c r="J262" s="12"/>
      <c r="K262" s="12"/>
      <c r="L262" s="12"/>
      <c r="T262" s="17"/>
      <c r="U262" s="19"/>
    </row>
    <row r="263" spans="3:21" ht="15.75" customHeight="1">
      <c r="C263" s="17"/>
      <c r="D263" s="18"/>
      <c r="E263" s="18"/>
      <c r="F263" s="12"/>
      <c r="G263" s="12"/>
      <c r="H263" s="12"/>
      <c r="I263" s="12"/>
      <c r="J263" s="12"/>
      <c r="K263" s="12"/>
      <c r="L263" s="12"/>
      <c r="T263" s="17"/>
      <c r="U263" s="19"/>
    </row>
    <row r="264" spans="3:21" ht="15.75" customHeight="1">
      <c r="C264" s="17"/>
      <c r="D264" s="18"/>
      <c r="E264" s="18"/>
      <c r="F264" s="12"/>
      <c r="G264" s="12"/>
      <c r="H264" s="12"/>
      <c r="I264" s="12"/>
      <c r="J264" s="12"/>
      <c r="K264" s="12"/>
      <c r="L264" s="12"/>
      <c r="T264" s="17"/>
      <c r="U264" s="19"/>
    </row>
    <row r="265" spans="3:21" ht="15.75" customHeight="1">
      <c r="C265" s="17"/>
      <c r="D265" s="18"/>
      <c r="E265" s="18"/>
      <c r="F265" s="12"/>
      <c r="G265" s="12"/>
      <c r="H265" s="12"/>
      <c r="I265" s="12"/>
      <c r="J265" s="12"/>
      <c r="K265" s="12"/>
      <c r="L265" s="12"/>
      <c r="T265" s="17"/>
      <c r="U265" s="19"/>
    </row>
    <row r="266" spans="3:21" ht="15.75" customHeight="1">
      <c r="C266" s="17"/>
      <c r="D266" s="18"/>
      <c r="E266" s="18"/>
      <c r="F266" s="12"/>
      <c r="G266" s="12"/>
      <c r="H266" s="12"/>
      <c r="I266" s="12"/>
      <c r="J266" s="12"/>
      <c r="K266" s="12"/>
      <c r="L266" s="12"/>
      <c r="T266" s="17"/>
      <c r="U266" s="19"/>
    </row>
    <row r="267" spans="3:21" ht="15.75" customHeight="1">
      <c r="C267" s="17"/>
      <c r="D267" s="18"/>
      <c r="E267" s="18"/>
      <c r="F267" s="12"/>
      <c r="G267" s="12"/>
      <c r="H267" s="12"/>
      <c r="I267" s="12"/>
      <c r="J267" s="12"/>
      <c r="K267" s="12"/>
      <c r="L267" s="12"/>
      <c r="T267" s="17"/>
      <c r="U267" s="19"/>
    </row>
    <row r="268" spans="3:21" ht="15.75" customHeight="1">
      <c r="C268" s="17"/>
      <c r="D268" s="18"/>
      <c r="E268" s="18"/>
      <c r="F268" s="12"/>
      <c r="G268" s="12"/>
      <c r="H268" s="12"/>
      <c r="I268" s="12"/>
      <c r="J268" s="12"/>
      <c r="K268" s="12"/>
      <c r="L268" s="12"/>
      <c r="T268" s="17"/>
      <c r="U268" s="19"/>
    </row>
    <row r="269" spans="3:21" ht="15.75" customHeight="1">
      <c r="C269" s="17"/>
      <c r="D269" s="18"/>
      <c r="E269" s="18"/>
      <c r="F269" s="12"/>
      <c r="G269" s="12"/>
      <c r="H269" s="12"/>
      <c r="I269" s="12"/>
      <c r="J269" s="12"/>
      <c r="K269" s="12"/>
      <c r="L269" s="12"/>
      <c r="T269" s="17"/>
      <c r="U269" s="19"/>
    </row>
    <row r="270" spans="3:21" ht="15.75" customHeight="1">
      <c r="C270" s="17"/>
      <c r="D270" s="18"/>
      <c r="E270" s="18"/>
      <c r="F270" s="12"/>
      <c r="G270" s="12"/>
      <c r="H270" s="12"/>
      <c r="I270" s="12"/>
      <c r="J270" s="12"/>
      <c r="K270" s="12"/>
      <c r="L270" s="12"/>
      <c r="T270" s="17"/>
      <c r="U270" s="19"/>
    </row>
    <row r="271" spans="3:21" ht="15.75" customHeight="1">
      <c r="C271" s="17"/>
      <c r="D271" s="18"/>
      <c r="E271" s="18"/>
      <c r="F271" s="12"/>
      <c r="G271" s="12"/>
      <c r="H271" s="12"/>
      <c r="I271" s="12"/>
      <c r="J271" s="12"/>
      <c r="K271" s="12"/>
      <c r="L271" s="12"/>
      <c r="T271" s="17"/>
      <c r="U271" s="19"/>
    </row>
    <row r="272" spans="3:21" ht="15.75" customHeight="1">
      <c r="C272" s="17"/>
      <c r="D272" s="18"/>
      <c r="E272" s="18"/>
      <c r="F272" s="12"/>
      <c r="G272" s="12"/>
      <c r="H272" s="12"/>
      <c r="I272" s="12"/>
      <c r="J272" s="12"/>
      <c r="K272" s="12"/>
      <c r="L272" s="12"/>
      <c r="T272" s="17"/>
      <c r="U272" s="19"/>
    </row>
    <row r="273" spans="3:21" ht="15.75" customHeight="1">
      <c r="C273" s="17"/>
      <c r="D273" s="18"/>
      <c r="E273" s="18"/>
      <c r="F273" s="12"/>
      <c r="G273" s="12"/>
      <c r="H273" s="12"/>
      <c r="I273" s="12"/>
      <c r="J273" s="12"/>
      <c r="K273" s="12"/>
      <c r="L273" s="12"/>
      <c r="T273" s="17"/>
      <c r="U273" s="19"/>
    </row>
    <row r="274" spans="3:21" ht="15.75" customHeight="1">
      <c r="C274" s="17"/>
      <c r="D274" s="18"/>
      <c r="E274" s="18"/>
      <c r="F274" s="12"/>
      <c r="G274" s="12"/>
      <c r="H274" s="12"/>
      <c r="I274" s="12"/>
      <c r="J274" s="12"/>
      <c r="K274" s="12"/>
      <c r="L274" s="12"/>
      <c r="T274" s="17"/>
      <c r="U274" s="19"/>
    </row>
    <row r="275" spans="3:21" ht="15.75" customHeight="1">
      <c r="C275" s="17"/>
      <c r="D275" s="18"/>
      <c r="E275" s="18"/>
      <c r="F275" s="12"/>
      <c r="G275" s="12"/>
      <c r="H275" s="12"/>
      <c r="I275" s="12"/>
      <c r="J275" s="12"/>
      <c r="K275" s="12"/>
      <c r="L275" s="12"/>
      <c r="T275" s="17"/>
      <c r="U275" s="19"/>
    </row>
    <row r="276" spans="3:21" ht="15.75" customHeight="1">
      <c r="C276" s="17"/>
      <c r="D276" s="18"/>
      <c r="E276" s="18"/>
      <c r="F276" s="12"/>
      <c r="G276" s="12"/>
      <c r="H276" s="12"/>
      <c r="I276" s="12"/>
      <c r="J276" s="12"/>
      <c r="K276" s="12"/>
      <c r="L276" s="12"/>
      <c r="T276" s="17"/>
      <c r="U276" s="19"/>
    </row>
    <row r="277" spans="3:21" ht="15.75" customHeight="1">
      <c r="C277" s="17"/>
      <c r="D277" s="18"/>
      <c r="E277" s="18"/>
      <c r="F277" s="12"/>
      <c r="G277" s="12"/>
      <c r="H277" s="12"/>
      <c r="I277" s="12"/>
      <c r="J277" s="12"/>
      <c r="K277" s="12"/>
      <c r="L277" s="12"/>
      <c r="T277" s="17"/>
      <c r="U277" s="19"/>
    </row>
    <row r="278" spans="3:21" ht="15.75" customHeight="1">
      <c r="C278" s="17"/>
      <c r="D278" s="18"/>
      <c r="E278" s="18"/>
      <c r="F278" s="12"/>
      <c r="G278" s="12"/>
      <c r="H278" s="12"/>
      <c r="I278" s="12"/>
      <c r="J278" s="12"/>
      <c r="K278" s="12"/>
      <c r="L278" s="12"/>
      <c r="T278" s="17"/>
      <c r="U278" s="19"/>
    </row>
    <row r="279" spans="3:21" ht="15.75" customHeight="1">
      <c r="C279" s="17"/>
      <c r="D279" s="18"/>
      <c r="E279" s="18"/>
      <c r="F279" s="12"/>
      <c r="G279" s="12"/>
      <c r="H279" s="12"/>
      <c r="I279" s="12"/>
      <c r="J279" s="12"/>
      <c r="K279" s="12"/>
      <c r="L279" s="12"/>
      <c r="T279" s="17"/>
      <c r="U279" s="19"/>
    </row>
    <row r="280" spans="3:21" ht="15.75" customHeight="1">
      <c r="C280" s="17"/>
      <c r="D280" s="18"/>
      <c r="E280" s="18"/>
      <c r="F280" s="12"/>
      <c r="G280" s="12"/>
      <c r="H280" s="12"/>
      <c r="I280" s="12"/>
      <c r="J280" s="12"/>
      <c r="K280" s="12"/>
      <c r="L280" s="12"/>
      <c r="T280" s="17"/>
      <c r="U280" s="19"/>
    </row>
    <row r="281" spans="3:21" ht="15.75" customHeight="1">
      <c r="C281" s="17"/>
      <c r="D281" s="18"/>
      <c r="E281" s="18"/>
      <c r="F281" s="12"/>
      <c r="G281" s="12"/>
      <c r="H281" s="12"/>
      <c r="I281" s="12"/>
      <c r="J281" s="12"/>
      <c r="K281" s="12"/>
      <c r="L281" s="12"/>
      <c r="T281" s="17"/>
      <c r="U281" s="19"/>
    </row>
    <row r="282" spans="3:21" ht="15.75" customHeight="1">
      <c r="C282" s="17"/>
      <c r="D282" s="18"/>
      <c r="E282" s="18"/>
      <c r="F282" s="12"/>
      <c r="G282" s="12"/>
      <c r="H282" s="12"/>
      <c r="I282" s="12"/>
      <c r="J282" s="12"/>
      <c r="K282" s="12"/>
      <c r="L282" s="12"/>
      <c r="T282" s="17"/>
      <c r="U282" s="19"/>
    </row>
    <row r="283" spans="3:21" ht="15.75" customHeight="1">
      <c r="C283" s="17"/>
      <c r="D283" s="18"/>
      <c r="E283" s="18"/>
      <c r="F283" s="12"/>
      <c r="G283" s="12"/>
      <c r="H283" s="12"/>
      <c r="I283" s="12"/>
      <c r="J283" s="12"/>
      <c r="K283" s="12"/>
      <c r="L283" s="12"/>
      <c r="T283" s="17"/>
      <c r="U283" s="19"/>
    </row>
    <row r="284" spans="3:21" ht="15.75" customHeight="1">
      <c r="C284" s="17"/>
      <c r="D284" s="18"/>
      <c r="E284" s="18"/>
      <c r="F284" s="12"/>
      <c r="G284" s="12"/>
      <c r="H284" s="12"/>
      <c r="I284" s="12"/>
      <c r="J284" s="12"/>
      <c r="K284" s="12"/>
      <c r="L284" s="12"/>
      <c r="T284" s="17"/>
      <c r="U284" s="19"/>
    </row>
    <row r="285" spans="3:21" ht="15.75" customHeight="1">
      <c r="C285" s="17"/>
      <c r="D285" s="18"/>
      <c r="E285" s="18"/>
      <c r="F285" s="12"/>
      <c r="G285" s="12"/>
      <c r="H285" s="12"/>
      <c r="I285" s="12"/>
      <c r="J285" s="12"/>
      <c r="K285" s="12"/>
      <c r="L285" s="12"/>
      <c r="T285" s="17"/>
      <c r="U285" s="19"/>
    </row>
    <row r="286" spans="3:21" ht="15.75" customHeight="1">
      <c r="C286" s="17"/>
      <c r="D286" s="18"/>
      <c r="E286" s="18"/>
      <c r="F286" s="12"/>
      <c r="G286" s="12"/>
      <c r="H286" s="12"/>
      <c r="I286" s="12"/>
      <c r="J286" s="12"/>
      <c r="K286" s="12"/>
      <c r="L286" s="12"/>
      <c r="T286" s="17"/>
      <c r="U286" s="19"/>
    </row>
    <row r="287" spans="3:21" ht="15.75" customHeight="1">
      <c r="C287" s="17"/>
      <c r="D287" s="18"/>
      <c r="E287" s="18"/>
      <c r="F287" s="12"/>
      <c r="G287" s="12"/>
      <c r="H287" s="12"/>
      <c r="I287" s="12"/>
      <c r="J287" s="12"/>
      <c r="K287" s="12"/>
      <c r="L287" s="12"/>
      <c r="T287" s="17"/>
      <c r="U287" s="19"/>
    </row>
    <row r="288" spans="3:21" ht="15.75" customHeight="1">
      <c r="C288" s="17"/>
      <c r="D288" s="18"/>
      <c r="E288" s="18"/>
      <c r="F288" s="12"/>
      <c r="G288" s="12"/>
      <c r="H288" s="12"/>
      <c r="I288" s="12"/>
      <c r="J288" s="12"/>
      <c r="K288" s="12"/>
      <c r="L288" s="12"/>
      <c r="T288" s="17"/>
      <c r="U288" s="19"/>
    </row>
    <row r="289" spans="3:21" ht="15.75" customHeight="1">
      <c r="C289" s="17"/>
      <c r="D289" s="18"/>
      <c r="E289" s="18"/>
      <c r="F289" s="12"/>
      <c r="G289" s="12"/>
      <c r="H289" s="12"/>
      <c r="I289" s="12"/>
      <c r="J289" s="12"/>
      <c r="K289" s="12"/>
      <c r="L289" s="12"/>
      <c r="T289" s="17"/>
      <c r="U289" s="19"/>
    </row>
    <row r="290" spans="3:21" ht="15.75" customHeight="1">
      <c r="C290" s="17"/>
      <c r="D290" s="18"/>
      <c r="E290" s="18"/>
      <c r="F290" s="12"/>
      <c r="G290" s="12"/>
      <c r="H290" s="12"/>
      <c r="I290" s="12"/>
      <c r="J290" s="12"/>
      <c r="K290" s="12"/>
      <c r="L290" s="12"/>
      <c r="T290" s="17"/>
      <c r="U290" s="19"/>
    </row>
    <row r="291" spans="3:21" ht="15.75" customHeight="1">
      <c r="C291" s="17"/>
      <c r="D291" s="18"/>
      <c r="E291" s="18"/>
      <c r="F291" s="12"/>
      <c r="G291" s="12"/>
      <c r="H291" s="12"/>
      <c r="I291" s="12"/>
      <c r="J291" s="12"/>
      <c r="K291" s="12"/>
      <c r="L291" s="12"/>
      <c r="T291" s="17"/>
      <c r="U291" s="19"/>
    </row>
    <row r="292" spans="3:21" ht="15.75" customHeight="1">
      <c r="C292" s="17"/>
      <c r="D292" s="18"/>
      <c r="E292" s="18"/>
      <c r="F292" s="12"/>
      <c r="G292" s="12"/>
      <c r="H292" s="12"/>
      <c r="I292" s="12"/>
      <c r="J292" s="12"/>
      <c r="K292" s="12"/>
      <c r="L292" s="12"/>
      <c r="T292" s="17"/>
      <c r="U292" s="19"/>
    </row>
    <row r="293" spans="3:21" ht="15.75" customHeight="1">
      <c r="C293" s="17"/>
      <c r="D293" s="18"/>
      <c r="E293" s="18"/>
      <c r="F293" s="12"/>
      <c r="G293" s="12"/>
      <c r="H293" s="12"/>
      <c r="I293" s="12"/>
      <c r="J293" s="12"/>
      <c r="K293" s="12"/>
      <c r="L293" s="12"/>
      <c r="T293" s="17"/>
      <c r="U293" s="19"/>
    </row>
    <row r="294" spans="3:21" ht="15.75" customHeight="1">
      <c r="C294" s="17"/>
      <c r="D294" s="18"/>
      <c r="E294" s="18"/>
      <c r="F294" s="12"/>
      <c r="G294" s="12"/>
      <c r="H294" s="12"/>
      <c r="I294" s="12"/>
      <c r="J294" s="12"/>
      <c r="K294" s="12"/>
      <c r="L294" s="12"/>
      <c r="T294" s="17"/>
      <c r="U294" s="19"/>
    </row>
    <row r="295" spans="3:21" ht="15.75" customHeight="1">
      <c r="C295" s="17"/>
      <c r="D295" s="18"/>
      <c r="E295" s="18"/>
      <c r="F295" s="12"/>
      <c r="G295" s="12"/>
      <c r="H295" s="12"/>
      <c r="I295" s="12"/>
      <c r="J295" s="12"/>
      <c r="K295" s="12"/>
      <c r="L295" s="12"/>
      <c r="T295" s="17"/>
      <c r="U295" s="19"/>
    </row>
    <row r="296" spans="3:21" ht="15.75" customHeight="1">
      <c r="C296" s="17"/>
      <c r="D296" s="18"/>
      <c r="E296" s="18"/>
      <c r="F296" s="12"/>
      <c r="G296" s="12"/>
      <c r="H296" s="12"/>
      <c r="I296" s="12"/>
      <c r="J296" s="12"/>
      <c r="K296" s="12"/>
      <c r="L296" s="12"/>
      <c r="T296" s="17"/>
      <c r="U296" s="19"/>
    </row>
    <row r="297" spans="3:21" ht="15.75" customHeight="1">
      <c r="C297" s="17"/>
      <c r="D297" s="18"/>
      <c r="E297" s="18"/>
      <c r="F297" s="12"/>
      <c r="G297" s="12"/>
      <c r="H297" s="12"/>
      <c r="I297" s="12"/>
      <c r="J297" s="12"/>
      <c r="K297" s="12"/>
      <c r="L297" s="12"/>
      <c r="T297" s="17"/>
      <c r="U297" s="19"/>
    </row>
    <row r="298" spans="3:21" ht="15.75" customHeight="1">
      <c r="C298" s="17"/>
      <c r="D298" s="18"/>
      <c r="E298" s="18"/>
      <c r="F298" s="12"/>
      <c r="G298" s="12"/>
      <c r="H298" s="12"/>
      <c r="I298" s="12"/>
      <c r="J298" s="12"/>
      <c r="K298" s="12"/>
      <c r="L298" s="12"/>
      <c r="T298" s="17"/>
      <c r="U298" s="19"/>
    </row>
    <row r="299" spans="3:21" ht="15.75" customHeight="1">
      <c r="C299" s="17"/>
      <c r="D299" s="18"/>
      <c r="E299" s="18"/>
      <c r="F299" s="12"/>
      <c r="G299" s="12"/>
      <c r="H299" s="12"/>
      <c r="I299" s="12"/>
      <c r="J299" s="12"/>
      <c r="K299" s="12"/>
      <c r="L299" s="12"/>
      <c r="T299" s="17"/>
      <c r="U299" s="19"/>
    </row>
    <row r="300" spans="3:21" ht="15.75" customHeight="1">
      <c r="C300" s="17"/>
      <c r="D300" s="18"/>
      <c r="E300" s="18"/>
      <c r="F300" s="12"/>
      <c r="G300" s="12"/>
      <c r="H300" s="12"/>
      <c r="I300" s="12"/>
      <c r="J300" s="12"/>
      <c r="K300" s="12"/>
      <c r="L300" s="12"/>
      <c r="T300" s="17"/>
      <c r="U300" s="19"/>
    </row>
    <row r="301" spans="3:21" ht="15.75" customHeight="1">
      <c r="C301" s="17"/>
      <c r="D301" s="18"/>
      <c r="E301" s="18"/>
      <c r="F301" s="12"/>
      <c r="G301" s="12"/>
      <c r="H301" s="12"/>
      <c r="I301" s="12"/>
      <c r="J301" s="12"/>
      <c r="K301" s="12"/>
      <c r="L301" s="12"/>
      <c r="T301" s="17"/>
      <c r="U301" s="19"/>
    </row>
    <row r="302" spans="3:21" ht="15.75" customHeight="1">
      <c r="C302" s="17"/>
      <c r="D302" s="18"/>
      <c r="E302" s="18"/>
      <c r="F302" s="12"/>
      <c r="G302" s="12"/>
      <c r="H302" s="12"/>
      <c r="I302" s="12"/>
      <c r="J302" s="12"/>
      <c r="K302" s="12"/>
      <c r="L302" s="12"/>
      <c r="T302" s="17"/>
      <c r="U302" s="19"/>
    </row>
    <row r="303" spans="3:21" ht="15.75" customHeight="1">
      <c r="C303" s="17"/>
      <c r="D303" s="18"/>
      <c r="E303" s="18"/>
      <c r="F303" s="12"/>
      <c r="G303" s="12"/>
      <c r="H303" s="12"/>
      <c r="I303" s="12"/>
      <c r="J303" s="12"/>
      <c r="K303" s="12"/>
      <c r="L303" s="12"/>
      <c r="T303" s="17"/>
      <c r="U303" s="19"/>
    </row>
    <row r="304" spans="3:21" ht="15.75" customHeight="1">
      <c r="C304" s="17"/>
      <c r="D304" s="18"/>
      <c r="E304" s="18"/>
      <c r="F304" s="12"/>
      <c r="G304" s="12"/>
      <c r="H304" s="12"/>
      <c r="I304" s="12"/>
      <c r="J304" s="12"/>
      <c r="K304" s="12"/>
      <c r="L304" s="12"/>
      <c r="T304" s="17"/>
      <c r="U304" s="19"/>
    </row>
    <row r="305" spans="3:21" ht="15.75" customHeight="1">
      <c r="C305" s="17"/>
      <c r="D305" s="18"/>
      <c r="E305" s="18"/>
      <c r="F305" s="12"/>
      <c r="G305" s="12"/>
      <c r="H305" s="12"/>
      <c r="I305" s="12"/>
      <c r="J305" s="12"/>
      <c r="K305" s="12"/>
      <c r="L305" s="12"/>
      <c r="T305" s="17"/>
      <c r="U305" s="19"/>
    </row>
    <row r="306" spans="3:21" ht="15.75" customHeight="1">
      <c r="C306" s="17"/>
      <c r="D306" s="18"/>
      <c r="E306" s="18"/>
      <c r="F306" s="12"/>
      <c r="G306" s="12"/>
      <c r="H306" s="12"/>
      <c r="I306" s="12"/>
      <c r="J306" s="12"/>
      <c r="K306" s="12"/>
      <c r="L306" s="12"/>
      <c r="T306" s="17"/>
      <c r="U306" s="19"/>
    </row>
    <row r="307" spans="3:21" ht="15.75" customHeight="1">
      <c r="C307" s="17"/>
      <c r="D307" s="18"/>
      <c r="E307" s="18"/>
      <c r="F307" s="12"/>
      <c r="G307" s="12"/>
      <c r="H307" s="12"/>
      <c r="I307" s="12"/>
      <c r="J307" s="12"/>
      <c r="K307" s="12"/>
      <c r="L307" s="12"/>
      <c r="T307" s="17"/>
      <c r="U307" s="19"/>
    </row>
    <row r="308" spans="3:21" ht="15.75" customHeight="1">
      <c r="C308" s="17"/>
      <c r="D308" s="18"/>
      <c r="E308" s="18"/>
      <c r="F308" s="12"/>
      <c r="G308" s="12"/>
      <c r="H308" s="12"/>
      <c r="I308" s="12"/>
      <c r="J308" s="12"/>
      <c r="K308" s="12"/>
      <c r="L308" s="12"/>
      <c r="T308" s="17"/>
      <c r="U308" s="19"/>
    </row>
    <row r="309" spans="3:21" ht="15.75" customHeight="1">
      <c r="C309" s="17"/>
      <c r="D309" s="18"/>
      <c r="E309" s="18"/>
      <c r="F309" s="12"/>
      <c r="G309" s="12"/>
      <c r="H309" s="12"/>
      <c r="I309" s="12"/>
      <c r="J309" s="12"/>
      <c r="K309" s="12"/>
      <c r="L309" s="12"/>
      <c r="T309" s="17"/>
      <c r="U309" s="19"/>
    </row>
    <row r="310" spans="3:21" ht="15.75" customHeight="1">
      <c r="C310" s="17"/>
      <c r="D310" s="18"/>
      <c r="E310" s="18"/>
      <c r="F310" s="12"/>
      <c r="G310" s="12"/>
      <c r="H310" s="12"/>
      <c r="I310" s="12"/>
      <c r="J310" s="12"/>
      <c r="K310" s="12"/>
      <c r="L310" s="12"/>
      <c r="T310" s="17"/>
      <c r="U310" s="19"/>
    </row>
    <row r="311" spans="3:21" ht="15.75" customHeight="1">
      <c r="C311" s="17"/>
      <c r="D311" s="18"/>
      <c r="E311" s="18"/>
      <c r="F311" s="12"/>
      <c r="G311" s="12"/>
      <c r="H311" s="12"/>
      <c r="I311" s="12"/>
      <c r="J311" s="12"/>
      <c r="K311" s="12"/>
      <c r="L311" s="12"/>
      <c r="T311" s="17"/>
      <c r="U311" s="19"/>
    </row>
    <row r="312" spans="3:21" ht="15.75" customHeight="1">
      <c r="C312" s="17"/>
      <c r="D312" s="18"/>
      <c r="E312" s="18"/>
      <c r="F312" s="12"/>
      <c r="G312" s="12"/>
      <c r="H312" s="12"/>
      <c r="I312" s="12"/>
      <c r="J312" s="12"/>
      <c r="K312" s="12"/>
      <c r="L312" s="12"/>
      <c r="T312" s="17"/>
      <c r="U312" s="19"/>
    </row>
    <row r="313" spans="3:21" ht="15.75" customHeight="1">
      <c r="C313" s="17"/>
      <c r="D313" s="18"/>
      <c r="E313" s="18"/>
      <c r="F313" s="12"/>
      <c r="G313" s="12"/>
      <c r="H313" s="12"/>
      <c r="I313" s="12"/>
      <c r="J313" s="12"/>
      <c r="K313" s="12"/>
      <c r="L313" s="12"/>
      <c r="T313" s="17"/>
      <c r="U313" s="19"/>
    </row>
    <row r="314" spans="3:21" ht="15.75" customHeight="1">
      <c r="C314" s="17"/>
      <c r="D314" s="18"/>
      <c r="E314" s="18"/>
      <c r="F314" s="12"/>
      <c r="G314" s="12"/>
      <c r="H314" s="12"/>
      <c r="I314" s="12"/>
      <c r="J314" s="12"/>
      <c r="K314" s="12"/>
      <c r="L314" s="12"/>
      <c r="T314" s="17"/>
      <c r="U314" s="19"/>
    </row>
    <row r="315" spans="3:21" ht="15.75" customHeight="1">
      <c r="C315" s="17"/>
      <c r="D315" s="18"/>
      <c r="E315" s="18"/>
      <c r="F315" s="12"/>
      <c r="G315" s="12"/>
      <c r="H315" s="12"/>
      <c r="I315" s="12"/>
      <c r="J315" s="12"/>
      <c r="K315" s="12"/>
      <c r="L315" s="12"/>
      <c r="T315" s="17"/>
      <c r="U315" s="19"/>
    </row>
    <row r="316" spans="3:21" ht="15.75" customHeight="1">
      <c r="C316" s="17"/>
      <c r="D316" s="18"/>
      <c r="E316" s="18"/>
      <c r="F316" s="12"/>
      <c r="G316" s="12"/>
      <c r="H316" s="12"/>
      <c r="I316" s="12"/>
      <c r="J316" s="12"/>
      <c r="K316" s="12"/>
      <c r="L316" s="12"/>
      <c r="T316" s="17"/>
      <c r="U316" s="19"/>
    </row>
    <row r="317" spans="3:21" ht="15.75" customHeight="1">
      <c r="C317" s="17"/>
      <c r="D317" s="18"/>
      <c r="E317" s="18"/>
      <c r="F317" s="12"/>
      <c r="G317" s="12"/>
      <c r="H317" s="12"/>
      <c r="I317" s="12"/>
      <c r="J317" s="12"/>
      <c r="K317" s="12"/>
      <c r="L317" s="12"/>
      <c r="T317" s="17"/>
      <c r="U317" s="19"/>
    </row>
    <row r="318" spans="3:21" ht="15.75" customHeight="1">
      <c r="C318" s="17"/>
      <c r="D318" s="18"/>
      <c r="E318" s="18"/>
      <c r="F318" s="12"/>
      <c r="G318" s="12"/>
      <c r="H318" s="12"/>
      <c r="I318" s="12"/>
      <c r="J318" s="12"/>
      <c r="K318" s="12"/>
      <c r="L318" s="12"/>
      <c r="T318" s="17"/>
      <c r="U318" s="19"/>
    </row>
    <row r="319" spans="3:21" ht="15.75" customHeight="1">
      <c r="C319" s="17"/>
      <c r="D319" s="18"/>
      <c r="E319" s="18"/>
      <c r="F319" s="12"/>
      <c r="G319" s="12"/>
      <c r="H319" s="12"/>
      <c r="I319" s="12"/>
      <c r="J319" s="12"/>
      <c r="K319" s="12"/>
      <c r="L319" s="12"/>
      <c r="T319" s="17"/>
      <c r="U319" s="19"/>
    </row>
    <row r="320" spans="3:21" ht="15.75" customHeight="1">
      <c r="C320" s="17"/>
      <c r="D320" s="18"/>
      <c r="E320" s="18"/>
      <c r="F320" s="12"/>
      <c r="G320" s="12"/>
      <c r="H320" s="12"/>
      <c r="I320" s="12"/>
      <c r="J320" s="12"/>
      <c r="K320" s="12"/>
      <c r="L320" s="12"/>
      <c r="T320" s="17"/>
      <c r="U320" s="19"/>
    </row>
    <row r="321" spans="3:21" ht="15.75" customHeight="1">
      <c r="C321" s="17"/>
      <c r="D321" s="18"/>
      <c r="E321" s="18"/>
      <c r="F321" s="12"/>
      <c r="G321" s="12"/>
      <c r="H321" s="12"/>
      <c r="I321" s="12"/>
      <c r="J321" s="12"/>
      <c r="K321" s="12"/>
      <c r="L321" s="12"/>
      <c r="T321" s="17"/>
      <c r="U321" s="19"/>
    </row>
    <row r="322" spans="3:21" ht="15.75" customHeight="1">
      <c r="C322" s="17"/>
      <c r="D322" s="18"/>
      <c r="E322" s="18"/>
      <c r="F322" s="12"/>
      <c r="G322" s="12"/>
      <c r="H322" s="12"/>
      <c r="I322" s="12"/>
      <c r="J322" s="12"/>
      <c r="K322" s="12"/>
      <c r="L322" s="12"/>
      <c r="T322" s="17"/>
      <c r="U322" s="19"/>
    </row>
    <row r="323" spans="3:21" ht="15.75" customHeight="1">
      <c r="C323" s="17"/>
      <c r="D323" s="18"/>
      <c r="E323" s="18"/>
      <c r="F323" s="12"/>
      <c r="G323" s="12"/>
      <c r="H323" s="12"/>
      <c r="I323" s="12"/>
      <c r="J323" s="12"/>
      <c r="K323" s="12"/>
      <c r="L323" s="12"/>
      <c r="T323" s="17"/>
      <c r="U323" s="19"/>
    </row>
    <row r="324" spans="3:21" ht="15.75" customHeight="1">
      <c r="C324" s="17"/>
      <c r="D324" s="18"/>
      <c r="E324" s="18"/>
      <c r="F324" s="12"/>
      <c r="G324" s="12"/>
      <c r="H324" s="12"/>
      <c r="I324" s="12"/>
      <c r="J324" s="12"/>
      <c r="K324" s="12"/>
      <c r="L324" s="12"/>
      <c r="T324" s="17"/>
      <c r="U324" s="19"/>
    </row>
    <row r="325" spans="3:21" ht="15.75" customHeight="1">
      <c r="C325" s="17"/>
      <c r="D325" s="18"/>
      <c r="E325" s="18"/>
      <c r="F325" s="12"/>
      <c r="G325" s="12"/>
      <c r="H325" s="12"/>
      <c r="I325" s="12"/>
      <c r="J325" s="12"/>
      <c r="K325" s="12"/>
      <c r="L325" s="12"/>
      <c r="T325" s="17"/>
      <c r="U325" s="19"/>
    </row>
    <row r="326" spans="3:21" ht="15.75" customHeight="1">
      <c r="C326" s="17"/>
      <c r="D326" s="18"/>
      <c r="E326" s="18"/>
      <c r="F326" s="12"/>
      <c r="G326" s="12"/>
      <c r="H326" s="12"/>
      <c r="I326" s="12"/>
      <c r="J326" s="12"/>
      <c r="K326" s="12"/>
      <c r="L326" s="12"/>
      <c r="T326" s="17"/>
      <c r="U326" s="19"/>
    </row>
    <row r="327" spans="3:21" ht="15.75" customHeight="1">
      <c r="C327" s="17"/>
      <c r="D327" s="18"/>
      <c r="E327" s="18"/>
      <c r="F327" s="12"/>
      <c r="G327" s="12"/>
      <c r="H327" s="12"/>
      <c r="I327" s="12"/>
      <c r="J327" s="12"/>
      <c r="K327" s="12"/>
      <c r="L327" s="12"/>
      <c r="T327" s="17"/>
      <c r="U327" s="19"/>
    </row>
    <row r="328" spans="3:21" ht="15.75" customHeight="1">
      <c r="C328" s="17"/>
      <c r="D328" s="18"/>
      <c r="E328" s="18"/>
      <c r="F328" s="12"/>
      <c r="G328" s="12"/>
      <c r="H328" s="12"/>
      <c r="I328" s="12"/>
      <c r="J328" s="12"/>
      <c r="K328" s="12"/>
      <c r="L328" s="12"/>
      <c r="T328" s="17"/>
      <c r="U328" s="19"/>
    </row>
    <row r="329" spans="3:21" ht="15.75" customHeight="1">
      <c r="C329" s="17"/>
      <c r="D329" s="18"/>
      <c r="E329" s="18"/>
      <c r="F329" s="12"/>
      <c r="G329" s="12"/>
      <c r="H329" s="12"/>
      <c r="I329" s="12"/>
      <c r="J329" s="12"/>
      <c r="K329" s="12"/>
      <c r="L329" s="12"/>
      <c r="T329" s="17"/>
      <c r="U329" s="19"/>
    </row>
    <row r="330" spans="3:21" ht="15.75" customHeight="1">
      <c r="C330" s="17"/>
      <c r="D330" s="18"/>
      <c r="E330" s="18"/>
      <c r="F330" s="12"/>
      <c r="G330" s="12"/>
      <c r="H330" s="12"/>
      <c r="I330" s="12"/>
      <c r="J330" s="12"/>
      <c r="K330" s="12"/>
      <c r="L330" s="12"/>
      <c r="T330" s="17"/>
      <c r="U330" s="19"/>
    </row>
    <row r="331" spans="3:21" ht="15.75" customHeight="1">
      <c r="C331" s="17"/>
      <c r="D331" s="18"/>
      <c r="E331" s="18"/>
      <c r="F331" s="12"/>
      <c r="G331" s="12"/>
      <c r="H331" s="12"/>
      <c r="I331" s="12"/>
      <c r="J331" s="12"/>
      <c r="K331" s="12"/>
      <c r="L331" s="12"/>
      <c r="T331" s="17"/>
      <c r="U331" s="19"/>
    </row>
    <row r="332" spans="3:21" ht="15.75" customHeight="1">
      <c r="C332" s="17"/>
      <c r="D332" s="18"/>
      <c r="E332" s="18"/>
      <c r="F332" s="12"/>
      <c r="G332" s="12"/>
      <c r="H332" s="12"/>
      <c r="I332" s="12"/>
      <c r="J332" s="12"/>
      <c r="K332" s="12"/>
      <c r="L332" s="12"/>
      <c r="T332" s="17"/>
      <c r="U332" s="19"/>
    </row>
    <row r="333" spans="3:21" ht="15.75" customHeight="1">
      <c r="C333" s="17"/>
      <c r="D333" s="18"/>
      <c r="E333" s="18"/>
      <c r="F333" s="12"/>
      <c r="G333" s="12"/>
      <c r="H333" s="12"/>
      <c r="I333" s="12"/>
      <c r="J333" s="12"/>
      <c r="K333" s="12"/>
      <c r="L333" s="12"/>
      <c r="T333" s="17"/>
      <c r="U333" s="19"/>
    </row>
    <row r="334" spans="3:21" ht="15.75" customHeight="1">
      <c r="C334" s="17"/>
      <c r="D334" s="18"/>
      <c r="E334" s="18"/>
      <c r="F334" s="12"/>
      <c r="G334" s="12"/>
      <c r="H334" s="12"/>
      <c r="I334" s="12"/>
      <c r="J334" s="12"/>
      <c r="K334" s="12"/>
      <c r="L334" s="12"/>
      <c r="T334" s="17"/>
      <c r="U334" s="19"/>
    </row>
    <row r="335" spans="3:21" ht="15.75" customHeight="1">
      <c r="C335" s="17"/>
      <c r="D335" s="18"/>
      <c r="E335" s="18"/>
      <c r="F335" s="12"/>
      <c r="G335" s="12"/>
      <c r="H335" s="12"/>
      <c r="I335" s="12"/>
      <c r="J335" s="12"/>
      <c r="K335" s="12"/>
      <c r="L335" s="12"/>
      <c r="T335" s="17"/>
      <c r="U335" s="19"/>
    </row>
    <row r="336" spans="3:21" ht="15.75" customHeight="1">
      <c r="C336" s="17"/>
      <c r="D336" s="18"/>
      <c r="E336" s="18"/>
      <c r="F336" s="12"/>
      <c r="G336" s="12"/>
      <c r="H336" s="12"/>
      <c r="I336" s="12"/>
      <c r="J336" s="12"/>
      <c r="K336" s="12"/>
      <c r="L336" s="12"/>
      <c r="T336" s="17"/>
      <c r="U336" s="19"/>
    </row>
    <row r="337" spans="3:21" ht="15.75" customHeight="1">
      <c r="C337" s="17"/>
      <c r="D337" s="18"/>
      <c r="E337" s="18"/>
      <c r="F337" s="12"/>
      <c r="G337" s="12"/>
      <c r="H337" s="12"/>
      <c r="I337" s="12"/>
      <c r="J337" s="12"/>
      <c r="K337" s="12"/>
      <c r="L337" s="12"/>
      <c r="T337" s="17"/>
      <c r="U337" s="19"/>
    </row>
    <row r="338" spans="3:21" ht="15.75" customHeight="1">
      <c r="C338" s="17"/>
      <c r="D338" s="18"/>
      <c r="E338" s="18"/>
      <c r="F338" s="12"/>
      <c r="G338" s="12"/>
      <c r="H338" s="12"/>
      <c r="I338" s="12"/>
      <c r="J338" s="12"/>
      <c r="K338" s="12"/>
      <c r="L338" s="12"/>
      <c r="T338" s="17"/>
      <c r="U338" s="19"/>
    </row>
    <row r="339" spans="3:21" ht="15.75" customHeight="1">
      <c r="C339" s="17"/>
      <c r="D339" s="18"/>
      <c r="E339" s="18"/>
      <c r="F339" s="12"/>
      <c r="G339" s="12"/>
      <c r="H339" s="12"/>
      <c r="I339" s="12"/>
      <c r="J339" s="12"/>
      <c r="K339" s="12"/>
      <c r="L339" s="12"/>
      <c r="T339" s="17"/>
      <c r="U339" s="19"/>
    </row>
    <row r="340" spans="3:21" ht="15.75" customHeight="1">
      <c r="C340" s="17"/>
      <c r="D340" s="18"/>
      <c r="E340" s="18"/>
      <c r="F340" s="12"/>
      <c r="G340" s="12"/>
      <c r="H340" s="12"/>
      <c r="I340" s="12"/>
      <c r="J340" s="12"/>
      <c r="K340" s="12"/>
      <c r="L340" s="12"/>
      <c r="T340" s="17"/>
      <c r="U340" s="19"/>
    </row>
    <row r="341" spans="3:21" ht="15.75" customHeight="1">
      <c r="C341" s="17"/>
      <c r="D341" s="18"/>
      <c r="E341" s="18"/>
      <c r="F341" s="12"/>
      <c r="G341" s="12"/>
      <c r="H341" s="12"/>
      <c r="I341" s="12"/>
      <c r="J341" s="12"/>
      <c r="K341" s="12"/>
      <c r="L341" s="12"/>
      <c r="T341" s="17"/>
      <c r="U341" s="19"/>
    </row>
    <row r="342" spans="3:21" ht="15.75" customHeight="1">
      <c r="C342" s="17"/>
      <c r="D342" s="18"/>
      <c r="E342" s="18"/>
      <c r="F342" s="12"/>
      <c r="G342" s="12"/>
      <c r="H342" s="12"/>
      <c r="I342" s="12"/>
      <c r="J342" s="12"/>
      <c r="K342" s="12"/>
      <c r="L342" s="12"/>
      <c r="T342" s="17"/>
      <c r="U342" s="19"/>
    </row>
    <row r="343" spans="3:21" ht="15.75" customHeight="1">
      <c r="C343" s="17"/>
      <c r="D343" s="18"/>
      <c r="E343" s="18"/>
      <c r="F343" s="12"/>
      <c r="G343" s="12"/>
      <c r="H343" s="12"/>
      <c r="I343" s="12"/>
      <c r="J343" s="12"/>
      <c r="K343" s="12"/>
      <c r="L343" s="12"/>
      <c r="T343" s="17"/>
      <c r="U343" s="19"/>
    </row>
    <row r="344" spans="3:21" ht="15.75" customHeight="1">
      <c r="C344" s="17"/>
      <c r="D344" s="18"/>
      <c r="E344" s="18"/>
      <c r="F344" s="12"/>
      <c r="G344" s="12"/>
      <c r="H344" s="12"/>
      <c r="I344" s="12"/>
      <c r="J344" s="12"/>
      <c r="K344" s="12"/>
      <c r="L344" s="12"/>
      <c r="T344" s="17"/>
      <c r="U344" s="19"/>
    </row>
    <row r="345" spans="3:21" ht="15.75" customHeight="1">
      <c r="C345" s="17"/>
      <c r="D345" s="18"/>
      <c r="E345" s="18"/>
      <c r="F345" s="12"/>
      <c r="G345" s="12"/>
      <c r="H345" s="12"/>
      <c r="I345" s="12"/>
      <c r="J345" s="12"/>
      <c r="K345" s="12"/>
      <c r="L345" s="12"/>
      <c r="T345" s="17"/>
      <c r="U345" s="19"/>
    </row>
    <row r="346" spans="3:21" ht="15.75" customHeight="1">
      <c r="C346" s="17"/>
      <c r="D346" s="18"/>
      <c r="E346" s="18"/>
      <c r="F346" s="12"/>
      <c r="G346" s="12"/>
      <c r="H346" s="12"/>
      <c r="I346" s="12"/>
      <c r="J346" s="12"/>
      <c r="K346" s="12"/>
      <c r="L346" s="12"/>
      <c r="T346" s="17"/>
      <c r="U346" s="19"/>
    </row>
    <row r="347" spans="3:21" ht="15.75" customHeight="1">
      <c r="C347" s="17"/>
      <c r="D347" s="18"/>
      <c r="E347" s="18"/>
      <c r="F347" s="12"/>
      <c r="G347" s="12"/>
      <c r="H347" s="12"/>
      <c r="I347" s="12"/>
      <c r="J347" s="12"/>
      <c r="K347" s="12"/>
      <c r="L347" s="12"/>
      <c r="T347" s="17"/>
      <c r="U347" s="19"/>
    </row>
    <row r="348" spans="3:21" ht="15.75" customHeight="1">
      <c r="C348" s="17"/>
      <c r="D348" s="18"/>
      <c r="E348" s="18"/>
      <c r="F348" s="12"/>
      <c r="G348" s="12"/>
      <c r="H348" s="12"/>
      <c r="I348" s="12"/>
      <c r="J348" s="12"/>
      <c r="K348" s="12"/>
      <c r="L348" s="12"/>
      <c r="T348" s="17"/>
      <c r="U348" s="19"/>
    </row>
    <row r="349" spans="3:21" ht="15.75" customHeight="1">
      <c r="C349" s="17"/>
      <c r="D349" s="18"/>
      <c r="E349" s="18"/>
      <c r="F349" s="12"/>
      <c r="G349" s="12"/>
      <c r="H349" s="12"/>
      <c r="I349" s="12"/>
      <c r="J349" s="12"/>
      <c r="K349" s="12"/>
      <c r="L349" s="12"/>
      <c r="T349" s="17"/>
      <c r="U349" s="19"/>
    </row>
    <row r="350" spans="3:21" ht="15.75" customHeight="1">
      <c r="C350" s="17"/>
      <c r="D350" s="18"/>
      <c r="E350" s="18"/>
      <c r="F350" s="12"/>
      <c r="G350" s="12"/>
      <c r="H350" s="12"/>
      <c r="I350" s="12"/>
      <c r="J350" s="12"/>
      <c r="K350" s="12"/>
      <c r="L350" s="12"/>
      <c r="T350" s="17"/>
      <c r="U350" s="19"/>
    </row>
    <row r="351" spans="3:21" ht="15.75" customHeight="1">
      <c r="C351" s="17"/>
      <c r="D351" s="18"/>
      <c r="E351" s="18"/>
      <c r="F351" s="12"/>
      <c r="G351" s="12"/>
      <c r="H351" s="12"/>
      <c r="I351" s="12"/>
      <c r="J351" s="12"/>
      <c r="K351" s="12"/>
      <c r="L351" s="12"/>
      <c r="T351" s="17"/>
      <c r="U351" s="19"/>
    </row>
    <row r="352" spans="3:21" ht="15.75" customHeight="1">
      <c r="C352" s="17"/>
      <c r="D352" s="18"/>
      <c r="E352" s="18"/>
      <c r="F352" s="12"/>
      <c r="G352" s="12"/>
      <c r="H352" s="12"/>
      <c r="I352" s="12"/>
      <c r="J352" s="12"/>
      <c r="K352" s="12"/>
      <c r="L352" s="12"/>
      <c r="T352" s="17"/>
      <c r="U352" s="19"/>
    </row>
    <row r="353" spans="3:21" ht="15.75" customHeight="1">
      <c r="C353" s="17"/>
      <c r="D353" s="18"/>
      <c r="E353" s="18"/>
      <c r="F353" s="12"/>
      <c r="G353" s="12"/>
      <c r="H353" s="12"/>
      <c r="I353" s="12"/>
      <c r="J353" s="12"/>
      <c r="K353" s="12"/>
      <c r="L353" s="12"/>
      <c r="T353" s="17"/>
      <c r="U353" s="19"/>
    </row>
    <row r="354" spans="3:21" ht="15.75" customHeight="1">
      <c r="C354" s="17"/>
      <c r="D354" s="18"/>
      <c r="E354" s="18"/>
      <c r="F354" s="12"/>
      <c r="G354" s="12"/>
      <c r="H354" s="12"/>
      <c r="I354" s="12"/>
      <c r="J354" s="12"/>
      <c r="K354" s="12"/>
      <c r="L354" s="12"/>
      <c r="T354" s="17"/>
      <c r="U354" s="19"/>
    </row>
    <row r="355" spans="3:21" ht="15.75" customHeight="1">
      <c r="C355" s="17"/>
      <c r="D355" s="18"/>
      <c r="E355" s="18"/>
      <c r="F355" s="12"/>
      <c r="G355" s="12"/>
      <c r="H355" s="12"/>
      <c r="I355" s="12"/>
      <c r="J355" s="12"/>
      <c r="K355" s="12"/>
      <c r="L355" s="12"/>
      <c r="T355" s="17"/>
      <c r="U355" s="19"/>
    </row>
    <row r="356" spans="3:21" ht="15.75" customHeight="1">
      <c r="C356" s="17"/>
      <c r="D356" s="18"/>
      <c r="E356" s="18"/>
      <c r="F356" s="12"/>
      <c r="G356" s="12"/>
      <c r="H356" s="12"/>
      <c r="I356" s="12"/>
      <c r="J356" s="12"/>
      <c r="K356" s="12"/>
      <c r="L356" s="12"/>
      <c r="T356" s="17"/>
      <c r="U356" s="19"/>
    </row>
    <row r="357" spans="3:21" ht="15.75" customHeight="1">
      <c r="C357" s="17"/>
      <c r="D357" s="18"/>
      <c r="E357" s="18"/>
      <c r="F357" s="12"/>
      <c r="G357" s="12"/>
      <c r="H357" s="12"/>
      <c r="I357" s="12"/>
      <c r="J357" s="12"/>
      <c r="K357" s="12"/>
      <c r="L357" s="12"/>
      <c r="T357" s="17"/>
      <c r="U357" s="19"/>
    </row>
    <row r="358" spans="3:21" ht="15.75" customHeight="1">
      <c r="C358" s="17"/>
      <c r="D358" s="18"/>
      <c r="E358" s="18"/>
      <c r="F358" s="12"/>
      <c r="G358" s="12"/>
      <c r="H358" s="12"/>
      <c r="I358" s="12"/>
      <c r="J358" s="12"/>
      <c r="K358" s="12"/>
      <c r="L358" s="12"/>
      <c r="T358" s="17"/>
      <c r="U358" s="19"/>
    </row>
    <row r="359" spans="3:21" ht="15.75" customHeight="1">
      <c r="C359" s="17"/>
      <c r="D359" s="18"/>
      <c r="E359" s="18"/>
      <c r="F359" s="12"/>
      <c r="G359" s="12"/>
      <c r="H359" s="12"/>
      <c r="I359" s="12"/>
      <c r="J359" s="12"/>
      <c r="K359" s="12"/>
      <c r="L359" s="12"/>
      <c r="T359" s="17"/>
      <c r="U359" s="19"/>
    </row>
    <row r="360" spans="3:21" ht="15.75" customHeight="1">
      <c r="C360" s="17"/>
      <c r="D360" s="18"/>
      <c r="E360" s="18"/>
      <c r="F360" s="12"/>
      <c r="G360" s="12"/>
      <c r="H360" s="12"/>
      <c r="I360" s="12"/>
      <c r="J360" s="12"/>
      <c r="K360" s="12"/>
      <c r="L360" s="12"/>
      <c r="T360" s="17"/>
      <c r="U360" s="19"/>
    </row>
    <row r="361" spans="3:21" ht="15.75" customHeight="1">
      <c r="C361" s="17"/>
      <c r="D361" s="18"/>
      <c r="E361" s="18"/>
      <c r="F361" s="12"/>
      <c r="G361" s="12"/>
      <c r="H361" s="12"/>
      <c r="I361" s="12"/>
      <c r="J361" s="12"/>
      <c r="K361" s="12"/>
      <c r="L361" s="12"/>
      <c r="T361" s="17"/>
      <c r="U361" s="19"/>
    </row>
    <row r="362" spans="3:21" ht="15.75" customHeight="1">
      <c r="C362" s="17"/>
      <c r="D362" s="18"/>
      <c r="E362" s="18"/>
      <c r="F362" s="12"/>
      <c r="G362" s="12"/>
      <c r="H362" s="12"/>
      <c r="I362" s="12"/>
      <c r="J362" s="12"/>
      <c r="K362" s="12"/>
      <c r="L362" s="12"/>
      <c r="T362" s="17"/>
      <c r="U362" s="19"/>
    </row>
    <row r="363" spans="3:21" ht="15.75" customHeight="1">
      <c r="C363" s="17"/>
      <c r="D363" s="18"/>
      <c r="E363" s="18"/>
      <c r="F363" s="12"/>
      <c r="G363" s="12"/>
      <c r="H363" s="12"/>
      <c r="I363" s="12"/>
      <c r="J363" s="12"/>
      <c r="K363" s="12"/>
      <c r="L363" s="12"/>
      <c r="T363" s="17"/>
      <c r="U363" s="19"/>
    </row>
    <row r="364" spans="3:21" ht="15.75" customHeight="1">
      <c r="C364" s="17"/>
      <c r="D364" s="18"/>
      <c r="E364" s="18"/>
      <c r="F364" s="12"/>
      <c r="G364" s="12"/>
      <c r="H364" s="12"/>
      <c r="I364" s="12"/>
      <c r="J364" s="12"/>
      <c r="K364" s="12"/>
      <c r="L364" s="12"/>
      <c r="T364" s="17"/>
      <c r="U364" s="19"/>
    </row>
    <row r="365" spans="3:21" ht="15.75" customHeight="1">
      <c r="C365" s="17"/>
      <c r="D365" s="18"/>
      <c r="E365" s="18"/>
      <c r="F365" s="12"/>
      <c r="G365" s="12"/>
      <c r="H365" s="12"/>
      <c r="I365" s="12"/>
      <c r="J365" s="12"/>
      <c r="K365" s="12"/>
      <c r="L365" s="12"/>
      <c r="T365" s="17"/>
      <c r="U365" s="19"/>
    </row>
    <row r="366" spans="3:21" ht="15.75" customHeight="1">
      <c r="C366" s="17"/>
      <c r="D366" s="18"/>
      <c r="E366" s="18"/>
      <c r="F366" s="12"/>
      <c r="G366" s="12"/>
      <c r="H366" s="12"/>
      <c r="I366" s="12"/>
      <c r="J366" s="12"/>
      <c r="K366" s="12"/>
      <c r="L366" s="12"/>
      <c r="T366" s="17"/>
      <c r="U366" s="19"/>
    </row>
    <row r="367" spans="3:21" ht="15.75" customHeight="1">
      <c r="C367" s="17"/>
      <c r="D367" s="18"/>
      <c r="E367" s="18"/>
      <c r="F367" s="12"/>
      <c r="G367" s="12"/>
      <c r="H367" s="12"/>
      <c r="I367" s="12"/>
      <c r="J367" s="12"/>
      <c r="K367" s="12"/>
      <c r="L367" s="12"/>
      <c r="T367" s="17"/>
      <c r="U367" s="19"/>
    </row>
    <row r="368" spans="3:21" ht="15.75" customHeight="1">
      <c r="C368" s="17"/>
      <c r="D368" s="18"/>
      <c r="E368" s="18"/>
      <c r="F368" s="12"/>
      <c r="G368" s="12"/>
      <c r="H368" s="12"/>
      <c r="I368" s="12"/>
      <c r="J368" s="12"/>
      <c r="K368" s="12"/>
      <c r="L368" s="12"/>
      <c r="T368" s="17"/>
      <c r="U368" s="19"/>
    </row>
    <row r="369" spans="3:21" ht="15.75" customHeight="1">
      <c r="C369" s="17"/>
      <c r="D369" s="18"/>
      <c r="E369" s="18"/>
      <c r="F369" s="12"/>
      <c r="G369" s="12"/>
      <c r="H369" s="12"/>
      <c r="I369" s="12"/>
      <c r="J369" s="12"/>
      <c r="K369" s="12"/>
      <c r="L369" s="12"/>
      <c r="T369" s="17"/>
      <c r="U369" s="19"/>
    </row>
    <row r="370" spans="3:21" ht="15.75" customHeight="1">
      <c r="C370" s="17"/>
      <c r="D370" s="18"/>
      <c r="E370" s="18"/>
      <c r="F370" s="12"/>
      <c r="G370" s="12"/>
      <c r="H370" s="12"/>
      <c r="I370" s="12"/>
      <c r="J370" s="12"/>
      <c r="K370" s="12"/>
      <c r="L370" s="12"/>
      <c r="T370" s="17"/>
      <c r="U370" s="19"/>
    </row>
    <row r="371" spans="3:21" ht="15.75" customHeight="1">
      <c r="C371" s="17"/>
      <c r="D371" s="18"/>
      <c r="E371" s="18"/>
      <c r="F371" s="12"/>
      <c r="G371" s="12"/>
      <c r="H371" s="12"/>
      <c r="I371" s="12"/>
      <c r="J371" s="12"/>
      <c r="K371" s="12"/>
      <c r="L371" s="12"/>
      <c r="T371" s="17"/>
      <c r="U371" s="19"/>
    </row>
    <row r="372" spans="3:21" ht="15.75" customHeight="1">
      <c r="C372" s="17"/>
      <c r="D372" s="18"/>
      <c r="E372" s="18"/>
      <c r="F372" s="12"/>
      <c r="G372" s="12"/>
      <c r="H372" s="12"/>
      <c r="I372" s="12"/>
      <c r="J372" s="12"/>
      <c r="K372" s="12"/>
      <c r="L372" s="12"/>
      <c r="T372" s="17"/>
      <c r="U372" s="19"/>
    </row>
    <row r="373" spans="3:21" ht="15.75" customHeight="1">
      <c r="C373" s="17"/>
      <c r="D373" s="18"/>
      <c r="E373" s="18"/>
      <c r="F373" s="12"/>
      <c r="G373" s="12"/>
      <c r="H373" s="12"/>
      <c r="I373" s="12"/>
      <c r="J373" s="12"/>
      <c r="K373" s="12"/>
      <c r="L373" s="12"/>
      <c r="T373" s="17"/>
      <c r="U373" s="19"/>
    </row>
    <row r="374" spans="3:21" ht="15.75" customHeight="1">
      <c r="C374" s="17"/>
      <c r="D374" s="18"/>
      <c r="E374" s="18"/>
      <c r="F374" s="12"/>
      <c r="G374" s="12"/>
      <c r="H374" s="12"/>
      <c r="I374" s="12"/>
      <c r="J374" s="12"/>
      <c r="K374" s="12"/>
      <c r="L374" s="12"/>
      <c r="T374" s="17"/>
      <c r="U374" s="19"/>
    </row>
    <row r="375" spans="3:21" ht="15.75" customHeight="1">
      <c r="C375" s="17"/>
      <c r="D375" s="18"/>
      <c r="E375" s="18"/>
      <c r="F375" s="12"/>
      <c r="G375" s="12"/>
      <c r="H375" s="12"/>
      <c r="I375" s="12"/>
      <c r="J375" s="12"/>
      <c r="K375" s="12"/>
      <c r="L375" s="12"/>
      <c r="T375" s="17"/>
      <c r="U375" s="19"/>
    </row>
    <row r="376" spans="3:21" ht="15.75" customHeight="1">
      <c r="C376" s="17"/>
      <c r="D376" s="18"/>
      <c r="E376" s="18"/>
      <c r="F376" s="12"/>
      <c r="G376" s="12"/>
      <c r="H376" s="12"/>
      <c r="I376" s="12"/>
      <c r="J376" s="12"/>
      <c r="K376" s="12"/>
      <c r="L376" s="12"/>
      <c r="T376" s="17"/>
      <c r="U376" s="19"/>
    </row>
    <row r="377" spans="3:21" ht="15.75" customHeight="1">
      <c r="C377" s="17"/>
      <c r="D377" s="18"/>
      <c r="E377" s="18"/>
      <c r="F377" s="12"/>
      <c r="G377" s="12"/>
      <c r="H377" s="12"/>
      <c r="I377" s="12"/>
      <c r="J377" s="12"/>
      <c r="K377" s="12"/>
      <c r="L377" s="12"/>
      <c r="T377" s="17"/>
      <c r="U377" s="19"/>
    </row>
    <row r="378" spans="3:21" ht="15.75" customHeight="1">
      <c r="C378" s="17"/>
      <c r="D378" s="18"/>
      <c r="E378" s="18"/>
      <c r="F378" s="12"/>
      <c r="G378" s="12"/>
      <c r="H378" s="12"/>
      <c r="I378" s="12"/>
      <c r="J378" s="12"/>
      <c r="K378" s="12"/>
      <c r="L378" s="12"/>
      <c r="T378" s="17"/>
      <c r="U378" s="19"/>
    </row>
    <row r="379" spans="3:21" ht="15.75" customHeight="1">
      <c r="C379" s="17"/>
      <c r="D379" s="18"/>
      <c r="E379" s="18"/>
      <c r="F379" s="12"/>
      <c r="G379" s="12"/>
      <c r="H379" s="12"/>
      <c r="I379" s="12"/>
      <c r="J379" s="12"/>
      <c r="K379" s="12"/>
      <c r="L379" s="12"/>
      <c r="T379" s="17"/>
      <c r="U379" s="19"/>
    </row>
    <row r="380" spans="3:21" ht="15.75" customHeight="1">
      <c r="C380" s="17"/>
      <c r="D380" s="18"/>
      <c r="E380" s="18"/>
      <c r="F380" s="12"/>
      <c r="G380" s="12"/>
      <c r="H380" s="12"/>
      <c r="I380" s="12"/>
      <c r="J380" s="12"/>
      <c r="K380" s="12"/>
      <c r="L380" s="12"/>
      <c r="T380" s="17"/>
      <c r="U380" s="19"/>
    </row>
    <row r="381" spans="3:21" ht="15.75" customHeight="1">
      <c r="C381" s="17"/>
      <c r="D381" s="18"/>
      <c r="E381" s="18"/>
      <c r="F381" s="12"/>
      <c r="G381" s="12"/>
      <c r="H381" s="12"/>
      <c r="I381" s="12"/>
      <c r="J381" s="12"/>
      <c r="K381" s="12"/>
      <c r="L381" s="12"/>
      <c r="T381" s="17"/>
      <c r="U381" s="19"/>
    </row>
    <row r="382" spans="3:21" ht="15.75" customHeight="1">
      <c r="C382" s="17"/>
      <c r="D382" s="18"/>
      <c r="E382" s="18"/>
      <c r="F382" s="12"/>
      <c r="G382" s="12"/>
      <c r="H382" s="12"/>
      <c r="I382" s="12"/>
      <c r="J382" s="12"/>
      <c r="K382" s="12"/>
      <c r="L382" s="12"/>
      <c r="T382" s="17"/>
      <c r="U382" s="19"/>
    </row>
    <row r="383" spans="3:21" ht="15.75" customHeight="1">
      <c r="C383" s="17"/>
      <c r="D383" s="18"/>
      <c r="E383" s="18"/>
      <c r="F383" s="12"/>
      <c r="G383" s="12"/>
      <c r="H383" s="12"/>
      <c r="I383" s="12"/>
      <c r="J383" s="12"/>
      <c r="K383" s="12"/>
      <c r="L383" s="12"/>
      <c r="T383" s="17"/>
      <c r="U383" s="19"/>
    </row>
    <row r="384" spans="3:21" ht="15.75" customHeight="1">
      <c r="C384" s="17"/>
      <c r="D384" s="18"/>
      <c r="E384" s="18"/>
      <c r="F384" s="12"/>
      <c r="G384" s="12"/>
      <c r="H384" s="12"/>
      <c r="I384" s="12"/>
      <c r="J384" s="12"/>
      <c r="K384" s="12"/>
      <c r="L384" s="12"/>
      <c r="T384" s="17"/>
      <c r="U384" s="19"/>
    </row>
    <row r="385" spans="3:21" ht="15.75" customHeight="1">
      <c r="C385" s="17"/>
      <c r="D385" s="18"/>
      <c r="E385" s="18"/>
      <c r="F385" s="12"/>
      <c r="G385" s="12"/>
      <c r="H385" s="12"/>
      <c r="I385" s="12"/>
      <c r="J385" s="12"/>
      <c r="K385" s="12"/>
      <c r="L385" s="12"/>
      <c r="T385" s="17"/>
      <c r="U385" s="19"/>
    </row>
    <row r="386" spans="3:21" ht="15.75" customHeight="1">
      <c r="C386" s="17"/>
      <c r="D386" s="18"/>
      <c r="E386" s="18"/>
      <c r="F386" s="12"/>
      <c r="G386" s="12"/>
      <c r="H386" s="12"/>
      <c r="I386" s="12"/>
      <c r="J386" s="12"/>
      <c r="K386" s="12"/>
      <c r="L386" s="12"/>
      <c r="T386" s="17"/>
      <c r="U386" s="19"/>
    </row>
    <row r="387" spans="3:21" ht="15.75" customHeight="1">
      <c r="C387" s="17"/>
      <c r="D387" s="18"/>
      <c r="E387" s="18"/>
      <c r="F387" s="12"/>
      <c r="G387" s="12"/>
      <c r="H387" s="12"/>
      <c r="I387" s="12"/>
      <c r="J387" s="12"/>
      <c r="K387" s="12"/>
      <c r="L387" s="12"/>
      <c r="T387" s="17"/>
      <c r="U387" s="19"/>
    </row>
    <row r="388" spans="3:21" ht="15.75" customHeight="1">
      <c r="C388" s="17"/>
      <c r="D388" s="18"/>
      <c r="E388" s="18"/>
      <c r="F388" s="12"/>
      <c r="G388" s="12"/>
      <c r="H388" s="12"/>
      <c r="I388" s="12"/>
      <c r="J388" s="12"/>
      <c r="K388" s="12"/>
      <c r="L388" s="12"/>
      <c r="T388" s="17"/>
      <c r="U388" s="19"/>
    </row>
    <row r="389" spans="3:21" ht="15.75" customHeight="1">
      <c r="C389" s="17"/>
      <c r="D389" s="18"/>
      <c r="E389" s="18"/>
      <c r="F389" s="12"/>
      <c r="G389" s="12"/>
      <c r="H389" s="12"/>
      <c r="I389" s="12"/>
      <c r="J389" s="12"/>
      <c r="K389" s="12"/>
      <c r="L389" s="12"/>
      <c r="T389" s="17"/>
      <c r="U389" s="19"/>
    </row>
    <row r="390" spans="3:21" ht="15.75" customHeight="1">
      <c r="C390" s="17"/>
      <c r="D390" s="18"/>
      <c r="E390" s="18"/>
      <c r="F390" s="12"/>
      <c r="G390" s="12"/>
      <c r="H390" s="12"/>
      <c r="I390" s="12"/>
      <c r="J390" s="12"/>
      <c r="K390" s="12"/>
      <c r="L390" s="12"/>
      <c r="T390" s="17"/>
      <c r="U390" s="19"/>
    </row>
    <row r="391" spans="3:21" ht="15.75" customHeight="1">
      <c r="C391" s="17"/>
      <c r="D391" s="18"/>
      <c r="E391" s="18"/>
      <c r="F391" s="12"/>
      <c r="G391" s="12"/>
      <c r="H391" s="12"/>
      <c r="I391" s="12"/>
      <c r="J391" s="12"/>
      <c r="K391" s="12"/>
      <c r="L391" s="12"/>
      <c r="T391" s="17"/>
      <c r="U391" s="19"/>
    </row>
    <row r="392" spans="3:21" ht="15.75" customHeight="1">
      <c r="C392" s="17"/>
      <c r="D392" s="18"/>
      <c r="E392" s="18"/>
      <c r="F392" s="12"/>
      <c r="G392" s="12"/>
      <c r="H392" s="12"/>
      <c r="I392" s="12"/>
      <c r="J392" s="12"/>
      <c r="K392" s="12"/>
      <c r="L392" s="12"/>
      <c r="T392" s="17"/>
      <c r="U392" s="19"/>
    </row>
    <row r="393" spans="3:21" ht="15.75" customHeight="1">
      <c r="C393" s="17"/>
      <c r="D393" s="18"/>
      <c r="E393" s="18"/>
      <c r="F393" s="12"/>
      <c r="G393" s="12"/>
      <c r="H393" s="12"/>
      <c r="I393" s="12"/>
      <c r="J393" s="12"/>
      <c r="K393" s="12"/>
      <c r="L393" s="12"/>
      <c r="T393" s="17"/>
      <c r="U393" s="19"/>
    </row>
    <row r="394" spans="3:21" ht="15.75" customHeight="1">
      <c r="C394" s="17"/>
      <c r="D394" s="18"/>
      <c r="E394" s="18"/>
      <c r="F394" s="12"/>
      <c r="G394" s="12"/>
      <c r="H394" s="12"/>
      <c r="I394" s="12"/>
      <c r="J394" s="12"/>
      <c r="K394" s="12"/>
      <c r="L394" s="12"/>
      <c r="T394" s="17"/>
      <c r="U394" s="19"/>
    </row>
    <row r="395" spans="3:21" ht="15.75" customHeight="1">
      <c r="C395" s="17"/>
      <c r="D395" s="18"/>
      <c r="E395" s="18"/>
      <c r="F395" s="12"/>
      <c r="G395" s="12"/>
      <c r="H395" s="12"/>
      <c r="I395" s="12"/>
      <c r="J395" s="12"/>
      <c r="K395" s="12"/>
      <c r="L395" s="12"/>
      <c r="T395" s="17"/>
      <c r="U395" s="19"/>
    </row>
    <row r="396" spans="3:21" ht="15.75" customHeight="1">
      <c r="C396" s="17"/>
      <c r="D396" s="18"/>
      <c r="E396" s="18"/>
      <c r="F396" s="12"/>
      <c r="G396" s="12"/>
      <c r="H396" s="12"/>
      <c r="I396" s="12"/>
      <c r="J396" s="12"/>
      <c r="K396" s="12"/>
      <c r="L396" s="12"/>
      <c r="T396" s="17"/>
      <c r="U396" s="19"/>
    </row>
    <row r="397" spans="3:21" ht="15.75" customHeight="1">
      <c r="C397" s="17"/>
      <c r="D397" s="18"/>
      <c r="E397" s="18"/>
      <c r="F397" s="12"/>
      <c r="G397" s="12"/>
      <c r="H397" s="12"/>
      <c r="I397" s="12"/>
      <c r="J397" s="12"/>
      <c r="K397" s="12"/>
      <c r="L397" s="12"/>
      <c r="T397" s="17"/>
      <c r="U397" s="19"/>
    </row>
    <row r="398" spans="3:21" ht="15.75" customHeight="1">
      <c r="C398" s="17"/>
      <c r="D398" s="18"/>
      <c r="E398" s="18"/>
      <c r="F398" s="12"/>
      <c r="G398" s="12"/>
      <c r="H398" s="12"/>
      <c r="I398" s="12"/>
      <c r="J398" s="12"/>
      <c r="K398" s="12"/>
      <c r="L398" s="12"/>
      <c r="T398" s="17"/>
      <c r="U398" s="19"/>
    </row>
    <row r="399" spans="3:21" ht="15.75" customHeight="1">
      <c r="C399" s="17"/>
      <c r="D399" s="18"/>
      <c r="E399" s="18"/>
      <c r="F399" s="12"/>
      <c r="G399" s="12"/>
      <c r="H399" s="12"/>
      <c r="I399" s="12"/>
      <c r="J399" s="12"/>
      <c r="K399" s="12"/>
      <c r="L399" s="12"/>
      <c r="T399" s="17"/>
      <c r="U399" s="19"/>
    </row>
    <row r="400" spans="3:21" ht="15.75" customHeight="1">
      <c r="C400" s="17"/>
      <c r="D400" s="18"/>
      <c r="E400" s="18"/>
      <c r="F400" s="12"/>
      <c r="G400" s="12"/>
      <c r="H400" s="12"/>
      <c r="I400" s="12"/>
      <c r="J400" s="12"/>
      <c r="K400" s="12"/>
      <c r="L400" s="12"/>
      <c r="T400" s="17"/>
      <c r="U400" s="19"/>
    </row>
    <row r="401" spans="3:21" ht="15.75" customHeight="1">
      <c r="C401" s="17"/>
      <c r="D401" s="18"/>
      <c r="E401" s="18"/>
      <c r="F401" s="12"/>
      <c r="G401" s="12"/>
      <c r="H401" s="12"/>
      <c r="I401" s="12"/>
      <c r="J401" s="12"/>
      <c r="K401" s="12"/>
      <c r="L401" s="12"/>
      <c r="T401" s="17"/>
      <c r="U401" s="19"/>
    </row>
    <row r="402" spans="3:21" ht="15.75" customHeight="1">
      <c r="C402" s="17"/>
      <c r="D402" s="18"/>
      <c r="E402" s="18"/>
      <c r="F402" s="12"/>
      <c r="G402" s="12"/>
      <c r="H402" s="12"/>
      <c r="I402" s="12"/>
      <c r="J402" s="12"/>
      <c r="K402" s="12"/>
      <c r="L402" s="12"/>
      <c r="T402" s="17"/>
      <c r="U402" s="19"/>
    </row>
    <row r="403" spans="3:21" ht="15.75" customHeight="1">
      <c r="C403" s="17"/>
      <c r="D403" s="18"/>
      <c r="E403" s="18"/>
      <c r="F403" s="12"/>
      <c r="G403" s="12"/>
      <c r="H403" s="12"/>
      <c r="I403" s="12"/>
      <c r="J403" s="12"/>
      <c r="K403" s="12"/>
      <c r="L403" s="12"/>
      <c r="T403" s="17"/>
      <c r="U403" s="19"/>
    </row>
    <row r="404" spans="3:21" ht="15.75" customHeight="1">
      <c r="C404" s="17"/>
      <c r="D404" s="18"/>
      <c r="E404" s="18"/>
      <c r="F404" s="12"/>
      <c r="G404" s="12"/>
      <c r="H404" s="12"/>
      <c r="I404" s="12"/>
      <c r="J404" s="12"/>
      <c r="K404" s="12"/>
      <c r="L404" s="12"/>
      <c r="T404" s="17"/>
      <c r="U404" s="19"/>
    </row>
    <row r="405" spans="3:21" ht="15.75" customHeight="1">
      <c r="C405" s="17"/>
      <c r="D405" s="18"/>
      <c r="E405" s="18"/>
      <c r="F405" s="12"/>
      <c r="G405" s="12"/>
      <c r="H405" s="12"/>
      <c r="I405" s="12"/>
      <c r="J405" s="12"/>
      <c r="K405" s="12"/>
      <c r="L405" s="12"/>
      <c r="T405" s="17"/>
      <c r="U405" s="19"/>
    </row>
    <row r="406" spans="3:21" ht="15.75" customHeight="1">
      <c r="C406" s="17"/>
      <c r="D406" s="18"/>
      <c r="E406" s="18"/>
      <c r="F406" s="12"/>
      <c r="G406" s="12"/>
      <c r="H406" s="12"/>
      <c r="I406" s="12"/>
      <c r="J406" s="12"/>
      <c r="K406" s="12"/>
      <c r="L406" s="12"/>
      <c r="T406" s="17"/>
      <c r="U406" s="19"/>
    </row>
    <row r="407" spans="3:21" ht="15.75" customHeight="1">
      <c r="C407" s="17"/>
      <c r="D407" s="18"/>
      <c r="E407" s="18"/>
      <c r="F407" s="12"/>
      <c r="G407" s="12"/>
      <c r="H407" s="12"/>
      <c r="I407" s="12"/>
      <c r="J407" s="12"/>
      <c r="K407" s="12"/>
      <c r="L407" s="12"/>
      <c r="T407" s="17"/>
      <c r="U407" s="19"/>
    </row>
    <row r="408" spans="3:21" ht="15.75" customHeight="1">
      <c r="C408" s="17"/>
      <c r="D408" s="18"/>
      <c r="E408" s="18"/>
      <c r="F408" s="12"/>
      <c r="G408" s="12"/>
      <c r="H408" s="12"/>
      <c r="I408" s="12"/>
      <c r="J408" s="12"/>
      <c r="K408" s="12"/>
      <c r="L408" s="12"/>
      <c r="T408" s="17"/>
      <c r="U408" s="19"/>
    </row>
    <row r="409" spans="3:21" ht="15.75" customHeight="1">
      <c r="C409" s="17"/>
      <c r="D409" s="18"/>
      <c r="E409" s="18"/>
      <c r="F409" s="12"/>
      <c r="G409" s="12"/>
      <c r="H409" s="12"/>
      <c r="I409" s="12"/>
      <c r="J409" s="12"/>
      <c r="K409" s="12"/>
      <c r="L409" s="12"/>
      <c r="T409" s="17"/>
      <c r="U409" s="19"/>
    </row>
    <row r="410" spans="3:21" ht="15.75" customHeight="1">
      <c r="C410" s="17"/>
      <c r="D410" s="18"/>
      <c r="E410" s="18"/>
      <c r="F410" s="12"/>
      <c r="G410" s="12"/>
      <c r="H410" s="12"/>
      <c r="I410" s="12"/>
      <c r="J410" s="12"/>
      <c r="K410" s="12"/>
      <c r="L410" s="12"/>
      <c r="T410" s="17"/>
      <c r="U410" s="19"/>
    </row>
    <row r="411" spans="3:21" ht="15.75" customHeight="1">
      <c r="C411" s="17"/>
      <c r="D411" s="18"/>
      <c r="E411" s="18"/>
      <c r="F411" s="12"/>
      <c r="G411" s="12"/>
      <c r="H411" s="12"/>
      <c r="I411" s="12"/>
      <c r="J411" s="12"/>
      <c r="K411" s="12"/>
      <c r="L411" s="12"/>
      <c r="T411" s="17"/>
      <c r="U411" s="19"/>
    </row>
    <row r="412" spans="3:21" ht="15.75" customHeight="1">
      <c r="C412" s="17"/>
      <c r="D412" s="18"/>
      <c r="E412" s="18"/>
      <c r="F412" s="12"/>
      <c r="G412" s="12"/>
      <c r="H412" s="12"/>
      <c r="I412" s="12"/>
      <c r="J412" s="12"/>
      <c r="K412" s="12"/>
      <c r="L412" s="12"/>
      <c r="T412" s="17"/>
      <c r="U412" s="19"/>
    </row>
    <row r="413" spans="3:21" ht="15.75" customHeight="1">
      <c r="C413" s="17"/>
      <c r="D413" s="18"/>
      <c r="E413" s="18"/>
      <c r="F413" s="12"/>
      <c r="G413" s="12"/>
      <c r="H413" s="12"/>
      <c r="I413" s="12"/>
      <c r="J413" s="12"/>
      <c r="K413" s="12"/>
      <c r="L413" s="12"/>
      <c r="T413" s="17"/>
      <c r="U413" s="19"/>
    </row>
    <row r="414" spans="3:21" ht="15.75" customHeight="1">
      <c r="C414" s="17"/>
      <c r="D414" s="18"/>
      <c r="E414" s="18"/>
      <c r="F414" s="12"/>
      <c r="G414" s="12"/>
      <c r="H414" s="12"/>
      <c r="I414" s="12"/>
      <c r="J414" s="12"/>
      <c r="K414" s="12"/>
      <c r="L414" s="12"/>
      <c r="T414" s="17"/>
      <c r="U414" s="19"/>
    </row>
    <row r="415" spans="3:21" ht="15.75" customHeight="1">
      <c r="C415" s="17"/>
      <c r="D415" s="18"/>
      <c r="E415" s="18"/>
      <c r="F415" s="12"/>
      <c r="G415" s="12"/>
      <c r="H415" s="12"/>
      <c r="I415" s="12"/>
      <c r="J415" s="12"/>
      <c r="K415" s="12"/>
      <c r="L415" s="12"/>
      <c r="T415" s="17"/>
      <c r="U415" s="19"/>
    </row>
    <row r="416" spans="3:21" ht="15.75" customHeight="1">
      <c r="C416" s="17"/>
      <c r="D416" s="18"/>
      <c r="E416" s="18"/>
      <c r="F416" s="12"/>
      <c r="G416" s="12"/>
      <c r="H416" s="12"/>
      <c r="I416" s="12"/>
      <c r="J416" s="12"/>
      <c r="K416" s="12"/>
      <c r="L416" s="12"/>
      <c r="T416" s="17"/>
      <c r="U416" s="19"/>
    </row>
    <row r="417" spans="3:21" ht="15.75" customHeight="1">
      <c r="C417" s="17"/>
      <c r="D417" s="18"/>
      <c r="E417" s="18"/>
      <c r="F417" s="12"/>
      <c r="G417" s="12"/>
      <c r="H417" s="12"/>
      <c r="I417" s="12"/>
      <c r="J417" s="12"/>
      <c r="K417" s="12"/>
      <c r="L417" s="12"/>
      <c r="T417" s="17"/>
      <c r="U417" s="19"/>
    </row>
    <row r="418" spans="3:21" ht="15.75" customHeight="1">
      <c r="C418" s="17"/>
      <c r="D418" s="18"/>
      <c r="E418" s="18"/>
      <c r="F418" s="12"/>
      <c r="G418" s="12"/>
      <c r="H418" s="12"/>
      <c r="I418" s="12"/>
      <c r="J418" s="12"/>
      <c r="K418" s="12"/>
      <c r="L418" s="12"/>
      <c r="T418" s="17"/>
      <c r="U418" s="19"/>
    </row>
    <row r="419" spans="3:21" ht="15.75" customHeight="1">
      <c r="C419" s="17"/>
      <c r="D419" s="18"/>
      <c r="E419" s="18"/>
      <c r="F419" s="12"/>
      <c r="G419" s="12"/>
      <c r="H419" s="12"/>
      <c r="I419" s="12"/>
      <c r="J419" s="12"/>
      <c r="K419" s="12"/>
      <c r="L419" s="12"/>
      <c r="T419" s="17"/>
      <c r="U419" s="19"/>
    </row>
    <row r="420" spans="3:21" ht="15.75" customHeight="1">
      <c r="C420" s="17"/>
      <c r="D420" s="18"/>
      <c r="E420" s="18"/>
      <c r="F420" s="12"/>
      <c r="G420" s="12"/>
      <c r="H420" s="12"/>
      <c r="I420" s="12"/>
      <c r="J420" s="12"/>
      <c r="K420" s="12"/>
      <c r="L420" s="12"/>
      <c r="T420" s="17"/>
      <c r="U420" s="19"/>
    </row>
    <row r="421" spans="3:21" ht="15.75" customHeight="1">
      <c r="C421" s="17"/>
      <c r="D421" s="18"/>
      <c r="E421" s="18"/>
      <c r="F421" s="12"/>
      <c r="G421" s="12"/>
      <c r="H421" s="12"/>
      <c r="I421" s="12"/>
      <c r="J421" s="12"/>
      <c r="K421" s="12"/>
      <c r="L421" s="12"/>
      <c r="T421" s="17"/>
      <c r="U421" s="19"/>
    </row>
    <row r="422" spans="3:21" ht="15.75" customHeight="1">
      <c r="C422" s="17"/>
      <c r="D422" s="18"/>
      <c r="E422" s="18"/>
      <c r="F422" s="12"/>
      <c r="G422" s="12"/>
      <c r="H422" s="12"/>
      <c r="I422" s="12"/>
      <c r="J422" s="12"/>
      <c r="K422" s="12"/>
      <c r="L422" s="12"/>
      <c r="T422" s="17"/>
      <c r="U422" s="19"/>
    </row>
    <row r="423" spans="3:21" ht="15.75" customHeight="1">
      <c r="C423" s="17"/>
      <c r="D423" s="18"/>
      <c r="E423" s="18"/>
      <c r="F423" s="12"/>
      <c r="G423" s="12"/>
      <c r="H423" s="12"/>
      <c r="I423" s="12"/>
      <c r="J423" s="12"/>
      <c r="K423" s="12"/>
      <c r="L423" s="12"/>
      <c r="T423" s="17"/>
      <c r="U423" s="19"/>
    </row>
    <row r="424" spans="3:21" ht="15.75" customHeight="1">
      <c r="C424" s="17"/>
      <c r="D424" s="18"/>
      <c r="E424" s="18"/>
      <c r="F424" s="12"/>
      <c r="G424" s="12"/>
      <c r="H424" s="12"/>
      <c r="I424" s="12"/>
      <c r="J424" s="12"/>
      <c r="K424" s="12"/>
      <c r="L424" s="12"/>
      <c r="T424" s="17"/>
      <c r="U424" s="19"/>
    </row>
    <row r="425" spans="3:21" ht="15.75" customHeight="1">
      <c r="C425" s="17"/>
      <c r="D425" s="18"/>
      <c r="E425" s="18"/>
      <c r="F425" s="12"/>
      <c r="G425" s="12"/>
      <c r="H425" s="12"/>
      <c r="I425" s="12"/>
      <c r="J425" s="12"/>
      <c r="K425" s="12"/>
      <c r="L425" s="12"/>
      <c r="T425" s="17"/>
      <c r="U425" s="19"/>
    </row>
    <row r="426" spans="3:21" ht="15.75" customHeight="1">
      <c r="C426" s="17"/>
      <c r="D426" s="18"/>
      <c r="E426" s="18"/>
      <c r="F426" s="12"/>
      <c r="G426" s="12"/>
      <c r="H426" s="12"/>
      <c r="I426" s="12"/>
      <c r="J426" s="12"/>
      <c r="K426" s="12"/>
      <c r="L426" s="12"/>
      <c r="T426" s="17"/>
      <c r="U426" s="19"/>
    </row>
    <row r="427" spans="3:21" ht="15.75" customHeight="1">
      <c r="C427" s="17"/>
      <c r="D427" s="18"/>
      <c r="E427" s="18"/>
      <c r="F427" s="12"/>
      <c r="G427" s="12"/>
      <c r="H427" s="12"/>
      <c r="I427" s="12"/>
      <c r="J427" s="12"/>
      <c r="K427" s="12"/>
      <c r="L427" s="12"/>
      <c r="T427" s="17"/>
      <c r="U427" s="19"/>
    </row>
    <row r="428" spans="3:21" ht="15.75" customHeight="1">
      <c r="C428" s="17"/>
      <c r="D428" s="18"/>
      <c r="E428" s="18"/>
      <c r="F428" s="12"/>
      <c r="G428" s="12"/>
      <c r="H428" s="12"/>
      <c r="I428" s="12"/>
      <c r="J428" s="12"/>
      <c r="K428" s="12"/>
      <c r="L428" s="12"/>
      <c r="T428" s="17"/>
      <c r="U428" s="19"/>
    </row>
    <row r="429" spans="3:21" ht="15.75" customHeight="1">
      <c r="C429" s="17"/>
      <c r="D429" s="18"/>
      <c r="E429" s="18"/>
      <c r="F429" s="12"/>
      <c r="G429" s="12"/>
      <c r="H429" s="12"/>
      <c r="I429" s="12"/>
      <c r="J429" s="12"/>
      <c r="K429" s="12"/>
      <c r="L429" s="12"/>
      <c r="T429" s="17"/>
      <c r="U429" s="19"/>
    </row>
    <row r="430" spans="3:21" ht="15.75" customHeight="1">
      <c r="C430" s="17"/>
      <c r="D430" s="18"/>
      <c r="E430" s="18"/>
      <c r="F430" s="12"/>
      <c r="G430" s="12"/>
      <c r="H430" s="12"/>
      <c r="I430" s="12"/>
      <c r="J430" s="12"/>
      <c r="K430" s="12"/>
      <c r="L430" s="12"/>
      <c r="T430" s="17"/>
      <c r="U430" s="19"/>
    </row>
    <row r="431" spans="3:21" ht="15.75" customHeight="1">
      <c r="C431" s="17"/>
      <c r="D431" s="18"/>
      <c r="E431" s="18"/>
      <c r="F431" s="12"/>
      <c r="G431" s="12"/>
      <c r="H431" s="12"/>
      <c r="I431" s="12"/>
      <c r="J431" s="12"/>
      <c r="K431" s="12"/>
      <c r="L431" s="12"/>
      <c r="T431" s="17"/>
      <c r="U431" s="19"/>
    </row>
    <row r="432" spans="3:21" ht="15.75" customHeight="1">
      <c r="C432" s="17"/>
      <c r="D432" s="18"/>
      <c r="E432" s="18"/>
      <c r="F432" s="12"/>
      <c r="G432" s="12"/>
      <c r="H432" s="12"/>
      <c r="I432" s="12"/>
      <c r="J432" s="12"/>
      <c r="K432" s="12"/>
      <c r="L432" s="12"/>
      <c r="T432" s="17"/>
      <c r="U432" s="19"/>
    </row>
    <row r="433" spans="3:21" ht="15.75" customHeight="1">
      <c r="C433" s="17"/>
      <c r="D433" s="18"/>
      <c r="E433" s="18"/>
      <c r="F433" s="12"/>
      <c r="G433" s="12"/>
      <c r="H433" s="12"/>
      <c r="I433" s="12"/>
      <c r="J433" s="12"/>
      <c r="K433" s="12"/>
      <c r="L433" s="12"/>
      <c r="T433" s="17"/>
      <c r="U433" s="19"/>
    </row>
    <row r="434" spans="3:21" ht="15.75" customHeight="1">
      <c r="C434" s="17"/>
      <c r="D434" s="18"/>
      <c r="E434" s="18"/>
      <c r="F434" s="12"/>
      <c r="G434" s="12"/>
      <c r="H434" s="12"/>
      <c r="I434" s="12"/>
      <c r="J434" s="12"/>
      <c r="K434" s="12"/>
      <c r="L434" s="12"/>
      <c r="T434" s="17"/>
      <c r="U434" s="19"/>
    </row>
    <row r="435" spans="3:21" ht="15.75" customHeight="1">
      <c r="C435" s="17"/>
      <c r="D435" s="18"/>
      <c r="E435" s="18"/>
      <c r="F435" s="12"/>
      <c r="G435" s="12"/>
      <c r="H435" s="12"/>
      <c r="I435" s="12"/>
      <c r="J435" s="12"/>
      <c r="K435" s="12"/>
      <c r="L435" s="12"/>
      <c r="T435" s="17"/>
      <c r="U435" s="19"/>
    </row>
    <row r="436" spans="3:21" ht="15.75" customHeight="1">
      <c r="C436" s="17"/>
      <c r="D436" s="18"/>
      <c r="E436" s="18"/>
      <c r="F436" s="12"/>
      <c r="G436" s="12"/>
      <c r="H436" s="12"/>
      <c r="I436" s="12"/>
      <c r="J436" s="12"/>
      <c r="K436" s="12"/>
      <c r="L436" s="12"/>
      <c r="T436" s="17"/>
      <c r="U436" s="19"/>
    </row>
    <row r="437" spans="3:21" ht="15.75" customHeight="1">
      <c r="C437" s="17"/>
      <c r="D437" s="18"/>
      <c r="E437" s="18"/>
      <c r="F437" s="12"/>
      <c r="G437" s="12"/>
      <c r="H437" s="12"/>
      <c r="I437" s="12"/>
      <c r="J437" s="12"/>
      <c r="K437" s="12"/>
      <c r="L437" s="12"/>
      <c r="T437" s="17"/>
      <c r="U437" s="19"/>
    </row>
    <row r="438" spans="3:21" ht="15.75" customHeight="1">
      <c r="C438" s="17"/>
      <c r="D438" s="18"/>
      <c r="E438" s="18"/>
      <c r="F438" s="12"/>
      <c r="G438" s="12"/>
      <c r="H438" s="12"/>
      <c r="I438" s="12"/>
      <c r="J438" s="12"/>
      <c r="K438" s="12"/>
      <c r="L438" s="12"/>
      <c r="T438" s="17"/>
      <c r="U438" s="19"/>
    </row>
    <row r="439" spans="3:21" ht="15.75" customHeight="1">
      <c r="C439" s="17"/>
      <c r="D439" s="18"/>
      <c r="E439" s="18"/>
      <c r="F439" s="12"/>
      <c r="G439" s="12"/>
      <c r="H439" s="12"/>
      <c r="I439" s="12"/>
      <c r="J439" s="12"/>
      <c r="K439" s="12"/>
      <c r="L439" s="12"/>
      <c r="T439" s="17"/>
      <c r="U439" s="19"/>
    </row>
    <row r="440" spans="3:21" ht="15.75" customHeight="1">
      <c r="C440" s="17"/>
      <c r="D440" s="18"/>
      <c r="E440" s="18"/>
      <c r="F440" s="12"/>
      <c r="G440" s="12"/>
      <c r="H440" s="12"/>
      <c r="I440" s="12"/>
      <c r="J440" s="12"/>
      <c r="K440" s="12"/>
      <c r="L440" s="12"/>
      <c r="T440" s="17"/>
      <c r="U440" s="19"/>
    </row>
    <row r="441" spans="3:21" ht="15.75" customHeight="1">
      <c r="C441" s="17"/>
      <c r="D441" s="18"/>
      <c r="E441" s="18"/>
      <c r="F441" s="12"/>
      <c r="G441" s="12"/>
      <c r="H441" s="12"/>
      <c r="I441" s="12"/>
      <c r="J441" s="12"/>
      <c r="K441" s="12"/>
      <c r="L441" s="12"/>
      <c r="T441" s="17"/>
      <c r="U441" s="19"/>
    </row>
    <row r="442" spans="3:21" ht="15.75" customHeight="1">
      <c r="C442" s="17"/>
      <c r="D442" s="18"/>
      <c r="E442" s="18"/>
      <c r="F442" s="12"/>
      <c r="G442" s="12"/>
      <c r="H442" s="12"/>
      <c r="I442" s="12"/>
      <c r="J442" s="12"/>
      <c r="K442" s="12"/>
      <c r="L442" s="12"/>
      <c r="T442" s="17"/>
      <c r="U442" s="19"/>
    </row>
    <row r="443" spans="3:21" ht="15.75" customHeight="1">
      <c r="C443" s="17"/>
      <c r="D443" s="18"/>
      <c r="E443" s="18"/>
      <c r="F443" s="12"/>
      <c r="G443" s="12"/>
      <c r="H443" s="12"/>
      <c r="I443" s="12"/>
      <c r="J443" s="12"/>
      <c r="K443" s="12"/>
      <c r="L443" s="12"/>
      <c r="T443" s="17"/>
      <c r="U443" s="19"/>
    </row>
    <row r="444" spans="3:21" ht="15.75" customHeight="1">
      <c r="C444" s="17"/>
      <c r="D444" s="18"/>
      <c r="E444" s="18"/>
      <c r="F444" s="12"/>
      <c r="G444" s="12"/>
      <c r="H444" s="12"/>
      <c r="I444" s="12"/>
      <c r="J444" s="12"/>
      <c r="K444" s="12"/>
      <c r="L444" s="12"/>
      <c r="T444" s="17"/>
      <c r="U444" s="19"/>
    </row>
    <row r="445" spans="3:21" ht="15.75" customHeight="1">
      <c r="C445" s="17"/>
      <c r="D445" s="18"/>
      <c r="E445" s="18"/>
      <c r="F445" s="12"/>
      <c r="G445" s="12"/>
      <c r="H445" s="12"/>
      <c r="I445" s="12"/>
      <c r="J445" s="12"/>
      <c r="K445" s="12"/>
      <c r="L445" s="12"/>
      <c r="T445" s="17"/>
      <c r="U445" s="19"/>
    </row>
    <row r="446" spans="3:21" ht="15.75" customHeight="1">
      <c r="C446" s="17"/>
      <c r="D446" s="18"/>
      <c r="E446" s="18"/>
      <c r="F446" s="12"/>
      <c r="G446" s="12"/>
      <c r="H446" s="12"/>
      <c r="I446" s="12"/>
      <c r="J446" s="12"/>
      <c r="K446" s="12"/>
      <c r="L446" s="12"/>
      <c r="T446" s="17"/>
      <c r="U446" s="19"/>
    </row>
    <row r="447" spans="3:21" ht="15.75" customHeight="1">
      <c r="C447" s="17"/>
      <c r="D447" s="18"/>
      <c r="E447" s="18"/>
      <c r="F447" s="12"/>
      <c r="G447" s="12"/>
      <c r="H447" s="12"/>
      <c r="I447" s="12"/>
      <c r="J447" s="12"/>
      <c r="K447" s="12"/>
      <c r="L447" s="12"/>
      <c r="T447" s="17"/>
      <c r="U447" s="19"/>
    </row>
    <row r="448" spans="3:21" ht="15.75" customHeight="1">
      <c r="C448" s="17"/>
      <c r="D448" s="18"/>
      <c r="E448" s="18"/>
      <c r="F448" s="12"/>
      <c r="G448" s="12"/>
      <c r="H448" s="12"/>
      <c r="I448" s="12"/>
      <c r="J448" s="12"/>
      <c r="K448" s="12"/>
      <c r="L448" s="12"/>
      <c r="T448" s="17"/>
      <c r="U448" s="19"/>
    </row>
    <row r="449" spans="3:21" ht="15.75" customHeight="1">
      <c r="C449" s="17"/>
      <c r="D449" s="18"/>
      <c r="E449" s="18"/>
      <c r="F449" s="12"/>
      <c r="G449" s="12"/>
      <c r="H449" s="12"/>
      <c r="I449" s="12"/>
      <c r="J449" s="12"/>
      <c r="K449" s="12"/>
      <c r="L449" s="12"/>
      <c r="T449" s="17"/>
      <c r="U449" s="19"/>
    </row>
    <row r="450" spans="3:21" ht="15.75" customHeight="1">
      <c r="C450" s="17"/>
      <c r="D450" s="18"/>
      <c r="E450" s="18"/>
      <c r="F450" s="12"/>
      <c r="G450" s="12"/>
      <c r="H450" s="12"/>
      <c r="I450" s="12"/>
      <c r="J450" s="12"/>
      <c r="K450" s="12"/>
      <c r="L450" s="12"/>
      <c r="T450" s="17"/>
      <c r="U450" s="19"/>
    </row>
    <row r="451" spans="3:21" ht="15.75" customHeight="1">
      <c r="C451" s="17"/>
      <c r="D451" s="18"/>
      <c r="E451" s="18"/>
      <c r="F451" s="12"/>
      <c r="G451" s="12"/>
      <c r="H451" s="12"/>
      <c r="I451" s="12"/>
      <c r="J451" s="12"/>
      <c r="K451" s="12"/>
      <c r="L451" s="12"/>
      <c r="T451" s="17"/>
      <c r="U451" s="19"/>
    </row>
    <row r="452" spans="3:21" ht="15.75" customHeight="1">
      <c r="C452" s="17"/>
      <c r="D452" s="18"/>
      <c r="E452" s="18"/>
      <c r="F452" s="12"/>
      <c r="G452" s="12"/>
      <c r="H452" s="12"/>
      <c r="I452" s="12"/>
      <c r="J452" s="12"/>
      <c r="K452" s="12"/>
      <c r="L452" s="12"/>
      <c r="T452" s="17"/>
      <c r="U452" s="19"/>
    </row>
    <row r="453" spans="3:21" ht="15.75" customHeight="1">
      <c r="C453" s="17"/>
      <c r="D453" s="18"/>
      <c r="E453" s="18"/>
      <c r="F453" s="12"/>
      <c r="G453" s="12"/>
      <c r="H453" s="12"/>
      <c r="I453" s="12"/>
      <c r="J453" s="12"/>
      <c r="K453" s="12"/>
      <c r="L453" s="12"/>
      <c r="T453" s="17"/>
      <c r="U453" s="19"/>
    </row>
    <row r="454" spans="3:21" ht="15.75" customHeight="1">
      <c r="C454" s="17"/>
      <c r="D454" s="18"/>
      <c r="E454" s="18"/>
      <c r="F454" s="12"/>
      <c r="G454" s="12"/>
      <c r="H454" s="12"/>
      <c r="I454" s="12"/>
      <c r="J454" s="12"/>
      <c r="K454" s="12"/>
      <c r="L454" s="12"/>
      <c r="T454" s="17"/>
      <c r="U454" s="19"/>
    </row>
    <row r="455" spans="3:21" ht="15.75" customHeight="1">
      <c r="C455" s="17"/>
      <c r="D455" s="18"/>
      <c r="E455" s="18"/>
      <c r="F455" s="12"/>
      <c r="G455" s="12"/>
      <c r="H455" s="12"/>
      <c r="I455" s="12"/>
      <c r="J455" s="12"/>
      <c r="K455" s="12"/>
      <c r="L455" s="12"/>
      <c r="T455" s="17"/>
      <c r="U455" s="19"/>
    </row>
    <row r="456" spans="3:21" ht="15.75" customHeight="1">
      <c r="C456" s="17"/>
      <c r="D456" s="18"/>
      <c r="E456" s="18"/>
      <c r="F456" s="12"/>
      <c r="G456" s="12"/>
      <c r="H456" s="12"/>
      <c r="I456" s="12"/>
      <c r="J456" s="12"/>
      <c r="K456" s="12"/>
      <c r="L456" s="12"/>
      <c r="T456" s="17"/>
      <c r="U456" s="19"/>
    </row>
    <row r="457" spans="3:21" ht="15.75" customHeight="1">
      <c r="C457" s="17"/>
      <c r="D457" s="18"/>
      <c r="E457" s="18"/>
      <c r="F457" s="12"/>
      <c r="G457" s="12"/>
      <c r="H457" s="12"/>
      <c r="I457" s="12"/>
      <c r="J457" s="12"/>
      <c r="K457" s="12"/>
      <c r="L457" s="12"/>
      <c r="T457" s="17"/>
      <c r="U457" s="19"/>
    </row>
    <row r="458" spans="3:21" ht="15.75" customHeight="1">
      <c r="C458" s="17"/>
      <c r="D458" s="18"/>
      <c r="E458" s="18"/>
      <c r="F458" s="12"/>
      <c r="G458" s="12"/>
      <c r="H458" s="12"/>
      <c r="I458" s="12"/>
      <c r="J458" s="12"/>
      <c r="K458" s="12"/>
      <c r="L458" s="12"/>
      <c r="T458" s="17"/>
      <c r="U458" s="19"/>
    </row>
    <row r="459" spans="3:21" ht="15.75" customHeight="1">
      <c r="C459" s="17"/>
      <c r="D459" s="18"/>
      <c r="E459" s="18"/>
      <c r="F459" s="12"/>
      <c r="G459" s="12"/>
      <c r="H459" s="12"/>
      <c r="I459" s="12"/>
      <c r="J459" s="12"/>
      <c r="K459" s="12"/>
      <c r="L459" s="12"/>
      <c r="T459" s="17"/>
      <c r="U459" s="19"/>
    </row>
    <row r="460" spans="3:21" ht="15.75" customHeight="1">
      <c r="C460" s="17"/>
      <c r="D460" s="18"/>
      <c r="E460" s="18"/>
      <c r="F460" s="12"/>
      <c r="G460" s="12"/>
      <c r="H460" s="12"/>
      <c r="I460" s="12"/>
      <c r="J460" s="12"/>
      <c r="K460" s="12"/>
      <c r="L460" s="12"/>
      <c r="T460" s="17"/>
      <c r="U460" s="19"/>
    </row>
    <row r="461" spans="3:21" ht="15.75" customHeight="1">
      <c r="C461" s="17"/>
      <c r="D461" s="18"/>
      <c r="E461" s="18"/>
      <c r="F461" s="12"/>
      <c r="G461" s="12"/>
      <c r="H461" s="12"/>
      <c r="I461" s="12"/>
      <c r="J461" s="12"/>
      <c r="K461" s="12"/>
      <c r="L461" s="12"/>
      <c r="T461" s="17"/>
      <c r="U461" s="19"/>
    </row>
    <row r="462" spans="3:21" ht="15.75" customHeight="1">
      <c r="C462" s="17"/>
      <c r="D462" s="18"/>
      <c r="E462" s="18"/>
      <c r="F462" s="12"/>
      <c r="G462" s="12"/>
      <c r="H462" s="12"/>
      <c r="I462" s="12"/>
      <c r="J462" s="12"/>
      <c r="K462" s="12"/>
      <c r="L462" s="12"/>
      <c r="T462" s="17"/>
      <c r="U462" s="19"/>
    </row>
    <row r="463" spans="3:21" ht="15.75" customHeight="1">
      <c r="C463" s="17"/>
      <c r="D463" s="18"/>
      <c r="E463" s="18"/>
      <c r="F463" s="12"/>
      <c r="G463" s="12"/>
      <c r="H463" s="12"/>
      <c r="I463" s="12"/>
      <c r="J463" s="12"/>
      <c r="K463" s="12"/>
      <c r="L463" s="12"/>
      <c r="T463" s="17"/>
      <c r="U463" s="19"/>
    </row>
    <row r="464" spans="3:21" ht="15.75" customHeight="1">
      <c r="C464" s="17"/>
      <c r="D464" s="18"/>
      <c r="E464" s="18"/>
      <c r="F464" s="12"/>
      <c r="G464" s="12"/>
      <c r="H464" s="12"/>
      <c r="I464" s="12"/>
      <c r="J464" s="12"/>
      <c r="K464" s="12"/>
      <c r="L464" s="12"/>
      <c r="T464" s="17"/>
      <c r="U464" s="19"/>
    </row>
    <row r="465" spans="3:21" ht="15.75" customHeight="1">
      <c r="C465" s="17"/>
      <c r="D465" s="18"/>
      <c r="E465" s="18"/>
      <c r="F465" s="12"/>
      <c r="G465" s="12"/>
      <c r="H465" s="12"/>
      <c r="I465" s="12"/>
      <c r="J465" s="12"/>
      <c r="K465" s="12"/>
      <c r="L465" s="12"/>
      <c r="T465" s="17"/>
      <c r="U465" s="19"/>
    </row>
    <row r="466" spans="3:21" ht="15.75" customHeight="1">
      <c r="C466" s="17"/>
      <c r="D466" s="18"/>
      <c r="E466" s="18"/>
      <c r="F466" s="12"/>
      <c r="G466" s="12"/>
      <c r="H466" s="12"/>
      <c r="I466" s="12"/>
      <c r="J466" s="12"/>
      <c r="K466" s="12"/>
      <c r="L466" s="12"/>
      <c r="T466" s="17"/>
      <c r="U466" s="19"/>
    </row>
    <row r="467" spans="3:21" ht="15.75" customHeight="1">
      <c r="C467" s="17"/>
      <c r="D467" s="18"/>
      <c r="E467" s="18"/>
      <c r="F467" s="12"/>
      <c r="G467" s="12"/>
      <c r="H467" s="12"/>
      <c r="I467" s="12"/>
      <c r="J467" s="12"/>
      <c r="K467" s="12"/>
      <c r="L467" s="12"/>
      <c r="T467" s="17"/>
      <c r="U467" s="19"/>
    </row>
    <row r="468" spans="3:21" ht="15.75" customHeight="1">
      <c r="C468" s="17"/>
      <c r="D468" s="18"/>
      <c r="E468" s="18"/>
      <c r="F468" s="12"/>
      <c r="G468" s="12"/>
      <c r="H468" s="12"/>
      <c r="I468" s="12"/>
      <c r="J468" s="12"/>
      <c r="K468" s="12"/>
      <c r="L468" s="12"/>
      <c r="T468" s="17"/>
      <c r="U468" s="19"/>
    </row>
    <row r="469" spans="3:21" ht="15.75" customHeight="1">
      <c r="C469" s="17"/>
      <c r="D469" s="18"/>
      <c r="E469" s="18"/>
      <c r="F469" s="12"/>
      <c r="G469" s="12"/>
      <c r="H469" s="12"/>
      <c r="I469" s="12"/>
      <c r="J469" s="12"/>
      <c r="K469" s="12"/>
      <c r="L469" s="12"/>
      <c r="T469" s="17"/>
      <c r="U469" s="19"/>
    </row>
    <row r="470" spans="3:21" ht="15.75" customHeight="1">
      <c r="C470" s="17"/>
      <c r="D470" s="18"/>
      <c r="E470" s="18"/>
      <c r="F470" s="12"/>
      <c r="G470" s="12"/>
      <c r="H470" s="12"/>
      <c r="I470" s="12"/>
      <c r="J470" s="12"/>
      <c r="K470" s="12"/>
      <c r="L470" s="12"/>
      <c r="T470" s="17"/>
      <c r="U470" s="19"/>
    </row>
    <row r="471" spans="3:21" ht="15.75" customHeight="1">
      <c r="C471" s="17"/>
      <c r="D471" s="18"/>
      <c r="E471" s="18"/>
      <c r="F471" s="12"/>
      <c r="G471" s="12"/>
      <c r="H471" s="12"/>
      <c r="I471" s="12"/>
      <c r="J471" s="12"/>
      <c r="K471" s="12"/>
      <c r="L471" s="12"/>
      <c r="T471" s="17"/>
      <c r="U471" s="19"/>
    </row>
    <row r="472" spans="3:21" ht="15.75" customHeight="1">
      <c r="C472" s="17"/>
      <c r="D472" s="18"/>
      <c r="E472" s="18"/>
      <c r="F472" s="12"/>
      <c r="G472" s="12"/>
      <c r="H472" s="12"/>
      <c r="I472" s="12"/>
      <c r="J472" s="12"/>
      <c r="K472" s="12"/>
      <c r="L472" s="12"/>
      <c r="T472" s="17"/>
      <c r="U472" s="19"/>
    </row>
    <row r="473" spans="3:21" ht="15.75" customHeight="1">
      <c r="C473" s="17"/>
      <c r="D473" s="18"/>
      <c r="E473" s="18"/>
      <c r="F473" s="12"/>
      <c r="G473" s="12"/>
      <c r="H473" s="12"/>
      <c r="I473" s="12"/>
      <c r="J473" s="12"/>
      <c r="K473" s="12"/>
      <c r="L473" s="12"/>
      <c r="T473" s="17"/>
      <c r="U473" s="19"/>
    </row>
    <row r="474" spans="3:21" ht="15.75" customHeight="1">
      <c r="C474" s="17"/>
      <c r="D474" s="18"/>
      <c r="E474" s="18"/>
      <c r="F474" s="12"/>
      <c r="G474" s="12"/>
      <c r="H474" s="12"/>
      <c r="I474" s="12"/>
      <c r="J474" s="12"/>
      <c r="K474" s="12"/>
      <c r="L474" s="12"/>
      <c r="T474" s="17"/>
      <c r="U474" s="19"/>
    </row>
    <row r="475" spans="3:21" ht="15.75" customHeight="1">
      <c r="C475" s="17"/>
      <c r="D475" s="18"/>
      <c r="E475" s="18"/>
      <c r="F475" s="12"/>
      <c r="G475" s="12"/>
      <c r="H475" s="12"/>
      <c r="I475" s="12"/>
      <c r="J475" s="12"/>
      <c r="K475" s="12"/>
      <c r="L475" s="12"/>
      <c r="T475" s="17"/>
      <c r="U475" s="19"/>
    </row>
    <row r="476" spans="3:21" ht="15.75" customHeight="1">
      <c r="C476" s="17"/>
      <c r="D476" s="18"/>
      <c r="E476" s="18"/>
      <c r="F476" s="12"/>
      <c r="G476" s="12"/>
      <c r="H476" s="12"/>
      <c r="I476" s="12"/>
      <c r="J476" s="12"/>
      <c r="K476" s="12"/>
      <c r="L476" s="12"/>
      <c r="T476" s="17"/>
      <c r="U476" s="19"/>
    </row>
    <row r="477" spans="3:21" ht="15.75" customHeight="1">
      <c r="C477" s="17"/>
      <c r="D477" s="18"/>
      <c r="E477" s="18"/>
      <c r="F477" s="12"/>
      <c r="G477" s="12"/>
      <c r="H477" s="12"/>
      <c r="I477" s="12"/>
      <c r="J477" s="12"/>
      <c r="K477" s="12"/>
      <c r="L477" s="12"/>
      <c r="T477" s="17"/>
      <c r="U477" s="19"/>
    </row>
    <row r="478" spans="3:21" ht="15.75" customHeight="1">
      <c r="C478" s="17"/>
      <c r="D478" s="18"/>
      <c r="E478" s="18"/>
      <c r="F478" s="12"/>
      <c r="G478" s="12"/>
      <c r="H478" s="12"/>
      <c r="I478" s="12"/>
      <c r="J478" s="12"/>
      <c r="K478" s="12"/>
      <c r="L478" s="12"/>
      <c r="T478" s="17"/>
      <c r="U478" s="19"/>
    </row>
    <row r="479" spans="3:21" ht="15.75" customHeight="1">
      <c r="C479" s="17"/>
      <c r="D479" s="18"/>
      <c r="E479" s="18"/>
      <c r="F479" s="12"/>
      <c r="G479" s="12"/>
      <c r="H479" s="12"/>
      <c r="I479" s="12"/>
      <c r="J479" s="12"/>
      <c r="K479" s="12"/>
      <c r="L479" s="12"/>
      <c r="T479" s="17"/>
      <c r="U479" s="19"/>
    </row>
    <row r="480" spans="3:21" ht="15.75" customHeight="1">
      <c r="C480" s="17"/>
      <c r="D480" s="18"/>
      <c r="E480" s="18"/>
      <c r="F480" s="12"/>
      <c r="G480" s="12"/>
      <c r="H480" s="12"/>
      <c r="I480" s="12"/>
      <c r="J480" s="12"/>
      <c r="K480" s="12"/>
      <c r="L480" s="12"/>
      <c r="T480" s="17"/>
      <c r="U480" s="19"/>
    </row>
    <row r="481" spans="3:21" ht="15.75" customHeight="1">
      <c r="C481" s="17"/>
      <c r="D481" s="18"/>
      <c r="E481" s="18"/>
      <c r="F481" s="12"/>
      <c r="G481" s="12"/>
      <c r="H481" s="12"/>
      <c r="I481" s="12"/>
      <c r="J481" s="12"/>
      <c r="K481" s="12"/>
      <c r="L481" s="12"/>
      <c r="T481" s="17"/>
      <c r="U481" s="19"/>
    </row>
    <row r="482" spans="3:21" ht="15.75" customHeight="1">
      <c r="C482" s="17"/>
      <c r="D482" s="18"/>
      <c r="E482" s="18"/>
      <c r="F482" s="12"/>
      <c r="G482" s="12"/>
      <c r="H482" s="12"/>
      <c r="I482" s="12"/>
      <c r="J482" s="12"/>
      <c r="K482" s="12"/>
      <c r="L482" s="12"/>
      <c r="T482" s="17"/>
      <c r="U482" s="19"/>
    </row>
    <row r="483" spans="3:21" ht="15.75" customHeight="1">
      <c r="C483" s="17"/>
      <c r="D483" s="18"/>
      <c r="E483" s="18"/>
      <c r="F483" s="12"/>
      <c r="G483" s="12"/>
      <c r="H483" s="12"/>
      <c r="I483" s="12"/>
      <c r="J483" s="12"/>
      <c r="K483" s="12"/>
      <c r="L483" s="12"/>
      <c r="T483" s="17"/>
      <c r="U483" s="19"/>
    </row>
    <row r="484" spans="3:21" ht="15.75" customHeight="1">
      <c r="C484" s="17"/>
      <c r="D484" s="18"/>
      <c r="E484" s="18"/>
      <c r="F484" s="12"/>
      <c r="G484" s="12"/>
      <c r="H484" s="12"/>
      <c r="I484" s="12"/>
      <c r="J484" s="12"/>
      <c r="K484" s="12"/>
      <c r="L484" s="12"/>
      <c r="T484" s="17"/>
      <c r="U484" s="19"/>
    </row>
    <row r="485" spans="3:21" ht="15.75" customHeight="1">
      <c r="C485" s="17"/>
      <c r="D485" s="18"/>
      <c r="E485" s="18"/>
      <c r="F485" s="12"/>
      <c r="G485" s="12"/>
      <c r="H485" s="12"/>
      <c r="I485" s="12"/>
      <c r="J485" s="12"/>
      <c r="K485" s="12"/>
      <c r="L485" s="12"/>
      <c r="T485" s="17"/>
      <c r="U485" s="19"/>
    </row>
    <row r="486" spans="3:21" ht="15.75" customHeight="1">
      <c r="C486" s="17"/>
      <c r="D486" s="18"/>
      <c r="E486" s="18"/>
      <c r="F486" s="12"/>
      <c r="G486" s="12"/>
      <c r="H486" s="12"/>
      <c r="I486" s="12"/>
      <c r="J486" s="12"/>
      <c r="K486" s="12"/>
      <c r="L486" s="12"/>
      <c r="T486" s="17"/>
      <c r="U486" s="19"/>
    </row>
    <row r="487" spans="3:21" ht="15.75" customHeight="1">
      <c r="C487" s="17"/>
      <c r="D487" s="18"/>
      <c r="E487" s="18"/>
      <c r="F487" s="12"/>
      <c r="G487" s="12"/>
      <c r="H487" s="12"/>
      <c r="I487" s="12"/>
      <c r="J487" s="12"/>
      <c r="K487" s="12"/>
      <c r="L487" s="12"/>
      <c r="T487" s="17"/>
      <c r="U487" s="19"/>
    </row>
    <row r="488" spans="3:21" ht="15.75" customHeight="1">
      <c r="C488" s="17"/>
      <c r="D488" s="18"/>
      <c r="E488" s="18"/>
      <c r="F488" s="12"/>
      <c r="G488" s="12"/>
      <c r="H488" s="12"/>
      <c r="I488" s="12"/>
      <c r="J488" s="12"/>
      <c r="K488" s="12"/>
      <c r="L488" s="12"/>
      <c r="T488" s="17"/>
      <c r="U488" s="19"/>
    </row>
    <row r="489" spans="3:21" ht="15.75" customHeight="1">
      <c r="C489" s="17"/>
      <c r="D489" s="18"/>
      <c r="E489" s="18"/>
      <c r="F489" s="12"/>
      <c r="G489" s="12"/>
      <c r="H489" s="12"/>
      <c r="I489" s="12"/>
      <c r="J489" s="12"/>
      <c r="K489" s="12"/>
      <c r="L489" s="12"/>
      <c r="T489" s="17"/>
      <c r="U489" s="19"/>
    </row>
    <row r="490" spans="3:21" ht="15.75" customHeight="1">
      <c r="C490" s="17"/>
      <c r="D490" s="18"/>
      <c r="E490" s="18"/>
      <c r="F490" s="12"/>
      <c r="G490" s="12"/>
      <c r="H490" s="12"/>
      <c r="I490" s="12"/>
      <c r="J490" s="12"/>
      <c r="K490" s="12"/>
      <c r="L490" s="12"/>
      <c r="T490" s="17"/>
      <c r="U490" s="19"/>
    </row>
    <row r="491" spans="3:21" ht="15.75" customHeight="1">
      <c r="C491" s="17"/>
      <c r="D491" s="18"/>
      <c r="E491" s="18"/>
      <c r="F491" s="12"/>
      <c r="G491" s="12"/>
      <c r="H491" s="12"/>
      <c r="I491" s="12"/>
      <c r="J491" s="12"/>
      <c r="K491" s="12"/>
      <c r="L491" s="12"/>
      <c r="T491" s="17"/>
      <c r="U491" s="19"/>
    </row>
    <row r="492" spans="3:21" ht="15.75" customHeight="1">
      <c r="C492" s="17"/>
      <c r="D492" s="18"/>
      <c r="E492" s="18"/>
      <c r="F492" s="12"/>
      <c r="G492" s="12"/>
      <c r="H492" s="12"/>
      <c r="I492" s="12"/>
      <c r="J492" s="12"/>
      <c r="K492" s="12"/>
      <c r="L492" s="12"/>
      <c r="T492" s="17"/>
      <c r="U492" s="19"/>
    </row>
    <row r="493" spans="3:21" ht="15.75" customHeight="1">
      <c r="C493" s="17"/>
      <c r="D493" s="18"/>
      <c r="E493" s="18"/>
      <c r="F493" s="12"/>
      <c r="G493" s="12"/>
      <c r="H493" s="12"/>
      <c r="I493" s="12"/>
      <c r="J493" s="12"/>
      <c r="K493" s="12"/>
      <c r="L493" s="12"/>
      <c r="T493" s="17"/>
      <c r="U493" s="19"/>
    </row>
    <row r="494" spans="3:21" ht="15.75" customHeight="1">
      <c r="C494" s="17"/>
      <c r="D494" s="18"/>
      <c r="E494" s="18"/>
      <c r="F494" s="12"/>
      <c r="G494" s="12"/>
      <c r="H494" s="12"/>
      <c r="I494" s="12"/>
      <c r="J494" s="12"/>
      <c r="K494" s="12"/>
      <c r="L494" s="12"/>
      <c r="T494" s="17"/>
      <c r="U494" s="19"/>
    </row>
    <row r="495" spans="3:21" ht="15.75" customHeight="1">
      <c r="C495" s="17"/>
      <c r="D495" s="18"/>
      <c r="E495" s="18"/>
      <c r="F495" s="12"/>
      <c r="G495" s="12"/>
      <c r="H495" s="12"/>
      <c r="I495" s="12"/>
      <c r="J495" s="12"/>
      <c r="K495" s="12"/>
      <c r="L495" s="12"/>
      <c r="T495" s="17"/>
      <c r="U495" s="19"/>
    </row>
    <row r="496" spans="3:21" ht="15.75" customHeight="1">
      <c r="C496" s="17"/>
      <c r="D496" s="18"/>
      <c r="E496" s="18"/>
      <c r="F496" s="12"/>
      <c r="G496" s="12"/>
      <c r="H496" s="12"/>
      <c r="I496" s="12"/>
      <c r="J496" s="12"/>
      <c r="K496" s="12"/>
      <c r="L496" s="12"/>
      <c r="T496" s="17"/>
      <c r="U496" s="19"/>
    </row>
    <row r="497" spans="3:21" ht="15.75" customHeight="1">
      <c r="C497" s="17"/>
      <c r="D497" s="18"/>
      <c r="E497" s="18"/>
      <c r="F497" s="12"/>
      <c r="G497" s="12"/>
      <c r="H497" s="12"/>
      <c r="I497" s="12"/>
      <c r="J497" s="12"/>
      <c r="K497" s="12"/>
      <c r="L497" s="12"/>
      <c r="T497" s="17"/>
      <c r="U497" s="19"/>
    </row>
    <row r="498" spans="3:21" ht="15.75" customHeight="1">
      <c r="C498" s="17"/>
      <c r="D498" s="18"/>
      <c r="E498" s="18"/>
      <c r="F498" s="12"/>
      <c r="G498" s="12"/>
      <c r="H498" s="12"/>
      <c r="I498" s="12"/>
      <c r="J498" s="12"/>
      <c r="K498" s="12"/>
      <c r="L498" s="12"/>
      <c r="T498" s="17"/>
      <c r="U498" s="19"/>
    </row>
    <row r="499" spans="3:21" ht="15.75" customHeight="1">
      <c r="C499" s="17"/>
      <c r="D499" s="18"/>
      <c r="E499" s="18"/>
      <c r="F499" s="12"/>
      <c r="G499" s="12"/>
      <c r="H499" s="12"/>
      <c r="I499" s="12"/>
      <c r="J499" s="12"/>
      <c r="K499" s="12"/>
      <c r="L499" s="12"/>
      <c r="T499" s="17"/>
      <c r="U499" s="19"/>
    </row>
    <row r="500" spans="3:21" ht="15.75" customHeight="1">
      <c r="C500" s="17"/>
      <c r="D500" s="18"/>
      <c r="E500" s="18"/>
      <c r="F500" s="12"/>
      <c r="G500" s="12"/>
      <c r="H500" s="12"/>
      <c r="I500" s="12"/>
      <c r="J500" s="12"/>
      <c r="K500" s="12"/>
      <c r="L500" s="12"/>
      <c r="T500" s="17"/>
      <c r="U500" s="19"/>
    </row>
    <row r="501" spans="3:21" ht="15.75" customHeight="1">
      <c r="C501" s="17"/>
      <c r="D501" s="18"/>
      <c r="E501" s="18"/>
      <c r="F501" s="12"/>
      <c r="G501" s="12"/>
      <c r="H501" s="12"/>
      <c r="I501" s="12"/>
      <c r="J501" s="12"/>
      <c r="K501" s="12"/>
      <c r="L501" s="12"/>
      <c r="T501" s="17"/>
      <c r="U501" s="19"/>
    </row>
    <row r="502" spans="3:21" ht="15.75" customHeight="1">
      <c r="C502" s="17"/>
      <c r="D502" s="18"/>
      <c r="E502" s="18"/>
      <c r="F502" s="12"/>
      <c r="G502" s="12"/>
      <c r="H502" s="12"/>
      <c r="I502" s="12"/>
      <c r="J502" s="12"/>
      <c r="K502" s="12"/>
      <c r="L502" s="12"/>
      <c r="T502" s="17"/>
      <c r="U502" s="19"/>
    </row>
    <row r="503" spans="3:21" ht="15.75" customHeight="1">
      <c r="C503" s="17"/>
      <c r="D503" s="18"/>
      <c r="E503" s="18"/>
      <c r="F503" s="12"/>
      <c r="G503" s="12"/>
      <c r="H503" s="12"/>
      <c r="I503" s="12"/>
      <c r="J503" s="12"/>
      <c r="K503" s="12"/>
      <c r="L503" s="12"/>
      <c r="T503" s="17"/>
      <c r="U503" s="19"/>
    </row>
    <row r="504" spans="3:21" ht="15.75" customHeight="1">
      <c r="C504" s="17"/>
      <c r="D504" s="18"/>
      <c r="E504" s="18"/>
      <c r="F504" s="12"/>
      <c r="G504" s="12"/>
      <c r="H504" s="12"/>
      <c r="I504" s="12"/>
      <c r="J504" s="12"/>
      <c r="K504" s="12"/>
      <c r="L504" s="12"/>
      <c r="T504" s="17"/>
      <c r="U504" s="19"/>
    </row>
    <row r="505" spans="3:21" ht="15.75" customHeight="1">
      <c r="C505" s="17"/>
      <c r="D505" s="18"/>
      <c r="E505" s="18"/>
      <c r="F505" s="12"/>
      <c r="G505" s="12"/>
      <c r="H505" s="12"/>
      <c r="I505" s="12"/>
      <c r="J505" s="12"/>
      <c r="K505" s="12"/>
      <c r="L505" s="12"/>
      <c r="T505" s="17"/>
      <c r="U505" s="19"/>
    </row>
    <row r="506" spans="3:21" ht="15.75" customHeight="1">
      <c r="C506" s="17"/>
      <c r="D506" s="18"/>
      <c r="E506" s="18"/>
      <c r="F506" s="12"/>
      <c r="G506" s="12"/>
      <c r="H506" s="12"/>
      <c r="I506" s="12"/>
      <c r="J506" s="12"/>
      <c r="K506" s="12"/>
      <c r="L506" s="12"/>
      <c r="T506" s="17"/>
      <c r="U506" s="19"/>
    </row>
    <row r="507" spans="3:21" ht="15.75" customHeight="1">
      <c r="C507" s="17"/>
      <c r="D507" s="18"/>
      <c r="E507" s="18"/>
      <c r="F507" s="12"/>
      <c r="G507" s="12"/>
      <c r="H507" s="12"/>
      <c r="I507" s="12"/>
      <c r="J507" s="12"/>
      <c r="K507" s="12"/>
      <c r="L507" s="12"/>
      <c r="T507" s="17"/>
      <c r="U507" s="19"/>
    </row>
    <row r="508" spans="3:21" ht="15.75" customHeight="1">
      <c r="C508" s="17"/>
      <c r="D508" s="18"/>
      <c r="E508" s="18"/>
      <c r="F508" s="12"/>
      <c r="G508" s="12"/>
      <c r="H508" s="12"/>
      <c r="I508" s="12"/>
      <c r="J508" s="12"/>
      <c r="K508" s="12"/>
      <c r="L508" s="12"/>
      <c r="T508" s="17"/>
      <c r="U508" s="19"/>
    </row>
    <row r="509" spans="3:21" ht="15.75" customHeight="1">
      <c r="C509" s="17"/>
      <c r="D509" s="18"/>
      <c r="E509" s="18"/>
      <c r="F509" s="12"/>
      <c r="G509" s="12"/>
      <c r="H509" s="12"/>
      <c r="I509" s="12"/>
      <c r="J509" s="12"/>
      <c r="K509" s="12"/>
      <c r="L509" s="12"/>
      <c r="T509" s="17"/>
      <c r="U509" s="19"/>
    </row>
    <row r="510" spans="3:21" ht="15.75" customHeight="1">
      <c r="C510" s="17"/>
      <c r="D510" s="18"/>
      <c r="E510" s="18"/>
      <c r="F510" s="12"/>
      <c r="G510" s="12"/>
      <c r="H510" s="12"/>
      <c r="I510" s="12"/>
      <c r="J510" s="12"/>
      <c r="K510" s="12"/>
      <c r="L510" s="12"/>
      <c r="T510" s="17"/>
      <c r="U510" s="19"/>
    </row>
    <row r="511" spans="3:21" ht="15.75" customHeight="1">
      <c r="C511" s="17"/>
      <c r="D511" s="18"/>
      <c r="E511" s="18"/>
      <c r="F511" s="12"/>
      <c r="G511" s="12"/>
      <c r="H511" s="12"/>
      <c r="I511" s="12"/>
      <c r="J511" s="12"/>
      <c r="K511" s="12"/>
      <c r="L511" s="12"/>
      <c r="T511" s="17"/>
      <c r="U511" s="19"/>
    </row>
    <row r="512" spans="3:21" ht="15.75" customHeight="1">
      <c r="C512" s="17"/>
      <c r="D512" s="18"/>
      <c r="E512" s="18"/>
      <c r="F512" s="12"/>
      <c r="G512" s="12"/>
      <c r="H512" s="12"/>
      <c r="I512" s="12"/>
      <c r="J512" s="12"/>
      <c r="K512" s="12"/>
      <c r="L512" s="12"/>
      <c r="T512" s="17"/>
      <c r="U512" s="19"/>
    </row>
    <row r="513" spans="3:21" ht="15.75" customHeight="1">
      <c r="C513" s="17"/>
      <c r="D513" s="18"/>
      <c r="E513" s="18"/>
      <c r="F513" s="12"/>
      <c r="G513" s="12"/>
      <c r="H513" s="12"/>
      <c r="I513" s="12"/>
      <c r="J513" s="12"/>
      <c r="K513" s="12"/>
      <c r="L513" s="12"/>
      <c r="T513" s="17"/>
      <c r="U513" s="19"/>
    </row>
    <row r="514" spans="3:21" ht="15.75" customHeight="1">
      <c r="C514" s="17"/>
      <c r="D514" s="18"/>
      <c r="E514" s="18"/>
      <c r="F514" s="12"/>
      <c r="G514" s="12"/>
      <c r="H514" s="12"/>
      <c r="I514" s="12"/>
      <c r="J514" s="12"/>
      <c r="K514" s="12"/>
      <c r="L514" s="12"/>
      <c r="T514" s="17"/>
      <c r="U514" s="19"/>
    </row>
    <row r="515" spans="3:21" ht="15.75" customHeight="1">
      <c r="C515" s="17"/>
      <c r="D515" s="18"/>
      <c r="E515" s="18"/>
      <c r="F515" s="12"/>
      <c r="G515" s="12"/>
      <c r="H515" s="12"/>
      <c r="I515" s="12"/>
      <c r="J515" s="12"/>
      <c r="K515" s="12"/>
      <c r="L515" s="12"/>
      <c r="T515" s="17"/>
      <c r="U515" s="19"/>
    </row>
    <row r="516" spans="3:21" ht="15.75" customHeight="1">
      <c r="C516" s="17"/>
      <c r="D516" s="18"/>
      <c r="E516" s="18"/>
      <c r="F516" s="12"/>
      <c r="G516" s="12"/>
      <c r="H516" s="12"/>
      <c r="I516" s="12"/>
      <c r="J516" s="12"/>
      <c r="K516" s="12"/>
      <c r="L516" s="12"/>
      <c r="T516" s="17"/>
      <c r="U516" s="19"/>
    </row>
    <row r="517" spans="3:21" ht="15.75" customHeight="1">
      <c r="C517" s="17"/>
      <c r="D517" s="18"/>
      <c r="E517" s="18"/>
      <c r="F517" s="12"/>
      <c r="G517" s="12"/>
      <c r="H517" s="12"/>
      <c r="I517" s="12"/>
      <c r="J517" s="12"/>
      <c r="K517" s="12"/>
      <c r="L517" s="12"/>
      <c r="T517" s="17"/>
      <c r="U517" s="19"/>
    </row>
    <row r="518" spans="3:21" ht="15.75" customHeight="1">
      <c r="C518" s="17"/>
      <c r="D518" s="18"/>
      <c r="E518" s="18"/>
      <c r="F518" s="12"/>
      <c r="G518" s="12"/>
      <c r="H518" s="12"/>
      <c r="I518" s="12"/>
      <c r="J518" s="12"/>
      <c r="K518" s="12"/>
      <c r="L518" s="12"/>
      <c r="T518" s="17"/>
      <c r="U518" s="19"/>
    </row>
    <row r="519" spans="3:21" ht="15.75" customHeight="1">
      <c r="C519" s="17"/>
      <c r="D519" s="18"/>
      <c r="E519" s="18"/>
      <c r="F519" s="12"/>
      <c r="G519" s="12"/>
      <c r="H519" s="12"/>
      <c r="I519" s="12"/>
      <c r="J519" s="12"/>
      <c r="K519" s="12"/>
      <c r="L519" s="12"/>
      <c r="T519" s="17"/>
      <c r="U519" s="19"/>
    </row>
    <row r="520" spans="3:21" ht="15.75" customHeight="1">
      <c r="C520" s="17"/>
      <c r="D520" s="18"/>
      <c r="E520" s="18"/>
      <c r="F520" s="12"/>
      <c r="G520" s="12"/>
      <c r="H520" s="12"/>
      <c r="I520" s="12"/>
      <c r="J520" s="12"/>
      <c r="K520" s="12"/>
      <c r="L520" s="12"/>
      <c r="T520" s="17"/>
      <c r="U520" s="19"/>
    </row>
    <row r="521" spans="3:21" ht="15.75" customHeight="1">
      <c r="C521" s="17"/>
      <c r="D521" s="18"/>
      <c r="E521" s="18"/>
      <c r="F521" s="12"/>
      <c r="G521" s="12"/>
      <c r="H521" s="12"/>
      <c r="I521" s="12"/>
      <c r="J521" s="12"/>
      <c r="K521" s="12"/>
      <c r="L521" s="12"/>
      <c r="T521" s="17"/>
      <c r="U521" s="19"/>
    </row>
    <row r="522" spans="3:21" ht="15.75" customHeight="1">
      <c r="C522" s="17"/>
      <c r="D522" s="18"/>
      <c r="E522" s="18"/>
      <c r="F522" s="12"/>
      <c r="G522" s="12"/>
      <c r="H522" s="12"/>
      <c r="I522" s="12"/>
      <c r="J522" s="12"/>
      <c r="K522" s="12"/>
      <c r="L522" s="12"/>
      <c r="T522" s="17"/>
      <c r="U522" s="19"/>
    </row>
    <row r="523" spans="3:21" ht="15.75" customHeight="1">
      <c r="C523" s="17"/>
      <c r="D523" s="18"/>
      <c r="E523" s="18"/>
      <c r="F523" s="12"/>
      <c r="G523" s="12"/>
      <c r="H523" s="12"/>
      <c r="I523" s="12"/>
      <c r="J523" s="12"/>
      <c r="K523" s="12"/>
      <c r="L523" s="12"/>
      <c r="T523" s="17"/>
      <c r="U523" s="19"/>
    </row>
    <row r="524" spans="3:21" ht="15.75" customHeight="1">
      <c r="C524" s="17"/>
      <c r="D524" s="18"/>
      <c r="E524" s="18"/>
      <c r="F524" s="12"/>
      <c r="G524" s="12"/>
      <c r="H524" s="12"/>
      <c r="I524" s="12"/>
      <c r="J524" s="12"/>
      <c r="K524" s="12"/>
      <c r="L524" s="12"/>
      <c r="T524" s="17"/>
      <c r="U524" s="19"/>
    </row>
    <row r="525" spans="3:21" ht="15.75" customHeight="1">
      <c r="C525" s="17"/>
      <c r="D525" s="18"/>
      <c r="E525" s="18"/>
      <c r="F525" s="12"/>
      <c r="G525" s="12"/>
      <c r="H525" s="12"/>
      <c r="I525" s="12"/>
      <c r="J525" s="12"/>
      <c r="K525" s="12"/>
      <c r="L525" s="12"/>
      <c r="T525" s="17"/>
      <c r="U525" s="19"/>
    </row>
    <row r="526" spans="3:21" ht="15.75" customHeight="1">
      <c r="C526" s="17"/>
      <c r="D526" s="18"/>
      <c r="E526" s="18"/>
      <c r="F526" s="12"/>
      <c r="G526" s="12"/>
      <c r="H526" s="12"/>
      <c r="I526" s="12"/>
      <c r="J526" s="12"/>
      <c r="K526" s="12"/>
      <c r="L526" s="12"/>
      <c r="T526" s="17"/>
      <c r="U526" s="19"/>
    </row>
    <row r="527" spans="3:21" ht="15.75" customHeight="1">
      <c r="C527" s="17"/>
      <c r="D527" s="18"/>
      <c r="E527" s="18"/>
      <c r="F527" s="12"/>
      <c r="G527" s="12"/>
      <c r="H527" s="12"/>
      <c r="I527" s="12"/>
      <c r="J527" s="12"/>
      <c r="K527" s="12"/>
      <c r="L527" s="12"/>
      <c r="T527" s="17"/>
      <c r="U527" s="19"/>
    </row>
    <row r="528" spans="3:21" ht="15.75" customHeight="1">
      <c r="C528" s="17"/>
      <c r="D528" s="18"/>
      <c r="E528" s="18"/>
      <c r="F528" s="12"/>
      <c r="G528" s="12"/>
      <c r="H528" s="12"/>
      <c r="I528" s="12"/>
      <c r="J528" s="12"/>
      <c r="K528" s="12"/>
      <c r="L528" s="12"/>
      <c r="T528" s="17"/>
      <c r="U528" s="19"/>
    </row>
    <row r="529" spans="3:21" ht="15.75" customHeight="1">
      <c r="C529" s="17"/>
      <c r="D529" s="18"/>
      <c r="E529" s="18"/>
      <c r="F529" s="12"/>
      <c r="G529" s="12"/>
      <c r="H529" s="12"/>
      <c r="I529" s="12"/>
      <c r="J529" s="12"/>
      <c r="K529" s="12"/>
      <c r="L529" s="12"/>
      <c r="T529" s="17"/>
      <c r="U529" s="19"/>
    </row>
    <row r="530" spans="3:21" ht="15.75" customHeight="1">
      <c r="C530" s="17"/>
      <c r="D530" s="18"/>
      <c r="E530" s="18"/>
      <c r="F530" s="12"/>
      <c r="G530" s="12"/>
      <c r="H530" s="12"/>
      <c r="I530" s="12"/>
      <c r="J530" s="12"/>
      <c r="K530" s="12"/>
      <c r="L530" s="12"/>
      <c r="T530" s="17"/>
      <c r="U530" s="19"/>
    </row>
    <row r="531" spans="3:21" ht="15.75" customHeight="1">
      <c r="C531" s="17"/>
      <c r="D531" s="18"/>
      <c r="E531" s="18"/>
      <c r="F531" s="12"/>
      <c r="G531" s="12"/>
      <c r="H531" s="12"/>
      <c r="I531" s="12"/>
      <c r="J531" s="12"/>
      <c r="K531" s="12"/>
      <c r="L531" s="12"/>
      <c r="T531" s="17"/>
      <c r="U531" s="19"/>
    </row>
    <row r="532" spans="3:21" ht="15.75" customHeight="1">
      <c r="C532" s="17"/>
      <c r="D532" s="18"/>
      <c r="E532" s="18"/>
      <c r="F532" s="12"/>
      <c r="G532" s="12"/>
      <c r="H532" s="12"/>
      <c r="I532" s="12"/>
      <c r="J532" s="12"/>
      <c r="K532" s="12"/>
      <c r="L532" s="12"/>
      <c r="T532" s="17"/>
      <c r="U532" s="19"/>
    </row>
    <row r="533" spans="3:21" ht="15.75" customHeight="1">
      <c r="C533" s="17"/>
      <c r="D533" s="18"/>
      <c r="E533" s="18"/>
      <c r="F533" s="12"/>
      <c r="G533" s="12"/>
      <c r="H533" s="12"/>
      <c r="I533" s="12"/>
      <c r="J533" s="12"/>
      <c r="K533" s="12"/>
      <c r="L533" s="12"/>
      <c r="T533" s="17"/>
      <c r="U533" s="19"/>
    </row>
    <row r="534" spans="3:21" ht="15.75" customHeight="1">
      <c r="C534" s="17"/>
      <c r="D534" s="18"/>
      <c r="E534" s="18"/>
      <c r="F534" s="12"/>
      <c r="G534" s="12"/>
      <c r="H534" s="12"/>
      <c r="I534" s="12"/>
      <c r="J534" s="12"/>
      <c r="K534" s="12"/>
      <c r="L534" s="12"/>
      <c r="T534" s="17"/>
      <c r="U534" s="19"/>
    </row>
    <row r="535" spans="3:21" ht="15.75" customHeight="1">
      <c r="C535" s="17"/>
      <c r="D535" s="18"/>
      <c r="E535" s="18"/>
      <c r="F535" s="12"/>
      <c r="G535" s="12"/>
      <c r="H535" s="12"/>
      <c r="I535" s="12"/>
      <c r="J535" s="12"/>
      <c r="K535" s="12"/>
      <c r="L535" s="12"/>
      <c r="T535" s="17"/>
      <c r="U535" s="19"/>
    </row>
    <row r="536" spans="3:21" ht="15.75" customHeight="1">
      <c r="C536" s="17"/>
      <c r="D536" s="18"/>
      <c r="E536" s="18"/>
      <c r="F536" s="12"/>
      <c r="G536" s="12"/>
      <c r="H536" s="12"/>
      <c r="I536" s="12"/>
      <c r="J536" s="12"/>
      <c r="K536" s="12"/>
      <c r="L536" s="12"/>
      <c r="T536" s="17"/>
      <c r="U536" s="19"/>
    </row>
    <row r="537" spans="3:21" ht="15.75" customHeight="1">
      <c r="C537" s="17"/>
      <c r="D537" s="18"/>
      <c r="E537" s="18"/>
      <c r="F537" s="12"/>
      <c r="G537" s="12"/>
      <c r="H537" s="12"/>
      <c r="I537" s="12"/>
      <c r="J537" s="12"/>
      <c r="K537" s="12"/>
      <c r="L537" s="12"/>
      <c r="T537" s="17"/>
      <c r="U537" s="19"/>
    </row>
    <row r="538" spans="3:21" ht="15.75" customHeight="1">
      <c r="C538" s="17"/>
      <c r="D538" s="18"/>
      <c r="E538" s="18"/>
      <c r="F538" s="12"/>
      <c r="G538" s="12"/>
      <c r="H538" s="12"/>
      <c r="I538" s="12"/>
      <c r="J538" s="12"/>
      <c r="K538" s="12"/>
      <c r="L538" s="12"/>
      <c r="T538" s="17"/>
      <c r="U538" s="19"/>
    </row>
    <row r="539" spans="3:21" ht="15.75" customHeight="1">
      <c r="C539" s="17"/>
      <c r="D539" s="18"/>
      <c r="E539" s="18"/>
      <c r="F539" s="12"/>
      <c r="G539" s="12"/>
      <c r="H539" s="12"/>
      <c r="I539" s="12"/>
      <c r="J539" s="12"/>
      <c r="K539" s="12"/>
      <c r="L539" s="12"/>
      <c r="T539" s="17"/>
      <c r="U539" s="19"/>
    </row>
    <row r="540" spans="3:21" ht="15.75" customHeight="1">
      <c r="C540" s="17"/>
      <c r="D540" s="18"/>
      <c r="E540" s="18"/>
      <c r="F540" s="12"/>
      <c r="G540" s="12"/>
      <c r="H540" s="12"/>
      <c r="I540" s="12"/>
      <c r="J540" s="12"/>
      <c r="K540" s="12"/>
      <c r="L540" s="12"/>
      <c r="T540" s="17"/>
      <c r="U540" s="19"/>
    </row>
    <row r="541" spans="3:21" ht="15.75" customHeight="1">
      <c r="C541" s="17"/>
      <c r="D541" s="18"/>
      <c r="E541" s="18"/>
      <c r="F541" s="12"/>
      <c r="G541" s="12"/>
      <c r="H541" s="12"/>
      <c r="I541" s="12"/>
      <c r="J541" s="12"/>
      <c r="K541" s="12"/>
      <c r="L541" s="12"/>
      <c r="T541" s="17"/>
      <c r="U541" s="19"/>
    </row>
    <row r="542" spans="3:21" ht="15.75" customHeight="1">
      <c r="C542" s="17"/>
      <c r="D542" s="18"/>
      <c r="E542" s="18"/>
      <c r="F542" s="12"/>
      <c r="G542" s="12"/>
      <c r="H542" s="12"/>
      <c r="I542" s="12"/>
      <c r="J542" s="12"/>
      <c r="K542" s="12"/>
      <c r="L542" s="12"/>
      <c r="T542" s="17"/>
      <c r="U542" s="19"/>
    </row>
    <row r="543" spans="3:21" ht="15.75" customHeight="1">
      <c r="C543" s="17"/>
      <c r="D543" s="18"/>
      <c r="E543" s="18"/>
      <c r="F543" s="12"/>
      <c r="G543" s="12"/>
      <c r="H543" s="12"/>
      <c r="I543" s="12"/>
      <c r="J543" s="12"/>
      <c r="K543" s="12"/>
      <c r="L543" s="12"/>
      <c r="T543" s="17"/>
      <c r="U543" s="19"/>
    </row>
    <row r="544" spans="3:21" ht="15.75" customHeight="1">
      <c r="C544" s="17"/>
      <c r="D544" s="18"/>
      <c r="E544" s="18"/>
      <c r="F544" s="12"/>
      <c r="G544" s="12"/>
      <c r="H544" s="12"/>
      <c r="I544" s="12"/>
      <c r="J544" s="12"/>
      <c r="K544" s="12"/>
      <c r="L544" s="12"/>
      <c r="T544" s="17"/>
      <c r="U544" s="19"/>
    </row>
  </sheetData>
  <pageMargins left="0.7" right="0.7" top="0.75" bottom="0.75" header="0.3" footer="0.3"/>
  <pageSetup orientation="portrait" horizontalDpi="0" verticalDpi="0" r:id="rId1"/>
  <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AF542"/>
  <sheetViews>
    <sheetView showGridLines="0" zoomScale="90" zoomScaleNormal="90" zoomScalePageLayoutView="90" workbookViewId="0"/>
  </sheetViews>
  <sheetFormatPr defaultColWidth="8.875" defaultRowHeight="15.75" customHeight="1"/>
  <cols>
    <col min="1" max="2" width="3.5" style="2" customWidth="1"/>
    <col min="3" max="3" width="26" style="2" customWidth="1"/>
    <col min="4" max="4" width="20" style="2" customWidth="1"/>
    <col min="5" max="5" width="24.625" style="2" bestFit="1" customWidth="1"/>
    <col min="6" max="6" width="14.5" style="2" customWidth="1"/>
    <col min="7" max="17" width="9.375" style="2" customWidth="1"/>
    <col min="18" max="18" width="8.875" style="2"/>
    <col min="19" max="19" width="20.125" style="2" customWidth="1"/>
    <col min="20" max="20" width="16.625" style="2" customWidth="1"/>
    <col min="21" max="21" width="11.5" style="2" customWidth="1"/>
    <col min="22" max="29" width="14.125" style="2" customWidth="1"/>
    <col min="30" max="30" width="30.125" style="2" customWidth="1"/>
    <col min="31" max="32" width="10.625" style="2" customWidth="1"/>
    <col min="33" max="33" width="19.375" style="2" customWidth="1"/>
    <col min="34" max="16384" width="8.875" style="2"/>
  </cols>
  <sheetData>
    <row r="1" spans="3:32" s="47" customFormat="1" ht="16.5" customHeight="1"/>
    <row r="2" spans="3:32" s="47" customFormat="1">
      <c r="C2" s="113" t="s">
        <v>514</v>
      </c>
      <c r="S2" s="6"/>
    </row>
    <row r="3" spans="3:32" s="47" customFormat="1" ht="16.5" customHeight="1">
      <c r="T3" s="49"/>
      <c r="U3" s="48"/>
      <c r="AD3" s="27"/>
      <c r="AE3" s="5"/>
      <c r="AF3" s="5"/>
    </row>
    <row r="4" spans="3:32" s="47" customFormat="1" ht="16.5" customHeight="1">
      <c r="D4" s="427"/>
      <c r="E4" s="427"/>
      <c r="F4" s="427"/>
      <c r="S4" s="44"/>
      <c r="T4" s="44"/>
      <c r="U4" s="44"/>
      <c r="AD4" s="44"/>
      <c r="AE4" s="44"/>
      <c r="AF4" s="44"/>
    </row>
    <row r="5" spans="3:32" s="47" customFormat="1" ht="16.5" customHeight="1">
      <c r="D5" s="241" t="s">
        <v>90</v>
      </c>
      <c r="E5" s="242" t="s">
        <v>511</v>
      </c>
      <c r="F5" s="242" t="s">
        <v>92</v>
      </c>
      <c r="S5" s="43"/>
      <c r="T5" s="49"/>
      <c r="U5" s="48"/>
      <c r="AD5" s="5"/>
      <c r="AE5" s="49"/>
      <c r="AF5" s="48"/>
    </row>
    <row r="6" spans="3:32" s="47" customFormat="1" ht="18" customHeight="1">
      <c r="C6" s="257">
        <v>0.08</v>
      </c>
      <c r="D6" s="258" t="s">
        <v>517</v>
      </c>
      <c r="E6" s="42">
        <f>F6/$F$12</f>
        <v>0.15476190476190477</v>
      </c>
      <c r="F6" s="48">
        <f>COUNTIFS($E$45:$E$249,"&gt;=1%",$E$45:$E$249,"&lt;=15%")</f>
        <v>13</v>
      </c>
      <c r="S6" s="43"/>
      <c r="T6" s="49"/>
      <c r="U6" s="48"/>
      <c r="AD6" s="5"/>
      <c r="AE6" s="49"/>
      <c r="AF6" s="48"/>
    </row>
    <row r="7" spans="3:32" s="47" customFormat="1" ht="16.5" customHeight="1">
      <c r="C7" s="257">
        <v>0.23</v>
      </c>
      <c r="D7" s="258" t="s">
        <v>518</v>
      </c>
      <c r="E7" s="42">
        <f t="shared" ref="E7:E10" si="0">F7/$F$12</f>
        <v>0.23809523809523808</v>
      </c>
      <c r="F7" s="48">
        <f>COUNTIFS($E$45:$E$249,"&gt;=16%",$E$45:$E$249,"&lt;=30%")</f>
        <v>20</v>
      </c>
      <c r="S7" s="5"/>
      <c r="T7" s="49"/>
      <c r="U7" s="48"/>
      <c r="AE7" s="49"/>
      <c r="AF7" s="48"/>
    </row>
    <row r="8" spans="3:32" s="47" customFormat="1" ht="16.5" customHeight="1">
      <c r="C8" s="257">
        <v>0.38</v>
      </c>
      <c r="D8" s="258" t="s">
        <v>519</v>
      </c>
      <c r="E8" s="42">
        <f t="shared" si="0"/>
        <v>0.23809523809523808</v>
      </c>
      <c r="F8" s="48">
        <f>COUNTIFS($E$45:$E$249,"&gt;=31%",$E$45:$E$249,"&lt;=45%")</f>
        <v>20</v>
      </c>
      <c r="S8" s="5"/>
      <c r="T8" s="49"/>
      <c r="U8" s="48"/>
      <c r="AD8" s="44"/>
      <c r="AE8" s="45"/>
      <c r="AF8" s="44"/>
    </row>
    <row r="9" spans="3:32" s="47" customFormat="1" ht="16.5" customHeight="1">
      <c r="C9" s="257">
        <v>0.53</v>
      </c>
      <c r="D9" s="258" t="s">
        <v>520</v>
      </c>
      <c r="E9" s="42">
        <f t="shared" si="0"/>
        <v>0.10714285714285714</v>
      </c>
      <c r="F9" s="48">
        <f>COUNTIFS($E$45:$E$249,"&gt;=46%",$E$45:$E$249,"&lt;=60%")</f>
        <v>9</v>
      </c>
      <c r="S9" s="5"/>
      <c r="T9" s="49"/>
      <c r="U9" s="48"/>
    </row>
    <row r="10" spans="3:32" s="47" customFormat="1" ht="16.5" customHeight="1">
      <c r="C10" s="257">
        <v>0.7</v>
      </c>
      <c r="D10" s="258" t="s">
        <v>521</v>
      </c>
      <c r="E10" s="42">
        <f t="shared" si="0"/>
        <v>0.26190476190476192</v>
      </c>
      <c r="F10" s="48">
        <f>COUNTIFS($E$45:$E$249,"&gt;=61%")</f>
        <v>22</v>
      </c>
      <c r="S10" s="5"/>
      <c r="T10" s="49"/>
      <c r="U10" s="48"/>
    </row>
    <row r="11" spans="3:32" s="47" customFormat="1" ht="16.5" customHeight="1">
      <c r="C11" s="257"/>
      <c r="D11" s="258"/>
      <c r="E11" s="42"/>
      <c r="F11" s="259"/>
      <c r="T11" s="5"/>
      <c r="U11" s="5"/>
    </row>
    <row r="12" spans="3:32" s="47" customFormat="1" ht="16.5" customHeight="1">
      <c r="C12" s="257"/>
      <c r="D12" s="244" t="s">
        <v>93</v>
      </c>
      <c r="E12" s="244"/>
      <c r="F12" s="245">
        <f>SUM(F6:F11)</f>
        <v>84</v>
      </c>
      <c r="S12" s="44"/>
      <c r="T12" s="45"/>
      <c r="U12" s="44"/>
    </row>
    <row r="13" spans="3:32" s="47" customFormat="1" ht="16.5" customHeight="1">
      <c r="C13" s="257"/>
      <c r="D13" s="244" t="s">
        <v>243</v>
      </c>
      <c r="E13" s="246"/>
      <c r="F13" s="247">
        <f>SUMPRODUCT(F6:F10,$C$6:$C$10)/F12</f>
        <v>0.39773809523809522</v>
      </c>
    </row>
    <row r="14" spans="3:32" s="47" customFormat="1" ht="16.5" customHeight="1">
      <c r="C14" s="257"/>
      <c r="E14" s="42"/>
      <c r="F14" s="259"/>
    </row>
    <row r="15" spans="3:32" s="47" customFormat="1" ht="16.5" customHeight="1">
      <c r="C15" s="257"/>
      <c r="E15" s="42"/>
      <c r="F15" s="259"/>
      <c r="S15" s="4"/>
      <c r="T15" s="15"/>
    </row>
    <row r="16" spans="3:32" s="47" customFormat="1" ht="16.5" customHeight="1">
      <c r="C16" s="257"/>
      <c r="E16" s="42"/>
      <c r="F16" s="259"/>
      <c r="S16" s="4"/>
      <c r="T16" s="15"/>
    </row>
    <row r="17" spans="4:20" s="47" customFormat="1" ht="16.5" customHeight="1">
      <c r="D17" s="243"/>
      <c r="E17" s="243"/>
      <c r="F17" s="243"/>
      <c r="S17" s="15"/>
      <c r="T17" s="15"/>
    </row>
    <row r="18" spans="4:20" s="47" customFormat="1" ht="16.5" customHeight="1">
      <c r="S18" s="15"/>
      <c r="T18" s="15"/>
    </row>
    <row r="19" spans="4:20" s="47" customFormat="1" ht="16.5" customHeight="1">
      <c r="S19" s="15"/>
      <c r="T19" s="15"/>
    </row>
    <row r="20" spans="4:20" s="47" customFormat="1" ht="16.5" customHeight="1">
      <c r="S20" s="15"/>
      <c r="T20" s="15"/>
    </row>
    <row r="21" spans="4:20" s="47" customFormat="1" ht="16.5" customHeight="1">
      <c r="S21" s="4"/>
      <c r="T21" s="15"/>
    </row>
    <row r="22" spans="4:20" s="47" customFormat="1" ht="16.5" customHeight="1">
      <c r="S22" s="4"/>
      <c r="T22" s="15"/>
    </row>
    <row r="23" spans="4:20" s="47" customFormat="1" ht="16.5" customHeight="1">
      <c r="S23" s="15"/>
    </row>
    <row r="24" spans="4:20" s="47" customFormat="1" ht="16.5" customHeight="1">
      <c r="S24" s="16"/>
    </row>
    <row r="25" spans="4:20" s="47" customFormat="1" ht="16.5" customHeight="1">
      <c r="S25" s="15"/>
    </row>
    <row r="26" spans="4:20" s="47" customFormat="1" ht="16.5" customHeight="1">
      <c r="S26" s="15"/>
    </row>
    <row r="27" spans="4:20" s="47" customFormat="1" ht="16.5" customHeight="1">
      <c r="S27" s="15"/>
      <c r="T27" s="15"/>
    </row>
    <row r="28" spans="4:20" s="47" customFormat="1" ht="16.5" customHeight="1">
      <c r="S28" s="15"/>
      <c r="T28" s="15"/>
    </row>
    <row r="29" spans="4:20" s="47" customFormat="1" ht="16.5" customHeight="1">
      <c r="S29" s="15"/>
      <c r="T29" s="15"/>
    </row>
    <row r="30" spans="4:20" s="47" customFormat="1" ht="16.5" customHeight="1">
      <c r="S30" s="4"/>
      <c r="T30" s="15"/>
    </row>
    <row r="31" spans="4:20" s="47" customFormat="1" ht="16.5" customHeight="1">
      <c r="S31" s="4"/>
      <c r="T31" s="15"/>
    </row>
    <row r="32" spans="4:20" s="47" customFormat="1" ht="16.5" customHeight="1">
      <c r="S32" s="48"/>
      <c r="T32" s="15"/>
    </row>
    <row r="33" spans="2:21" s="47" customFormat="1" ht="16.5" customHeight="1">
      <c r="S33" s="48"/>
      <c r="T33" s="15"/>
    </row>
    <row r="34" spans="2:21" s="47" customFormat="1" ht="16.5" customHeight="1">
      <c r="S34" s="48"/>
      <c r="T34" s="2"/>
    </row>
    <row r="35" spans="2:21" s="47" customFormat="1" ht="16.5" customHeight="1">
      <c r="S35" s="48"/>
      <c r="T35" s="2"/>
    </row>
    <row r="36" spans="2:21" s="47" customFormat="1" ht="16.5" customHeight="1">
      <c r="S36" s="38"/>
    </row>
    <row r="37" spans="2:21" s="47" customFormat="1" ht="16.5" customHeight="1"/>
    <row r="38" spans="2:21" s="47" customFormat="1" ht="16.5" customHeight="1">
      <c r="T38" s="184"/>
    </row>
    <row r="39" spans="2:21" s="47" customFormat="1" ht="16.5" customHeight="1">
      <c r="T39" s="184"/>
    </row>
    <row r="40" spans="2:21" s="47" customFormat="1" ht="16.5" customHeight="1">
      <c r="T40" s="184"/>
    </row>
    <row r="41" spans="2:21" s="47" customFormat="1" ht="16.5" customHeight="1">
      <c r="T41" s="184"/>
    </row>
    <row r="42" spans="2:21" s="47" customFormat="1" ht="16.5" customHeight="1">
      <c r="T42" s="184"/>
    </row>
    <row r="43" spans="2:21" s="47" customFormat="1" ht="16.5" customHeight="1">
      <c r="T43" s="184"/>
    </row>
    <row r="44" spans="2:21" ht="78.75">
      <c r="C44" s="2" t="s">
        <v>89</v>
      </c>
      <c r="D44" s="169" t="s">
        <v>494</v>
      </c>
      <c r="E44" s="169" t="s">
        <v>509</v>
      </c>
    </row>
    <row r="45" spans="2:21" s="29" customFormat="1" ht="15.75" customHeight="1">
      <c r="B45" s="260" t="str">
        <f>'AMZN Auto Part MASTER'!$D$4</f>
        <v>Independent</v>
      </c>
      <c r="C45" s="17" t="s">
        <v>5</v>
      </c>
      <c r="D45" s="261">
        <f>'AMZN Auto Part MASTER'!$D$67</f>
        <v>0.9</v>
      </c>
      <c r="E45" s="236">
        <v>0.9</v>
      </c>
      <c r="F45" s="51"/>
      <c r="G45" s="51"/>
      <c r="H45" s="51"/>
      <c r="I45" s="51"/>
      <c r="J45" s="51"/>
      <c r="K45" s="51"/>
      <c r="L45" s="59"/>
      <c r="N45" s="59"/>
      <c r="T45" s="58"/>
      <c r="U45" s="59"/>
    </row>
    <row r="46" spans="2:21" s="29" customFormat="1" ht="15.75" customHeight="1">
      <c r="B46" s="260" t="str">
        <f>'AMZN Auto Part MASTER'!$E$4</f>
        <v>Independent</v>
      </c>
      <c r="C46" s="17" t="s">
        <v>6</v>
      </c>
      <c r="D46" s="261">
        <f>'AMZN Auto Part MASTER'!$E$67</f>
        <v>0.7</v>
      </c>
      <c r="E46" s="236">
        <v>0.7</v>
      </c>
      <c r="F46" s="51"/>
      <c r="G46" s="51"/>
      <c r="H46" s="51"/>
      <c r="I46" s="51"/>
      <c r="J46" s="51"/>
      <c r="K46" s="51"/>
      <c r="L46" s="59"/>
      <c r="N46" s="59"/>
      <c r="T46" s="58"/>
      <c r="U46" s="59"/>
    </row>
    <row r="47" spans="2:21" s="29" customFormat="1" ht="15.75" customHeight="1">
      <c r="B47" s="260" t="str">
        <f>'AMZN Auto Part MASTER'!$F$4</f>
        <v>Independent</v>
      </c>
      <c r="C47" s="17" t="s">
        <v>7</v>
      </c>
      <c r="D47" s="261">
        <f>'AMZN Auto Part MASTER'!$F$67</f>
        <v>0.7</v>
      </c>
      <c r="E47" s="236">
        <v>0.7</v>
      </c>
      <c r="F47" s="51"/>
      <c r="G47" s="271"/>
      <c r="H47" s="51"/>
      <c r="I47" s="51"/>
      <c r="J47" s="51"/>
      <c r="K47" s="51"/>
      <c r="L47" s="59"/>
      <c r="N47" s="59"/>
      <c r="T47" s="58"/>
      <c r="U47" s="59"/>
    </row>
    <row r="48" spans="2:21" s="29" customFormat="1" ht="15.75" customHeight="1">
      <c r="B48" s="260" t="str">
        <f>'AMZN Auto Part MASTER'!$G$4</f>
        <v>Independent</v>
      </c>
      <c r="C48" s="17" t="s">
        <v>8</v>
      </c>
      <c r="D48" s="261">
        <f>'AMZN Auto Part MASTER'!$G$67</f>
        <v>0.2</v>
      </c>
      <c r="E48" s="236">
        <v>0.2</v>
      </c>
      <c r="F48" s="51"/>
      <c r="G48" s="271"/>
      <c r="H48" s="51"/>
      <c r="I48" s="51"/>
      <c r="J48" s="51"/>
      <c r="K48" s="51"/>
      <c r="L48" s="59"/>
      <c r="N48" s="59"/>
      <c r="T48" s="58"/>
      <c r="U48" s="59"/>
    </row>
    <row r="49" spans="2:21" s="29" customFormat="1" ht="15.75" customHeight="1">
      <c r="B49" s="260" t="str">
        <f>'AMZN Auto Part MASTER'!$H$4</f>
        <v>Independent</v>
      </c>
      <c r="C49" s="17" t="s">
        <v>9</v>
      </c>
      <c r="D49" s="261">
        <f>'AMZN Auto Part MASTER'!$H$67</f>
        <v>0.4</v>
      </c>
      <c r="E49" s="236">
        <v>0.4</v>
      </c>
      <c r="F49" s="51"/>
      <c r="G49" s="271"/>
      <c r="H49" s="51"/>
      <c r="I49" s="51"/>
      <c r="J49" s="51"/>
      <c r="K49" s="51"/>
      <c r="L49" s="59"/>
      <c r="N49" s="59"/>
      <c r="T49" s="58"/>
      <c r="U49" s="59"/>
    </row>
    <row r="50" spans="2:21" s="29" customFormat="1" ht="15.75" customHeight="1">
      <c r="B50" s="260" t="str">
        <f>'AMZN Auto Part MASTER'!$I$4</f>
        <v>Independent</v>
      </c>
      <c r="C50" s="17" t="s">
        <v>0</v>
      </c>
      <c r="D50" s="261">
        <f>'AMZN Auto Part MASTER'!$I$67</f>
        <v>0.9</v>
      </c>
      <c r="E50" s="236">
        <v>0.9</v>
      </c>
      <c r="F50" s="51"/>
      <c r="G50" s="271"/>
      <c r="H50" s="51"/>
      <c r="I50" s="51"/>
      <c r="J50" s="51"/>
      <c r="K50" s="51"/>
      <c r="L50" s="59"/>
      <c r="N50" s="59"/>
      <c r="T50" s="58"/>
      <c r="U50" s="59"/>
    </row>
    <row r="51" spans="2:21" s="29" customFormat="1" ht="15.75" customHeight="1">
      <c r="B51" s="260" t="str">
        <f>'AMZN Auto Part MASTER'!$J$4</f>
        <v>Independent</v>
      </c>
      <c r="C51" s="17" t="s">
        <v>1</v>
      </c>
      <c r="D51" s="261">
        <f>'AMZN Auto Part MASTER'!$J$67</f>
        <v>0.05</v>
      </c>
      <c r="E51" s="236">
        <v>0.05</v>
      </c>
      <c r="F51" s="51"/>
      <c r="G51" s="271"/>
      <c r="H51" s="51"/>
      <c r="I51" s="51"/>
      <c r="J51" s="51"/>
      <c r="K51" s="51"/>
      <c r="L51" s="59"/>
      <c r="N51" s="59"/>
      <c r="T51" s="58"/>
      <c r="U51" s="59"/>
    </row>
    <row r="52" spans="2:21" s="29" customFormat="1" ht="15.75" customHeight="1">
      <c r="B52" s="260" t="str">
        <f>'AMZN Auto Part MASTER'!$K$4</f>
        <v>Independent</v>
      </c>
      <c r="C52" s="17" t="s">
        <v>2</v>
      </c>
      <c r="D52" s="261">
        <f>'AMZN Auto Part MASTER'!$K$67</f>
        <v>0.9</v>
      </c>
      <c r="E52" s="236">
        <v>0.9</v>
      </c>
      <c r="F52" s="51"/>
      <c r="G52" s="271"/>
      <c r="H52" s="51"/>
      <c r="I52" s="51"/>
      <c r="J52" s="51"/>
      <c r="K52" s="51"/>
      <c r="L52" s="59"/>
      <c r="N52" s="59"/>
      <c r="T52" s="58"/>
      <c r="U52" s="59"/>
    </row>
    <row r="53" spans="2:21" s="29" customFormat="1" ht="15.75" customHeight="1">
      <c r="B53" s="260" t="str">
        <f>'AMZN Auto Part MASTER'!$L$4</f>
        <v>Independent</v>
      </c>
      <c r="C53" s="17" t="s">
        <v>3</v>
      </c>
      <c r="D53" s="261">
        <f>'AMZN Auto Part MASTER'!$L$67</f>
        <v>0.4</v>
      </c>
      <c r="E53" s="236">
        <v>0.4</v>
      </c>
      <c r="F53" s="51"/>
      <c r="G53" s="51"/>
      <c r="H53" s="51"/>
      <c r="I53" s="51"/>
      <c r="J53" s="51"/>
      <c r="K53" s="51"/>
      <c r="L53" s="59"/>
      <c r="N53" s="59"/>
      <c r="T53" s="58"/>
      <c r="U53" s="59"/>
    </row>
    <row r="54" spans="2:21" s="29" customFormat="1" ht="15.75" customHeight="1">
      <c r="B54" s="260" t="str">
        <f>'AMZN Auto Part MASTER'!$M$4</f>
        <v>Independent</v>
      </c>
      <c r="C54" s="17" t="s">
        <v>4</v>
      </c>
      <c r="D54" s="261">
        <f>'AMZN Auto Part MASTER'!$M$67</f>
        <v>0.9</v>
      </c>
      <c r="E54" s="236">
        <v>0.9</v>
      </c>
      <c r="F54" s="51"/>
      <c r="G54" s="51"/>
      <c r="H54" s="51"/>
      <c r="I54" s="51"/>
      <c r="J54" s="51"/>
      <c r="K54" s="51"/>
      <c r="L54" s="59"/>
      <c r="N54" s="59"/>
      <c r="T54" s="58"/>
      <c r="U54" s="59"/>
    </row>
    <row r="55" spans="2:21" s="29" customFormat="1" ht="15.75" customHeight="1">
      <c r="B55" s="260" t="str">
        <f>'AMZN Auto Part MASTER'!$N$4</f>
        <v>Independent</v>
      </c>
      <c r="C55" s="17" t="s">
        <v>10</v>
      </c>
      <c r="D55" s="261">
        <f>'AMZN Auto Part MASTER'!$N$67</f>
        <v>0.2</v>
      </c>
      <c r="E55" s="236">
        <v>0.2</v>
      </c>
      <c r="F55" s="51"/>
      <c r="G55" s="51"/>
      <c r="H55" s="51"/>
      <c r="I55" s="51"/>
      <c r="J55" s="51"/>
      <c r="K55" s="51"/>
      <c r="L55" s="59"/>
      <c r="N55" s="59"/>
      <c r="T55" s="58"/>
      <c r="U55" s="59"/>
    </row>
    <row r="56" spans="2:21" s="29" customFormat="1" ht="15.75" customHeight="1">
      <c r="B56" s="260" t="str">
        <f>'AMZN Auto Part MASTER'!$O$4</f>
        <v>Independent</v>
      </c>
      <c r="C56" s="17" t="s">
        <v>11</v>
      </c>
      <c r="D56" s="261">
        <f>'AMZN Auto Part MASTER'!$O$67</f>
        <v>0.5</v>
      </c>
      <c r="E56" s="236">
        <v>0.5</v>
      </c>
      <c r="F56" s="51"/>
      <c r="G56" s="51"/>
      <c r="H56" s="51"/>
      <c r="I56" s="51"/>
      <c r="J56" s="51"/>
      <c r="K56" s="51"/>
      <c r="L56" s="59"/>
      <c r="N56" s="59"/>
      <c r="T56" s="58"/>
      <c r="U56" s="59"/>
    </row>
    <row r="57" spans="2:21" s="29" customFormat="1" ht="15.75" customHeight="1">
      <c r="B57" s="260" t="str">
        <f>'AMZN Auto Part MASTER'!$P$4</f>
        <v>Independent</v>
      </c>
      <c r="C57" s="17" t="s">
        <v>12</v>
      </c>
      <c r="D57" s="261">
        <f>'AMZN Auto Part MASTER'!$P$67</f>
        <v>1</v>
      </c>
      <c r="E57" s="236">
        <v>1</v>
      </c>
      <c r="F57" s="51"/>
      <c r="G57" s="51"/>
      <c r="H57" s="51"/>
      <c r="I57" s="51"/>
      <c r="J57" s="51"/>
      <c r="K57" s="51"/>
      <c r="L57" s="59"/>
      <c r="N57" s="59"/>
      <c r="T57" s="58"/>
      <c r="U57" s="59"/>
    </row>
    <row r="58" spans="2:21" s="29" customFormat="1" ht="15.75" customHeight="1">
      <c r="B58" s="260" t="str">
        <f>'AMZN Auto Part MASTER'!$Q$4</f>
        <v>Independent</v>
      </c>
      <c r="C58" s="17" t="s">
        <v>13</v>
      </c>
      <c r="D58" s="261">
        <f>'AMZN Auto Part MASTER'!$Q$67</f>
        <v>0.8</v>
      </c>
      <c r="E58" s="236">
        <v>0.8</v>
      </c>
      <c r="F58" s="51"/>
      <c r="G58" s="51"/>
      <c r="H58" s="51"/>
      <c r="I58" s="51"/>
      <c r="J58" s="51"/>
      <c r="K58" s="51"/>
      <c r="L58" s="59"/>
      <c r="N58" s="59"/>
      <c r="T58" s="58"/>
      <c r="U58" s="59"/>
    </row>
    <row r="59" spans="2:21" s="29" customFormat="1" ht="15.75" customHeight="1">
      <c r="B59" s="260" t="str">
        <f>'AMZN Auto Part MASTER'!$R$4</f>
        <v>Independent</v>
      </c>
      <c r="C59" s="17" t="s">
        <v>14</v>
      </c>
      <c r="D59" s="261">
        <f>'AMZN Auto Part MASTER'!$R$67</f>
        <v>0.25</v>
      </c>
      <c r="E59" s="236">
        <v>0.25</v>
      </c>
      <c r="F59" s="51"/>
      <c r="G59" s="51"/>
      <c r="H59" s="51"/>
      <c r="I59" s="51"/>
      <c r="J59" s="51"/>
      <c r="K59" s="51"/>
      <c r="L59" s="59"/>
      <c r="N59" s="59"/>
      <c r="T59" s="58"/>
      <c r="U59" s="59"/>
    </row>
    <row r="60" spans="2:21" s="29" customFormat="1" ht="15.75" customHeight="1">
      <c r="B60" s="260" t="str">
        <f>'AMZN Auto Part MASTER'!$S$4</f>
        <v>Independent</v>
      </c>
      <c r="C60" s="17" t="s">
        <v>15</v>
      </c>
      <c r="D60" s="261">
        <f>'AMZN Auto Part MASTER'!$S$67</f>
        <v>0.1</v>
      </c>
      <c r="E60" s="236">
        <v>0.1</v>
      </c>
      <c r="F60" s="51"/>
      <c r="G60" s="51"/>
      <c r="H60" s="51"/>
      <c r="I60" s="51"/>
      <c r="J60" s="51"/>
      <c r="K60" s="51"/>
      <c r="L60" s="59"/>
      <c r="N60" s="59"/>
      <c r="T60" s="58"/>
      <c r="U60" s="59"/>
    </row>
    <row r="61" spans="2:21" s="29" customFormat="1" ht="15.75" customHeight="1">
      <c r="B61" s="260" t="str">
        <f>'AMZN Auto Part MASTER'!$T$4</f>
        <v>Independent</v>
      </c>
      <c r="C61" s="17" t="s">
        <v>16</v>
      </c>
      <c r="D61" s="261">
        <f>'AMZN Auto Part MASTER'!$T$67</f>
        <v>0.3</v>
      </c>
      <c r="E61" s="236">
        <v>0.3</v>
      </c>
      <c r="F61" s="51"/>
      <c r="G61" s="51"/>
      <c r="H61" s="51"/>
      <c r="I61" s="51"/>
      <c r="J61" s="51"/>
      <c r="K61" s="51"/>
      <c r="L61" s="59"/>
      <c r="N61" s="59"/>
      <c r="T61" s="58"/>
      <c r="U61" s="59"/>
    </row>
    <row r="62" spans="2:21" s="29" customFormat="1" ht="15.75" customHeight="1">
      <c r="B62" s="260" t="str">
        <f>'AMZN Auto Part MASTER'!$U$4</f>
        <v>Independent</v>
      </c>
      <c r="C62" s="17" t="s">
        <v>17</v>
      </c>
      <c r="D62" s="261">
        <f>'AMZN Auto Part MASTER'!$U$67</f>
        <v>0.7</v>
      </c>
      <c r="E62" s="236">
        <v>0.7</v>
      </c>
      <c r="F62" s="51"/>
      <c r="G62" s="53"/>
      <c r="H62" s="53"/>
      <c r="I62" s="53"/>
      <c r="J62" s="53"/>
      <c r="K62" s="53"/>
      <c r="T62" s="58"/>
      <c r="U62" s="59"/>
    </row>
    <row r="63" spans="2:21" s="29" customFormat="1" ht="15.75" customHeight="1">
      <c r="B63" s="260" t="str">
        <f>'AMZN Auto Part MASTER'!$V$4</f>
        <v>Independent</v>
      </c>
      <c r="C63" s="17" t="s">
        <v>18</v>
      </c>
      <c r="D63" s="261" t="str">
        <f>'AMZN Auto Part MASTER'!$V$67</f>
        <v>Less than 10%</v>
      </c>
      <c r="E63" s="236">
        <v>0.09</v>
      </c>
      <c r="F63" s="51"/>
      <c r="G63" s="53"/>
      <c r="H63" s="53"/>
      <c r="I63" s="53"/>
      <c r="J63" s="53"/>
      <c r="K63" s="53"/>
      <c r="T63" s="58"/>
      <c r="U63" s="59"/>
    </row>
    <row r="64" spans="2:21" s="29" customFormat="1" ht="15.75" customHeight="1">
      <c r="B64" s="260" t="str">
        <f>'AMZN Auto Part MASTER'!$W$4</f>
        <v>Independent</v>
      </c>
      <c r="C64" s="17" t="s">
        <v>19</v>
      </c>
      <c r="D64" s="261">
        <f>'AMZN Auto Part MASTER'!$W$67</f>
        <v>0.05</v>
      </c>
      <c r="E64" s="236">
        <v>0.05</v>
      </c>
      <c r="F64" s="53"/>
      <c r="G64" s="53"/>
      <c r="H64" s="53"/>
      <c r="I64" s="53"/>
      <c r="J64" s="53"/>
      <c r="K64" s="53"/>
      <c r="T64" s="58"/>
      <c r="U64" s="59"/>
    </row>
    <row r="65" spans="2:21" s="29" customFormat="1" ht="15.75" customHeight="1">
      <c r="B65" s="260" t="str">
        <f>'AMZN Auto Part MASTER'!$X$4</f>
        <v>Independent</v>
      </c>
      <c r="C65" s="17" t="s">
        <v>20</v>
      </c>
      <c r="D65" s="261">
        <f>'AMZN Auto Part MASTER'!$X$67</f>
        <v>1</v>
      </c>
      <c r="E65" s="236">
        <v>1</v>
      </c>
      <c r="F65" s="53"/>
      <c r="G65" s="53"/>
      <c r="H65" s="53"/>
      <c r="I65" s="53"/>
      <c r="J65" s="53"/>
      <c r="K65" s="53"/>
      <c r="T65" s="58"/>
      <c r="U65" s="59"/>
    </row>
    <row r="66" spans="2:21" s="29" customFormat="1" ht="15.75" customHeight="1">
      <c r="B66" s="260" t="str">
        <f>'AMZN Auto Part MASTER'!$Y$4</f>
        <v>Independent</v>
      </c>
      <c r="C66" s="17" t="s">
        <v>21</v>
      </c>
      <c r="D66" s="261">
        <f>'AMZN Auto Part MASTER'!$Y$67</f>
        <v>0.1</v>
      </c>
      <c r="E66" s="236">
        <v>0.1</v>
      </c>
      <c r="F66" s="51"/>
      <c r="G66" s="53"/>
      <c r="H66" s="53"/>
      <c r="I66" s="53"/>
      <c r="J66" s="53"/>
      <c r="K66" s="53"/>
      <c r="T66" s="58"/>
      <c r="U66" s="59"/>
    </row>
    <row r="67" spans="2:21" s="29" customFormat="1" ht="15.75" customHeight="1">
      <c r="B67" s="260" t="str">
        <f>'AMZN Auto Part MASTER'!$Z$4</f>
        <v>Independent</v>
      </c>
      <c r="C67" s="17" t="s">
        <v>22</v>
      </c>
      <c r="D67" s="261">
        <f>'AMZN Auto Part MASTER'!$Z$67</f>
        <v>0.3</v>
      </c>
      <c r="E67" s="236">
        <v>0.3</v>
      </c>
      <c r="F67" s="53"/>
      <c r="G67" s="53"/>
      <c r="H67" s="53"/>
      <c r="I67" s="53"/>
      <c r="J67" s="53"/>
      <c r="K67" s="53"/>
      <c r="T67" s="58"/>
      <c r="U67" s="59"/>
    </row>
    <row r="68" spans="2:21" s="29" customFormat="1" ht="15.75" customHeight="1">
      <c r="B68" s="260" t="str">
        <f>'AMZN Auto Part MASTER'!$AA$4</f>
        <v>Independent</v>
      </c>
      <c r="C68" s="17" t="s">
        <v>23</v>
      </c>
      <c r="D68" s="261">
        <f>'AMZN Auto Part MASTER'!$AA$67</f>
        <v>0.2</v>
      </c>
      <c r="E68" s="236">
        <v>0.2</v>
      </c>
      <c r="F68" s="53"/>
      <c r="G68" s="53"/>
      <c r="H68" s="53"/>
      <c r="I68" s="53"/>
      <c r="J68" s="53"/>
      <c r="K68" s="53"/>
      <c r="T68" s="58"/>
      <c r="U68" s="59"/>
    </row>
    <row r="69" spans="2:21" s="29" customFormat="1" ht="15.75" customHeight="1">
      <c r="B69" s="260" t="str">
        <f>'AMZN Auto Part MASTER'!$AB$4</f>
        <v>Independent</v>
      </c>
      <c r="C69" s="17" t="s">
        <v>24</v>
      </c>
      <c r="D69" s="261">
        <f>'AMZN Auto Part MASTER'!$AB$67</f>
        <v>0.5</v>
      </c>
      <c r="E69" s="236">
        <v>0.5</v>
      </c>
      <c r="F69" s="53"/>
      <c r="G69" s="53"/>
      <c r="H69" s="53"/>
      <c r="I69" s="53"/>
      <c r="J69" s="53"/>
      <c r="K69" s="53"/>
      <c r="T69" s="58"/>
      <c r="U69" s="59"/>
    </row>
    <row r="70" spans="2:21" s="29" customFormat="1" ht="15.75" customHeight="1">
      <c r="B70" s="260" t="str">
        <f>'AMZN Auto Part MASTER'!$AC$4</f>
        <v>Independent</v>
      </c>
      <c r="C70" s="17" t="s">
        <v>25</v>
      </c>
      <c r="D70" s="261">
        <f>'AMZN Auto Part MASTER'!$AC$67</f>
        <v>0.6</v>
      </c>
      <c r="E70" s="236">
        <v>0.6</v>
      </c>
      <c r="F70" s="53"/>
      <c r="G70" s="53"/>
      <c r="H70" s="53"/>
      <c r="I70" s="53"/>
      <c r="J70" s="53"/>
      <c r="K70" s="53"/>
      <c r="T70" s="58"/>
      <c r="U70" s="59"/>
    </row>
    <row r="71" spans="2:21" s="29" customFormat="1" ht="15.75" customHeight="1">
      <c r="B71" s="260" t="str">
        <f>'AMZN Auto Part MASTER'!$AD$4</f>
        <v>Independent</v>
      </c>
      <c r="C71" s="17" t="s">
        <v>26</v>
      </c>
      <c r="D71" s="261">
        <f>'AMZN Auto Part MASTER'!$AD$67</f>
        <v>0.1</v>
      </c>
      <c r="E71" s="236">
        <v>0.1</v>
      </c>
      <c r="F71" s="53"/>
      <c r="G71" s="53"/>
      <c r="H71" s="53"/>
      <c r="I71" s="53"/>
      <c r="J71" s="53"/>
      <c r="K71" s="53"/>
      <c r="T71" s="58"/>
      <c r="U71" s="59"/>
    </row>
    <row r="72" spans="2:21" s="29" customFormat="1" ht="15.75" customHeight="1">
      <c r="B72" s="260" t="str">
        <f>'AMZN Auto Part MASTER'!$AE$4</f>
        <v>Independent</v>
      </c>
      <c r="C72" s="17" t="s">
        <v>27</v>
      </c>
      <c r="D72" s="261">
        <f>'AMZN Auto Part MASTER'!$AE$67</f>
        <v>0</v>
      </c>
      <c r="E72" s="236">
        <v>0</v>
      </c>
      <c r="F72" s="53"/>
      <c r="G72" s="53"/>
      <c r="H72" s="53"/>
      <c r="I72" s="53"/>
      <c r="J72" s="53"/>
      <c r="K72" s="53"/>
      <c r="T72" s="58"/>
      <c r="U72" s="59"/>
    </row>
    <row r="73" spans="2:21" s="29" customFormat="1" ht="15.75" customHeight="1">
      <c r="B73" s="260" t="str">
        <f>'AMZN Auto Part MASTER'!$AF$4</f>
        <v>Independent</v>
      </c>
      <c r="C73" s="17" t="s">
        <v>28</v>
      </c>
      <c r="D73" s="261">
        <f>'AMZN Auto Part MASTER'!$AF$67</f>
        <v>0.4</v>
      </c>
      <c r="E73" s="236">
        <v>0.4</v>
      </c>
      <c r="F73" s="53"/>
      <c r="G73" s="53"/>
      <c r="H73" s="53"/>
      <c r="I73" s="53"/>
      <c r="J73" s="53"/>
      <c r="K73" s="53"/>
      <c r="T73" s="58"/>
      <c r="U73" s="59"/>
    </row>
    <row r="74" spans="2:21" s="29" customFormat="1" ht="15.75" customHeight="1">
      <c r="B74" s="260" t="str">
        <f>'AMZN Auto Part MASTER'!$AG$4</f>
        <v>Independent</v>
      </c>
      <c r="C74" s="17" t="s">
        <v>29</v>
      </c>
      <c r="D74" s="261">
        <f>'AMZN Auto Part MASTER'!$AG$67</f>
        <v>0.5</v>
      </c>
      <c r="E74" s="236">
        <v>0.5</v>
      </c>
      <c r="F74" s="53"/>
      <c r="G74" s="53"/>
      <c r="H74" s="53"/>
      <c r="I74" s="53"/>
      <c r="J74" s="53"/>
      <c r="K74" s="53"/>
      <c r="T74" s="58"/>
      <c r="U74" s="59"/>
    </row>
    <row r="75" spans="2:21" s="29" customFormat="1" ht="15.75" customHeight="1">
      <c r="B75" s="260" t="str">
        <f>'AMZN Auto Part MASTER'!$AH$4</f>
        <v>Independent</v>
      </c>
      <c r="C75" s="17" t="s">
        <v>30</v>
      </c>
      <c r="D75" s="261" t="str">
        <f>'AMZN Auto Part MASTER'!$AH$67</f>
        <v>75%+</v>
      </c>
      <c r="E75" s="236">
        <v>0.8</v>
      </c>
      <c r="F75" s="53"/>
      <c r="G75" s="53"/>
      <c r="H75" s="53"/>
      <c r="I75" s="53"/>
      <c r="J75" s="53"/>
      <c r="K75" s="53"/>
      <c r="L75" s="53"/>
      <c r="T75" s="58"/>
      <c r="U75" s="51"/>
    </row>
    <row r="76" spans="2:21" s="29" customFormat="1" ht="15.75" customHeight="1">
      <c r="B76" s="260" t="str">
        <f>'AMZN Auto Part MASTER'!$AI$4</f>
        <v>Independent</v>
      </c>
      <c r="C76" s="17" t="s">
        <v>31</v>
      </c>
      <c r="D76" s="261">
        <f>'AMZN Auto Part MASTER'!$AI$67</f>
        <v>0.8</v>
      </c>
      <c r="E76" s="236">
        <v>0.8</v>
      </c>
      <c r="F76" s="53"/>
      <c r="G76" s="53"/>
      <c r="H76" s="53"/>
      <c r="I76" s="53"/>
      <c r="J76" s="53"/>
      <c r="K76" s="53"/>
      <c r="L76" s="53"/>
      <c r="T76" s="58"/>
      <c r="U76" s="51"/>
    </row>
    <row r="77" spans="2:21" s="29" customFormat="1" ht="15.75" customHeight="1">
      <c r="B77" s="260" t="str">
        <f>'AMZN Auto Part MASTER'!$AJ$4</f>
        <v>Independent</v>
      </c>
      <c r="C77" s="17" t="s">
        <v>32</v>
      </c>
      <c r="D77" s="261">
        <f>'AMZN Auto Part MASTER'!$AJ$67</f>
        <v>0.65</v>
      </c>
      <c r="E77" s="236">
        <v>0.65</v>
      </c>
      <c r="F77" s="53"/>
      <c r="G77" s="53"/>
      <c r="H77" s="53"/>
      <c r="I77" s="53"/>
      <c r="J77" s="53"/>
      <c r="K77" s="53"/>
      <c r="L77" s="53"/>
      <c r="T77" s="58"/>
      <c r="U77" s="51"/>
    </row>
    <row r="78" spans="2:21" s="29" customFormat="1" ht="15.75" customHeight="1">
      <c r="B78" s="260" t="str">
        <f>'AMZN Auto Part MASTER'!$AK$4</f>
        <v>Independent</v>
      </c>
      <c r="C78" s="17" t="s">
        <v>33</v>
      </c>
      <c r="D78" s="261">
        <f>'AMZN Auto Part MASTER'!$AK$67</f>
        <v>0.8</v>
      </c>
      <c r="E78" s="236">
        <v>0.8</v>
      </c>
      <c r="F78" s="53"/>
      <c r="G78" s="53"/>
      <c r="H78" s="53"/>
      <c r="I78" s="53"/>
      <c r="J78" s="53"/>
      <c r="K78" s="53"/>
      <c r="L78" s="53"/>
      <c r="T78" s="58"/>
      <c r="U78" s="51"/>
    </row>
    <row r="79" spans="2:21" s="29" customFormat="1" ht="15.75" customHeight="1">
      <c r="B79" s="260" t="str">
        <f>'AMZN Auto Part MASTER'!$AL$4</f>
        <v>Independent</v>
      </c>
      <c r="C79" s="17" t="s">
        <v>34</v>
      </c>
      <c r="D79" s="261">
        <f>'AMZN Auto Part MASTER'!$AL$67</f>
        <v>0.9</v>
      </c>
      <c r="E79" s="236">
        <v>0.9</v>
      </c>
      <c r="F79" s="53"/>
      <c r="G79" s="53"/>
      <c r="H79" s="53"/>
      <c r="I79" s="53"/>
      <c r="J79" s="53"/>
      <c r="K79" s="53"/>
      <c r="L79" s="53"/>
      <c r="T79" s="58"/>
      <c r="U79" s="51"/>
    </row>
    <row r="80" spans="2:21" s="29" customFormat="1" ht="15.75" customHeight="1">
      <c r="B80" s="260" t="str">
        <f>'AMZN Auto Part MASTER'!$AM$4</f>
        <v>Independent</v>
      </c>
      <c r="C80" s="17" t="s">
        <v>35</v>
      </c>
      <c r="D80" s="261">
        <f>'AMZN Auto Part MASTER'!$AM$67</f>
        <v>0.8</v>
      </c>
      <c r="E80" s="236">
        <v>0.8</v>
      </c>
      <c r="F80" s="53"/>
      <c r="G80" s="53"/>
      <c r="H80" s="53"/>
      <c r="I80" s="53"/>
      <c r="J80" s="53"/>
      <c r="K80" s="53"/>
      <c r="L80" s="53"/>
      <c r="T80" s="58"/>
      <c r="U80" s="51"/>
    </row>
    <row r="81" spans="2:21" s="29" customFormat="1" ht="15.75" customHeight="1">
      <c r="B81" s="260" t="str">
        <f>'AMZN Auto Part MASTER'!$AN$4</f>
        <v>Independent</v>
      </c>
      <c r="C81" s="17" t="s">
        <v>36</v>
      </c>
      <c r="D81" s="261" t="str">
        <f>'AMZN Auto Part MASTER'!$AN$67</f>
        <v>70% at least</v>
      </c>
      <c r="E81" s="236">
        <v>0.7</v>
      </c>
      <c r="F81" s="53"/>
      <c r="G81" s="53"/>
      <c r="H81" s="53"/>
      <c r="I81" s="53"/>
      <c r="J81" s="53"/>
      <c r="K81" s="53"/>
      <c r="L81" s="53"/>
      <c r="T81" s="58"/>
      <c r="U81" s="51"/>
    </row>
    <row r="82" spans="2:21" s="29" customFormat="1" ht="15.75" customHeight="1">
      <c r="B82" s="260" t="str">
        <f>'AMZN Auto Part MASTER'!$AO$4</f>
        <v>Independent</v>
      </c>
      <c r="C82" s="17" t="s">
        <v>37</v>
      </c>
      <c r="D82" s="261">
        <f>'AMZN Auto Part MASTER'!$AO$67</f>
        <v>0.9</v>
      </c>
      <c r="E82" s="236">
        <v>0.9</v>
      </c>
      <c r="F82" s="53"/>
      <c r="G82" s="53"/>
      <c r="H82" s="53"/>
      <c r="I82" s="53"/>
      <c r="J82" s="53"/>
      <c r="K82" s="53"/>
      <c r="L82" s="53"/>
      <c r="T82" s="58"/>
      <c r="U82" s="51"/>
    </row>
    <row r="83" spans="2:21" s="29" customFormat="1" ht="15.75" customHeight="1">
      <c r="B83" s="260" t="str">
        <f>'AMZN Auto Part MASTER'!$AP$4</f>
        <v>Independent</v>
      </c>
      <c r="C83" s="17" t="s">
        <v>38</v>
      </c>
      <c r="D83" s="261">
        <f>'AMZN Auto Part MASTER'!$AP$67</f>
        <v>0.75</v>
      </c>
      <c r="E83" s="236">
        <v>0.75</v>
      </c>
      <c r="F83" s="53"/>
      <c r="G83" s="53"/>
      <c r="H83" s="53"/>
      <c r="I83" s="53"/>
      <c r="J83" s="53"/>
      <c r="K83" s="53"/>
      <c r="L83" s="53"/>
      <c r="T83" s="58"/>
      <c r="U83" s="51"/>
    </row>
    <row r="84" spans="2:21" s="29" customFormat="1" ht="15.75" customHeight="1">
      <c r="B84" s="260" t="str">
        <f>'AMZN Auto Part MASTER'!$AQ$4</f>
        <v>Independent</v>
      </c>
      <c r="C84" s="17" t="s">
        <v>39</v>
      </c>
      <c r="D84" s="261">
        <f>'AMZN Auto Part MASTER'!$AQ$67</f>
        <v>0.4</v>
      </c>
      <c r="E84" s="236">
        <v>0.4</v>
      </c>
      <c r="F84" s="53"/>
      <c r="G84" s="53"/>
      <c r="H84" s="53"/>
      <c r="I84" s="53"/>
      <c r="J84" s="53"/>
      <c r="K84" s="53"/>
      <c r="L84" s="53"/>
      <c r="T84" s="58"/>
      <c r="U84" s="51"/>
    </row>
    <row r="85" spans="2:21" s="29" customFormat="1" ht="15.75" customHeight="1">
      <c r="B85" s="260" t="str">
        <f>'AMZN Auto Part MASTER'!$AR$4</f>
        <v>Independent</v>
      </c>
      <c r="C85" s="17" t="s">
        <v>40</v>
      </c>
      <c r="D85" s="261">
        <f>'AMZN Auto Part MASTER'!$AR$67</f>
        <v>0.2</v>
      </c>
      <c r="E85" s="236">
        <v>0.2</v>
      </c>
      <c r="F85" s="53"/>
      <c r="G85" s="53"/>
      <c r="H85" s="53"/>
      <c r="I85" s="53"/>
      <c r="J85" s="53"/>
      <c r="K85" s="53"/>
      <c r="L85" s="53"/>
      <c r="T85" s="58"/>
      <c r="U85" s="51"/>
    </row>
    <row r="86" spans="2:21" s="29" customFormat="1" ht="15.75" customHeight="1">
      <c r="B86" s="260" t="str">
        <f>'AMZN Auto Part MASTER'!$AS$4</f>
        <v>Independent</v>
      </c>
      <c r="C86" s="17" t="s">
        <v>41</v>
      </c>
      <c r="D86" s="261">
        <f>'AMZN Auto Part MASTER'!$AS$67</f>
        <v>0.4</v>
      </c>
      <c r="E86" s="236">
        <v>0.4</v>
      </c>
      <c r="F86" s="53"/>
      <c r="G86" s="53"/>
      <c r="H86" s="53"/>
      <c r="I86" s="53"/>
      <c r="J86" s="53"/>
      <c r="K86" s="53"/>
      <c r="L86" s="53"/>
      <c r="T86" s="58"/>
      <c r="U86" s="51"/>
    </row>
    <row r="87" spans="2:21" s="29" customFormat="1" ht="15.75" customHeight="1">
      <c r="B87" s="260" t="str">
        <f>'AMZN Auto Part MASTER'!$AT$4</f>
        <v>Independent</v>
      </c>
      <c r="C87" s="17" t="s">
        <v>42</v>
      </c>
      <c r="D87" s="261">
        <f>'AMZN Auto Part MASTER'!$AT$67</f>
        <v>0.5</v>
      </c>
      <c r="E87" s="236">
        <v>0.5</v>
      </c>
      <c r="F87" s="53"/>
      <c r="G87" s="53"/>
      <c r="H87" s="53"/>
      <c r="I87" s="53"/>
      <c r="J87" s="53"/>
      <c r="K87" s="53"/>
      <c r="L87" s="53"/>
      <c r="T87" s="58"/>
      <c r="U87" s="51"/>
    </row>
    <row r="88" spans="2:21" s="29" customFormat="1" ht="15.75" customHeight="1">
      <c r="B88" s="260" t="str">
        <f>'AMZN Auto Part MASTER'!$AU$4</f>
        <v>Independent</v>
      </c>
      <c r="C88" s="17" t="s">
        <v>43</v>
      </c>
      <c r="D88" s="261">
        <f>'AMZN Auto Part MASTER'!$AU$67</f>
        <v>0.5</v>
      </c>
      <c r="E88" s="236">
        <v>0.5</v>
      </c>
      <c r="F88" s="53"/>
      <c r="G88" s="53"/>
      <c r="H88" s="53"/>
      <c r="I88" s="53"/>
      <c r="J88" s="53"/>
      <c r="K88" s="53"/>
      <c r="L88" s="53"/>
      <c r="T88" s="58"/>
      <c r="U88" s="51"/>
    </row>
    <row r="89" spans="2:21" s="29" customFormat="1" ht="15.75" customHeight="1">
      <c r="B89" s="260" t="str">
        <f>'AMZN Auto Part MASTER'!$AV$4</f>
        <v>Independent</v>
      </c>
      <c r="C89" s="17" t="s">
        <v>44</v>
      </c>
      <c r="D89" s="261">
        <f>'AMZN Auto Part MASTER'!$AV$67</f>
        <v>0.4</v>
      </c>
      <c r="E89" s="236">
        <v>0.4</v>
      </c>
      <c r="F89" s="53"/>
      <c r="G89" s="53"/>
      <c r="H89" s="53"/>
      <c r="I89" s="53"/>
      <c r="J89" s="53"/>
      <c r="K89" s="53"/>
      <c r="L89" s="53"/>
      <c r="T89" s="58"/>
      <c r="U89" s="51"/>
    </row>
    <row r="90" spans="2:21" s="29" customFormat="1" ht="15.75" customHeight="1">
      <c r="B90" s="260" t="str">
        <f>'AMZN Auto Part MASTER'!$AW$4</f>
        <v>Independent</v>
      </c>
      <c r="C90" s="17" t="s">
        <v>45</v>
      </c>
      <c r="D90" s="261">
        <f>'AMZN Auto Part MASTER'!$AW$67</f>
        <v>0.5</v>
      </c>
      <c r="E90" s="236">
        <v>0.5</v>
      </c>
      <c r="F90" s="53"/>
      <c r="G90" s="53"/>
      <c r="H90" s="53"/>
      <c r="I90" s="53"/>
      <c r="J90" s="53"/>
      <c r="K90" s="53"/>
      <c r="L90" s="53"/>
      <c r="T90" s="58"/>
      <c r="U90" s="51"/>
    </row>
    <row r="91" spans="2:21" s="29" customFormat="1" ht="15.75" customHeight="1">
      <c r="B91" s="260" t="str">
        <f>'AMZN Auto Part MASTER'!$AX$4</f>
        <v>Independent</v>
      </c>
      <c r="C91" s="17" t="s">
        <v>46</v>
      </c>
      <c r="D91" s="261" t="str">
        <f>'AMZN Auto Part MASTER'!$AX$67</f>
        <v>12-15%</v>
      </c>
      <c r="E91" s="236">
        <v>0.13</v>
      </c>
      <c r="F91" s="53"/>
      <c r="G91" s="53"/>
      <c r="H91" s="53"/>
      <c r="I91" s="53"/>
      <c r="J91" s="53"/>
      <c r="K91" s="53"/>
      <c r="L91" s="53"/>
      <c r="T91" s="58"/>
      <c r="U91" s="51"/>
    </row>
    <row r="92" spans="2:21" s="29" customFormat="1" ht="15.75" customHeight="1">
      <c r="B92" s="260" t="str">
        <f>'AMZN Auto Part MASTER'!$AY$4</f>
        <v>Independent</v>
      </c>
      <c r="C92" s="17" t="s">
        <v>47</v>
      </c>
      <c r="D92" s="261">
        <f>'AMZN Auto Part MASTER'!$AY$67</f>
        <v>0.1</v>
      </c>
      <c r="E92" s="236">
        <v>0.1</v>
      </c>
      <c r="F92" s="53"/>
      <c r="G92" s="53"/>
      <c r="H92" s="53"/>
      <c r="I92" s="53"/>
      <c r="J92" s="53"/>
      <c r="K92" s="53"/>
      <c r="L92" s="53"/>
      <c r="T92" s="58"/>
      <c r="U92" s="51"/>
    </row>
    <row r="93" spans="2:21" s="29" customFormat="1" ht="15.75" customHeight="1">
      <c r="B93" s="260" t="str">
        <f>'AMZN Auto Part MASTER'!$AZ$4</f>
        <v>Independent</v>
      </c>
      <c r="C93" s="17" t="s">
        <v>48</v>
      </c>
      <c r="D93" s="261">
        <f>'AMZN Auto Part MASTER'!$AZ$67</f>
        <v>0.2</v>
      </c>
      <c r="E93" s="236">
        <v>0.2</v>
      </c>
      <c r="F93" s="53"/>
      <c r="G93" s="53"/>
      <c r="H93" s="53"/>
      <c r="I93" s="53"/>
      <c r="J93" s="53"/>
      <c r="K93" s="53"/>
      <c r="L93" s="53"/>
      <c r="T93" s="58"/>
      <c r="U93" s="51"/>
    </row>
    <row r="94" spans="2:21" s="29" customFormat="1" ht="15.75" customHeight="1">
      <c r="B94" s="260" t="str">
        <f>'AMZN Auto Part MASTER'!$BA$4</f>
        <v>Independent</v>
      </c>
      <c r="C94" s="17" t="s">
        <v>49</v>
      </c>
      <c r="D94" s="261">
        <f>'AMZN Auto Part MASTER'!$BA$67</f>
        <v>0.2</v>
      </c>
      <c r="E94" s="236">
        <v>0.2</v>
      </c>
      <c r="F94" s="53"/>
      <c r="G94" s="53"/>
      <c r="H94" s="53"/>
      <c r="I94" s="53"/>
      <c r="J94" s="53"/>
      <c r="K94" s="53"/>
      <c r="L94" s="53"/>
      <c r="T94" s="58"/>
      <c r="U94" s="51"/>
    </row>
    <row r="95" spans="2:21" s="29" customFormat="1" ht="15.75" customHeight="1">
      <c r="B95" s="260" t="str">
        <f>'AMZN Auto Part MASTER'!$BB$4</f>
        <v>Chain</v>
      </c>
      <c r="C95" s="17" t="s">
        <v>50</v>
      </c>
      <c r="D95" s="261">
        <f>'AMZN Auto Part MASTER'!$BB$67</f>
        <v>0.4</v>
      </c>
      <c r="E95" s="236">
        <v>0.4</v>
      </c>
      <c r="F95" s="53"/>
      <c r="G95" s="53"/>
      <c r="H95" s="53"/>
      <c r="I95" s="53"/>
      <c r="J95" s="53"/>
      <c r="K95" s="53"/>
      <c r="L95" s="53"/>
      <c r="T95" s="58"/>
      <c r="U95" s="51"/>
    </row>
    <row r="96" spans="2:21" s="29" customFormat="1" ht="15.75" customHeight="1">
      <c r="B96" s="260" t="str">
        <f>'AMZN Auto Part MASTER'!$BC$4</f>
        <v>Chain</v>
      </c>
      <c r="C96" s="17" t="s">
        <v>51</v>
      </c>
      <c r="D96" s="261">
        <f>'AMZN Auto Part MASTER'!$BC$67</f>
        <v>0.7</v>
      </c>
      <c r="E96" s="236">
        <v>0.7</v>
      </c>
      <c r="F96" s="53"/>
      <c r="G96" s="53"/>
      <c r="H96" s="53"/>
      <c r="I96" s="53"/>
      <c r="J96" s="53"/>
      <c r="K96" s="53"/>
      <c r="L96" s="53"/>
      <c r="T96" s="58"/>
      <c r="U96" s="51"/>
    </row>
    <row r="97" spans="2:21" s="29" customFormat="1" ht="15.75" customHeight="1">
      <c r="B97" s="260" t="str">
        <f>'AMZN Auto Part MASTER'!$BD$4</f>
        <v>Chain</v>
      </c>
      <c r="C97" s="17" t="s">
        <v>52</v>
      </c>
      <c r="D97" s="261">
        <f>'AMZN Auto Part MASTER'!$BD$67</f>
        <v>0.1</v>
      </c>
      <c r="E97" s="236">
        <v>0.1</v>
      </c>
      <c r="F97" s="53"/>
      <c r="G97" s="53"/>
      <c r="H97" s="53"/>
      <c r="I97" s="53"/>
      <c r="J97" s="53"/>
      <c r="K97" s="53"/>
      <c r="L97" s="53"/>
      <c r="T97" s="58"/>
      <c r="U97" s="51"/>
    </row>
    <row r="98" spans="2:21" s="29" customFormat="1" ht="15.75" customHeight="1">
      <c r="B98" s="260" t="str">
        <f>'AMZN Auto Part MASTER'!$BE$4</f>
        <v>Chain</v>
      </c>
      <c r="C98" s="17" t="s">
        <v>53</v>
      </c>
      <c r="D98" s="261">
        <f>'AMZN Auto Part MASTER'!$BE$67</f>
        <v>0</v>
      </c>
      <c r="E98" s="236">
        <v>0</v>
      </c>
      <c r="F98" s="53"/>
      <c r="G98" s="53"/>
      <c r="H98" s="53"/>
      <c r="I98" s="53"/>
      <c r="J98" s="53"/>
      <c r="K98" s="53"/>
      <c r="L98" s="53"/>
      <c r="T98" s="58"/>
      <c r="U98" s="51"/>
    </row>
    <row r="99" spans="2:21" s="29" customFormat="1" ht="15.75" customHeight="1">
      <c r="B99" s="260" t="str">
        <f>'AMZN Auto Part MASTER'!$BF$4</f>
        <v>Chain</v>
      </c>
      <c r="C99" s="17" t="s">
        <v>54</v>
      </c>
      <c r="D99" s="261">
        <f>'AMZN Auto Part MASTER'!$BF$67</f>
        <v>0.6</v>
      </c>
      <c r="E99" s="236">
        <v>0.6</v>
      </c>
      <c r="F99" s="53"/>
      <c r="G99" s="53"/>
      <c r="H99" s="53"/>
      <c r="I99" s="53"/>
      <c r="J99" s="53"/>
      <c r="K99" s="53"/>
      <c r="L99" s="53"/>
      <c r="T99" s="58"/>
      <c r="U99" s="51"/>
    </row>
    <row r="100" spans="2:21" s="29" customFormat="1" ht="15.75" customHeight="1">
      <c r="B100" s="260" t="str">
        <f>'AMZN Auto Part MASTER'!$BG$4</f>
        <v>Chain</v>
      </c>
      <c r="C100" s="17" t="s">
        <v>55</v>
      </c>
      <c r="D100" s="261">
        <f>'AMZN Auto Part MASTER'!$BG$67</f>
        <v>0.25</v>
      </c>
      <c r="E100" s="236">
        <v>0.25</v>
      </c>
      <c r="F100" s="53"/>
      <c r="G100" s="53"/>
      <c r="H100" s="53"/>
      <c r="I100" s="53"/>
      <c r="J100" s="53"/>
      <c r="K100" s="53"/>
      <c r="L100" s="53"/>
      <c r="T100" s="58"/>
      <c r="U100" s="51"/>
    </row>
    <row r="101" spans="2:21" s="29" customFormat="1" ht="15.75" customHeight="1">
      <c r="B101" s="260" t="str">
        <f>'AMZN Auto Part MASTER'!$BH$4</f>
        <v>Chain</v>
      </c>
      <c r="C101" s="17" t="s">
        <v>56</v>
      </c>
      <c r="D101" s="261">
        <f>'AMZN Auto Part MASTER'!$BH$67</f>
        <v>0.3</v>
      </c>
      <c r="E101" s="236">
        <v>0.3</v>
      </c>
      <c r="F101" s="53"/>
      <c r="G101" s="53"/>
      <c r="H101" s="53"/>
      <c r="I101" s="53"/>
      <c r="J101" s="53"/>
      <c r="K101" s="53"/>
      <c r="L101" s="53"/>
      <c r="T101" s="58"/>
      <c r="U101" s="51"/>
    </row>
    <row r="102" spans="2:21" s="29" customFormat="1" ht="15.75" customHeight="1">
      <c r="B102" s="260" t="str">
        <f>'AMZN Auto Part MASTER'!$BI$4</f>
        <v>Chain</v>
      </c>
      <c r="C102" s="17" t="s">
        <v>57</v>
      </c>
      <c r="D102" s="261">
        <f>'AMZN Auto Part MASTER'!$BI$67</f>
        <v>0.02</v>
      </c>
      <c r="E102" s="236">
        <v>0.02</v>
      </c>
      <c r="F102" s="53"/>
      <c r="G102" s="53"/>
      <c r="H102" s="53"/>
      <c r="I102" s="53"/>
      <c r="J102" s="53"/>
      <c r="K102" s="53"/>
      <c r="L102" s="53"/>
      <c r="T102" s="58"/>
      <c r="U102" s="51"/>
    </row>
    <row r="103" spans="2:21" s="29" customFormat="1" ht="15.75" customHeight="1">
      <c r="B103" s="260" t="str">
        <f>'AMZN Auto Part MASTER'!$BJ$4</f>
        <v>Chain</v>
      </c>
      <c r="C103" s="17" t="s">
        <v>58</v>
      </c>
      <c r="D103" s="261">
        <f>'AMZN Auto Part MASTER'!$BJ$67</f>
        <v>0.25</v>
      </c>
      <c r="E103" s="236">
        <v>0.25</v>
      </c>
      <c r="F103" s="53"/>
      <c r="G103" s="53"/>
      <c r="H103" s="53"/>
      <c r="I103" s="53"/>
      <c r="J103" s="53"/>
      <c r="K103" s="53"/>
      <c r="L103" s="53"/>
      <c r="T103" s="58"/>
      <c r="U103" s="51"/>
    </row>
    <row r="104" spans="2:21" s="29" customFormat="1" ht="15.75" customHeight="1">
      <c r="B104" s="260" t="str">
        <f>'AMZN Auto Part MASTER'!$BK$4</f>
        <v>Independent</v>
      </c>
      <c r="C104" s="17" t="s">
        <v>59</v>
      </c>
      <c r="D104" s="261">
        <f>'AMZN Auto Part MASTER'!$BK$67</f>
        <v>0.6</v>
      </c>
      <c r="E104" s="236">
        <v>0.6</v>
      </c>
      <c r="F104" s="53"/>
      <c r="G104" s="53"/>
      <c r="H104" s="53"/>
      <c r="I104" s="53"/>
      <c r="J104" s="53"/>
      <c r="K104" s="53"/>
      <c r="L104" s="53"/>
      <c r="T104" s="58"/>
      <c r="U104" s="51"/>
    </row>
    <row r="105" spans="2:21" s="29" customFormat="1" ht="15.75" customHeight="1">
      <c r="B105" s="260" t="str">
        <f>'AMZN Auto Part MASTER'!$BL$4</f>
        <v>Independent</v>
      </c>
      <c r="C105" s="17" t="s">
        <v>60</v>
      </c>
      <c r="D105" s="261">
        <f>'AMZN Auto Part MASTER'!$BL$67</f>
        <v>0.05</v>
      </c>
      <c r="E105" s="236">
        <v>0.05</v>
      </c>
      <c r="F105" s="53"/>
      <c r="G105" s="53"/>
      <c r="H105" s="53"/>
      <c r="I105" s="53"/>
      <c r="J105" s="53"/>
      <c r="K105" s="53"/>
      <c r="L105" s="53"/>
      <c r="T105" s="58"/>
      <c r="U105" s="51"/>
    </row>
    <row r="106" spans="2:21" s="29" customFormat="1" ht="15.75" customHeight="1">
      <c r="B106" s="260" t="str">
        <f>'AMZN Auto Part MASTER'!$BM$4</f>
        <v>Independent</v>
      </c>
      <c r="C106" s="17" t="s">
        <v>61</v>
      </c>
      <c r="D106" s="261">
        <f>'AMZN Auto Part MASTER'!$BM$67</f>
        <v>0.25</v>
      </c>
      <c r="E106" s="236">
        <v>0.25</v>
      </c>
      <c r="F106" s="53"/>
      <c r="G106" s="53"/>
      <c r="H106" s="53"/>
      <c r="I106" s="53"/>
      <c r="J106" s="53"/>
      <c r="K106" s="53"/>
      <c r="L106" s="53"/>
      <c r="T106" s="58"/>
      <c r="U106" s="51"/>
    </row>
    <row r="107" spans="2:21" s="29" customFormat="1" ht="15.75" customHeight="1">
      <c r="B107" s="260" t="str">
        <f>'AMZN Auto Part MASTER'!$BN$4</f>
        <v>Independent</v>
      </c>
      <c r="C107" s="17" t="s">
        <v>62</v>
      </c>
      <c r="D107" s="261" t="str">
        <f>'AMZN Auto Part MASTER'!$BN$67</f>
        <v>5-10%</v>
      </c>
      <c r="E107" s="236">
        <v>7.4999999999999997E-2</v>
      </c>
      <c r="F107" s="53"/>
      <c r="G107" s="53"/>
      <c r="H107" s="53"/>
      <c r="I107" s="53"/>
      <c r="J107" s="53"/>
      <c r="K107" s="53"/>
      <c r="L107" s="53"/>
      <c r="T107" s="58"/>
      <c r="U107" s="51"/>
    </row>
    <row r="108" spans="2:21" s="29" customFormat="1" ht="15.75" customHeight="1">
      <c r="B108" s="260" t="str">
        <f>'AMZN Auto Part MASTER'!$BO$4</f>
        <v>Independent</v>
      </c>
      <c r="C108" s="17" t="s">
        <v>63</v>
      </c>
      <c r="D108" s="261">
        <f>'AMZN Auto Part MASTER'!$BO$67</f>
        <v>0.3</v>
      </c>
      <c r="E108" s="236">
        <v>0.3</v>
      </c>
      <c r="F108" s="53"/>
      <c r="G108" s="53"/>
      <c r="H108" s="53"/>
      <c r="I108" s="53"/>
      <c r="J108" s="53"/>
      <c r="K108" s="53"/>
      <c r="L108" s="53"/>
      <c r="T108" s="58"/>
      <c r="U108" s="51"/>
    </row>
    <row r="109" spans="2:21" s="29" customFormat="1" ht="15.75" customHeight="1">
      <c r="B109" s="260" t="str">
        <f>'AMZN Auto Part MASTER'!$BP$4</f>
        <v>Independent</v>
      </c>
      <c r="C109" s="17" t="s">
        <v>64</v>
      </c>
      <c r="D109" s="261">
        <f>'AMZN Auto Part MASTER'!$BP$67</f>
        <v>0.4</v>
      </c>
      <c r="E109" s="236">
        <v>0.4</v>
      </c>
      <c r="F109" s="53"/>
      <c r="G109" s="53"/>
      <c r="H109" s="53"/>
      <c r="I109" s="53"/>
      <c r="J109" s="53"/>
      <c r="K109" s="53"/>
      <c r="L109" s="53"/>
      <c r="T109" s="58"/>
      <c r="U109" s="51"/>
    </row>
    <row r="110" spans="2:21" s="29" customFormat="1" ht="15.75" customHeight="1">
      <c r="B110" s="260" t="str">
        <f>'AMZN Auto Part MASTER'!$BQ$4</f>
        <v>Independent</v>
      </c>
      <c r="C110" s="17" t="s">
        <v>65</v>
      </c>
      <c r="D110" s="261">
        <f>'AMZN Auto Part MASTER'!$BQ$67</f>
        <v>0.8</v>
      </c>
      <c r="E110" s="236">
        <v>0.8</v>
      </c>
      <c r="F110" s="53"/>
      <c r="G110" s="53"/>
      <c r="H110" s="53"/>
      <c r="I110" s="53"/>
      <c r="J110" s="53"/>
      <c r="K110" s="53"/>
      <c r="L110" s="53"/>
      <c r="T110" s="58"/>
      <c r="U110" s="51"/>
    </row>
    <row r="111" spans="2:21" s="29" customFormat="1" ht="15.75" customHeight="1">
      <c r="B111" s="260" t="str">
        <f>'AMZN Auto Part MASTER'!$BR$4</f>
        <v>Chain</v>
      </c>
      <c r="C111" s="17" t="s">
        <v>66</v>
      </c>
      <c r="D111" s="261" t="str">
        <f>'AMZN Auto Part MASTER'!$BR$67</f>
        <v>&lt;20%</v>
      </c>
      <c r="E111" s="236">
        <v>0.18</v>
      </c>
      <c r="F111" s="53"/>
      <c r="G111" s="53"/>
      <c r="H111" s="53"/>
      <c r="I111" s="53"/>
      <c r="J111" s="53"/>
      <c r="K111" s="53"/>
      <c r="L111" s="60"/>
      <c r="T111" s="58"/>
      <c r="U111" s="51"/>
    </row>
    <row r="112" spans="2:21" s="29" customFormat="1" ht="15.75" customHeight="1">
      <c r="B112" s="260" t="str">
        <f>'AMZN Auto Part MASTER'!$BS$4</f>
        <v>Chain</v>
      </c>
      <c r="C112" s="17" t="s">
        <v>67</v>
      </c>
      <c r="D112" s="261">
        <f>'AMZN Auto Part MASTER'!$BS$67</f>
        <v>0.35</v>
      </c>
      <c r="E112" s="236">
        <v>0.35</v>
      </c>
      <c r="F112" s="53"/>
      <c r="G112" s="53"/>
      <c r="H112" s="53"/>
      <c r="I112" s="53"/>
      <c r="J112" s="53"/>
      <c r="K112" s="53"/>
      <c r="L112" s="60"/>
      <c r="T112" s="58"/>
      <c r="U112" s="51"/>
    </row>
    <row r="113" spans="2:21" s="29" customFormat="1" ht="15.75" customHeight="1">
      <c r="B113" s="260" t="str">
        <f>'AMZN Auto Part MASTER'!$BT$4</f>
        <v>Chain</v>
      </c>
      <c r="C113" s="17" t="s">
        <v>68</v>
      </c>
      <c r="D113" s="261">
        <f>'AMZN Auto Part MASTER'!$BT$67</f>
        <v>0.35</v>
      </c>
      <c r="E113" s="236">
        <v>0.35</v>
      </c>
      <c r="F113" s="53"/>
      <c r="G113" s="53"/>
      <c r="H113" s="53"/>
      <c r="I113" s="53"/>
      <c r="J113" s="53"/>
      <c r="K113" s="53"/>
      <c r="L113" s="60"/>
      <c r="T113" s="58"/>
      <c r="U113" s="51"/>
    </row>
    <row r="114" spans="2:21" s="29" customFormat="1" ht="15.75" customHeight="1">
      <c r="B114" s="260" t="str">
        <f>'AMZN Auto Part MASTER'!$BU$4</f>
        <v>Chain</v>
      </c>
      <c r="C114" s="17" t="s">
        <v>69</v>
      </c>
      <c r="D114" s="261">
        <f>'AMZN Auto Part MASTER'!$BU$67</f>
        <v>0.25</v>
      </c>
      <c r="E114" s="236">
        <v>0.25</v>
      </c>
      <c r="F114" s="53"/>
      <c r="G114" s="53"/>
      <c r="H114" s="53"/>
      <c r="I114" s="53"/>
      <c r="J114" s="53"/>
      <c r="K114" s="53"/>
      <c r="L114" s="60"/>
      <c r="T114" s="58"/>
      <c r="U114" s="51"/>
    </row>
    <row r="115" spans="2:21" s="29" customFormat="1" ht="15.75" customHeight="1">
      <c r="B115" s="260" t="str">
        <f>'AMZN Auto Part MASTER'!$BV$4</f>
        <v>Chain</v>
      </c>
      <c r="C115" s="17" t="s">
        <v>70</v>
      </c>
      <c r="D115" s="261">
        <f>'AMZN Auto Part MASTER'!$BV$67</f>
        <v>0.25</v>
      </c>
      <c r="E115" s="236">
        <v>0.25</v>
      </c>
      <c r="F115" s="53"/>
      <c r="G115" s="53"/>
      <c r="H115" s="53"/>
      <c r="I115" s="53"/>
      <c r="J115" s="53"/>
      <c r="K115" s="53"/>
      <c r="L115" s="60"/>
      <c r="T115" s="58"/>
      <c r="U115" s="51"/>
    </row>
    <row r="116" spans="2:21" s="29" customFormat="1" ht="15.75" customHeight="1">
      <c r="B116" s="260" t="str">
        <f>'AMZN Auto Part MASTER'!$BW$4</f>
        <v>Chain</v>
      </c>
      <c r="C116" s="17" t="s">
        <v>71</v>
      </c>
      <c r="D116" s="261">
        <f>'AMZN Auto Part MASTER'!$BW$67</f>
        <v>0.3</v>
      </c>
      <c r="E116" s="236">
        <v>0.3</v>
      </c>
      <c r="F116" s="53"/>
      <c r="G116" s="53"/>
      <c r="H116" s="53"/>
      <c r="I116" s="53"/>
      <c r="J116" s="53"/>
      <c r="K116" s="53"/>
      <c r="L116" s="11"/>
      <c r="T116" s="58"/>
      <c r="U116" s="51"/>
    </row>
    <row r="117" spans="2:21" s="29" customFormat="1" ht="15.75" customHeight="1">
      <c r="B117" s="260" t="str">
        <f>'AMZN Auto Part MASTER'!$BX$4</f>
        <v>Chain</v>
      </c>
      <c r="C117" s="17" t="s">
        <v>72</v>
      </c>
      <c r="D117" s="261">
        <f>'AMZN Auto Part MASTER'!$BX$67</f>
        <v>0.15</v>
      </c>
      <c r="E117" s="236">
        <v>0.15</v>
      </c>
      <c r="F117" s="53"/>
      <c r="G117" s="53"/>
      <c r="H117" s="53"/>
      <c r="I117" s="53"/>
      <c r="J117" s="53"/>
      <c r="K117" s="53"/>
      <c r="L117" s="11"/>
      <c r="T117" s="58"/>
      <c r="U117" s="51"/>
    </row>
    <row r="118" spans="2:21" s="29" customFormat="1" ht="15.75" customHeight="1">
      <c r="B118" s="260" t="str">
        <f>'AMZN Auto Part MASTER'!$BY$4</f>
        <v>Chain</v>
      </c>
      <c r="C118" s="17" t="s">
        <v>73</v>
      </c>
      <c r="D118" s="261">
        <f>'AMZN Auto Part MASTER'!$BY$67</f>
        <v>0.25</v>
      </c>
      <c r="E118" s="236">
        <v>0.25</v>
      </c>
      <c r="F118" s="53"/>
      <c r="G118" s="53"/>
      <c r="H118" s="53"/>
      <c r="I118" s="53"/>
      <c r="J118" s="53"/>
      <c r="K118" s="53"/>
      <c r="L118" s="53"/>
      <c r="T118" s="58"/>
      <c r="U118" s="51"/>
    </row>
    <row r="119" spans="2:21" s="29" customFormat="1" ht="15.75" customHeight="1">
      <c r="B119" s="260" t="str">
        <f>'AMZN Auto Part MASTER'!$BZ$4</f>
        <v>Chain</v>
      </c>
      <c r="C119" s="17" t="s">
        <v>74</v>
      </c>
      <c r="D119" s="261" t="str">
        <f>'AMZN Auto Part MASTER'!$BZ$67</f>
        <v>35%+</v>
      </c>
      <c r="E119" s="236">
        <v>0.38</v>
      </c>
      <c r="F119" s="53"/>
      <c r="G119" s="53"/>
      <c r="H119" s="53"/>
      <c r="I119" s="53"/>
      <c r="J119" s="53"/>
      <c r="K119" s="53"/>
      <c r="L119" s="53"/>
      <c r="T119" s="58"/>
      <c r="U119" s="51"/>
    </row>
    <row r="120" spans="2:21" s="29" customFormat="1" ht="15.75" customHeight="1">
      <c r="B120" s="260" t="str">
        <f>'AMZN Auto Part MASTER'!$CA$4</f>
        <v>Chain</v>
      </c>
      <c r="C120" s="17" t="s">
        <v>75</v>
      </c>
      <c r="D120" s="261">
        <f>'AMZN Auto Part MASTER'!$CA$67</f>
        <v>0.7</v>
      </c>
      <c r="E120" s="236">
        <v>0.7</v>
      </c>
      <c r="F120" s="53"/>
      <c r="G120" s="53"/>
      <c r="H120" s="53"/>
      <c r="I120" s="53"/>
      <c r="J120" s="53"/>
      <c r="K120" s="53"/>
      <c r="L120" s="53"/>
      <c r="T120" s="58"/>
      <c r="U120" s="51"/>
    </row>
    <row r="121" spans="2:21" s="29" customFormat="1" ht="15.75" customHeight="1">
      <c r="B121" s="260" t="str">
        <f>'AMZN Auto Part MASTER'!$CB$4</f>
        <v>Chain</v>
      </c>
      <c r="C121" s="17" t="s">
        <v>76</v>
      </c>
      <c r="D121" s="261">
        <f>'AMZN Auto Part MASTER'!$CB$67</f>
        <v>0.3</v>
      </c>
      <c r="E121" s="236">
        <v>0.3</v>
      </c>
      <c r="F121" s="53"/>
      <c r="G121" s="53"/>
      <c r="H121" s="53"/>
      <c r="I121" s="53"/>
      <c r="J121" s="53"/>
      <c r="K121" s="53"/>
      <c r="L121" s="53"/>
      <c r="T121" s="58"/>
      <c r="U121" s="51"/>
    </row>
    <row r="122" spans="2:21" s="29" customFormat="1" ht="15.75" customHeight="1">
      <c r="B122" s="260" t="str">
        <f>'AMZN Auto Part MASTER'!$CC$4</f>
        <v>Chain</v>
      </c>
      <c r="C122" s="17" t="s">
        <v>77</v>
      </c>
      <c r="D122" s="261">
        <f>'AMZN Auto Part MASTER'!$CC$67</f>
        <v>0.45</v>
      </c>
      <c r="E122" s="236">
        <v>0.45</v>
      </c>
      <c r="F122" s="53"/>
      <c r="G122" s="53"/>
      <c r="H122" s="53"/>
      <c r="I122" s="53"/>
      <c r="J122" s="53"/>
      <c r="K122" s="53"/>
      <c r="L122" s="53"/>
      <c r="T122" s="58"/>
      <c r="U122" s="51"/>
    </row>
    <row r="123" spans="2:21" s="29" customFormat="1" ht="15.75" customHeight="1">
      <c r="B123" s="260" t="str">
        <f>'AMZN Auto Part MASTER'!$CD$4</f>
        <v>Chain</v>
      </c>
      <c r="C123" s="17" t="s">
        <v>78</v>
      </c>
      <c r="D123" s="261">
        <f>'AMZN Auto Part MASTER'!$CD$67</f>
        <v>0.33</v>
      </c>
      <c r="E123" s="236">
        <v>0.33</v>
      </c>
      <c r="F123" s="53"/>
      <c r="G123" s="53"/>
      <c r="H123" s="53"/>
      <c r="I123" s="53"/>
      <c r="J123" s="53"/>
      <c r="K123" s="53"/>
      <c r="L123" s="53"/>
      <c r="T123" s="58"/>
      <c r="U123" s="51"/>
    </row>
    <row r="124" spans="2:21" s="29" customFormat="1" ht="15.75" customHeight="1">
      <c r="B124" s="260" t="str">
        <f>'AMZN Auto Part MASTER'!$CE$4</f>
        <v>Chain</v>
      </c>
      <c r="C124" s="17" t="s">
        <v>79</v>
      </c>
      <c r="D124" s="261">
        <f>'AMZN Auto Part MASTER'!$CE$67</f>
        <v>0.45</v>
      </c>
      <c r="E124" s="236">
        <v>0.45</v>
      </c>
      <c r="F124" s="53"/>
      <c r="G124" s="53"/>
      <c r="H124" s="53"/>
      <c r="I124" s="53"/>
      <c r="J124" s="53"/>
      <c r="K124" s="53"/>
      <c r="L124" s="53"/>
      <c r="T124" s="58"/>
      <c r="U124" s="51"/>
    </row>
    <row r="125" spans="2:21" s="29" customFormat="1" ht="15.75" customHeight="1">
      <c r="B125" s="260" t="str">
        <f>'AMZN Auto Part MASTER'!$CF$4</f>
        <v>Chain</v>
      </c>
      <c r="C125" s="17" t="s">
        <v>80</v>
      </c>
      <c r="D125" s="261">
        <f>'AMZN Auto Part MASTER'!$CF$67</f>
        <v>0.33</v>
      </c>
      <c r="E125" s="236">
        <v>0.33</v>
      </c>
      <c r="F125" s="53"/>
      <c r="G125" s="53"/>
      <c r="H125" s="53"/>
      <c r="I125" s="53"/>
      <c r="J125" s="53"/>
      <c r="K125" s="53"/>
      <c r="L125" s="53"/>
      <c r="T125" s="58"/>
      <c r="U125" s="51"/>
    </row>
    <row r="126" spans="2:21" s="29" customFormat="1" ht="15.75" customHeight="1">
      <c r="B126" s="260" t="str">
        <f>'AMZN Auto Part MASTER'!$CG$4</f>
        <v>Chain</v>
      </c>
      <c r="C126" s="17" t="s">
        <v>81</v>
      </c>
      <c r="D126" s="261">
        <f>'AMZN Auto Part MASTER'!$CG$67</f>
        <v>0.35</v>
      </c>
      <c r="E126" s="236">
        <v>0.35</v>
      </c>
      <c r="F126" s="53"/>
      <c r="G126" s="53"/>
      <c r="H126" s="53"/>
      <c r="I126" s="53"/>
      <c r="J126" s="53"/>
      <c r="K126" s="53"/>
      <c r="L126" s="53"/>
      <c r="T126" s="58"/>
      <c r="U126" s="51"/>
    </row>
    <row r="127" spans="2:21" s="29" customFormat="1" ht="15.75" customHeight="1">
      <c r="B127" s="260" t="str">
        <f>'AMZN Auto Part MASTER'!$CH$4</f>
        <v>Chain</v>
      </c>
      <c r="C127" s="17" t="s">
        <v>82</v>
      </c>
      <c r="D127" s="261">
        <f>'AMZN Auto Part MASTER'!$CH$67</f>
        <v>0.45</v>
      </c>
      <c r="E127" s="236">
        <v>0.45</v>
      </c>
      <c r="F127" s="53"/>
      <c r="G127" s="53"/>
      <c r="H127" s="53"/>
      <c r="I127" s="53"/>
      <c r="J127" s="53"/>
      <c r="K127" s="53"/>
      <c r="L127" s="53"/>
      <c r="T127" s="58"/>
      <c r="U127" s="51"/>
    </row>
    <row r="128" spans="2:21" s="29" customFormat="1" ht="15.75" customHeight="1">
      <c r="B128" s="260" t="str">
        <f>'AMZN Auto Part MASTER'!$CI$4</f>
        <v>Chain</v>
      </c>
      <c r="C128" s="17" t="s">
        <v>83</v>
      </c>
      <c r="D128" s="261">
        <f>'AMZN Auto Part MASTER'!$CI$67</f>
        <v>0.33</v>
      </c>
      <c r="E128" s="236">
        <v>0.33</v>
      </c>
      <c r="F128" s="53"/>
      <c r="G128" s="53"/>
      <c r="H128" s="53"/>
      <c r="I128" s="53"/>
      <c r="J128" s="53"/>
      <c r="K128" s="53"/>
      <c r="L128" s="53"/>
      <c r="T128" s="58"/>
      <c r="U128" s="51"/>
    </row>
    <row r="129" spans="2:21" s="29" customFormat="1" ht="15.75" customHeight="1">
      <c r="B129" s="260" t="str">
        <f>'AMZN Auto Part MASTER'!$CJ$4</f>
        <v>Chain</v>
      </c>
      <c r="C129" s="17" t="s">
        <v>84</v>
      </c>
      <c r="D129" s="261">
        <f>'AMZN Auto Part MASTER'!$CJ$67</f>
        <v>0.4</v>
      </c>
      <c r="E129" s="236">
        <v>0.4</v>
      </c>
      <c r="F129" s="53"/>
      <c r="G129" s="53"/>
      <c r="H129" s="53"/>
      <c r="I129" s="53"/>
      <c r="J129" s="53"/>
      <c r="K129" s="53"/>
      <c r="L129" s="53"/>
      <c r="T129" s="58"/>
      <c r="U129" s="51"/>
    </row>
    <row r="130" spans="2:21" s="29" customFormat="1" ht="15.75" customHeight="1">
      <c r="B130" s="260" t="str">
        <f>'AMZN Auto Part MASTER'!$CK$4</f>
        <v>Chain</v>
      </c>
      <c r="C130" s="17" t="s">
        <v>85</v>
      </c>
      <c r="D130" s="261">
        <f>'AMZN Auto Part MASTER'!$CK$67</f>
        <v>0.45</v>
      </c>
      <c r="E130" s="236">
        <v>0.45</v>
      </c>
      <c r="F130" s="53"/>
      <c r="G130" s="53"/>
      <c r="H130" s="53"/>
      <c r="I130" s="53"/>
      <c r="J130" s="53"/>
      <c r="K130" s="53"/>
      <c r="L130" s="53"/>
      <c r="T130" s="58"/>
      <c r="U130" s="51"/>
    </row>
    <row r="131" spans="2:21" s="29" customFormat="1" ht="15.75" customHeight="1">
      <c r="B131" s="260">
        <f>'AMZN Auto Part MASTER'!$CL$4</f>
        <v>0</v>
      </c>
      <c r="C131" s="17" t="s">
        <v>362</v>
      </c>
      <c r="D131" s="261" t="str">
        <f>'AMZN Auto Part MASTER'!$CL$67</f>
        <v>-</v>
      </c>
      <c r="E131" s="236" t="s">
        <v>199</v>
      </c>
      <c r="F131" s="53"/>
      <c r="G131" s="53"/>
      <c r="H131" s="53"/>
      <c r="I131" s="53"/>
      <c r="J131" s="53"/>
      <c r="K131" s="53"/>
      <c r="L131" s="53"/>
      <c r="T131" s="58"/>
      <c r="U131" s="51"/>
    </row>
    <row r="132" spans="2:21" s="29" customFormat="1" ht="15.75" customHeight="1">
      <c r="B132" s="260">
        <f>'AMZN Auto Part MASTER'!$CM$4</f>
        <v>0</v>
      </c>
      <c r="C132" s="17" t="s">
        <v>363</v>
      </c>
      <c r="D132" s="261" t="str">
        <f>'AMZN Auto Part MASTER'!$CM$67</f>
        <v>-</v>
      </c>
      <c r="E132" s="236" t="s">
        <v>199</v>
      </c>
      <c r="F132" s="53"/>
      <c r="G132" s="53"/>
      <c r="H132" s="53"/>
      <c r="I132" s="53"/>
      <c r="J132" s="53"/>
      <c r="K132" s="53"/>
      <c r="L132" s="53"/>
      <c r="T132" s="58"/>
      <c r="U132" s="51"/>
    </row>
    <row r="133" spans="2:21" s="29" customFormat="1" ht="15.75" customHeight="1">
      <c r="B133" s="260">
        <f>'AMZN Auto Part MASTER'!$CN$4</f>
        <v>0</v>
      </c>
      <c r="C133" s="17" t="s">
        <v>364</v>
      </c>
      <c r="D133" s="261" t="str">
        <f>'AMZN Auto Part MASTER'!$CN$67</f>
        <v>-</v>
      </c>
      <c r="E133" s="236" t="s">
        <v>199</v>
      </c>
      <c r="F133" s="53"/>
      <c r="G133" s="53"/>
      <c r="H133" s="53"/>
      <c r="I133" s="53"/>
      <c r="J133" s="53"/>
      <c r="K133" s="53"/>
      <c r="L133" s="53"/>
      <c r="T133" s="58"/>
      <c r="U133" s="51"/>
    </row>
    <row r="134" spans="2:21" s="29" customFormat="1" ht="15.75" customHeight="1">
      <c r="B134" s="260">
        <f>'AMZN Auto Part MASTER'!$CO$4</f>
        <v>0</v>
      </c>
      <c r="C134" s="17" t="s">
        <v>365</v>
      </c>
      <c r="D134" s="261" t="str">
        <f>'AMZN Auto Part MASTER'!$CO$67</f>
        <v>-</v>
      </c>
      <c r="E134" s="236" t="s">
        <v>199</v>
      </c>
      <c r="F134" s="53"/>
      <c r="G134" s="53"/>
      <c r="H134" s="53"/>
      <c r="I134" s="53"/>
      <c r="J134" s="53"/>
      <c r="K134" s="53"/>
      <c r="L134" s="53"/>
      <c r="T134" s="58"/>
      <c r="U134" s="51"/>
    </row>
    <row r="135" spans="2:21" s="29" customFormat="1" ht="15.75" customHeight="1">
      <c r="B135" s="260">
        <f>'AMZN Auto Part MASTER'!$CP$4</f>
        <v>0</v>
      </c>
      <c r="C135" s="17" t="s">
        <v>366</v>
      </c>
      <c r="D135" s="261" t="str">
        <f>'AMZN Auto Part MASTER'!$CP$67</f>
        <v>-</v>
      </c>
      <c r="E135" s="236" t="s">
        <v>199</v>
      </c>
      <c r="F135" s="53"/>
      <c r="G135" s="53"/>
      <c r="H135" s="53"/>
      <c r="I135" s="53"/>
      <c r="J135" s="53"/>
      <c r="K135" s="53"/>
      <c r="L135" s="53"/>
      <c r="T135" s="58"/>
      <c r="U135" s="51"/>
    </row>
    <row r="136" spans="2:21" s="29" customFormat="1" ht="15.75" customHeight="1">
      <c r="B136" s="260">
        <f>'AMZN Auto Part MASTER'!$CQ$4</f>
        <v>0</v>
      </c>
      <c r="C136" s="17" t="s">
        <v>367</v>
      </c>
      <c r="D136" s="261" t="str">
        <f>'AMZN Auto Part MASTER'!$CQ$67</f>
        <v>-</v>
      </c>
      <c r="E136" s="236" t="s">
        <v>199</v>
      </c>
      <c r="F136" s="53"/>
      <c r="G136" s="53"/>
      <c r="H136" s="53"/>
      <c r="I136" s="53"/>
      <c r="J136" s="53"/>
      <c r="K136" s="53"/>
      <c r="L136" s="53"/>
      <c r="T136" s="58"/>
      <c r="U136" s="51"/>
    </row>
    <row r="137" spans="2:21" s="29" customFormat="1" ht="15.75" customHeight="1">
      <c r="B137" s="260">
        <f>'AMZN Auto Part MASTER'!$CR$4</f>
        <v>0</v>
      </c>
      <c r="C137" s="17" t="s">
        <v>368</v>
      </c>
      <c r="D137" s="261" t="str">
        <f>'AMZN Auto Part MASTER'!$CR$67</f>
        <v>-</v>
      </c>
      <c r="E137" s="236" t="s">
        <v>199</v>
      </c>
      <c r="F137" s="53"/>
      <c r="G137" s="53"/>
      <c r="H137" s="53"/>
      <c r="I137" s="53"/>
      <c r="J137" s="53"/>
      <c r="K137" s="53"/>
      <c r="L137" s="53"/>
      <c r="T137" s="58"/>
      <c r="U137" s="51"/>
    </row>
    <row r="138" spans="2:21" s="29" customFormat="1" ht="15.75" customHeight="1">
      <c r="B138" s="260">
        <f>'AMZN Auto Part MASTER'!$CS$4</f>
        <v>0</v>
      </c>
      <c r="C138" s="17" t="s">
        <v>369</v>
      </c>
      <c r="D138" s="261" t="str">
        <f>'AMZN Auto Part MASTER'!$CS$67</f>
        <v>-</v>
      </c>
      <c r="E138" s="236" t="s">
        <v>199</v>
      </c>
      <c r="F138" s="53"/>
      <c r="G138" s="53"/>
      <c r="H138" s="53"/>
      <c r="I138" s="53"/>
      <c r="J138" s="53"/>
      <c r="K138" s="53"/>
      <c r="L138" s="53"/>
      <c r="T138" s="58"/>
      <c r="U138" s="51"/>
    </row>
    <row r="139" spans="2:21" s="29" customFormat="1" ht="15.75" customHeight="1">
      <c r="B139" s="260">
        <f>'AMZN Auto Part MASTER'!$CT$4</f>
        <v>0</v>
      </c>
      <c r="C139" s="17" t="s">
        <v>370</v>
      </c>
      <c r="D139" s="261" t="str">
        <f>'AMZN Auto Part MASTER'!$CT$67</f>
        <v>-</v>
      </c>
      <c r="E139" s="236" t="s">
        <v>199</v>
      </c>
      <c r="F139" s="53"/>
      <c r="G139" s="53"/>
      <c r="H139" s="53"/>
      <c r="I139" s="53"/>
      <c r="J139" s="53"/>
      <c r="K139" s="53"/>
      <c r="L139" s="53"/>
      <c r="T139" s="58"/>
      <c r="U139" s="51"/>
    </row>
    <row r="140" spans="2:21" s="29" customFormat="1" ht="15.75" customHeight="1">
      <c r="B140" s="260">
        <f>'AMZN Auto Part MASTER'!$CU$4</f>
        <v>0</v>
      </c>
      <c r="C140" s="17" t="s">
        <v>371</v>
      </c>
      <c r="D140" s="261" t="str">
        <f>'AMZN Auto Part MASTER'!$CU$67</f>
        <v>-</v>
      </c>
      <c r="E140" s="236" t="s">
        <v>199</v>
      </c>
      <c r="F140" s="53"/>
      <c r="G140" s="53"/>
      <c r="H140" s="53"/>
      <c r="I140" s="53"/>
      <c r="J140" s="53"/>
      <c r="K140" s="53"/>
      <c r="L140" s="53"/>
      <c r="T140" s="58"/>
      <c r="U140" s="51"/>
    </row>
    <row r="141" spans="2:21" s="29" customFormat="1" ht="15.75" customHeight="1">
      <c r="B141" s="260">
        <f>'AMZN Auto Part MASTER'!$CV$4</f>
        <v>0</v>
      </c>
      <c r="C141" s="17" t="s">
        <v>372</v>
      </c>
      <c r="D141" s="261" t="str">
        <f>'AMZN Auto Part MASTER'!$CV$67</f>
        <v>-</v>
      </c>
      <c r="E141" s="236" t="s">
        <v>199</v>
      </c>
      <c r="F141" s="53"/>
      <c r="G141" s="53"/>
      <c r="H141" s="53"/>
      <c r="I141" s="53"/>
      <c r="J141" s="53"/>
      <c r="K141" s="53"/>
      <c r="L141" s="53"/>
      <c r="T141" s="58"/>
      <c r="U141" s="51"/>
    </row>
    <row r="142" spans="2:21" s="29" customFormat="1" ht="15.75" customHeight="1">
      <c r="B142" s="260">
        <f>'AMZN Auto Part MASTER'!$CW$4</f>
        <v>0</v>
      </c>
      <c r="C142" s="17" t="s">
        <v>373</v>
      </c>
      <c r="D142" s="261" t="str">
        <f>'AMZN Auto Part MASTER'!$CW$67</f>
        <v>-</v>
      </c>
      <c r="E142" s="236" t="s">
        <v>199</v>
      </c>
      <c r="F142" s="53"/>
      <c r="G142" s="53"/>
      <c r="H142" s="53"/>
      <c r="I142" s="53"/>
      <c r="J142" s="53"/>
      <c r="K142" s="53"/>
      <c r="L142" s="53"/>
      <c r="T142" s="58"/>
      <c r="U142" s="51"/>
    </row>
    <row r="143" spans="2:21" s="29" customFormat="1" ht="15.75" customHeight="1">
      <c r="B143" s="260">
        <f>'AMZN Auto Part MASTER'!$CX$4</f>
        <v>0</v>
      </c>
      <c r="C143" s="17" t="s">
        <v>374</v>
      </c>
      <c r="D143" s="261" t="str">
        <f>'AMZN Auto Part MASTER'!$CX$67</f>
        <v>-</v>
      </c>
      <c r="E143" s="236" t="s">
        <v>199</v>
      </c>
      <c r="F143" s="53"/>
      <c r="G143" s="53"/>
      <c r="H143" s="53"/>
      <c r="I143" s="53"/>
      <c r="J143" s="53"/>
      <c r="K143" s="53"/>
      <c r="L143" s="53"/>
      <c r="T143" s="58"/>
      <c r="U143" s="51"/>
    </row>
    <row r="144" spans="2:21" s="29" customFormat="1" ht="15.75" customHeight="1">
      <c r="B144" s="260">
        <f>'AMZN Auto Part MASTER'!$CY$4</f>
        <v>0</v>
      </c>
      <c r="C144" s="17" t="s">
        <v>375</v>
      </c>
      <c r="D144" s="261" t="str">
        <f>'AMZN Auto Part MASTER'!$CY$67</f>
        <v>-</v>
      </c>
      <c r="E144" s="236" t="s">
        <v>199</v>
      </c>
      <c r="F144" s="53"/>
      <c r="G144" s="53"/>
      <c r="H144" s="53"/>
      <c r="I144" s="53"/>
      <c r="J144" s="53"/>
      <c r="K144" s="53"/>
      <c r="L144" s="53"/>
      <c r="T144" s="58"/>
      <c r="U144" s="51"/>
    </row>
    <row r="145" spans="2:21" s="29" customFormat="1" ht="15.75" customHeight="1">
      <c r="B145" s="260">
        <f>'AMZN Auto Part MASTER'!$CZ$4</f>
        <v>0</v>
      </c>
      <c r="C145" s="17" t="s">
        <v>394</v>
      </c>
      <c r="D145" s="261" t="str">
        <f>'AMZN Auto Part MASTER'!$CZ$67</f>
        <v>-</v>
      </c>
      <c r="E145" s="236" t="s">
        <v>199</v>
      </c>
      <c r="F145" s="53"/>
      <c r="G145" s="53"/>
      <c r="H145" s="53"/>
      <c r="I145" s="53"/>
      <c r="J145" s="53"/>
      <c r="K145" s="53"/>
      <c r="L145" s="53"/>
      <c r="T145" s="58"/>
      <c r="U145" s="51"/>
    </row>
    <row r="146" spans="2:21" s="29" customFormat="1" ht="15.75" customHeight="1">
      <c r="B146" s="260">
        <f>'AMZN Auto Part MASTER'!$DA$4</f>
        <v>0</v>
      </c>
      <c r="C146" s="17" t="s">
        <v>395</v>
      </c>
      <c r="D146" s="261" t="str">
        <f>'AMZN Auto Part MASTER'!$DA$67</f>
        <v>-</v>
      </c>
      <c r="E146" s="236" t="s">
        <v>199</v>
      </c>
      <c r="F146" s="53"/>
      <c r="G146" s="53"/>
      <c r="H146" s="53"/>
      <c r="I146" s="53"/>
      <c r="J146" s="53"/>
      <c r="K146" s="53"/>
      <c r="L146" s="53"/>
      <c r="T146" s="58"/>
      <c r="U146" s="51"/>
    </row>
    <row r="147" spans="2:21" s="29" customFormat="1" ht="15.75" customHeight="1">
      <c r="B147" s="260">
        <f>'AMZN Auto Part MASTER'!$DB$4</f>
        <v>0</v>
      </c>
      <c r="C147" s="17" t="s">
        <v>396</v>
      </c>
      <c r="D147" s="261" t="str">
        <f>'AMZN Auto Part MASTER'!$DB$67</f>
        <v>-</v>
      </c>
      <c r="E147" s="236" t="s">
        <v>199</v>
      </c>
      <c r="F147" s="53"/>
      <c r="G147" s="53"/>
      <c r="H147" s="53"/>
      <c r="I147" s="53"/>
      <c r="J147" s="53"/>
      <c r="K147" s="53"/>
      <c r="L147" s="53"/>
      <c r="T147" s="58"/>
      <c r="U147" s="51"/>
    </row>
    <row r="148" spans="2:21" s="29" customFormat="1" ht="15.75" customHeight="1">
      <c r="B148" s="260">
        <f>'AMZN Auto Part MASTER'!$DC$4</f>
        <v>0</v>
      </c>
      <c r="C148" s="17" t="s">
        <v>397</v>
      </c>
      <c r="D148" s="261" t="str">
        <f>'AMZN Auto Part MASTER'!$DC$67</f>
        <v>-</v>
      </c>
      <c r="E148" s="236" t="s">
        <v>199</v>
      </c>
      <c r="F148" s="53"/>
      <c r="G148" s="53"/>
      <c r="H148" s="53"/>
      <c r="I148" s="53"/>
      <c r="J148" s="53"/>
      <c r="K148" s="53"/>
      <c r="L148" s="53"/>
      <c r="T148" s="58"/>
      <c r="U148" s="51"/>
    </row>
    <row r="149" spans="2:21" s="29" customFormat="1" ht="15.75" customHeight="1">
      <c r="B149" s="260">
        <f>'AMZN Auto Part MASTER'!$DD$4</f>
        <v>0</v>
      </c>
      <c r="C149" s="17" t="s">
        <v>398</v>
      </c>
      <c r="D149" s="261" t="str">
        <f>'AMZN Auto Part MASTER'!$DD$67</f>
        <v>-</v>
      </c>
      <c r="E149" s="236" t="s">
        <v>199</v>
      </c>
      <c r="F149" s="53"/>
      <c r="G149" s="53"/>
      <c r="H149" s="53"/>
      <c r="I149" s="53"/>
      <c r="J149" s="53"/>
      <c r="K149" s="53"/>
      <c r="L149" s="53"/>
      <c r="T149" s="58"/>
      <c r="U149" s="51"/>
    </row>
    <row r="150" spans="2:21" s="29" customFormat="1" ht="15.75" customHeight="1">
      <c r="B150" s="260">
        <f>'AMZN Auto Part MASTER'!$DE$4</f>
        <v>0</v>
      </c>
      <c r="C150" s="17" t="s">
        <v>399</v>
      </c>
      <c r="D150" s="261" t="str">
        <f>'AMZN Auto Part MASTER'!$DE$67</f>
        <v>-</v>
      </c>
      <c r="E150" s="236" t="s">
        <v>199</v>
      </c>
      <c r="F150" s="53"/>
      <c r="G150" s="53"/>
      <c r="H150" s="53"/>
      <c r="I150" s="53"/>
      <c r="J150" s="53"/>
      <c r="K150" s="53"/>
      <c r="L150" s="53"/>
      <c r="T150" s="58"/>
      <c r="U150" s="51"/>
    </row>
    <row r="151" spans="2:21" s="29" customFormat="1" ht="15.75" customHeight="1">
      <c r="B151" s="260">
        <f>'AMZN Auto Part MASTER'!$DF$4</f>
        <v>0</v>
      </c>
      <c r="C151" s="17" t="s">
        <v>400</v>
      </c>
      <c r="D151" s="261" t="str">
        <f>'AMZN Auto Part MASTER'!$DF$67</f>
        <v>-</v>
      </c>
      <c r="E151" s="236" t="s">
        <v>199</v>
      </c>
      <c r="F151" s="53"/>
      <c r="G151" s="53"/>
      <c r="H151" s="53"/>
      <c r="I151" s="53"/>
      <c r="J151" s="53"/>
      <c r="K151" s="53"/>
      <c r="L151" s="53"/>
      <c r="T151" s="58"/>
      <c r="U151" s="51"/>
    </row>
    <row r="152" spans="2:21" s="29" customFormat="1" ht="15.75" customHeight="1">
      <c r="B152" s="260">
        <f>'AMZN Auto Part MASTER'!$DG$4</f>
        <v>0</v>
      </c>
      <c r="C152" s="17" t="s">
        <v>401</v>
      </c>
      <c r="D152" s="261" t="str">
        <f>'AMZN Auto Part MASTER'!$DG$67</f>
        <v>-</v>
      </c>
      <c r="E152" s="236" t="s">
        <v>199</v>
      </c>
      <c r="F152" s="53"/>
      <c r="G152" s="53"/>
      <c r="H152" s="53"/>
      <c r="I152" s="53"/>
      <c r="J152" s="53"/>
      <c r="K152" s="53"/>
      <c r="L152" s="53"/>
      <c r="T152" s="58"/>
      <c r="U152" s="51"/>
    </row>
    <row r="153" spans="2:21" s="29" customFormat="1" ht="15.75" customHeight="1">
      <c r="B153" s="260">
        <f>'AMZN Auto Part MASTER'!$DH$4</f>
        <v>0</v>
      </c>
      <c r="C153" s="17" t="s">
        <v>402</v>
      </c>
      <c r="D153" s="261" t="str">
        <f>'AMZN Auto Part MASTER'!$DH$67</f>
        <v>-</v>
      </c>
      <c r="E153" s="236" t="s">
        <v>199</v>
      </c>
      <c r="F153" s="53"/>
      <c r="G153" s="53"/>
      <c r="H153" s="53"/>
      <c r="I153" s="53"/>
      <c r="J153" s="53"/>
      <c r="K153" s="53"/>
      <c r="L153" s="53"/>
      <c r="T153" s="58"/>
      <c r="U153" s="51"/>
    </row>
    <row r="154" spans="2:21" s="29" customFormat="1" ht="15.75" customHeight="1">
      <c r="B154" s="260">
        <f>'AMZN Auto Part MASTER'!$DI$4</f>
        <v>0</v>
      </c>
      <c r="C154" s="17" t="s">
        <v>403</v>
      </c>
      <c r="D154" s="261" t="str">
        <f>'AMZN Auto Part MASTER'!$DI$67</f>
        <v>-</v>
      </c>
      <c r="E154" s="236" t="s">
        <v>199</v>
      </c>
      <c r="F154" s="53"/>
      <c r="G154" s="53"/>
      <c r="H154" s="53"/>
      <c r="I154" s="53"/>
      <c r="J154" s="53"/>
      <c r="K154" s="53"/>
      <c r="L154" s="53"/>
      <c r="T154" s="58"/>
      <c r="U154" s="51"/>
    </row>
    <row r="155" spans="2:21" s="29" customFormat="1" ht="15.75" customHeight="1">
      <c r="B155" s="260">
        <f>'AMZN Auto Part MASTER'!$DJ$4</f>
        <v>0</v>
      </c>
      <c r="C155" s="17" t="s">
        <v>404</v>
      </c>
      <c r="D155" s="261" t="str">
        <f>'AMZN Auto Part MASTER'!$DJ$67</f>
        <v>-</v>
      </c>
      <c r="E155" s="236" t="s">
        <v>199</v>
      </c>
      <c r="F155" s="53"/>
      <c r="G155" s="53"/>
      <c r="H155" s="53"/>
      <c r="I155" s="53"/>
      <c r="J155" s="53"/>
      <c r="K155" s="53"/>
      <c r="L155" s="53"/>
      <c r="T155" s="58"/>
      <c r="U155" s="51"/>
    </row>
    <row r="156" spans="2:21" s="29" customFormat="1" ht="15.75" customHeight="1">
      <c r="B156" s="260">
        <f>'AMZN Auto Part MASTER'!$DK$4</f>
        <v>0</v>
      </c>
      <c r="C156" s="17" t="s">
        <v>405</v>
      </c>
      <c r="D156" s="261" t="str">
        <f>'AMZN Auto Part MASTER'!$DK$67</f>
        <v>-</v>
      </c>
      <c r="E156" s="236" t="s">
        <v>199</v>
      </c>
      <c r="F156" s="53"/>
      <c r="G156" s="53"/>
      <c r="H156" s="53"/>
      <c r="I156" s="53"/>
      <c r="J156" s="53"/>
      <c r="K156" s="53"/>
      <c r="L156" s="53"/>
      <c r="T156" s="58"/>
      <c r="U156" s="51"/>
    </row>
    <row r="157" spans="2:21" s="29" customFormat="1" ht="15.75" customHeight="1">
      <c r="B157" s="260">
        <f>'AMZN Auto Part MASTER'!$DL$4</f>
        <v>0</v>
      </c>
      <c r="C157" s="17" t="s">
        <v>406</v>
      </c>
      <c r="D157" s="261" t="str">
        <f>'AMZN Auto Part MASTER'!$DL$67</f>
        <v>-</v>
      </c>
      <c r="E157" s="236" t="s">
        <v>199</v>
      </c>
      <c r="F157" s="53"/>
      <c r="G157" s="53"/>
      <c r="H157" s="53"/>
      <c r="I157" s="53"/>
      <c r="J157" s="53"/>
      <c r="K157" s="53"/>
      <c r="L157" s="53"/>
      <c r="T157" s="58"/>
      <c r="U157" s="51"/>
    </row>
    <row r="158" spans="2:21" s="29" customFormat="1" ht="15.75" customHeight="1">
      <c r="B158" s="260">
        <f>'AMZN Auto Part MASTER'!$DM$4</f>
        <v>0</v>
      </c>
      <c r="C158" s="17" t="s">
        <v>407</v>
      </c>
      <c r="D158" s="261" t="str">
        <f>'AMZN Auto Part MASTER'!$DM$67</f>
        <v>-</v>
      </c>
      <c r="E158" s="236" t="s">
        <v>199</v>
      </c>
      <c r="F158" s="53"/>
      <c r="G158" s="53"/>
      <c r="H158" s="53"/>
      <c r="I158" s="53"/>
      <c r="J158" s="53"/>
      <c r="K158" s="53"/>
      <c r="L158" s="53"/>
      <c r="T158" s="58"/>
      <c r="U158" s="51"/>
    </row>
    <row r="159" spans="2:21" s="29" customFormat="1" ht="15.75" customHeight="1">
      <c r="B159" s="260">
        <f>'AMZN Auto Part MASTER'!$DN$4</f>
        <v>0</v>
      </c>
      <c r="C159" s="17" t="s">
        <v>408</v>
      </c>
      <c r="D159" s="261" t="str">
        <f>'AMZN Auto Part MASTER'!$DN$67</f>
        <v>-</v>
      </c>
      <c r="E159" s="236" t="s">
        <v>199</v>
      </c>
      <c r="F159" s="53"/>
      <c r="G159" s="53"/>
      <c r="H159" s="53"/>
      <c r="I159" s="53"/>
      <c r="J159" s="53"/>
      <c r="K159" s="53"/>
      <c r="L159" s="53"/>
      <c r="T159" s="58"/>
      <c r="U159" s="51"/>
    </row>
    <row r="160" spans="2:21" s="29" customFormat="1" ht="15.75" customHeight="1">
      <c r="B160" s="260">
        <f>'AMZN Auto Part MASTER'!$DO$4</f>
        <v>0</v>
      </c>
      <c r="C160" s="17" t="s">
        <v>409</v>
      </c>
      <c r="D160" s="261" t="str">
        <f>'AMZN Auto Part MASTER'!$DO$67</f>
        <v>-</v>
      </c>
      <c r="E160" s="236" t="s">
        <v>199</v>
      </c>
      <c r="F160" s="53"/>
      <c r="G160" s="53"/>
      <c r="H160" s="53"/>
      <c r="I160" s="53"/>
      <c r="J160" s="53"/>
      <c r="K160" s="53"/>
      <c r="L160" s="53"/>
      <c r="T160" s="58"/>
      <c r="U160" s="51"/>
    </row>
    <row r="161" spans="2:21" s="29" customFormat="1" ht="15.75" customHeight="1">
      <c r="B161" s="260">
        <f>'AMZN Auto Part MASTER'!$DP$4</f>
        <v>0</v>
      </c>
      <c r="C161" s="17" t="s">
        <v>410</v>
      </c>
      <c r="D161" s="261" t="str">
        <f>'AMZN Auto Part MASTER'!$DP$67</f>
        <v>-</v>
      </c>
      <c r="E161" s="236" t="s">
        <v>199</v>
      </c>
      <c r="F161" s="53"/>
      <c r="G161" s="53"/>
      <c r="H161" s="53"/>
      <c r="I161" s="53"/>
      <c r="J161" s="53"/>
      <c r="K161" s="53"/>
      <c r="L161" s="53"/>
      <c r="T161" s="58"/>
      <c r="U161" s="51"/>
    </row>
    <row r="162" spans="2:21" s="29" customFormat="1" ht="15.75" customHeight="1">
      <c r="B162" s="260">
        <f>'AMZN Auto Part MASTER'!$DQ$4</f>
        <v>0</v>
      </c>
      <c r="C162" s="17" t="s">
        <v>411</v>
      </c>
      <c r="D162" s="261" t="str">
        <f>'AMZN Auto Part MASTER'!$DQ$67</f>
        <v>-</v>
      </c>
      <c r="E162" s="236" t="s">
        <v>199</v>
      </c>
      <c r="F162" s="53"/>
      <c r="G162" s="53"/>
      <c r="H162" s="53"/>
      <c r="I162" s="53"/>
      <c r="J162" s="53"/>
      <c r="K162" s="53"/>
      <c r="L162" s="53"/>
      <c r="T162" s="58"/>
      <c r="U162" s="51"/>
    </row>
    <row r="163" spans="2:21" s="29" customFormat="1" ht="15.75" customHeight="1">
      <c r="B163" s="260">
        <f>'AMZN Auto Part MASTER'!$DR$4</f>
        <v>0</v>
      </c>
      <c r="C163" s="17" t="s">
        <v>412</v>
      </c>
      <c r="D163" s="261" t="str">
        <f>'AMZN Auto Part MASTER'!$DR$67</f>
        <v>-</v>
      </c>
      <c r="E163" s="236" t="s">
        <v>199</v>
      </c>
      <c r="F163" s="53"/>
      <c r="G163" s="53"/>
      <c r="H163" s="53"/>
      <c r="I163" s="53"/>
      <c r="J163" s="53"/>
      <c r="K163" s="53"/>
      <c r="L163" s="53"/>
      <c r="T163" s="58"/>
      <c r="U163" s="51"/>
    </row>
    <row r="164" spans="2:21" s="29" customFormat="1" ht="15.75" customHeight="1">
      <c r="B164" s="260">
        <f>'AMZN Auto Part MASTER'!$DS$4</f>
        <v>0</v>
      </c>
      <c r="C164" s="17" t="s">
        <v>413</v>
      </c>
      <c r="D164" s="261" t="str">
        <f>'AMZN Auto Part MASTER'!$DS$67</f>
        <v>-</v>
      </c>
      <c r="E164" s="236" t="s">
        <v>199</v>
      </c>
      <c r="F164" s="53"/>
      <c r="G164" s="53"/>
      <c r="H164" s="53"/>
      <c r="I164" s="53"/>
      <c r="J164" s="53"/>
      <c r="K164" s="53"/>
      <c r="L164" s="53"/>
      <c r="T164" s="58"/>
      <c r="U164" s="51"/>
    </row>
    <row r="165" spans="2:21" s="29" customFormat="1" ht="15.75" customHeight="1">
      <c r="B165" s="260">
        <f>'AMZN Auto Part MASTER'!$DT$4</f>
        <v>0</v>
      </c>
      <c r="C165" s="17" t="s">
        <v>414</v>
      </c>
      <c r="D165" s="261" t="str">
        <f>'AMZN Auto Part MASTER'!$DT$67</f>
        <v>-</v>
      </c>
      <c r="E165" s="236" t="s">
        <v>199</v>
      </c>
      <c r="F165" s="53"/>
      <c r="G165" s="53"/>
      <c r="H165" s="53"/>
      <c r="I165" s="53"/>
      <c r="J165" s="53"/>
      <c r="K165" s="53"/>
      <c r="L165" s="53"/>
      <c r="T165" s="58"/>
      <c r="U165" s="51"/>
    </row>
    <row r="166" spans="2:21" s="29" customFormat="1" ht="15.75" customHeight="1">
      <c r="B166" s="260">
        <f>'AMZN Auto Part MASTER'!$DU$4</f>
        <v>0</v>
      </c>
      <c r="C166" s="17" t="s">
        <v>415</v>
      </c>
      <c r="D166" s="261" t="str">
        <f>'AMZN Auto Part MASTER'!$DU$67</f>
        <v>-</v>
      </c>
      <c r="E166" s="236" t="s">
        <v>199</v>
      </c>
      <c r="F166" s="53"/>
      <c r="G166" s="53"/>
      <c r="H166" s="53"/>
      <c r="I166" s="53"/>
      <c r="J166" s="53"/>
      <c r="K166" s="53"/>
      <c r="L166" s="53"/>
      <c r="T166" s="58"/>
      <c r="U166" s="51"/>
    </row>
    <row r="167" spans="2:21" s="29" customFormat="1" ht="15.75" customHeight="1">
      <c r="B167" s="260">
        <f>'AMZN Auto Part MASTER'!$DV$4</f>
        <v>0</v>
      </c>
      <c r="C167" s="17" t="s">
        <v>416</v>
      </c>
      <c r="D167" s="261" t="str">
        <f>'AMZN Auto Part MASTER'!$DV$67</f>
        <v>-</v>
      </c>
      <c r="E167" s="236" t="s">
        <v>199</v>
      </c>
      <c r="F167" s="53"/>
      <c r="G167" s="53"/>
      <c r="H167" s="53"/>
      <c r="I167" s="53"/>
      <c r="J167" s="53"/>
      <c r="K167" s="53"/>
      <c r="L167" s="53"/>
      <c r="T167" s="58"/>
      <c r="U167" s="51"/>
    </row>
    <row r="168" spans="2:21" s="29" customFormat="1" ht="15.75" customHeight="1">
      <c r="B168" s="260">
        <f>'AMZN Auto Part MASTER'!$DW$4</f>
        <v>0</v>
      </c>
      <c r="C168" s="17" t="s">
        <v>417</v>
      </c>
      <c r="D168" s="261" t="str">
        <f>'AMZN Auto Part MASTER'!$DW$67</f>
        <v>-</v>
      </c>
      <c r="E168" s="236" t="s">
        <v>199</v>
      </c>
      <c r="F168" s="53"/>
      <c r="G168" s="53"/>
      <c r="H168" s="53"/>
      <c r="I168" s="53"/>
      <c r="J168" s="53"/>
      <c r="K168" s="53"/>
      <c r="L168" s="53"/>
      <c r="T168" s="58"/>
      <c r="U168" s="51"/>
    </row>
    <row r="169" spans="2:21" s="29" customFormat="1" ht="15.75" customHeight="1">
      <c r="B169" s="260">
        <f>'AMZN Auto Part MASTER'!$DX$4</f>
        <v>0</v>
      </c>
      <c r="C169" s="17" t="s">
        <v>418</v>
      </c>
      <c r="D169" s="261" t="str">
        <f>'AMZN Auto Part MASTER'!$DX$67</f>
        <v>-</v>
      </c>
      <c r="E169" s="236" t="s">
        <v>199</v>
      </c>
      <c r="F169" s="53"/>
      <c r="G169" s="53"/>
      <c r="H169" s="53"/>
      <c r="I169" s="53"/>
      <c r="J169" s="53"/>
      <c r="K169" s="53"/>
      <c r="L169" s="53"/>
      <c r="T169" s="58"/>
      <c r="U169" s="51"/>
    </row>
    <row r="170" spans="2:21" s="29" customFormat="1" ht="15.75" customHeight="1">
      <c r="B170" s="260">
        <f>'AMZN Auto Part MASTER'!$DY$4</f>
        <v>0</v>
      </c>
      <c r="C170" s="17" t="s">
        <v>419</v>
      </c>
      <c r="D170" s="261" t="str">
        <f>'AMZN Auto Part MASTER'!$DY$67</f>
        <v>-</v>
      </c>
      <c r="E170" s="236" t="s">
        <v>199</v>
      </c>
      <c r="F170" s="53"/>
      <c r="G170" s="53"/>
      <c r="H170" s="53"/>
      <c r="I170" s="53"/>
      <c r="J170" s="53"/>
      <c r="K170" s="53"/>
      <c r="L170" s="53"/>
      <c r="T170" s="58"/>
      <c r="U170" s="51"/>
    </row>
    <row r="171" spans="2:21" s="29" customFormat="1" ht="15.75" customHeight="1">
      <c r="B171" s="260">
        <f>'AMZN Auto Part MASTER'!$DZ$4</f>
        <v>0</v>
      </c>
      <c r="C171" s="17" t="s">
        <v>420</v>
      </c>
      <c r="D171" s="261" t="str">
        <f>'AMZN Auto Part MASTER'!$DZ$67</f>
        <v>-</v>
      </c>
      <c r="E171" s="236" t="s">
        <v>199</v>
      </c>
      <c r="F171" s="53"/>
      <c r="G171" s="53"/>
      <c r="H171" s="53"/>
      <c r="I171" s="53"/>
      <c r="J171" s="53"/>
      <c r="K171" s="53"/>
      <c r="L171" s="53"/>
      <c r="T171" s="58"/>
      <c r="U171" s="51"/>
    </row>
    <row r="172" spans="2:21" s="29" customFormat="1" ht="15.75" customHeight="1">
      <c r="B172" s="260">
        <f>'AMZN Auto Part MASTER'!$EA$4</f>
        <v>0</v>
      </c>
      <c r="C172" s="17" t="s">
        <v>421</v>
      </c>
      <c r="D172" s="261" t="str">
        <f>'AMZN Auto Part MASTER'!$EA$67</f>
        <v>-</v>
      </c>
      <c r="E172" s="236" t="s">
        <v>199</v>
      </c>
      <c r="F172" s="53"/>
      <c r="G172" s="53"/>
      <c r="H172" s="53"/>
      <c r="I172" s="53"/>
      <c r="J172" s="53"/>
      <c r="K172" s="53"/>
      <c r="L172" s="53"/>
      <c r="T172" s="58"/>
      <c r="U172" s="51"/>
    </row>
    <row r="173" spans="2:21" s="29" customFormat="1" ht="15.75" customHeight="1">
      <c r="B173" s="260">
        <f>'AMZN Auto Part MASTER'!$EB$4</f>
        <v>0</v>
      </c>
      <c r="C173" s="17" t="s">
        <v>422</v>
      </c>
      <c r="D173" s="261" t="str">
        <f>'AMZN Auto Part MASTER'!$EB$67</f>
        <v>-</v>
      </c>
      <c r="E173" s="236" t="s">
        <v>199</v>
      </c>
      <c r="F173" s="53"/>
      <c r="G173" s="53"/>
      <c r="H173" s="53"/>
      <c r="I173" s="53"/>
      <c r="J173" s="53"/>
      <c r="K173" s="53"/>
      <c r="L173" s="53"/>
      <c r="T173" s="58"/>
      <c r="U173" s="51"/>
    </row>
    <row r="174" spans="2:21" s="29" customFormat="1" ht="15.75" customHeight="1">
      <c r="B174" s="260">
        <f>'AMZN Auto Part MASTER'!$EC$4</f>
        <v>0</v>
      </c>
      <c r="C174" s="17" t="s">
        <v>423</v>
      </c>
      <c r="D174" s="261" t="str">
        <f>'AMZN Auto Part MASTER'!$EC$67</f>
        <v>-</v>
      </c>
      <c r="E174" s="236" t="s">
        <v>199</v>
      </c>
      <c r="F174" s="53"/>
      <c r="G174" s="53"/>
      <c r="H174" s="53"/>
      <c r="I174" s="53"/>
      <c r="J174" s="53"/>
      <c r="K174" s="53"/>
      <c r="L174" s="53"/>
      <c r="T174" s="58"/>
      <c r="U174" s="51"/>
    </row>
    <row r="175" spans="2:21" s="29" customFormat="1" ht="15.75" customHeight="1">
      <c r="B175" s="260">
        <f>'AMZN Auto Part MASTER'!$ED$4</f>
        <v>0</v>
      </c>
      <c r="C175" s="17" t="s">
        <v>424</v>
      </c>
      <c r="D175" s="261" t="str">
        <f>'AMZN Auto Part MASTER'!$ED$67</f>
        <v>-</v>
      </c>
      <c r="E175" s="236" t="s">
        <v>199</v>
      </c>
      <c r="F175" s="53"/>
      <c r="G175" s="53"/>
      <c r="H175" s="53"/>
      <c r="I175" s="53"/>
      <c r="J175" s="53"/>
      <c r="K175" s="53"/>
      <c r="L175" s="53"/>
      <c r="T175" s="58"/>
      <c r="U175" s="51"/>
    </row>
    <row r="176" spans="2:21" s="29" customFormat="1" ht="15.75" customHeight="1">
      <c r="B176" s="260">
        <f>'AMZN Auto Part MASTER'!$EE$4</f>
        <v>0</v>
      </c>
      <c r="C176" s="17" t="s">
        <v>425</v>
      </c>
      <c r="D176" s="261" t="str">
        <f>'AMZN Auto Part MASTER'!$EE$67</f>
        <v>-</v>
      </c>
      <c r="E176" s="236" t="s">
        <v>199</v>
      </c>
      <c r="F176" s="53"/>
      <c r="G176" s="53"/>
      <c r="H176" s="53"/>
      <c r="I176" s="53"/>
      <c r="J176" s="53"/>
      <c r="K176" s="53"/>
      <c r="L176" s="53"/>
      <c r="T176" s="58"/>
      <c r="U176" s="51"/>
    </row>
    <row r="177" spans="2:21" s="29" customFormat="1" ht="15.75" customHeight="1">
      <c r="B177" s="260">
        <f>'AMZN Auto Part MASTER'!$EF$4</f>
        <v>0</v>
      </c>
      <c r="C177" s="17" t="s">
        <v>426</v>
      </c>
      <c r="D177" s="261" t="str">
        <f>'AMZN Auto Part MASTER'!$EF$67</f>
        <v>-</v>
      </c>
      <c r="E177" s="236" t="s">
        <v>199</v>
      </c>
      <c r="F177" s="53"/>
      <c r="G177" s="53"/>
      <c r="H177" s="53"/>
      <c r="I177" s="53"/>
      <c r="J177" s="53"/>
      <c r="K177" s="53"/>
      <c r="L177" s="53"/>
      <c r="T177" s="58"/>
      <c r="U177" s="51"/>
    </row>
    <row r="178" spans="2:21" s="29" customFormat="1" ht="15.75" customHeight="1">
      <c r="B178" s="260">
        <f>'AMZN Auto Part MASTER'!$EG$4</f>
        <v>0</v>
      </c>
      <c r="C178" s="17" t="s">
        <v>427</v>
      </c>
      <c r="D178" s="261" t="str">
        <f>'AMZN Auto Part MASTER'!$EG$67</f>
        <v>-</v>
      </c>
      <c r="E178" s="236" t="s">
        <v>199</v>
      </c>
      <c r="F178" s="53"/>
      <c r="G178" s="53"/>
      <c r="H178" s="53"/>
      <c r="I178" s="53"/>
      <c r="J178" s="53"/>
      <c r="K178" s="53"/>
      <c r="L178" s="53"/>
      <c r="T178" s="58"/>
      <c r="U178" s="51"/>
    </row>
    <row r="179" spans="2:21" s="29" customFormat="1" ht="15.75" customHeight="1">
      <c r="B179" s="260">
        <f>'AMZN Auto Part MASTER'!$EH$4</f>
        <v>0</v>
      </c>
      <c r="C179" s="17" t="s">
        <v>428</v>
      </c>
      <c r="D179" s="261" t="str">
        <f>'AMZN Auto Part MASTER'!$EH$67</f>
        <v>-</v>
      </c>
      <c r="E179" s="236" t="s">
        <v>199</v>
      </c>
      <c r="F179" s="53"/>
      <c r="G179" s="53"/>
      <c r="H179" s="53"/>
      <c r="I179" s="53"/>
      <c r="J179" s="53"/>
      <c r="K179" s="53"/>
      <c r="L179" s="53"/>
      <c r="T179" s="58"/>
      <c r="U179" s="51"/>
    </row>
    <row r="180" spans="2:21" s="29" customFormat="1" ht="15.75" customHeight="1">
      <c r="B180" s="260">
        <f>'AMZN Auto Part MASTER'!$EI$4</f>
        <v>0</v>
      </c>
      <c r="C180" s="17" t="s">
        <v>429</v>
      </c>
      <c r="D180" s="261" t="str">
        <f>'AMZN Auto Part MASTER'!$EI$67</f>
        <v>-</v>
      </c>
      <c r="E180" s="236" t="s">
        <v>199</v>
      </c>
      <c r="F180" s="53"/>
      <c r="G180" s="53"/>
      <c r="H180" s="53"/>
      <c r="I180" s="53"/>
      <c r="J180" s="53"/>
      <c r="K180" s="53"/>
      <c r="L180" s="53"/>
      <c r="T180" s="58"/>
      <c r="U180" s="51"/>
    </row>
    <row r="181" spans="2:21" s="29" customFormat="1" ht="15.75" customHeight="1">
      <c r="B181" s="260">
        <f>'AMZN Auto Part MASTER'!$EJ$4</f>
        <v>0</v>
      </c>
      <c r="C181" s="17" t="s">
        <v>430</v>
      </c>
      <c r="D181" s="261" t="str">
        <f>'AMZN Auto Part MASTER'!$EJ$67</f>
        <v>-</v>
      </c>
      <c r="E181" s="236" t="s">
        <v>199</v>
      </c>
      <c r="F181" s="53"/>
      <c r="G181" s="53"/>
      <c r="H181" s="53"/>
      <c r="I181" s="53"/>
      <c r="J181" s="53"/>
      <c r="K181" s="53"/>
      <c r="L181" s="53"/>
      <c r="T181" s="58"/>
      <c r="U181" s="51"/>
    </row>
    <row r="182" spans="2:21" s="29" customFormat="1" ht="15.75" customHeight="1">
      <c r="B182" s="260">
        <f>'AMZN Auto Part MASTER'!$EK$4</f>
        <v>0</v>
      </c>
      <c r="C182" s="17" t="s">
        <v>431</v>
      </c>
      <c r="D182" s="261" t="str">
        <f>'AMZN Auto Part MASTER'!$EK$67</f>
        <v>-</v>
      </c>
      <c r="E182" s="236" t="s">
        <v>199</v>
      </c>
      <c r="F182" s="53"/>
      <c r="G182" s="53"/>
      <c r="H182" s="53"/>
      <c r="I182" s="53"/>
      <c r="J182" s="53"/>
      <c r="K182" s="53"/>
      <c r="L182" s="53"/>
      <c r="T182" s="58"/>
      <c r="U182" s="51"/>
    </row>
    <row r="183" spans="2:21" s="29" customFormat="1" ht="15.75" customHeight="1">
      <c r="B183" s="260">
        <f>'AMZN Auto Part MASTER'!$EL$4</f>
        <v>0</v>
      </c>
      <c r="C183" s="17" t="s">
        <v>432</v>
      </c>
      <c r="D183" s="261" t="str">
        <f>'AMZN Auto Part MASTER'!$EL$67</f>
        <v>-</v>
      </c>
      <c r="E183" s="236" t="s">
        <v>199</v>
      </c>
      <c r="F183" s="53"/>
      <c r="G183" s="53"/>
      <c r="H183" s="53"/>
      <c r="I183" s="53"/>
      <c r="J183" s="53"/>
      <c r="K183" s="53"/>
      <c r="L183" s="53"/>
      <c r="T183" s="58"/>
      <c r="U183" s="51"/>
    </row>
    <row r="184" spans="2:21" s="29" customFormat="1" ht="15.75" customHeight="1">
      <c r="B184" s="260">
        <f>'AMZN Auto Part MASTER'!$EM$4</f>
        <v>0</v>
      </c>
      <c r="C184" s="17" t="s">
        <v>433</v>
      </c>
      <c r="D184" s="261" t="str">
        <f>'AMZN Auto Part MASTER'!$EM$67</f>
        <v>-</v>
      </c>
      <c r="E184" s="236" t="s">
        <v>199</v>
      </c>
      <c r="F184" s="53"/>
      <c r="G184" s="53"/>
      <c r="H184" s="53"/>
      <c r="I184" s="53"/>
      <c r="J184" s="53"/>
      <c r="K184" s="53"/>
      <c r="L184" s="53"/>
      <c r="T184" s="58"/>
      <c r="U184" s="51"/>
    </row>
    <row r="185" spans="2:21" s="29" customFormat="1" ht="15.75" customHeight="1">
      <c r="B185" s="260">
        <f>'AMZN Auto Part MASTER'!$EN$4</f>
        <v>0</v>
      </c>
      <c r="C185" s="17" t="s">
        <v>434</v>
      </c>
      <c r="D185" s="261" t="str">
        <f>'AMZN Auto Part MASTER'!$EN$67</f>
        <v>-</v>
      </c>
      <c r="E185" s="236" t="s">
        <v>199</v>
      </c>
      <c r="F185" s="53"/>
      <c r="G185" s="53"/>
      <c r="H185" s="53"/>
      <c r="I185" s="53"/>
      <c r="J185" s="53"/>
      <c r="K185" s="53"/>
      <c r="L185" s="53"/>
      <c r="T185" s="58"/>
      <c r="U185" s="51"/>
    </row>
    <row r="186" spans="2:21" s="29" customFormat="1" ht="15.75" customHeight="1">
      <c r="B186" s="260">
        <f>'AMZN Auto Part MASTER'!$EO$4</f>
        <v>0</v>
      </c>
      <c r="C186" s="17" t="s">
        <v>435</v>
      </c>
      <c r="D186" s="261" t="str">
        <f>'AMZN Auto Part MASTER'!$EO$67</f>
        <v>-</v>
      </c>
      <c r="E186" s="236" t="s">
        <v>199</v>
      </c>
      <c r="F186" s="53"/>
      <c r="G186" s="53"/>
      <c r="H186" s="53"/>
      <c r="I186" s="53"/>
      <c r="J186" s="53"/>
      <c r="K186" s="53"/>
      <c r="L186" s="53"/>
      <c r="T186" s="58"/>
      <c r="U186" s="51"/>
    </row>
    <row r="187" spans="2:21" s="29" customFormat="1" ht="15.75" customHeight="1">
      <c r="B187" s="260">
        <f>'AMZN Auto Part MASTER'!$EP$4</f>
        <v>0</v>
      </c>
      <c r="C187" s="17" t="s">
        <v>436</v>
      </c>
      <c r="D187" s="261" t="str">
        <f>'AMZN Auto Part MASTER'!$EP$67</f>
        <v>-</v>
      </c>
      <c r="E187" s="236" t="s">
        <v>199</v>
      </c>
      <c r="F187" s="53"/>
      <c r="G187" s="53"/>
      <c r="H187" s="53"/>
      <c r="I187" s="53"/>
      <c r="J187" s="53"/>
      <c r="K187" s="53"/>
      <c r="L187" s="53"/>
      <c r="T187" s="58"/>
      <c r="U187" s="51"/>
    </row>
    <row r="188" spans="2:21" s="29" customFormat="1" ht="15.75" customHeight="1">
      <c r="B188" s="260">
        <f>'AMZN Auto Part MASTER'!$EQ$4</f>
        <v>0</v>
      </c>
      <c r="C188" s="17" t="s">
        <v>437</v>
      </c>
      <c r="D188" s="261" t="str">
        <f>'AMZN Auto Part MASTER'!$EQ$67</f>
        <v>-</v>
      </c>
      <c r="E188" s="236" t="s">
        <v>199</v>
      </c>
      <c r="F188" s="53"/>
      <c r="G188" s="53"/>
      <c r="H188" s="53"/>
      <c r="I188" s="53"/>
      <c r="J188" s="53"/>
      <c r="K188" s="53"/>
      <c r="L188" s="53"/>
      <c r="T188" s="58"/>
      <c r="U188" s="51"/>
    </row>
    <row r="189" spans="2:21" s="29" customFormat="1" ht="15.75" customHeight="1">
      <c r="B189" s="260">
        <f>'AMZN Auto Part MASTER'!$ER$4</f>
        <v>0</v>
      </c>
      <c r="C189" s="17" t="s">
        <v>438</v>
      </c>
      <c r="D189" s="261" t="str">
        <f>'AMZN Auto Part MASTER'!$ER$67</f>
        <v>-</v>
      </c>
      <c r="E189" s="236" t="s">
        <v>199</v>
      </c>
      <c r="F189" s="53"/>
      <c r="G189" s="53"/>
      <c r="H189" s="53"/>
      <c r="I189" s="53"/>
      <c r="J189" s="53"/>
      <c r="K189" s="53"/>
      <c r="L189" s="53"/>
      <c r="T189" s="58"/>
      <c r="U189" s="51"/>
    </row>
    <row r="190" spans="2:21" s="29" customFormat="1" ht="15.75" customHeight="1">
      <c r="B190" s="260">
        <f>'AMZN Auto Part MASTER'!$ES$4</f>
        <v>0</v>
      </c>
      <c r="C190" s="17" t="s">
        <v>439</v>
      </c>
      <c r="D190" s="261" t="str">
        <f>'AMZN Auto Part MASTER'!$ES$67</f>
        <v>-</v>
      </c>
      <c r="E190" s="236" t="s">
        <v>199</v>
      </c>
      <c r="F190" s="53"/>
      <c r="G190" s="53"/>
      <c r="H190" s="53"/>
      <c r="I190" s="53"/>
      <c r="J190" s="53"/>
      <c r="K190" s="53"/>
      <c r="L190" s="53"/>
      <c r="T190" s="58"/>
      <c r="U190" s="51"/>
    </row>
    <row r="191" spans="2:21" s="29" customFormat="1" ht="15.75" customHeight="1">
      <c r="B191" s="260">
        <f>'AMZN Auto Part MASTER'!$ET$4</f>
        <v>0</v>
      </c>
      <c r="C191" s="17" t="s">
        <v>440</v>
      </c>
      <c r="D191" s="261" t="str">
        <f>'AMZN Auto Part MASTER'!$ET$67</f>
        <v>-</v>
      </c>
      <c r="E191" s="236" t="s">
        <v>199</v>
      </c>
      <c r="F191" s="53"/>
      <c r="G191" s="53"/>
      <c r="H191" s="53"/>
      <c r="I191" s="53"/>
      <c r="J191" s="53"/>
      <c r="K191" s="53"/>
      <c r="L191" s="53"/>
      <c r="T191" s="58"/>
      <c r="U191" s="51"/>
    </row>
    <row r="192" spans="2:21" s="29" customFormat="1" ht="15.75" customHeight="1">
      <c r="B192" s="260">
        <f>'AMZN Auto Part MASTER'!$EU$4</f>
        <v>0</v>
      </c>
      <c r="C192" s="17" t="s">
        <v>441</v>
      </c>
      <c r="D192" s="261" t="str">
        <f>'AMZN Auto Part MASTER'!$EU$67</f>
        <v>-</v>
      </c>
      <c r="E192" s="236" t="s">
        <v>199</v>
      </c>
      <c r="F192" s="53"/>
      <c r="G192" s="53"/>
      <c r="H192" s="53"/>
      <c r="I192" s="53"/>
      <c r="J192" s="53"/>
      <c r="K192" s="53"/>
      <c r="L192" s="53"/>
      <c r="T192" s="58"/>
      <c r="U192" s="51"/>
    </row>
    <row r="193" spans="2:21" s="29" customFormat="1" ht="15.75" customHeight="1">
      <c r="B193" s="260">
        <f>'AMZN Auto Part MASTER'!$EV$4</f>
        <v>0</v>
      </c>
      <c r="C193" s="17" t="s">
        <v>442</v>
      </c>
      <c r="D193" s="261" t="str">
        <f>'AMZN Auto Part MASTER'!$EV$67</f>
        <v>-</v>
      </c>
      <c r="E193" s="236" t="s">
        <v>199</v>
      </c>
      <c r="F193" s="53"/>
      <c r="G193" s="53"/>
      <c r="H193" s="53"/>
      <c r="I193" s="53"/>
      <c r="J193" s="53"/>
      <c r="K193" s="53"/>
      <c r="L193" s="53"/>
      <c r="T193" s="58"/>
      <c r="U193" s="51"/>
    </row>
    <row r="194" spans="2:21" s="29" customFormat="1" ht="15.75" customHeight="1">
      <c r="B194" s="260">
        <f>'AMZN Auto Part MASTER'!$EW$4</f>
        <v>0</v>
      </c>
      <c r="C194" s="17" t="s">
        <v>443</v>
      </c>
      <c r="D194" s="261" t="str">
        <f>'AMZN Auto Part MASTER'!$EW$67</f>
        <v>-</v>
      </c>
      <c r="E194" s="236" t="s">
        <v>199</v>
      </c>
      <c r="F194" s="53"/>
      <c r="G194" s="53"/>
      <c r="H194" s="53"/>
      <c r="I194" s="53"/>
      <c r="J194" s="53"/>
      <c r="K194" s="53"/>
      <c r="L194" s="53"/>
      <c r="T194" s="58"/>
      <c r="U194" s="51"/>
    </row>
    <row r="195" spans="2:21" ht="15.75" customHeight="1">
      <c r="B195" s="260">
        <f>'AMZN Auto Part MASTER'!$EX$4</f>
        <v>0</v>
      </c>
      <c r="C195" s="17" t="s">
        <v>444</v>
      </c>
      <c r="D195" s="261" t="str">
        <f>'AMZN Auto Part MASTER'!$EX$67</f>
        <v>-</v>
      </c>
      <c r="E195" s="236" t="s">
        <v>199</v>
      </c>
      <c r="F195" s="12"/>
      <c r="G195" s="12"/>
      <c r="H195" s="12"/>
      <c r="I195" s="12"/>
      <c r="J195" s="12"/>
      <c r="K195" s="12"/>
      <c r="L195" s="12"/>
      <c r="T195" s="17"/>
      <c r="U195" s="19"/>
    </row>
    <row r="196" spans="2:21" ht="15.75" customHeight="1">
      <c r="B196" s="260">
        <f>'AMZN Auto Part MASTER'!$EY$4</f>
        <v>0</v>
      </c>
      <c r="C196" s="17" t="s">
        <v>445</v>
      </c>
      <c r="D196" s="261" t="str">
        <f>'AMZN Auto Part MASTER'!$EY$67</f>
        <v>-</v>
      </c>
      <c r="E196" s="236" t="s">
        <v>199</v>
      </c>
      <c r="F196" s="12"/>
      <c r="G196" s="12"/>
      <c r="H196" s="12"/>
      <c r="I196" s="12"/>
      <c r="J196" s="12"/>
      <c r="K196" s="12"/>
      <c r="L196" s="12"/>
      <c r="T196" s="17"/>
      <c r="U196" s="19"/>
    </row>
    <row r="197" spans="2:21" ht="15.75" customHeight="1">
      <c r="B197" s="260">
        <f>'AMZN Auto Part MASTER'!$EZ$4</f>
        <v>0</v>
      </c>
      <c r="C197" s="17" t="s">
        <v>446</v>
      </c>
      <c r="D197" s="261" t="str">
        <f>'AMZN Auto Part MASTER'!$EZ$67</f>
        <v>-</v>
      </c>
      <c r="E197" s="236" t="s">
        <v>199</v>
      </c>
      <c r="F197" s="12"/>
      <c r="G197" s="12"/>
      <c r="H197" s="12"/>
      <c r="I197" s="12"/>
      <c r="J197" s="12"/>
      <c r="K197" s="12"/>
      <c r="L197" s="12"/>
      <c r="T197" s="17"/>
      <c r="U197" s="19"/>
    </row>
    <row r="198" spans="2:21" ht="15.75" customHeight="1">
      <c r="B198" s="260">
        <f>'AMZN Auto Part MASTER'!$FA$4</f>
        <v>0</v>
      </c>
      <c r="C198" s="17" t="s">
        <v>447</v>
      </c>
      <c r="D198" s="261" t="str">
        <f>'AMZN Auto Part MASTER'!$FA$67</f>
        <v>-</v>
      </c>
      <c r="E198" s="236" t="s">
        <v>199</v>
      </c>
      <c r="F198" s="12"/>
      <c r="G198" s="12"/>
      <c r="H198" s="12"/>
      <c r="I198" s="12"/>
      <c r="J198" s="12"/>
      <c r="K198" s="12"/>
      <c r="L198" s="12"/>
      <c r="T198" s="17"/>
      <c r="U198" s="19"/>
    </row>
    <row r="199" spans="2:21" ht="15.75" customHeight="1">
      <c r="B199" s="260">
        <f>'AMZN Auto Part MASTER'!$FB$4</f>
        <v>0</v>
      </c>
      <c r="C199" s="17" t="s">
        <v>448</v>
      </c>
      <c r="D199" s="261" t="str">
        <f>'AMZN Auto Part MASTER'!$FB$67</f>
        <v>-</v>
      </c>
      <c r="E199" s="236" t="s">
        <v>199</v>
      </c>
      <c r="F199" s="12"/>
      <c r="G199" s="12"/>
      <c r="H199" s="12"/>
      <c r="I199" s="12"/>
      <c r="J199" s="12"/>
      <c r="K199" s="12"/>
      <c r="L199" s="12"/>
      <c r="T199" s="17"/>
      <c r="U199" s="19"/>
    </row>
    <row r="200" spans="2:21" ht="15.75" customHeight="1">
      <c r="B200" s="260">
        <f>'AMZN Auto Part MASTER'!$FC$4</f>
        <v>0</v>
      </c>
      <c r="C200" s="17" t="s">
        <v>449</v>
      </c>
      <c r="D200" s="261" t="str">
        <f>'AMZN Auto Part MASTER'!$FC$67</f>
        <v>-</v>
      </c>
      <c r="E200" s="236" t="s">
        <v>199</v>
      </c>
      <c r="F200" s="12"/>
      <c r="G200" s="12"/>
      <c r="H200" s="12"/>
      <c r="I200" s="12"/>
      <c r="J200" s="12"/>
      <c r="K200" s="12"/>
      <c r="L200" s="12"/>
      <c r="T200" s="17"/>
      <c r="U200" s="19"/>
    </row>
    <row r="201" spans="2:21" ht="15.75" customHeight="1">
      <c r="B201" s="260">
        <f>'AMZN Auto Part MASTER'!$FD$4</f>
        <v>0</v>
      </c>
      <c r="C201" s="17" t="s">
        <v>450</v>
      </c>
      <c r="D201" s="261" t="str">
        <f>'AMZN Auto Part MASTER'!$FD$67</f>
        <v>-</v>
      </c>
      <c r="E201" s="236" t="s">
        <v>199</v>
      </c>
      <c r="F201" s="12"/>
      <c r="G201" s="12"/>
      <c r="H201" s="12"/>
      <c r="I201" s="12"/>
      <c r="J201" s="12"/>
      <c r="K201" s="12"/>
      <c r="L201" s="12"/>
      <c r="T201" s="17"/>
      <c r="U201" s="19"/>
    </row>
    <row r="202" spans="2:21" ht="15.75" customHeight="1">
      <c r="B202" s="260">
        <f>'AMZN Auto Part MASTER'!$FE$4</f>
        <v>0</v>
      </c>
      <c r="C202" s="17" t="s">
        <v>451</v>
      </c>
      <c r="D202" s="261" t="str">
        <f>'AMZN Auto Part MASTER'!$FE$67</f>
        <v>-</v>
      </c>
      <c r="E202" s="236" t="s">
        <v>199</v>
      </c>
      <c r="F202" s="12"/>
      <c r="G202" s="12"/>
      <c r="H202" s="12"/>
      <c r="I202" s="12"/>
      <c r="J202" s="12"/>
      <c r="K202" s="12"/>
      <c r="L202" s="12"/>
      <c r="T202" s="17"/>
      <c r="U202" s="19"/>
    </row>
    <row r="203" spans="2:21" ht="15.75" customHeight="1">
      <c r="B203" s="260">
        <f>'AMZN Auto Part MASTER'!$FF$4</f>
        <v>0</v>
      </c>
      <c r="C203" s="17" t="s">
        <v>452</v>
      </c>
      <c r="D203" s="261" t="str">
        <f>'AMZN Auto Part MASTER'!$FF$67</f>
        <v>-</v>
      </c>
      <c r="E203" s="236" t="s">
        <v>199</v>
      </c>
      <c r="F203" s="12"/>
      <c r="G203" s="12"/>
      <c r="H203" s="12"/>
      <c r="I203" s="12"/>
      <c r="J203" s="12"/>
      <c r="K203" s="12"/>
      <c r="L203" s="12"/>
      <c r="T203" s="17"/>
      <c r="U203" s="19"/>
    </row>
    <row r="204" spans="2:21" ht="15.75" customHeight="1">
      <c r="B204" s="260">
        <f>'AMZN Auto Part MASTER'!$FG$4</f>
        <v>0</v>
      </c>
      <c r="C204" s="17" t="s">
        <v>453</v>
      </c>
      <c r="D204" s="261" t="str">
        <f>'AMZN Auto Part MASTER'!$FG$67</f>
        <v>-</v>
      </c>
      <c r="E204" s="236" t="s">
        <v>199</v>
      </c>
      <c r="F204" s="12"/>
      <c r="G204" s="12"/>
      <c r="H204" s="12"/>
      <c r="I204" s="12"/>
      <c r="J204" s="12"/>
      <c r="K204" s="12"/>
      <c r="L204" s="12"/>
      <c r="T204" s="17"/>
      <c r="U204" s="19"/>
    </row>
    <row r="205" spans="2:21" ht="15.75" customHeight="1">
      <c r="B205" s="260">
        <f>'AMZN Auto Part MASTER'!$FH$4</f>
        <v>0</v>
      </c>
      <c r="C205" s="17" t="s">
        <v>454</v>
      </c>
      <c r="D205" s="261" t="str">
        <f>'AMZN Auto Part MASTER'!$FH$67</f>
        <v>-</v>
      </c>
      <c r="E205" s="236" t="s">
        <v>199</v>
      </c>
      <c r="F205" s="12"/>
      <c r="G205" s="12"/>
      <c r="H205" s="12"/>
      <c r="I205" s="12"/>
      <c r="J205" s="12"/>
      <c r="K205" s="12"/>
      <c r="L205" s="12"/>
      <c r="T205" s="17"/>
      <c r="U205" s="19"/>
    </row>
    <row r="206" spans="2:21" ht="15.75" customHeight="1">
      <c r="B206" s="260">
        <f>'AMZN Auto Part MASTER'!$FI$4</f>
        <v>0</v>
      </c>
      <c r="C206" s="17" t="s">
        <v>455</v>
      </c>
      <c r="D206" s="261" t="str">
        <f>'AMZN Auto Part MASTER'!$FI$67</f>
        <v>-</v>
      </c>
      <c r="E206" s="236" t="s">
        <v>199</v>
      </c>
      <c r="F206" s="12"/>
      <c r="G206" s="12"/>
      <c r="H206" s="12"/>
      <c r="I206" s="12"/>
      <c r="J206" s="12"/>
      <c r="K206" s="12"/>
      <c r="L206" s="12"/>
      <c r="T206" s="17"/>
      <c r="U206" s="19"/>
    </row>
    <row r="207" spans="2:21" ht="15.75" customHeight="1">
      <c r="B207" s="260">
        <f>'AMZN Auto Part MASTER'!$FJ$4</f>
        <v>0</v>
      </c>
      <c r="C207" s="17" t="s">
        <v>456</v>
      </c>
      <c r="D207" s="261" t="str">
        <f>'AMZN Auto Part MASTER'!$FJ$67</f>
        <v>-</v>
      </c>
      <c r="E207" s="236" t="s">
        <v>199</v>
      </c>
      <c r="F207" s="12"/>
      <c r="G207" s="12"/>
      <c r="H207" s="12"/>
      <c r="I207" s="12"/>
      <c r="J207" s="12"/>
      <c r="K207" s="12"/>
      <c r="L207" s="12"/>
      <c r="T207" s="17"/>
      <c r="U207" s="19"/>
    </row>
    <row r="208" spans="2:21" ht="15.75" customHeight="1">
      <c r="B208" s="260">
        <f>'AMZN Auto Part MASTER'!$FK$4</f>
        <v>0</v>
      </c>
      <c r="C208" s="17" t="s">
        <v>457</v>
      </c>
      <c r="D208" s="261" t="str">
        <f>'AMZN Auto Part MASTER'!$FK$67</f>
        <v>-</v>
      </c>
      <c r="E208" s="236" t="s">
        <v>199</v>
      </c>
      <c r="F208" s="12"/>
      <c r="G208" s="12"/>
      <c r="H208" s="12"/>
      <c r="I208" s="12"/>
      <c r="J208" s="12"/>
      <c r="K208" s="12"/>
      <c r="L208" s="12"/>
      <c r="T208" s="17"/>
      <c r="U208" s="19"/>
    </row>
    <row r="209" spans="2:21" ht="15.75" customHeight="1">
      <c r="B209" s="260">
        <f>'AMZN Auto Part MASTER'!$FL$4</f>
        <v>0</v>
      </c>
      <c r="C209" s="17" t="s">
        <v>458</v>
      </c>
      <c r="D209" s="261" t="str">
        <f>'AMZN Auto Part MASTER'!$FL$67</f>
        <v>-</v>
      </c>
      <c r="E209" s="236" t="s">
        <v>199</v>
      </c>
      <c r="F209" s="12"/>
      <c r="G209" s="12"/>
      <c r="H209" s="12"/>
      <c r="I209" s="12"/>
      <c r="J209" s="12"/>
      <c r="K209" s="12"/>
      <c r="L209" s="12"/>
      <c r="T209" s="17"/>
      <c r="U209" s="19"/>
    </row>
    <row r="210" spans="2:21" ht="15.75" customHeight="1">
      <c r="B210" s="260">
        <f>'AMZN Auto Part MASTER'!$FM$4</f>
        <v>0</v>
      </c>
      <c r="C210" s="17" t="s">
        <v>459</v>
      </c>
      <c r="D210" s="261" t="str">
        <f>'AMZN Auto Part MASTER'!$FM$67</f>
        <v>-</v>
      </c>
      <c r="E210" s="236" t="s">
        <v>199</v>
      </c>
      <c r="F210" s="12"/>
      <c r="G210" s="12"/>
      <c r="H210" s="12"/>
      <c r="I210" s="12"/>
      <c r="J210" s="12"/>
      <c r="K210" s="12"/>
      <c r="L210" s="12"/>
      <c r="T210" s="17"/>
      <c r="U210" s="19"/>
    </row>
    <row r="211" spans="2:21" ht="15.75" customHeight="1">
      <c r="B211" s="260">
        <f>'AMZN Auto Part MASTER'!$FN$4</f>
        <v>0</v>
      </c>
      <c r="C211" s="17" t="s">
        <v>460</v>
      </c>
      <c r="D211" s="261" t="str">
        <f>'AMZN Auto Part MASTER'!$FN$67</f>
        <v>-</v>
      </c>
      <c r="E211" s="236" t="s">
        <v>199</v>
      </c>
      <c r="F211" s="12"/>
      <c r="G211" s="12"/>
      <c r="H211" s="12"/>
      <c r="I211" s="12"/>
      <c r="J211" s="12"/>
      <c r="K211" s="12"/>
      <c r="L211" s="12"/>
      <c r="T211" s="17"/>
      <c r="U211" s="19"/>
    </row>
    <row r="212" spans="2:21" ht="15.75" customHeight="1">
      <c r="B212" s="260">
        <f>'AMZN Auto Part MASTER'!$FO$4</f>
        <v>0</v>
      </c>
      <c r="C212" s="17" t="s">
        <v>461</v>
      </c>
      <c r="D212" s="261" t="str">
        <f>'AMZN Auto Part MASTER'!$FO$67</f>
        <v>-</v>
      </c>
      <c r="E212" s="236" t="s">
        <v>199</v>
      </c>
      <c r="F212" s="12"/>
      <c r="G212" s="12"/>
      <c r="H212" s="12"/>
      <c r="I212" s="12"/>
      <c r="J212" s="12"/>
      <c r="K212" s="12"/>
      <c r="L212" s="12"/>
      <c r="T212" s="17"/>
      <c r="U212" s="19"/>
    </row>
    <row r="213" spans="2:21" ht="15.75" customHeight="1">
      <c r="B213" s="260">
        <f>'AMZN Auto Part MASTER'!$FP$4</f>
        <v>0</v>
      </c>
      <c r="C213" s="17" t="s">
        <v>462</v>
      </c>
      <c r="D213" s="261" t="str">
        <f>'AMZN Auto Part MASTER'!$FP$67</f>
        <v>-</v>
      </c>
      <c r="E213" s="236" t="s">
        <v>199</v>
      </c>
      <c r="F213" s="12"/>
      <c r="G213" s="12"/>
      <c r="H213" s="12"/>
      <c r="I213" s="12"/>
      <c r="J213" s="12"/>
      <c r="K213" s="12"/>
      <c r="L213" s="12"/>
      <c r="T213" s="17"/>
      <c r="U213" s="19"/>
    </row>
    <row r="214" spans="2:21" ht="15.75" customHeight="1">
      <c r="B214" s="260">
        <f>'AMZN Auto Part MASTER'!$FQ$4</f>
        <v>0</v>
      </c>
      <c r="C214" s="17" t="s">
        <v>463</v>
      </c>
      <c r="D214" s="261" t="str">
        <f>'AMZN Auto Part MASTER'!$FQ$67</f>
        <v>-</v>
      </c>
      <c r="E214" s="236" t="s">
        <v>199</v>
      </c>
      <c r="F214" s="12"/>
      <c r="G214" s="12"/>
      <c r="H214" s="12"/>
      <c r="I214" s="12"/>
      <c r="J214" s="12"/>
      <c r="K214" s="12"/>
      <c r="L214" s="12"/>
      <c r="T214" s="17"/>
      <c r="U214" s="19"/>
    </row>
    <row r="215" spans="2:21" ht="15.75" customHeight="1">
      <c r="B215" s="260">
        <f>'AMZN Auto Part MASTER'!$FR$4</f>
        <v>0</v>
      </c>
      <c r="C215" s="17" t="s">
        <v>464</v>
      </c>
      <c r="D215" s="261" t="str">
        <f>'AMZN Auto Part MASTER'!$FR$67</f>
        <v>-</v>
      </c>
      <c r="E215" s="236" t="s">
        <v>199</v>
      </c>
      <c r="F215" s="12"/>
      <c r="G215" s="12"/>
      <c r="H215" s="12"/>
      <c r="I215" s="12"/>
      <c r="J215" s="12"/>
      <c r="K215" s="12"/>
      <c r="L215" s="12"/>
      <c r="T215" s="17"/>
      <c r="U215" s="19"/>
    </row>
    <row r="216" spans="2:21" ht="15.75" customHeight="1">
      <c r="B216" s="260">
        <f>'AMZN Auto Part MASTER'!$FS$4</f>
        <v>0</v>
      </c>
      <c r="C216" s="17" t="s">
        <v>465</v>
      </c>
      <c r="D216" s="261" t="str">
        <f>'AMZN Auto Part MASTER'!$FS$67</f>
        <v>-</v>
      </c>
      <c r="E216" s="236" t="s">
        <v>199</v>
      </c>
      <c r="F216" s="12"/>
      <c r="G216" s="12"/>
      <c r="H216" s="12"/>
      <c r="I216" s="12"/>
      <c r="J216" s="12"/>
      <c r="K216" s="12"/>
      <c r="L216" s="12"/>
      <c r="T216" s="17"/>
      <c r="U216" s="19"/>
    </row>
    <row r="217" spans="2:21" ht="15.75" customHeight="1">
      <c r="B217" s="260">
        <f>'AMZN Auto Part MASTER'!$FT$4</f>
        <v>0</v>
      </c>
      <c r="C217" s="17" t="s">
        <v>466</v>
      </c>
      <c r="D217" s="261" t="str">
        <f>'AMZN Auto Part MASTER'!$FT$67</f>
        <v>-</v>
      </c>
      <c r="E217" s="236" t="s">
        <v>199</v>
      </c>
      <c r="F217" s="12"/>
      <c r="G217" s="12"/>
      <c r="H217" s="12"/>
      <c r="I217" s="12"/>
      <c r="J217" s="12"/>
      <c r="K217" s="12"/>
      <c r="L217" s="12"/>
      <c r="T217" s="17"/>
      <c r="U217" s="19"/>
    </row>
    <row r="218" spans="2:21" ht="15.75" customHeight="1">
      <c r="B218" s="260">
        <f>'AMZN Auto Part MASTER'!$FU$4</f>
        <v>0</v>
      </c>
      <c r="C218" s="17" t="s">
        <v>467</v>
      </c>
      <c r="D218" s="261" t="str">
        <f>'AMZN Auto Part MASTER'!$FU$67</f>
        <v>-</v>
      </c>
      <c r="E218" s="236" t="s">
        <v>199</v>
      </c>
      <c r="F218" s="12"/>
      <c r="G218" s="12"/>
      <c r="H218" s="12"/>
      <c r="I218" s="12"/>
      <c r="J218" s="12"/>
      <c r="K218" s="12"/>
      <c r="L218" s="12"/>
      <c r="T218" s="17"/>
      <c r="U218" s="19"/>
    </row>
    <row r="219" spans="2:21" ht="15.75" customHeight="1">
      <c r="B219" s="260">
        <f>'AMZN Auto Part MASTER'!$FV$4</f>
        <v>0</v>
      </c>
      <c r="C219" s="17" t="s">
        <v>468</v>
      </c>
      <c r="D219" s="261" t="str">
        <f>'AMZN Auto Part MASTER'!$FV$67</f>
        <v>-</v>
      </c>
      <c r="E219" s="236" t="s">
        <v>199</v>
      </c>
      <c r="F219" s="12"/>
      <c r="G219" s="12"/>
      <c r="H219" s="12"/>
      <c r="I219" s="12"/>
      <c r="J219" s="12"/>
      <c r="K219" s="12"/>
      <c r="L219" s="12"/>
      <c r="T219" s="17"/>
      <c r="U219" s="19"/>
    </row>
    <row r="220" spans="2:21" ht="15.75" customHeight="1">
      <c r="B220" s="260">
        <f>'AMZN Auto Part MASTER'!$FW$4</f>
        <v>0</v>
      </c>
      <c r="C220" s="17" t="s">
        <v>469</v>
      </c>
      <c r="D220" s="261" t="str">
        <f>'AMZN Auto Part MASTER'!$FW$67</f>
        <v>-</v>
      </c>
      <c r="E220" s="236" t="s">
        <v>199</v>
      </c>
      <c r="F220" s="12"/>
      <c r="G220" s="12"/>
      <c r="H220" s="12"/>
      <c r="I220" s="12"/>
      <c r="J220" s="12"/>
      <c r="K220" s="12"/>
      <c r="L220" s="12"/>
      <c r="T220" s="17"/>
      <c r="U220" s="19"/>
    </row>
    <row r="221" spans="2:21" ht="15.75" customHeight="1">
      <c r="B221" s="260">
        <f>'AMZN Auto Part MASTER'!$FX$4</f>
        <v>0</v>
      </c>
      <c r="C221" s="17" t="s">
        <v>470</v>
      </c>
      <c r="D221" s="261" t="str">
        <f>'AMZN Auto Part MASTER'!$FX$67</f>
        <v>-</v>
      </c>
      <c r="E221" s="236" t="s">
        <v>199</v>
      </c>
      <c r="F221" s="12"/>
      <c r="G221" s="12"/>
      <c r="H221" s="12"/>
      <c r="I221" s="12"/>
      <c r="J221" s="12"/>
      <c r="K221" s="12"/>
      <c r="L221" s="12"/>
      <c r="T221" s="17"/>
      <c r="U221" s="19"/>
    </row>
    <row r="222" spans="2:21" ht="15.75" customHeight="1">
      <c r="B222" s="260">
        <f>'AMZN Auto Part MASTER'!$FY$4</f>
        <v>0</v>
      </c>
      <c r="C222" s="17" t="s">
        <v>471</v>
      </c>
      <c r="D222" s="261" t="str">
        <f>'AMZN Auto Part MASTER'!$FY$67</f>
        <v>-</v>
      </c>
      <c r="E222" s="236" t="s">
        <v>199</v>
      </c>
      <c r="F222" s="12"/>
      <c r="G222" s="12"/>
      <c r="H222" s="12"/>
      <c r="I222" s="12"/>
      <c r="J222" s="12"/>
      <c r="K222" s="12"/>
      <c r="L222" s="12"/>
      <c r="T222" s="17"/>
      <c r="U222" s="19"/>
    </row>
    <row r="223" spans="2:21" ht="15.75" customHeight="1">
      <c r="B223" s="260">
        <f>'AMZN Auto Part MASTER'!$FZ$4</f>
        <v>0</v>
      </c>
      <c r="C223" s="17" t="s">
        <v>472</v>
      </c>
      <c r="D223" s="261" t="str">
        <f>'AMZN Auto Part MASTER'!$FZ$67</f>
        <v>-</v>
      </c>
      <c r="E223" s="236" t="s">
        <v>199</v>
      </c>
      <c r="F223" s="12"/>
      <c r="G223" s="12"/>
      <c r="H223" s="12"/>
      <c r="I223" s="12"/>
      <c r="J223" s="12"/>
      <c r="K223" s="12"/>
      <c r="L223" s="12"/>
      <c r="T223" s="17"/>
      <c r="U223" s="19"/>
    </row>
    <row r="224" spans="2:21" ht="15.75" customHeight="1">
      <c r="B224" s="260">
        <f>'AMZN Auto Part MASTER'!$GA$4</f>
        <v>0</v>
      </c>
      <c r="C224" s="17" t="s">
        <v>473</v>
      </c>
      <c r="D224" s="261" t="str">
        <f>'AMZN Auto Part MASTER'!$GA$67</f>
        <v>-</v>
      </c>
      <c r="E224" s="236" t="s">
        <v>199</v>
      </c>
      <c r="F224" s="12"/>
      <c r="G224" s="12"/>
      <c r="H224" s="12"/>
      <c r="I224" s="12"/>
      <c r="J224" s="12"/>
      <c r="K224" s="12"/>
      <c r="L224" s="12"/>
      <c r="T224" s="17"/>
      <c r="U224" s="19"/>
    </row>
    <row r="225" spans="2:21" ht="15.75" customHeight="1">
      <c r="B225" s="260">
        <f>'AMZN Auto Part MASTER'!$GB$4</f>
        <v>0</v>
      </c>
      <c r="C225" s="17" t="s">
        <v>474</v>
      </c>
      <c r="D225" s="261" t="str">
        <f>'AMZN Auto Part MASTER'!$GB$67</f>
        <v>-</v>
      </c>
      <c r="E225" s="236" t="s">
        <v>199</v>
      </c>
      <c r="F225" s="12"/>
      <c r="G225" s="12"/>
      <c r="H225" s="12"/>
      <c r="I225" s="12"/>
      <c r="J225" s="12"/>
      <c r="K225" s="12"/>
      <c r="L225" s="12"/>
      <c r="T225" s="17"/>
      <c r="U225" s="19"/>
    </row>
    <row r="226" spans="2:21" ht="15.75" customHeight="1">
      <c r="B226" s="260">
        <f>'AMZN Auto Part MASTER'!$GC$4</f>
        <v>0</v>
      </c>
      <c r="C226" s="17" t="s">
        <v>475</v>
      </c>
      <c r="D226" s="261" t="str">
        <f>'AMZN Auto Part MASTER'!$GC$67</f>
        <v>-</v>
      </c>
      <c r="E226" s="236" t="s">
        <v>199</v>
      </c>
      <c r="F226" s="12"/>
      <c r="G226" s="12"/>
      <c r="H226" s="12"/>
      <c r="I226" s="12"/>
      <c r="J226" s="12"/>
      <c r="K226" s="12"/>
      <c r="L226" s="12"/>
      <c r="T226" s="17"/>
      <c r="U226" s="19"/>
    </row>
    <row r="227" spans="2:21" ht="15.75" customHeight="1">
      <c r="B227" s="260">
        <f>'AMZN Auto Part MASTER'!$GD$4</f>
        <v>0</v>
      </c>
      <c r="C227" s="17" t="s">
        <v>476</v>
      </c>
      <c r="D227" s="261" t="str">
        <f>'AMZN Auto Part MASTER'!$GD$67</f>
        <v>-</v>
      </c>
      <c r="E227" s="236" t="s">
        <v>199</v>
      </c>
      <c r="F227" s="12"/>
      <c r="G227" s="12"/>
      <c r="H227" s="12"/>
      <c r="I227" s="12"/>
      <c r="J227" s="12"/>
      <c r="K227" s="12"/>
      <c r="L227" s="12"/>
      <c r="T227" s="17"/>
      <c r="U227" s="19"/>
    </row>
    <row r="228" spans="2:21" ht="15.75" customHeight="1">
      <c r="B228" s="260">
        <f>'AMZN Auto Part MASTER'!$GE$4</f>
        <v>0</v>
      </c>
      <c r="C228" s="17" t="s">
        <v>477</v>
      </c>
      <c r="D228" s="261" t="str">
        <f>'AMZN Auto Part MASTER'!$GE$67</f>
        <v>-</v>
      </c>
      <c r="E228" s="236" t="s">
        <v>199</v>
      </c>
      <c r="F228" s="12"/>
      <c r="G228" s="12"/>
      <c r="H228" s="12"/>
      <c r="I228" s="12"/>
      <c r="J228" s="12"/>
      <c r="K228" s="12"/>
      <c r="L228" s="12"/>
      <c r="T228" s="17"/>
      <c r="U228" s="19"/>
    </row>
    <row r="229" spans="2:21" ht="15.75" customHeight="1">
      <c r="B229" s="260">
        <f>'AMZN Auto Part MASTER'!$GF$4</f>
        <v>0</v>
      </c>
      <c r="C229" s="17" t="s">
        <v>478</v>
      </c>
      <c r="D229" s="261" t="str">
        <f>'AMZN Auto Part MASTER'!$GF$67</f>
        <v>-</v>
      </c>
      <c r="E229" s="236" t="s">
        <v>199</v>
      </c>
      <c r="F229" s="12"/>
      <c r="G229" s="12"/>
      <c r="H229" s="12"/>
      <c r="I229" s="12"/>
      <c r="J229" s="12"/>
      <c r="K229" s="12"/>
      <c r="L229" s="12"/>
      <c r="T229" s="17"/>
      <c r="U229" s="19"/>
    </row>
    <row r="230" spans="2:21" ht="15.75" customHeight="1">
      <c r="B230" s="260">
        <f>'AMZN Auto Part MASTER'!$GG$4</f>
        <v>0</v>
      </c>
      <c r="C230" s="17" t="s">
        <v>479</v>
      </c>
      <c r="D230" s="261" t="str">
        <f>'AMZN Auto Part MASTER'!$GG$67</f>
        <v>-</v>
      </c>
      <c r="E230" s="236" t="s">
        <v>199</v>
      </c>
      <c r="F230" s="12"/>
      <c r="G230" s="12"/>
      <c r="H230" s="12"/>
      <c r="I230" s="12"/>
      <c r="J230" s="12"/>
      <c r="K230" s="12"/>
      <c r="L230" s="12"/>
      <c r="T230" s="17"/>
      <c r="U230" s="19"/>
    </row>
    <row r="231" spans="2:21" ht="15.75" customHeight="1">
      <c r="B231" s="260">
        <f>'AMZN Auto Part MASTER'!$GH$4</f>
        <v>0</v>
      </c>
      <c r="C231" s="17" t="s">
        <v>480</v>
      </c>
      <c r="D231" s="261" t="str">
        <f>'AMZN Auto Part MASTER'!$GH$67</f>
        <v>-</v>
      </c>
      <c r="E231" s="236" t="s">
        <v>199</v>
      </c>
      <c r="F231" s="12"/>
      <c r="G231" s="12"/>
      <c r="H231" s="12"/>
      <c r="I231" s="12"/>
      <c r="J231" s="12"/>
      <c r="K231" s="12"/>
      <c r="L231" s="12"/>
      <c r="T231" s="17"/>
      <c r="U231" s="19"/>
    </row>
    <row r="232" spans="2:21" ht="15.75" customHeight="1">
      <c r="B232" s="260">
        <f>'AMZN Auto Part MASTER'!$GI$4</f>
        <v>0</v>
      </c>
      <c r="C232" s="17" t="s">
        <v>481</v>
      </c>
      <c r="D232" s="261" t="str">
        <f>'AMZN Auto Part MASTER'!$GI$67</f>
        <v>-</v>
      </c>
      <c r="E232" s="236" t="s">
        <v>199</v>
      </c>
      <c r="F232" s="12"/>
      <c r="G232" s="12"/>
      <c r="H232" s="12"/>
      <c r="I232" s="12"/>
      <c r="J232" s="12"/>
      <c r="K232" s="12"/>
      <c r="L232" s="12"/>
      <c r="T232" s="17"/>
      <c r="U232" s="19"/>
    </row>
    <row r="233" spans="2:21" ht="15.75" customHeight="1">
      <c r="B233" s="260">
        <f>'AMZN Auto Part MASTER'!$GJ$4</f>
        <v>0</v>
      </c>
      <c r="C233" s="17" t="s">
        <v>482</v>
      </c>
      <c r="D233" s="261" t="str">
        <f>'AMZN Auto Part MASTER'!$GJ$67</f>
        <v>-</v>
      </c>
      <c r="E233" s="236" t="s">
        <v>199</v>
      </c>
      <c r="F233" s="12"/>
      <c r="G233" s="12"/>
      <c r="H233" s="12"/>
      <c r="I233" s="12"/>
      <c r="J233" s="12"/>
      <c r="K233" s="12"/>
      <c r="L233" s="12"/>
      <c r="T233" s="17"/>
      <c r="U233" s="19"/>
    </row>
    <row r="234" spans="2:21" ht="15.75" customHeight="1">
      <c r="B234" s="260">
        <f>'AMZN Auto Part MASTER'!$GK$4</f>
        <v>0</v>
      </c>
      <c r="C234" s="17" t="s">
        <v>483</v>
      </c>
      <c r="D234" s="261" t="str">
        <f>'AMZN Auto Part MASTER'!$GK$67</f>
        <v>-</v>
      </c>
      <c r="E234" s="236" t="s">
        <v>199</v>
      </c>
      <c r="F234" s="12"/>
      <c r="G234" s="12"/>
      <c r="H234" s="12"/>
      <c r="I234" s="12"/>
      <c r="J234" s="12"/>
      <c r="K234" s="12"/>
      <c r="L234" s="12"/>
      <c r="T234" s="17"/>
      <c r="U234" s="19"/>
    </row>
    <row r="235" spans="2:21" ht="15.75" customHeight="1">
      <c r="B235" s="260">
        <f>'AMZN Auto Part MASTER'!$GL$4</f>
        <v>0</v>
      </c>
      <c r="C235" s="17" t="s">
        <v>484</v>
      </c>
      <c r="D235" s="261" t="str">
        <f>'AMZN Auto Part MASTER'!$GL$67</f>
        <v>-</v>
      </c>
      <c r="E235" s="236" t="s">
        <v>199</v>
      </c>
      <c r="F235" s="12"/>
      <c r="G235" s="12"/>
      <c r="H235" s="12"/>
      <c r="I235" s="12"/>
      <c r="J235" s="12"/>
      <c r="K235" s="12"/>
      <c r="L235" s="12"/>
      <c r="T235" s="17"/>
      <c r="U235" s="19"/>
    </row>
    <row r="236" spans="2:21" ht="15.75" customHeight="1">
      <c r="B236" s="260">
        <f>'AMZN Auto Part MASTER'!$GM$4</f>
        <v>0</v>
      </c>
      <c r="C236" s="17" t="s">
        <v>485</v>
      </c>
      <c r="D236" s="261" t="str">
        <f>'AMZN Auto Part MASTER'!$GM$67</f>
        <v>-</v>
      </c>
      <c r="E236" s="236" t="s">
        <v>199</v>
      </c>
      <c r="F236" s="12"/>
      <c r="G236" s="12"/>
      <c r="H236" s="12"/>
      <c r="I236" s="12"/>
      <c r="J236" s="12"/>
      <c r="K236" s="12"/>
      <c r="L236" s="12"/>
      <c r="T236" s="17"/>
      <c r="U236" s="19"/>
    </row>
    <row r="237" spans="2:21" ht="15.75" customHeight="1">
      <c r="B237" s="260">
        <f>'AMZN Auto Part MASTER'!$GN$4</f>
        <v>0</v>
      </c>
      <c r="C237" s="17" t="s">
        <v>486</v>
      </c>
      <c r="D237" s="261" t="str">
        <f>'AMZN Auto Part MASTER'!$GN$67</f>
        <v>-</v>
      </c>
      <c r="E237" s="236" t="s">
        <v>199</v>
      </c>
      <c r="F237" s="12"/>
      <c r="G237" s="12"/>
      <c r="H237" s="12"/>
      <c r="I237" s="12"/>
      <c r="J237" s="12"/>
      <c r="K237" s="12"/>
      <c r="L237" s="12"/>
      <c r="T237" s="17"/>
      <c r="U237" s="19"/>
    </row>
    <row r="238" spans="2:21" ht="15.75" customHeight="1">
      <c r="B238" s="260">
        <f>'AMZN Auto Part MASTER'!$GO$4</f>
        <v>0</v>
      </c>
      <c r="C238" s="17" t="s">
        <v>487</v>
      </c>
      <c r="D238" s="261" t="str">
        <f>'AMZN Auto Part MASTER'!$GO$67</f>
        <v>-</v>
      </c>
      <c r="E238" s="236" t="s">
        <v>199</v>
      </c>
      <c r="F238" s="12"/>
      <c r="G238" s="12"/>
      <c r="H238" s="12"/>
      <c r="I238" s="12"/>
      <c r="J238" s="12"/>
      <c r="K238" s="12"/>
      <c r="L238" s="12"/>
      <c r="T238" s="17"/>
      <c r="U238" s="19"/>
    </row>
    <row r="239" spans="2:21" ht="15.75" customHeight="1">
      <c r="B239" s="260">
        <f>'AMZN Auto Part MASTER'!$GP$4</f>
        <v>0</v>
      </c>
      <c r="C239" s="17" t="s">
        <v>488</v>
      </c>
      <c r="D239" s="261" t="str">
        <f>'AMZN Auto Part MASTER'!$GP$67</f>
        <v>-</v>
      </c>
      <c r="E239" s="236" t="s">
        <v>199</v>
      </c>
      <c r="F239" s="12"/>
      <c r="G239" s="12"/>
      <c r="H239" s="12"/>
      <c r="I239" s="12"/>
      <c r="J239" s="12"/>
      <c r="K239" s="12"/>
      <c r="L239" s="12"/>
      <c r="T239" s="17"/>
      <c r="U239" s="19"/>
    </row>
    <row r="240" spans="2:21" ht="15.75" customHeight="1">
      <c r="B240" s="260">
        <f>'AMZN Auto Part MASTER'!$GQ$4</f>
        <v>0</v>
      </c>
      <c r="C240" s="17" t="s">
        <v>489</v>
      </c>
      <c r="D240" s="261" t="str">
        <f>'AMZN Auto Part MASTER'!$GQ$67</f>
        <v>-</v>
      </c>
      <c r="E240" s="236" t="s">
        <v>199</v>
      </c>
      <c r="F240" s="12"/>
      <c r="G240" s="12"/>
      <c r="H240" s="12"/>
      <c r="I240" s="12"/>
      <c r="J240" s="12"/>
      <c r="K240" s="12"/>
      <c r="L240" s="12"/>
      <c r="T240" s="17"/>
      <c r="U240" s="19"/>
    </row>
    <row r="241" spans="2:21" ht="15.75" customHeight="1">
      <c r="B241" s="260">
        <f>'AMZN Auto Part MASTER'!$GR$4</f>
        <v>0</v>
      </c>
      <c r="C241" s="17" t="s">
        <v>490</v>
      </c>
      <c r="D241" s="261" t="str">
        <f>'AMZN Auto Part MASTER'!$GR$67</f>
        <v>-</v>
      </c>
      <c r="E241" s="236" t="s">
        <v>199</v>
      </c>
      <c r="F241" s="12"/>
      <c r="G241" s="12"/>
      <c r="H241" s="12"/>
      <c r="I241" s="12"/>
      <c r="J241" s="12"/>
      <c r="K241" s="12"/>
      <c r="L241" s="12"/>
      <c r="T241" s="17"/>
      <c r="U241" s="19"/>
    </row>
    <row r="242" spans="2:21" ht="15.75" customHeight="1">
      <c r="B242" s="260">
        <f>'AMZN Auto Part MASTER'!$GS$4</f>
        <v>0</v>
      </c>
      <c r="C242" s="17" t="s">
        <v>491</v>
      </c>
      <c r="D242" s="261" t="str">
        <f>'AMZN Auto Part MASTER'!$GS$67</f>
        <v>-</v>
      </c>
      <c r="E242" s="236" t="s">
        <v>199</v>
      </c>
      <c r="F242" s="12"/>
      <c r="G242" s="12"/>
      <c r="H242" s="12"/>
      <c r="I242" s="12"/>
      <c r="J242" s="12"/>
      <c r="K242" s="12"/>
      <c r="L242" s="12"/>
      <c r="T242" s="17"/>
      <c r="U242" s="19"/>
    </row>
    <row r="243" spans="2:21" ht="15.75" customHeight="1">
      <c r="B243" s="260">
        <f>'AMZN Auto Part MASTER'!$GT$4</f>
        <v>0</v>
      </c>
      <c r="C243" s="17" t="s">
        <v>492</v>
      </c>
      <c r="D243" s="261" t="str">
        <f>'AMZN Auto Part MASTER'!$GT$67</f>
        <v>-</v>
      </c>
      <c r="E243" s="236" t="s">
        <v>199</v>
      </c>
      <c r="F243" s="12"/>
      <c r="G243" s="12"/>
      <c r="H243" s="12"/>
      <c r="I243" s="12"/>
      <c r="J243" s="12"/>
      <c r="K243" s="12"/>
      <c r="L243" s="12"/>
      <c r="T243" s="17"/>
      <c r="U243" s="19"/>
    </row>
    <row r="244" spans="2:21" ht="15.75" customHeight="1">
      <c r="B244" s="260">
        <f>'AMZN Auto Part MASTER'!$GU$4</f>
        <v>0</v>
      </c>
      <c r="C244" s="17" t="s">
        <v>493</v>
      </c>
      <c r="D244" s="261" t="str">
        <f>'AMZN Auto Part MASTER'!$GU$67</f>
        <v>-</v>
      </c>
      <c r="E244" s="236" t="s">
        <v>199</v>
      </c>
      <c r="F244" s="12"/>
      <c r="G244" s="12"/>
      <c r="H244" s="12"/>
      <c r="I244" s="12"/>
      <c r="J244" s="12"/>
      <c r="K244" s="12"/>
      <c r="L244" s="12"/>
      <c r="T244" s="17"/>
      <c r="U244" s="19"/>
    </row>
    <row r="245" spans="2:21" ht="15.75" customHeight="1">
      <c r="C245" s="17"/>
      <c r="D245" s="18"/>
      <c r="E245" s="18"/>
      <c r="F245" s="12"/>
      <c r="G245" s="12"/>
      <c r="H245" s="12"/>
      <c r="I245" s="12"/>
      <c r="J245" s="12"/>
      <c r="K245" s="12"/>
      <c r="L245" s="12"/>
      <c r="T245" s="17"/>
      <c r="U245" s="19"/>
    </row>
    <row r="246" spans="2:21" ht="15.75" customHeight="1">
      <c r="C246" s="17"/>
      <c r="D246" s="18"/>
      <c r="E246" s="18"/>
      <c r="F246" s="12"/>
      <c r="G246" s="12"/>
      <c r="H246" s="12"/>
      <c r="I246" s="12"/>
      <c r="J246" s="12"/>
      <c r="K246" s="12"/>
      <c r="L246" s="12"/>
      <c r="T246" s="17"/>
      <c r="U246" s="19"/>
    </row>
    <row r="247" spans="2:21" ht="15.75" customHeight="1">
      <c r="C247" s="17"/>
      <c r="D247" s="18"/>
      <c r="E247" s="18"/>
      <c r="F247" s="12"/>
      <c r="G247" s="12"/>
      <c r="H247" s="12"/>
      <c r="I247" s="12"/>
      <c r="J247" s="12"/>
      <c r="K247" s="12"/>
      <c r="L247" s="12"/>
      <c r="T247" s="17"/>
      <c r="U247" s="19"/>
    </row>
    <row r="248" spans="2:21" ht="15.75" customHeight="1">
      <c r="C248" s="17"/>
      <c r="D248" s="18"/>
      <c r="E248" s="18"/>
      <c r="F248" s="12"/>
      <c r="G248" s="12"/>
      <c r="H248" s="12"/>
      <c r="I248" s="12"/>
      <c r="J248" s="12"/>
      <c r="K248" s="12"/>
      <c r="L248" s="12"/>
      <c r="T248" s="17"/>
      <c r="U248" s="19"/>
    </row>
    <row r="249" spans="2:21" ht="15.75" customHeight="1">
      <c r="C249" s="17"/>
      <c r="D249" s="18"/>
      <c r="E249" s="18"/>
      <c r="F249" s="12"/>
      <c r="G249" s="12"/>
      <c r="H249" s="12"/>
      <c r="I249" s="12"/>
      <c r="J249" s="12"/>
      <c r="K249" s="12"/>
      <c r="L249" s="12"/>
      <c r="T249" s="17"/>
      <c r="U249" s="19"/>
    </row>
    <row r="250" spans="2:21" ht="15.75" customHeight="1">
      <c r="C250" s="17"/>
      <c r="D250" s="18"/>
      <c r="E250" s="18"/>
      <c r="F250" s="12"/>
      <c r="G250" s="12"/>
      <c r="H250" s="12"/>
      <c r="I250" s="12"/>
      <c r="J250" s="12"/>
      <c r="K250" s="12"/>
      <c r="L250" s="12"/>
      <c r="T250" s="17"/>
      <c r="U250" s="19"/>
    </row>
    <row r="251" spans="2:21" ht="15.75" customHeight="1">
      <c r="C251" s="17"/>
      <c r="D251" s="18"/>
      <c r="E251" s="18"/>
      <c r="F251" s="12"/>
      <c r="G251" s="12"/>
      <c r="H251" s="12"/>
      <c r="I251" s="12"/>
      <c r="J251" s="12"/>
      <c r="K251" s="12"/>
      <c r="L251" s="12"/>
      <c r="T251" s="17"/>
      <c r="U251" s="19"/>
    </row>
    <row r="252" spans="2:21" ht="15.75" customHeight="1">
      <c r="C252" s="17"/>
      <c r="D252" s="18"/>
      <c r="E252" s="18"/>
      <c r="F252" s="12"/>
      <c r="G252" s="12"/>
      <c r="H252" s="12"/>
      <c r="I252" s="12"/>
      <c r="J252" s="12"/>
      <c r="K252" s="12"/>
      <c r="L252" s="12"/>
      <c r="T252" s="17"/>
      <c r="U252" s="19"/>
    </row>
    <row r="253" spans="2:21" ht="15.75" customHeight="1">
      <c r="C253" s="17"/>
      <c r="D253" s="18"/>
      <c r="E253" s="18"/>
      <c r="F253" s="12"/>
      <c r="G253" s="12"/>
      <c r="H253" s="12"/>
      <c r="I253" s="12"/>
      <c r="J253" s="12"/>
      <c r="K253" s="12"/>
      <c r="L253" s="12"/>
      <c r="T253" s="17"/>
      <c r="U253" s="19"/>
    </row>
    <row r="254" spans="2:21" ht="15.75" customHeight="1">
      <c r="C254" s="17"/>
      <c r="D254" s="18"/>
      <c r="E254" s="18"/>
      <c r="F254" s="12"/>
      <c r="G254" s="12"/>
      <c r="H254" s="12"/>
      <c r="I254" s="12"/>
      <c r="J254" s="12"/>
      <c r="K254" s="12"/>
      <c r="L254" s="12"/>
      <c r="T254" s="17"/>
      <c r="U254" s="19"/>
    </row>
    <row r="255" spans="2:21" ht="15.75" customHeight="1">
      <c r="C255" s="17"/>
      <c r="D255" s="18"/>
      <c r="E255" s="18"/>
      <c r="F255" s="12"/>
      <c r="G255" s="12"/>
      <c r="H255" s="12"/>
      <c r="I255" s="12"/>
      <c r="J255" s="12"/>
      <c r="K255" s="12"/>
      <c r="L255" s="12"/>
      <c r="T255" s="17"/>
      <c r="U255" s="19"/>
    </row>
    <row r="256" spans="2:21" ht="15.75" customHeight="1">
      <c r="C256" s="17"/>
      <c r="D256" s="18"/>
      <c r="E256" s="18"/>
      <c r="F256" s="12"/>
      <c r="G256" s="12"/>
      <c r="H256" s="12"/>
      <c r="I256" s="12"/>
      <c r="J256" s="12"/>
      <c r="K256" s="12"/>
      <c r="L256" s="12"/>
      <c r="T256" s="17"/>
      <c r="U256" s="19"/>
    </row>
    <row r="257" spans="3:21" ht="15.75" customHeight="1">
      <c r="C257" s="17"/>
      <c r="D257" s="18"/>
      <c r="E257" s="18"/>
      <c r="F257" s="12"/>
      <c r="G257" s="12"/>
      <c r="H257" s="12"/>
      <c r="I257" s="12"/>
      <c r="J257" s="12"/>
      <c r="K257" s="12"/>
      <c r="L257" s="12"/>
      <c r="T257" s="17"/>
      <c r="U257" s="19"/>
    </row>
    <row r="258" spans="3:21" ht="15.75" customHeight="1">
      <c r="C258" s="17"/>
      <c r="D258" s="18"/>
      <c r="E258" s="18"/>
      <c r="F258" s="12"/>
      <c r="G258" s="12"/>
      <c r="H258" s="12"/>
      <c r="I258" s="12"/>
      <c r="J258" s="12"/>
      <c r="K258" s="12"/>
      <c r="L258" s="12"/>
      <c r="T258" s="17"/>
      <c r="U258" s="19"/>
    </row>
    <row r="259" spans="3:21" ht="15.75" customHeight="1">
      <c r="C259" s="17"/>
      <c r="D259" s="18"/>
      <c r="E259" s="18"/>
      <c r="F259" s="12"/>
      <c r="G259" s="12"/>
      <c r="H259" s="12"/>
      <c r="I259" s="12"/>
      <c r="J259" s="12"/>
      <c r="K259" s="12"/>
      <c r="L259" s="12"/>
      <c r="T259" s="17"/>
      <c r="U259" s="19"/>
    </row>
    <row r="260" spans="3:21" ht="15.75" customHeight="1">
      <c r="C260" s="17"/>
      <c r="D260" s="18"/>
      <c r="E260" s="18"/>
      <c r="F260" s="12"/>
      <c r="G260" s="12"/>
      <c r="H260" s="12"/>
      <c r="I260" s="12"/>
      <c r="J260" s="12"/>
      <c r="K260" s="12"/>
      <c r="L260" s="12"/>
      <c r="T260" s="17"/>
      <c r="U260" s="19"/>
    </row>
    <row r="261" spans="3:21" ht="15.75" customHeight="1">
      <c r="C261" s="17"/>
      <c r="D261" s="18"/>
      <c r="E261" s="18"/>
      <c r="F261" s="12"/>
      <c r="G261" s="12"/>
      <c r="H261" s="12"/>
      <c r="I261" s="12"/>
      <c r="J261" s="12"/>
      <c r="K261" s="12"/>
      <c r="L261" s="12"/>
      <c r="T261" s="17"/>
      <c r="U261" s="19"/>
    </row>
    <row r="262" spans="3:21" ht="15.75" customHeight="1">
      <c r="C262" s="17"/>
      <c r="D262" s="18"/>
      <c r="E262" s="18"/>
      <c r="F262" s="12"/>
      <c r="G262" s="12"/>
      <c r="H262" s="12"/>
      <c r="I262" s="12"/>
      <c r="J262" s="12"/>
      <c r="K262" s="12"/>
      <c r="L262" s="12"/>
      <c r="T262" s="17"/>
      <c r="U262" s="19"/>
    </row>
    <row r="263" spans="3:21" ht="15.75" customHeight="1">
      <c r="C263" s="17"/>
      <c r="D263" s="18"/>
      <c r="E263" s="18"/>
      <c r="F263" s="12"/>
      <c r="G263" s="12"/>
      <c r="H263" s="12"/>
      <c r="I263" s="12"/>
      <c r="J263" s="12"/>
      <c r="K263" s="12"/>
      <c r="L263" s="12"/>
      <c r="T263" s="17"/>
      <c r="U263" s="19"/>
    </row>
    <row r="264" spans="3:21" ht="15.75" customHeight="1">
      <c r="C264" s="17"/>
      <c r="D264" s="18"/>
      <c r="E264" s="18"/>
      <c r="F264" s="12"/>
      <c r="G264" s="12"/>
      <c r="H264" s="12"/>
      <c r="I264" s="12"/>
      <c r="J264" s="12"/>
      <c r="K264" s="12"/>
      <c r="L264" s="12"/>
      <c r="T264" s="17"/>
      <c r="U264" s="19"/>
    </row>
    <row r="265" spans="3:21" ht="15.75" customHeight="1">
      <c r="C265" s="17"/>
      <c r="D265" s="18"/>
      <c r="E265" s="18"/>
      <c r="F265" s="12"/>
      <c r="G265" s="12"/>
      <c r="H265" s="12"/>
      <c r="I265" s="12"/>
      <c r="J265" s="12"/>
      <c r="K265" s="12"/>
      <c r="L265" s="12"/>
      <c r="T265" s="17"/>
      <c r="U265" s="19"/>
    </row>
    <row r="266" spans="3:21" ht="15.75" customHeight="1">
      <c r="C266" s="17"/>
      <c r="D266" s="18"/>
      <c r="E266" s="18"/>
      <c r="F266" s="12"/>
      <c r="G266" s="12"/>
      <c r="H266" s="12"/>
      <c r="I266" s="12"/>
      <c r="J266" s="12"/>
      <c r="K266" s="12"/>
      <c r="L266" s="12"/>
      <c r="T266" s="17"/>
      <c r="U266" s="19"/>
    </row>
    <row r="267" spans="3:21" ht="15.75" customHeight="1">
      <c r="C267" s="17"/>
      <c r="D267" s="18"/>
      <c r="E267" s="18"/>
      <c r="F267" s="12"/>
      <c r="G267" s="12"/>
      <c r="H267" s="12"/>
      <c r="I267" s="12"/>
      <c r="J267" s="12"/>
      <c r="K267" s="12"/>
      <c r="L267" s="12"/>
      <c r="T267" s="17"/>
      <c r="U267" s="19"/>
    </row>
    <row r="268" spans="3:21" ht="15.75" customHeight="1">
      <c r="C268" s="17"/>
      <c r="D268" s="18"/>
      <c r="E268" s="18"/>
      <c r="F268" s="12"/>
      <c r="G268" s="12"/>
      <c r="H268" s="12"/>
      <c r="I268" s="12"/>
      <c r="J268" s="12"/>
      <c r="K268" s="12"/>
      <c r="L268" s="12"/>
      <c r="T268" s="17"/>
      <c r="U268" s="19"/>
    </row>
    <row r="269" spans="3:21" ht="15.75" customHeight="1">
      <c r="C269" s="17"/>
      <c r="D269" s="18"/>
      <c r="E269" s="18"/>
      <c r="F269" s="12"/>
      <c r="G269" s="12"/>
      <c r="H269" s="12"/>
      <c r="I269" s="12"/>
      <c r="J269" s="12"/>
      <c r="K269" s="12"/>
      <c r="L269" s="12"/>
      <c r="T269" s="17"/>
      <c r="U269" s="19"/>
    </row>
    <row r="270" spans="3:21" ht="15.75" customHeight="1">
      <c r="C270" s="17"/>
      <c r="D270" s="18"/>
      <c r="E270" s="18"/>
      <c r="F270" s="12"/>
      <c r="G270" s="12"/>
      <c r="H270" s="12"/>
      <c r="I270" s="12"/>
      <c r="J270" s="12"/>
      <c r="K270" s="12"/>
      <c r="L270" s="12"/>
      <c r="T270" s="17"/>
      <c r="U270" s="19"/>
    </row>
    <row r="271" spans="3:21" ht="15.75" customHeight="1">
      <c r="C271" s="17"/>
      <c r="D271" s="18"/>
      <c r="E271" s="18"/>
      <c r="F271" s="12"/>
      <c r="G271" s="12"/>
      <c r="H271" s="12"/>
      <c r="I271" s="12"/>
      <c r="J271" s="12"/>
      <c r="K271" s="12"/>
      <c r="L271" s="12"/>
      <c r="T271" s="17"/>
      <c r="U271" s="19"/>
    </row>
    <row r="272" spans="3:21" ht="15.75" customHeight="1">
      <c r="C272" s="17"/>
      <c r="D272" s="18"/>
      <c r="E272" s="18"/>
      <c r="F272" s="12"/>
      <c r="G272" s="12"/>
      <c r="H272" s="12"/>
      <c r="I272" s="12"/>
      <c r="J272" s="12"/>
      <c r="K272" s="12"/>
      <c r="L272" s="12"/>
      <c r="T272" s="17"/>
      <c r="U272" s="19"/>
    </row>
    <row r="273" spans="3:21" ht="15.75" customHeight="1">
      <c r="C273" s="17"/>
      <c r="D273" s="18"/>
      <c r="E273" s="18"/>
      <c r="F273" s="12"/>
      <c r="G273" s="12"/>
      <c r="H273" s="12"/>
      <c r="I273" s="12"/>
      <c r="J273" s="12"/>
      <c r="K273" s="12"/>
      <c r="L273" s="12"/>
      <c r="T273" s="17"/>
      <c r="U273" s="19"/>
    </row>
    <row r="274" spans="3:21" ht="15.75" customHeight="1">
      <c r="C274" s="17"/>
      <c r="D274" s="18"/>
      <c r="E274" s="18"/>
      <c r="F274" s="12"/>
      <c r="G274" s="12"/>
      <c r="H274" s="12"/>
      <c r="I274" s="12"/>
      <c r="J274" s="12"/>
      <c r="K274" s="12"/>
      <c r="L274" s="12"/>
      <c r="T274" s="17"/>
      <c r="U274" s="19"/>
    </row>
    <row r="275" spans="3:21" ht="15.75" customHeight="1">
      <c r="C275" s="17"/>
      <c r="D275" s="18"/>
      <c r="E275" s="18"/>
      <c r="F275" s="12"/>
      <c r="G275" s="12"/>
      <c r="H275" s="12"/>
      <c r="I275" s="12"/>
      <c r="J275" s="12"/>
      <c r="K275" s="12"/>
      <c r="L275" s="12"/>
      <c r="T275" s="17"/>
      <c r="U275" s="19"/>
    </row>
    <row r="276" spans="3:21" ht="15.75" customHeight="1">
      <c r="C276" s="17"/>
      <c r="D276" s="18"/>
      <c r="E276" s="18"/>
      <c r="F276" s="12"/>
      <c r="G276" s="12"/>
      <c r="H276" s="12"/>
      <c r="I276" s="12"/>
      <c r="J276" s="12"/>
      <c r="K276" s="12"/>
      <c r="L276" s="12"/>
      <c r="T276" s="17"/>
      <c r="U276" s="19"/>
    </row>
    <row r="277" spans="3:21" ht="15.75" customHeight="1">
      <c r="C277" s="17"/>
      <c r="D277" s="18"/>
      <c r="E277" s="18"/>
      <c r="F277" s="12"/>
      <c r="G277" s="12"/>
      <c r="H277" s="12"/>
      <c r="I277" s="12"/>
      <c r="J277" s="12"/>
      <c r="K277" s="12"/>
      <c r="L277" s="12"/>
      <c r="T277" s="17"/>
      <c r="U277" s="19"/>
    </row>
    <row r="278" spans="3:21" ht="15.75" customHeight="1">
      <c r="C278" s="17"/>
      <c r="D278" s="18"/>
      <c r="E278" s="18"/>
      <c r="F278" s="12"/>
      <c r="G278" s="12"/>
      <c r="H278" s="12"/>
      <c r="I278" s="12"/>
      <c r="J278" s="12"/>
      <c r="K278" s="12"/>
      <c r="L278" s="12"/>
      <c r="T278" s="17"/>
      <c r="U278" s="19"/>
    </row>
    <row r="279" spans="3:21" ht="15.75" customHeight="1">
      <c r="C279" s="17"/>
      <c r="D279" s="18"/>
      <c r="E279" s="18"/>
      <c r="F279" s="12"/>
      <c r="G279" s="12"/>
      <c r="H279" s="12"/>
      <c r="I279" s="12"/>
      <c r="J279" s="12"/>
      <c r="K279" s="12"/>
      <c r="L279" s="12"/>
      <c r="T279" s="17"/>
      <c r="U279" s="19"/>
    </row>
    <row r="280" spans="3:21" ht="15.75" customHeight="1">
      <c r="C280" s="17"/>
      <c r="D280" s="18"/>
      <c r="E280" s="18"/>
      <c r="F280" s="12"/>
      <c r="G280" s="12"/>
      <c r="H280" s="12"/>
      <c r="I280" s="12"/>
      <c r="J280" s="12"/>
      <c r="K280" s="12"/>
      <c r="L280" s="12"/>
      <c r="T280" s="17"/>
      <c r="U280" s="19"/>
    </row>
    <row r="281" spans="3:21" ht="15.75" customHeight="1">
      <c r="C281" s="17"/>
      <c r="D281" s="18"/>
      <c r="E281" s="18"/>
      <c r="F281" s="12"/>
      <c r="G281" s="12"/>
      <c r="H281" s="12"/>
      <c r="I281" s="12"/>
      <c r="J281" s="12"/>
      <c r="K281" s="12"/>
      <c r="L281" s="12"/>
      <c r="T281" s="17"/>
      <c r="U281" s="19"/>
    </row>
    <row r="282" spans="3:21" ht="15.75" customHeight="1">
      <c r="C282" s="17"/>
      <c r="D282" s="18"/>
      <c r="E282" s="18"/>
      <c r="F282" s="12"/>
      <c r="G282" s="12"/>
      <c r="H282" s="12"/>
      <c r="I282" s="12"/>
      <c r="J282" s="12"/>
      <c r="K282" s="12"/>
      <c r="L282" s="12"/>
      <c r="T282" s="17"/>
      <c r="U282" s="19"/>
    </row>
    <row r="283" spans="3:21" ht="15.75" customHeight="1">
      <c r="C283" s="17"/>
      <c r="D283" s="18"/>
      <c r="E283" s="18"/>
      <c r="F283" s="12"/>
      <c r="G283" s="12"/>
      <c r="H283" s="12"/>
      <c r="I283" s="12"/>
      <c r="J283" s="12"/>
      <c r="K283" s="12"/>
      <c r="L283" s="12"/>
      <c r="T283" s="17"/>
      <c r="U283" s="19"/>
    </row>
    <row r="284" spans="3:21" ht="15.75" customHeight="1">
      <c r="C284" s="17"/>
      <c r="D284" s="18"/>
      <c r="E284" s="18"/>
      <c r="F284" s="12"/>
      <c r="G284" s="12"/>
      <c r="H284" s="12"/>
      <c r="I284" s="12"/>
      <c r="J284" s="12"/>
      <c r="K284" s="12"/>
      <c r="L284" s="12"/>
      <c r="T284" s="17"/>
      <c r="U284" s="19"/>
    </row>
    <row r="285" spans="3:21" ht="15.75" customHeight="1">
      <c r="C285" s="17"/>
      <c r="D285" s="18"/>
      <c r="E285" s="18"/>
      <c r="F285" s="12"/>
      <c r="G285" s="12"/>
      <c r="H285" s="12"/>
      <c r="I285" s="12"/>
      <c r="J285" s="12"/>
      <c r="K285" s="12"/>
      <c r="L285" s="12"/>
      <c r="T285" s="17"/>
      <c r="U285" s="19"/>
    </row>
    <row r="286" spans="3:21" ht="15.75" customHeight="1">
      <c r="C286" s="17"/>
      <c r="D286" s="18"/>
      <c r="E286" s="18"/>
      <c r="F286" s="12"/>
      <c r="G286" s="12"/>
      <c r="H286" s="12"/>
      <c r="I286" s="12"/>
      <c r="J286" s="12"/>
      <c r="K286" s="12"/>
      <c r="L286" s="12"/>
      <c r="T286" s="17"/>
      <c r="U286" s="19"/>
    </row>
    <row r="287" spans="3:21" ht="15.75" customHeight="1">
      <c r="C287" s="17"/>
      <c r="D287" s="18"/>
      <c r="E287" s="18"/>
      <c r="F287" s="12"/>
      <c r="G287" s="12"/>
      <c r="H287" s="12"/>
      <c r="I287" s="12"/>
      <c r="J287" s="12"/>
      <c r="K287" s="12"/>
      <c r="L287" s="12"/>
      <c r="T287" s="17"/>
      <c r="U287" s="19"/>
    </row>
    <row r="288" spans="3:21" ht="15.75" customHeight="1">
      <c r="C288" s="17"/>
      <c r="D288" s="18"/>
      <c r="E288" s="18"/>
      <c r="F288" s="12"/>
      <c r="G288" s="12"/>
      <c r="H288" s="12"/>
      <c r="I288" s="12"/>
      <c r="J288" s="12"/>
      <c r="K288" s="12"/>
      <c r="L288" s="12"/>
      <c r="T288" s="17"/>
      <c r="U288" s="19"/>
    </row>
    <row r="289" spans="3:21" ht="15.75" customHeight="1">
      <c r="C289" s="17"/>
      <c r="D289" s="18"/>
      <c r="E289" s="18"/>
      <c r="F289" s="12"/>
      <c r="G289" s="12"/>
      <c r="H289" s="12"/>
      <c r="I289" s="12"/>
      <c r="J289" s="12"/>
      <c r="K289" s="12"/>
      <c r="L289" s="12"/>
      <c r="T289" s="17"/>
      <c r="U289" s="19"/>
    </row>
    <row r="290" spans="3:21" ht="15.75" customHeight="1">
      <c r="C290" s="17"/>
      <c r="D290" s="18"/>
      <c r="E290" s="18"/>
      <c r="F290" s="12"/>
      <c r="G290" s="12"/>
      <c r="H290" s="12"/>
      <c r="I290" s="12"/>
      <c r="J290" s="12"/>
      <c r="K290" s="12"/>
      <c r="L290" s="12"/>
      <c r="T290" s="17"/>
      <c r="U290" s="19"/>
    </row>
    <row r="291" spans="3:21" ht="15.75" customHeight="1">
      <c r="C291" s="17"/>
      <c r="D291" s="18"/>
      <c r="E291" s="18"/>
      <c r="F291" s="12"/>
      <c r="G291" s="12"/>
      <c r="H291" s="12"/>
      <c r="I291" s="12"/>
      <c r="J291" s="12"/>
      <c r="K291" s="12"/>
      <c r="L291" s="12"/>
      <c r="T291" s="17"/>
      <c r="U291" s="19"/>
    </row>
    <row r="292" spans="3:21" ht="15.75" customHeight="1">
      <c r="C292" s="17"/>
      <c r="D292" s="18"/>
      <c r="E292" s="18"/>
      <c r="F292" s="12"/>
      <c r="G292" s="12"/>
      <c r="H292" s="12"/>
      <c r="I292" s="12"/>
      <c r="J292" s="12"/>
      <c r="K292" s="12"/>
      <c r="L292" s="12"/>
      <c r="T292" s="17"/>
      <c r="U292" s="19"/>
    </row>
    <row r="293" spans="3:21" ht="15.75" customHeight="1">
      <c r="C293" s="17"/>
      <c r="D293" s="18"/>
      <c r="E293" s="18"/>
      <c r="F293" s="12"/>
      <c r="G293" s="12"/>
      <c r="H293" s="12"/>
      <c r="I293" s="12"/>
      <c r="J293" s="12"/>
      <c r="K293" s="12"/>
      <c r="L293" s="12"/>
      <c r="T293" s="17"/>
      <c r="U293" s="19"/>
    </row>
    <row r="294" spans="3:21" ht="15.75" customHeight="1">
      <c r="C294" s="17"/>
      <c r="D294" s="18"/>
      <c r="E294" s="18"/>
      <c r="F294" s="12"/>
      <c r="G294" s="12"/>
      <c r="H294" s="12"/>
      <c r="I294" s="12"/>
      <c r="J294" s="12"/>
      <c r="K294" s="12"/>
      <c r="L294" s="12"/>
      <c r="T294" s="17"/>
      <c r="U294" s="19"/>
    </row>
    <row r="295" spans="3:21" ht="15.75" customHeight="1">
      <c r="C295" s="17"/>
      <c r="D295" s="18"/>
      <c r="E295" s="18"/>
      <c r="F295" s="12"/>
      <c r="G295" s="12"/>
      <c r="H295" s="12"/>
      <c r="I295" s="12"/>
      <c r="J295" s="12"/>
      <c r="K295" s="12"/>
      <c r="L295" s="12"/>
      <c r="T295" s="17"/>
      <c r="U295" s="19"/>
    </row>
    <row r="296" spans="3:21" ht="15.75" customHeight="1">
      <c r="C296" s="17"/>
      <c r="D296" s="18"/>
      <c r="E296" s="18"/>
      <c r="F296" s="12"/>
      <c r="G296" s="12"/>
      <c r="H296" s="12"/>
      <c r="I296" s="12"/>
      <c r="J296" s="12"/>
      <c r="K296" s="12"/>
      <c r="L296" s="12"/>
      <c r="T296" s="17"/>
      <c r="U296" s="19"/>
    </row>
    <row r="297" spans="3:21" ht="15.75" customHeight="1">
      <c r="C297" s="17"/>
      <c r="D297" s="18"/>
      <c r="E297" s="18"/>
      <c r="F297" s="12"/>
      <c r="G297" s="12"/>
      <c r="H297" s="12"/>
      <c r="I297" s="12"/>
      <c r="J297" s="12"/>
      <c r="K297" s="12"/>
      <c r="L297" s="12"/>
      <c r="T297" s="17"/>
      <c r="U297" s="19"/>
    </row>
    <row r="298" spans="3:21" ht="15.75" customHeight="1">
      <c r="C298" s="17"/>
      <c r="D298" s="18"/>
      <c r="E298" s="18"/>
      <c r="F298" s="12"/>
      <c r="G298" s="12"/>
      <c r="H298" s="12"/>
      <c r="I298" s="12"/>
      <c r="J298" s="12"/>
      <c r="K298" s="12"/>
      <c r="L298" s="12"/>
      <c r="T298" s="17"/>
      <c r="U298" s="19"/>
    </row>
    <row r="299" spans="3:21" ht="15.75" customHeight="1">
      <c r="C299" s="17"/>
      <c r="D299" s="18"/>
      <c r="E299" s="18"/>
      <c r="F299" s="12"/>
      <c r="G299" s="12"/>
      <c r="H299" s="12"/>
      <c r="I299" s="12"/>
      <c r="J299" s="12"/>
      <c r="K299" s="12"/>
      <c r="L299" s="12"/>
      <c r="T299" s="17"/>
      <c r="U299" s="19"/>
    </row>
    <row r="300" spans="3:21" ht="15.75" customHeight="1">
      <c r="C300" s="17"/>
      <c r="D300" s="18"/>
      <c r="E300" s="18"/>
      <c r="F300" s="12"/>
      <c r="G300" s="12"/>
      <c r="H300" s="12"/>
      <c r="I300" s="12"/>
      <c r="J300" s="12"/>
      <c r="K300" s="12"/>
      <c r="L300" s="12"/>
      <c r="T300" s="17"/>
      <c r="U300" s="19"/>
    </row>
    <row r="301" spans="3:21" ht="15.75" customHeight="1">
      <c r="C301" s="17"/>
      <c r="D301" s="18"/>
      <c r="E301" s="18"/>
      <c r="F301" s="12"/>
      <c r="G301" s="12"/>
      <c r="H301" s="12"/>
      <c r="I301" s="12"/>
      <c r="J301" s="12"/>
      <c r="K301" s="12"/>
      <c r="L301" s="12"/>
      <c r="T301" s="17"/>
      <c r="U301" s="19"/>
    </row>
    <row r="302" spans="3:21" ht="15.75" customHeight="1">
      <c r="C302" s="17"/>
      <c r="D302" s="18"/>
      <c r="E302" s="18"/>
      <c r="F302" s="12"/>
      <c r="G302" s="12"/>
      <c r="H302" s="12"/>
      <c r="I302" s="12"/>
      <c r="J302" s="12"/>
      <c r="K302" s="12"/>
      <c r="L302" s="12"/>
      <c r="T302" s="17"/>
      <c r="U302" s="19"/>
    </row>
    <row r="303" spans="3:21" ht="15.75" customHeight="1">
      <c r="C303" s="17"/>
      <c r="D303" s="18"/>
      <c r="E303" s="18"/>
      <c r="F303" s="12"/>
      <c r="G303" s="12"/>
      <c r="H303" s="12"/>
      <c r="I303" s="12"/>
      <c r="J303" s="12"/>
      <c r="K303" s="12"/>
      <c r="L303" s="12"/>
      <c r="T303" s="17"/>
      <c r="U303" s="19"/>
    </row>
    <row r="304" spans="3:21" ht="15.75" customHeight="1">
      <c r="C304" s="17"/>
      <c r="D304" s="18"/>
      <c r="E304" s="18"/>
      <c r="F304" s="12"/>
      <c r="G304" s="12"/>
      <c r="H304" s="12"/>
      <c r="I304" s="12"/>
      <c r="J304" s="12"/>
      <c r="K304" s="12"/>
      <c r="L304" s="12"/>
      <c r="T304" s="17"/>
      <c r="U304" s="19"/>
    </row>
    <row r="305" spans="3:21" ht="15.75" customHeight="1">
      <c r="C305" s="17"/>
      <c r="D305" s="18"/>
      <c r="E305" s="18"/>
      <c r="F305" s="12"/>
      <c r="G305" s="12"/>
      <c r="H305" s="12"/>
      <c r="I305" s="12"/>
      <c r="J305" s="12"/>
      <c r="K305" s="12"/>
      <c r="L305" s="12"/>
      <c r="T305" s="17"/>
      <c r="U305" s="19"/>
    </row>
    <row r="306" spans="3:21" ht="15.75" customHeight="1">
      <c r="C306" s="17"/>
      <c r="D306" s="18"/>
      <c r="E306" s="18"/>
      <c r="F306" s="12"/>
      <c r="G306" s="12"/>
      <c r="H306" s="12"/>
      <c r="I306" s="12"/>
      <c r="J306" s="12"/>
      <c r="K306" s="12"/>
      <c r="L306" s="12"/>
      <c r="T306" s="17"/>
      <c r="U306" s="19"/>
    </row>
    <row r="307" spans="3:21" ht="15.75" customHeight="1">
      <c r="C307" s="17"/>
      <c r="D307" s="18"/>
      <c r="E307" s="18"/>
      <c r="F307" s="12"/>
      <c r="G307" s="12"/>
      <c r="H307" s="12"/>
      <c r="I307" s="12"/>
      <c r="J307" s="12"/>
      <c r="K307" s="12"/>
      <c r="L307" s="12"/>
      <c r="T307" s="17"/>
      <c r="U307" s="19"/>
    </row>
    <row r="308" spans="3:21" ht="15.75" customHeight="1">
      <c r="C308" s="17"/>
      <c r="D308" s="18"/>
      <c r="E308" s="18"/>
      <c r="F308" s="12"/>
      <c r="G308" s="12"/>
      <c r="H308" s="12"/>
      <c r="I308" s="12"/>
      <c r="J308" s="12"/>
      <c r="K308" s="12"/>
      <c r="L308" s="12"/>
      <c r="T308" s="17"/>
      <c r="U308" s="19"/>
    </row>
    <row r="309" spans="3:21" ht="15.75" customHeight="1">
      <c r="C309" s="17"/>
      <c r="D309" s="18"/>
      <c r="E309" s="18"/>
      <c r="F309" s="12"/>
      <c r="G309" s="12"/>
      <c r="H309" s="12"/>
      <c r="I309" s="12"/>
      <c r="J309" s="12"/>
      <c r="K309" s="12"/>
      <c r="L309" s="12"/>
      <c r="T309" s="17"/>
      <c r="U309" s="19"/>
    </row>
    <row r="310" spans="3:21" ht="15.75" customHeight="1">
      <c r="C310" s="17"/>
      <c r="D310" s="18"/>
      <c r="E310" s="18"/>
      <c r="F310" s="12"/>
      <c r="G310" s="12"/>
      <c r="H310" s="12"/>
      <c r="I310" s="12"/>
      <c r="J310" s="12"/>
      <c r="K310" s="12"/>
      <c r="L310" s="12"/>
      <c r="T310" s="17"/>
      <c r="U310" s="19"/>
    </row>
    <row r="311" spans="3:21" ht="15.75" customHeight="1">
      <c r="C311" s="17"/>
      <c r="D311" s="18"/>
      <c r="E311" s="18"/>
      <c r="F311" s="12"/>
      <c r="G311" s="12"/>
      <c r="H311" s="12"/>
      <c r="I311" s="12"/>
      <c r="J311" s="12"/>
      <c r="K311" s="12"/>
      <c r="L311" s="12"/>
      <c r="T311" s="17"/>
      <c r="U311" s="19"/>
    </row>
    <row r="312" spans="3:21" ht="15.75" customHeight="1">
      <c r="C312" s="17"/>
      <c r="D312" s="18"/>
      <c r="E312" s="18"/>
      <c r="F312" s="12"/>
      <c r="G312" s="12"/>
      <c r="H312" s="12"/>
      <c r="I312" s="12"/>
      <c r="J312" s="12"/>
      <c r="K312" s="12"/>
      <c r="L312" s="12"/>
      <c r="T312" s="17"/>
      <c r="U312" s="19"/>
    </row>
    <row r="313" spans="3:21" ht="15.75" customHeight="1">
      <c r="C313" s="17"/>
      <c r="D313" s="18"/>
      <c r="E313" s="18"/>
      <c r="F313" s="12"/>
      <c r="G313" s="12"/>
      <c r="H313" s="12"/>
      <c r="I313" s="12"/>
      <c r="J313" s="12"/>
      <c r="K313" s="12"/>
      <c r="L313" s="12"/>
      <c r="T313" s="17"/>
      <c r="U313" s="19"/>
    </row>
    <row r="314" spans="3:21" ht="15.75" customHeight="1">
      <c r="C314" s="17"/>
      <c r="D314" s="18"/>
      <c r="E314" s="18"/>
      <c r="F314" s="12"/>
      <c r="G314" s="12"/>
      <c r="H314" s="12"/>
      <c r="I314" s="12"/>
      <c r="J314" s="12"/>
      <c r="K314" s="12"/>
      <c r="L314" s="12"/>
      <c r="T314" s="17"/>
      <c r="U314" s="19"/>
    </row>
    <row r="315" spans="3:21" ht="15.75" customHeight="1">
      <c r="C315" s="17"/>
      <c r="D315" s="18"/>
      <c r="E315" s="18"/>
      <c r="F315" s="12"/>
      <c r="G315" s="12"/>
      <c r="H315" s="12"/>
      <c r="I315" s="12"/>
      <c r="J315" s="12"/>
      <c r="K315" s="12"/>
      <c r="L315" s="12"/>
      <c r="T315" s="17"/>
      <c r="U315" s="19"/>
    </row>
    <row r="316" spans="3:21" ht="15.75" customHeight="1">
      <c r="C316" s="17"/>
      <c r="D316" s="18"/>
      <c r="E316" s="18"/>
      <c r="F316" s="12"/>
      <c r="G316" s="12"/>
      <c r="H316" s="12"/>
      <c r="I316" s="12"/>
      <c r="J316" s="12"/>
      <c r="K316" s="12"/>
      <c r="L316" s="12"/>
      <c r="T316" s="17"/>
      <c r="U316" s="19"/>
    </row>
    <row r="317" spans="3:21" ht="15.75" customHeight="1">
      <c r="C317" s="17"/>
      <c r="D317" s="18"/>
      <c r="E317" s="18"/>
      <c r="F317" s="12"/>
      <c r="G317" s="12"/>
      <c r="H317" s="12"/>
      <c r="I317" s="12"/>
      <c r="J317" s="12"/>
      <c r="K317" s="12"/>
      <c r="L317" s="12"/>
      <c r="T317" s="17"/>
      <c r="U317" s="19"/>
    </row>
    <row r="318" spans="3:21" ht="15.75" customHeight="1">
      <c r="C318" s="17"/>
      <c r="D318" s="18"/>
      <c r="E318" s="18"/>
      <c r="F318" s="12"/>
      <c r="G318" s="12"/>
      <c r="H318" s="12"/>
      <c r="I318" s="12"/>
      <c r="J318" s="12"/>
      <c r="K318" s="12"/>
      <c r="L318" s="12"/>
      <c r="T318" s="17"/>
      <c r="U318" s="19"/>
    </row>
    <row r="319" spans="3:21" ht="15.75" customHeight="1">
      <c r="C319" s="17"/>
      <c r="D319" s="18"/>
      <c r="E319" s="18"/>
      <c r="F319" s="12"/>
      <c r="G319" s="12"/>
      <c r="H319" s="12"/>
      <c r="I319" s="12"/>
      <c r="J319" s="12"/>
      <c r="K319" s="12"/>
      <c r="L319" s="12"/>
      <c r="T319" s="17"/>
      <c r="U319" s="19"/>
    </row>
    <row r="320" spans="3:21" ht="15.75" customHeight="1">
      <c r="C320" s="17"/>
      <c r="D320" s="18"/>
      <c r="E320" s="18"/>
      <c r="F320" s="12"/>
      <c r="G320" s="12"/>
      <c r="H320" s="12"/>
      <c r="I320" s="12"/>
      <c r="J320" s="12"/>
      <c r="K320" s="12"/>
      <c r="L320" s="12"/>
      <c r="T320" s="17"/>
      <c r="U320" s="19"/>
    </row>
    <row r="321" spans="3:21" ht="15.75" customHeight="1">
      <c r="C321" s="17"/>
      <c r="D321" s="18"/>
      <c r="E321" s="18"/>
      <c r="F321" s="12"/>
      <c r="G321" s="12"/>
      <c r="H321" s="12"/>
      <c r="I321" s="12"/>
      <c r="J321" s="12"/>
      <c r="K321" s="12"/>
      <c r="L321" s="12"/>
      <c r="T321" s="17"/>
      <c r="U321" s="19"/>
    </row>
    <row r="322" spans="3:21" ht="15.75" customHeight="1">
      <c r="C322" s="17"/>
      <c r="D322" s="18"/>
      <c r="E322" s="18"/>
      <c r="F322" s="12"/>
      <c r="G322" s="12"/>
      <c r="H322" s="12"/>
      <c r="I322" s="12"/>
      <c r="J322" s="12"/>
      <c r="K322" s="12"/>
      <c r="L322" s="12"/>
      <c r="T322" s="17"/>
      <c r="U322" s="19"/>
    </row>
    <row r="323" spans="3:21" ht="15.75" customHeight="1">
      <c r="C323" s="17"/>
      <c r="D323" s="18"/>
      <c r="E323" s="18"/>
      <c r="F323" s="12"/>
      <c r="G323" s="12"/>
      <c r="H323" s="12"/>
      <c r="I323" s="12"/>
      <c r="J323" s="12"/>
      <c r="K323" s="12"/>
      <c r="L323" s="12"/>
      <c r="T323" s="17"/>
      <c r="U323" s="19"/>
    </row>
    <row r="324" spans="3:21" ht="15.75" customHeight="1">
      <c r="C324" s="17"/>
      <c r="D324" s="18"/>
      <c r="E324" s="18"/>
      <c r="F324" s="12"/>
      <c r="G324" s="12"/>
      <c r="H324" s="12"/>
      <c r="I324" s="12"/>
      <c r="J324" s="12"/>
      <c r="K324" s="12"/>
      <c r="L324" s="12"/>
      <c r="T324" s="17"/>
      <c r="U324" s="19"/>
    </row>
    <row r="325" spans="3:21" ht="15.75" customHeight="1">
      <c r="C325" s="17"/>
      <c r="D325" s="18"/>
      <c r="E325" s="18"/>
      <c r="F325" s="12"/>
      <c r="G325" s="12"/>
      <c r="H325" s="12"/>
      <c r="I325" s="12"/>
      <c r="J325" s="12"/>
      <c r="K325" s="12"/>
      <c r="L325" s="12"/>
      <c r="T325" s="17"/>
      <c r="U325" s="19"/>
    </row>
    <row r="326" spans="3:21" ht="15.75" customHeight="1">
      <c r="C326" s="17"/>
      <c r="D326" s="18"/>
      <c r="E326" s="18"/>
      <c r="F326" s="12"/>
      <c r="G326" s="12"/>
      <c r="H326" s="12"/>
      <c r="I326" s="12"/>
      <c r="J326" s="12"/>
      <c r="K326" s="12"/>
      <c r="L326" s="12"/>
      <c r="T326" s="17"/>
      <c r="U326" s="19"/>
    </row>
    <row r="327" spans="3:21" ht="15.75" customHeight="1">
      <c r="C327" s="17"/>
      <c r="D327" s="18"/>
      <c r="E327" s="18"/>
      <c r="F327" s="12"/>
      <c r="G327" s="12"/>
      <c r="H327" s="12"/>
      <c r="I327" s="12"/>
      <c r="J327" s="12"/>
      <c r="K327" s="12"/>
      <c r="L327" s="12"/>
      <c r="T327" s="17"/>
      <c r="U327" s="19"/>
    </row>
    <row r="328" spans="3:21" ht="15.75" customHeight="1">
      <c r="C328" s="17"/>
      <c r="D328" s="18"/>
      <c r="E328" s="18"/>
      <c r="F328" s="12"/>
      <c r="G328" s="12"/>
      <c r="H328" s="12"/>
      <c r="I328" s="12"/>
      <c r="J328" s="12"/>
      <c r="K328" s="12"/>
      <c r="L328" s="12"/>
      <c r="T328" s="17"/>
      <c r="U328" s="19"/>
    </row>
    <row r="329" spans="3:21" ht="15.75" customHeight="1">
      <c r="C329" s="17"/>
      <c r="D329" s="18"/>
      <c r="E329" s="18"/>
      <c r="F329" s="12"/>
      <c r="G329" s="12"/>
      <c r="H329" s="12"/>
      <c r="I329" s="12"/>
      <c r="J329" s="12"/>
      <c r="K329" s="12"/>
      <c r="L329" s="12"/>
      <c r="T329" s="17"/>
      <c r="U329" s="19"/>
    </row>
    <row r="330" spans="3:21" ht="15.75" customHeight="1">
      <c r="C330" s="17"/>
      <c r="D330" s="18"/>
      <c r="E330" s="18"/>
      <c r="F330" s="12"/>
      <c r="G330" s="12"/>
      <c r="H330" s="12"/>
      <c r="I330" s="12"/>
      <c r="J330" s="12"/>
      <c r="K330" s="12"/>
      <c r="L330" s="12"/>
      <c r="T330" s="17"/>
      <c r="U330" s="19"/>
    </row>
    <row r="331" spans="3:21" ht="15.75" customHeight="1">
      <c r="C331" s="17"/>
      <c r="D331" s="18"/>
      <c r="E331" s="18"/>
      <c r="F331" s="12"/>
      <c r="G331" s="12"/>
      <c r="H331" s="12"/>
      <c r="I331" s="12"/>
      <c r="J331" s="12"/>
      <c r="K331" s="12"/>
      <c r="L331" s="12"/>
      <c r="T331" s="17"/>
      <c r="U331" s="19"/>
    </row>
    <row r="332" spans="3:21" ht="15.75" customHeight="1">
      <c r="C332" s="17"/>
      <c r="D332" s="18"/>
      <c r="E332" s="18"/>
      <c r="F332" s="12"/>
      <c r="G332" s="12"/>
      <c r="H332" s="12"/>
      <c r="I332" s="12"/>
      <c r="J332" s="12"/>
      <c r="K332" s="12"/>
      <c r="L332" s="12"/>
      <c r="T332" s="17"/>
      <c r="U332" s="19"/>
    </row>
    <row r="333" spans="3:21" ht="15.75" customHeight="1">
      <c r="C333" s="17"/>
      <c r="D333" s="18"/>
      <c r="E333" s="18"/>
      <c r="F333" s="12"/>
      <c r="G333" s="12"/>
      <c r="H333" s="12"/>
      <c r="I333" s="12"/>
      <c r="J333" s="12"/>
      <c r="K333" s="12"/>
      <c r="L333" s="12"/>
      <c r="T333" s="17"/>
      <c r="U333" s="19"/>
    </row>
    <row r="334" spans="3:21" ht="15.75" customHeight="1">
      <c r="C334" s="17"/>
      <c r="D334" s="18"/>
      <c r="E334" s="18"/>
      <c r="F334" s="12"/>
      <c r="G334" s="12"/>
      <c r="H334" s="12"/>
      <c r="I334" s="12"/>
      <c r="J334" s="12"/>
      <c r="K334" s="12"/>
      <c r="L334" s="12"/>
      <c r="T334" s="17"/>
      <c r="U334" s="19"/>
    </row>
    <row r="335" spans="3:21" ht="15.75" customHeight="1">
      <c r="C335" s="17"/>
      <c r="D335" s="18"/>
      <c r="E335" s="18"/>
      <c r="F335" s="12"/>
      <c r="G335" s="12"/>
      <c r="H335" s="12"/>
      <c r="I335" s="12"/>
      <c r="J335" s="12"/>
      <c r="K335" s="12"/>
      <c r="L335" s="12"/>
      <c r="T335" s="17"/>
      <c r="U335" s="19"/>
    </row>
    <row r="336" spans="3:21" ht="15.75" customHeight="1">
      <c r="C336" s="17"/>
      <c r="D336" s="18"/>
      <c r="E336" s="18"/>
      <c r="F336" s="12"/>
      <c r="G336" s="12"/>
      <c r="H336" s="12"/>
      <c r="I336" s="12"/>
      <c r="J336" s="12"/>
      <c r="K336" s="12"/>
      <c r="L336" s="12"/>
      <c r="T336" s="17"/>
      <c r="U336" s="19"/>
    </row>
    <row r="337" spans="3:21" ht="15.75" customHeight="1">
      <c r="C337" s="17"/>
      <c r="D337" s="18"/>
      <c r="E337" s="18"/>
      <c r="F337" s="12"/>
      <c r="G337" s="12"/>
      <c r="H337" s="12"/>
      <c r="I337" s="12"/>
      <c r="J337" s="12"/>
      <c r="K337" s="12"/>
      <c r="L337" s="12"/>
      <c r="T337" s="17"/>
      <c r="U337" s="19"/>
    </row>
    <row r="338" spans="3:21" ht="15.75" customHeight="1">
      <c r="C338" s="17"/>
      <c r="D338" s="18"/>
      <c r="E338" s="18"/>
      <c r="F338" s="12"/>
      <c r="G338" s="12"/>
      <c r="H338" s="12"/>
      <c r="I338" s="12"/>
      <c r="J338" s="12"/>
      <c r="K338" s="12"/>
      <c r="L338" s="12"/>
      <c r="T338" s="17"/>
      <c r="U338" s="19"/>
    </row>
    <row r="339" spans="3:21" ht="15.75" customHeight="1">
      <c r="C339" s="17"/>
      <c r="D339" s="18"/>
      <c r="E339" s="18"/>
      <c r="F339" s="12"/>
      <c r="G339" s="12"/>
      <c r="H339" s="12"/>
      <c r="I339" s="12"/>
      <c r="J339" s="12"/>
      <c r="K339" s="12"/>
      <c r="L339" s="12"/>
      <c r="T339" s="17"/>
      <c r="U339" s="19"/>
    </row>
    <row r="340" spans="3:21" ht="15.75" customHeight="1">
      <c r="C340" s="17"/>
      <c r="D340" s="18"/>
      <c r="E340" s="18"/>
      <c r="F340" s="12"/>
      <c r="G340" s="12"/>
      <c r="H340" s="12"/>
      <c r="I340" s="12"/>
      <c r="J340" s="12"/>
      <c r="K340" s="12"/>
      <c r="L340" s="12"/>
      <c r="T340" s="17"/>
      <c r="U340" s="19"/>
    </row>
    <row r="341" spans="3:21" ht="15.75" customHeight="1">
      <c r="C341" s="17"/>
      <c r="D341" s="18"/>
      <c r="E341" s="18"/>
      <c r="F341" s="12"/>
      <c r="G341" s="12"/>
      <c r="H341" s="12"/>
      <c r="I341" s="12"/>
      <c r="J341" s="12"/>
      <c r="K341" s="12"/>
      <c r="L341" s="12"/>
      <c r="T341" s="17"/>
      <c r="U341" s="19"/>
    </row>
    <row r="342" spans="3:21" ht="15.75" customHeight="1">
      <c r="C342" s="17"/>
      <c r="D342" s="18"/>
      <c r="E342" s="18"/>
      <c r="F342" s="12"/>
      <c r="G342" s="12"/>
      <c r="H342" s="12"/>
      <c r="I342" s="12"/>
      <c r="J342" s="12"/>
      <c r="K342" s="12"/>
      <c r="L342" s="12"/>
      <c r="T342" s="17"/>
      <c r="U342" s="19"/>
    </row>
    <row r="343" spans="3:21" ht="15.75" customHeight="1">
      <c r="C343" s="17"/>
      <c r="D343" s="18"/>
      <c r="E343" s="18"/>
      <c r="F343" s="12"/>
      <c r="G343" s="12"/>
      <c r="H343" s="12"/>
      <c r="I343" s="12"/>
      <c r="J343" s="12"/>
      <c r="K343" s="12"/>
      <c r="L343" s="12"/>
      <c r="T343" s="17"/>
      <c r="U343" s="19"/>
    </row>
    <row r="344" spans="3:21" ht="15.75" customHeight="1">
      <c r="C344" s="17"/>
      <c r="D344" s="18"/>
      <c r="E344" s="18"/>
      <c r="F344" s="12"/>
      <c r="G344" s="12"/>
      <c r="H344" s="12"/>
      <c r="I344" s="12"/>
      <c r="J344" s="12"/>
      <c r="K344" s="12"/>
      <c r="L344" s="12"/>
      <c r="T344" s="17"/>
      <c r="U344" s="19"/>
    </row>
    <row r="345" spans="3:21" ht="15.75" customHeight="1">
      <c r="C345" s="17"/>
      <c r="D345" s="18"/>
      <c r="E345" s="18"/>
      <c r="F345" s="12"/>
      <c r="G345" s="12"/>
      <c r="H345" s="12"/>
      <c r="I345" s="12"/>
      <c r="J345" s="12"/>
      <c r="K345" s="12"/>
      <c r="L345" s="12"/>
      <c r="T345" s="17"/>
      <c r="U345" s="19"/>
    </row>
    <row r="346" spans="3:21" ht="15.75" customHeight="1">
      <c r="C346" s="17"/>
      <c r="D346" s="18"/>
      <c r="E346" s="18"/>
      <c r="F346" s="12"/>
      <c r="G346" s="12"/>
      <c r="H346" s="12"/>
      <c r="I346" s="12"/>
      <c r="J346" s="12"/>
      <c r="K346" s="12"/>
      <c r="L346" s="12"/>
      <c r="T346" s="17"/>
      <c r="U346" s="19"/>
    </row>
    <row r="347" spans="3:21" ht="15.75" customHeight="1">
      <c r="C347" s="17"/>
      <c r="D347" s="18"/>
      <c r="E347" s="18"/>
      <c r="F347" s="12"/>
      <c r="G347" s="12"/>
      <c r="H347" s="12"/>
      <c r="I347" s="12"/>
      <c r="J347" s="12"/>
      <c r="K347" s="12"/>
      <c r="L347" s="12"/>
      <c r="T347" s="17"/>
      <c r="U347" s="19"/>
    </row>
    <row r="348" spans="3:21" ht="15.75" customHeight="1">
      <c r="C348" s="17"/>
      <c r="D348" s="18"/>
      <c r="E348" s="18"/>
      <c r="F348" s="12"/>
      <c r="G348" s="12"/>
      <c r="H348" s="12"/>
      <c r="I348" s="12"/>
      <c r="J348" s="12"/>
      <c r="K348" s="12"/>
      <c r="L348" s="12"/>
      <c r="T348" s="17"/>
      <c r="U348" s="19"/>
    </row>
    <row r="349" spans="3:21" ht="15.75" customHeight="1">
      <c r="C349" s="17"/>
      <c r="D349" s="18"/>
      <c r="E349" s="18"/>
      <c r="F349" s="12"/>
      <c r="G349" s="12"/>
      <c r="H349" s="12"/>
      <c r="I349" s="12"/>
      <c r="J349" s="12"/>
      <c r="K349" s="12"/>
      <c r="L349" s="12"/>
      <c r="T349" s="17"/>
      <c r="U349" s="19"/>
    </row>
    <row r="350" spans="3:21" ht="15.75" customHeight="1">
      <c r="C350" s="17"/>
      <c r="D350" s="18"/>
      <c r="E350" s="18"/>
      <c r="F350" s="12"/>
      <c r="G350" s="12"/>
      <c r="H350" s="12"/>
      <c r="I350" s="12"/>
      <c r="J350" s="12"/>
      <c r="K350" s="12"/>
      <c r="L350" s="12"/>
      <c r="T350" s="17"/>
      <c r="U350" s="19"/>
    </row>
    <row r="351" spans="3:21" ht="15.75" customHeight="1">
      <c r="C351" s="17"/>
      <c r="D351" s="18"/>
      <c r="E351" s="18"/>
      <c r="F351" s="12"/>
      <c r="G351" s="12"/>
      <c r="H351" s="12"/>
      <c r="I351" s="12"/>
      <c r="J351" s="12"/>
      <c r="K351" s="12"/>
      <c r="L351" s="12"/>
      <c r="T351" s="17"/>
      <c r="U351" s="19"/>
    </row>
    <row r="352" spans="3:21" ht="15.75" customHeight="1">
      <c r="C352" s="17"/>
      <c r="D352" s="18"/>
      <c r="E352" s="18"/>
      <c r="F352" s="12"/>
      <c r="G352" s="12"/>
      <c r="H352" s="12"/>
      <c r="I352" s="12"/>
      <c r="J352" s="12"/>
      <c r="K352" s="12"/>
      <c r="L352" s="12"/>
      <c r="T352" s="17"/>
      <c r="U352" s="19"/>
    </row>
    <row r="353" spans="3:21" ht="15.75" customHeight="1">
      <c r="C353" s="17"/>
      <c r="D353" s="18"/>
      <c r="E353" s="18"/>
      <c r="F353" s="12"/>
      <c r="G353" s="12"/>
      <c r="H353" s="12"/>
      <c r="I353" s="12"/>
      <c r="J353" s="12"/>
      <c r="K353" s="12"/>
      <c r="L353" s="12"/>
      <c r="T353" s="17"/>
      <c r="U353" s="19"/>
    </row>
    <row r="354" spans="3:21" ht="15.75" customHeight="1">
      <c r="C354" s="17"/>
      <c r="D354" s="18"/>
      <c r="E354" s="18"/>
      <c r="F354" s="12"/>
      <c r="G354" s="12"/>
      <c r="H354" s="12"/>
      <c r="I354" s="12"/>
      <c r="J354" s="12"/>
      <c r="K354" s="12"/>
      <c r="L354" s="12"/>
      <c r="T354" s="17"/>
      <c r="U354" s="19"/>
    </row>
    <row r="355" spans="3:21" ht="15.75" customHeight="1">
      <c r="C355" s="17"/>
      <c r="D355" s="18"/>
      <c r="E355" s="18"/>
      <c r="F355" s="12"/>
      <c r="G355" s="12"/>
      <c r="H355" s="12"/>
      <c r="I355" s="12"/>
      <c r="J355" s="12"/>
      <c r="K355" s="12"/>
      <c r="L355" s="12"/>
      <c r="T355" s="17"/>
      <c r="U355" s="19"/>
    </row>
    <row r="356" spans="3:21" ht="15.75" customHeight="1">
      <c r="C356" s="17"/>
      <c r="D356" s="18"/>
      <c r="E356" s="18"/>
      <c r="F356" s="12"/>
      <c r="G356" s="12"/>
      <c r="H356" s="12"/>
      <c r="I356" s="12"/>
      <c r="J356" s="12"/>
      <c r="K356" s="12"/>
      <c r="L356" s="12"/>
      <c r="T356" s="17"/>
      <c r="U356" s="19"/>
    </row>
    <row r="357" spans="3:21" ht="15.75" customHeight="1">
      <c r="C357" s="17"/>
      <c r="D357" s="18"/>
      <c r="E357" s="18"/>
      <c r="F357" s="12"/>
      <c r="G357" s="12"/>
      <c r="H357" s="12"/>
      <c r="I357" s="12"/>
      <c r="J357" s="12"/>
      <c r="K357" s="12"/>
      <c r="L357" s="12"/>
      <c r="T357" s="17"/>
      <c r="U357" s="19"/>
    </row>
    <row r="358" spans="3:21" ht="15.75" customHeight="1">
      <c r="C358" s="17"/>
      <c r="D358" s="18"/>
      <c r="E358" s="18"/>
      <c r="F358" s="12"/>
      <c r="G358" s="12"/>
      <c r="H358" s="12"/>
      <c r="I358" s="12"/>
      <c r="J358" s="12"/>
      <c r="K358" s="12"/>
      <c r="L358" s="12"/>
      <c r="T358" s="17"/>
      <c r="U358" s="19"/>
    </row>
    <row r="359" spans="3:21" ht="15.75" customHeight="1">
      <c r="C359" s="17"/>
      <c r="D359" s="18"/>
      <c r="E359" s="18"/>
      <c r="F359" s="12"/>
      <c r="G359" s="12"/>
      <c r="H359" s="12"/>
      <c r="I359" s="12"/>
      <c r="J359" s="12"/>
      <c r="K359" s="12"/>
      <c r="L359" s="12"/>
      <c r="T359" s="17"/>
      <c r="U359" s="19"/>
    </row>
    <row r="360" spans="3:21" ht="15.75" customHeight="1">
      <c r="C360" s="17"/>
      <c r="D360" s="18"/>
      <c r="E360" s="18"/>
      <c r="F360" s="12"/>
      <c r="G360" s="12"/>
      <c r="H360" s="12"/>
      <c r="I360" s="12"/>
      <c r="J360" s="12"/>
      <c r="K360" s="12"/>
      <c r="L360" s="12"/>
      <c r="T360" s="17"/>
      <c r="U360" s="19"/>
    </row>
    <row r="361" spans="3:21" ht="15.75" customHeight="1">
      <c r="C361" s="17"/>
      <c r="D361" s="18"/>
      <c r="E361" s="18"/>
      <c r="F361" s="12"/>
      <c r="G361" s="12"/>
      <c r="H361" s="12"/>
      <c r="I361" s="12"/>
      <c r="J361" s="12"/>
      <c r="K361" s="12"/>
      <c r="L361" s="12"/>
      <c r="T361" s="17"/>
      <c r="U361" s="19"/>
    </row>
    <row r="362" spans="3:21" ht="15.75" customHeight="1">
      <c r="C362" s="17"/>
      <c r="D362" s="18"/>
      <c r="E362" s="18"/>
      <c r="F362" s="12"/>
      <c r="G362" s="12"/>
      <c r="H362" s="12"/>
      <c r="I362" s="12"/>
      <c r="J362" s="12"/>
      <c r="K362" s="12"/>
      <c r="L362" s="12"/>
      <c r="T362" s="17"/>
      <c r="U362" s="19"/>
    </row>
    <row r="363" spans="3:21" ht="15.75" customHeight="1">
      <c r="C363" s="17"/>
      <c r="D363" s="18"/>
      <c r="E363" s="18"/>
      <c r="F363" s="12"/>
      <c r="G363" s="12"/>
      <c r="H363" s="12"/>
      <c r="I363" s="12"/>
      <c r="J363" s="12"/>
      <c r="K363" s="12"/>
      <c r="L363" s="12"/>
      <c r="T363" s="17"/>
      <c r="U363" s="19"/>
    </row>
    <row r="364" spans="3:21" ht="15.75" customHeight="1">
      <c r="C364" s="17"/>
      <c r="D364" s="18"/>
      <c r="E364" s="18"/>
      <c r="F364" s="12"/>
      <c r="G364" s="12"/>
      <c r="H364" s="12"/>
      <c r="I364" s="12"/>
      <c r="J364" s="12"/>
      <c r="K364" s="12"/>
      <c r="L364" s="12"/>
      <c r="T364" s="17"/>
      <c r="U364" s="19"/>
    </row>
    <row r="365" spans="3:21" ht="15.75" customHeight="1">
      <c r="C365" s="17"/>
      <c r="D365" s="18"/>
      <c r="E365" s="18"/>
      <c r="F365" s="12"/>
      <c r="G365" s="12"/>
      <c r="H365" s="12"/>
      <c r="I365" s="12"/>
      <c r="J365" s="12"/>
      <c r="K365" s="12"/>
      <c r="L365" s="12"/>
      <c r="T365" s="17"/>
      <c r="U365" s="19"/>
    </row>
    <row r="366" spans="3:21" ht="15.75" customHeight="1">
      <c r="C366" s="17"/>
      <c r="D366" s="18"/>
      <c r="E366" s="18"/>
      <c r="F366" s="12"/>
      <c r="G366" s="12"/>
      <c r="H366" s="12"/>
      <c r="I366" s="12"/>
      <c r="J366" s="12"/>
      <c r="K366" s="12"/>
      <c r="L366" s="12"/>
      <c r="T366" s="17"/>
      <c r="U366" s="19"/>
    </row>
    <row r="367" spans="3:21" ht="15.75" customHeight="1">
      <c r="C367" s="17"/>
      <c r="D367" s="18"/>
      <c r="E367" s="18"/>
      <c r="F367" s="12"/>
      <c r="G367" s="12"/>
      <c r="H367" s="12"/>
      <c r="I367" s="12"/>
      <c r="J367" s="12"/>
      <c r="K367" s="12"/>
      <c r="L367" s="12"/>
      <c r="T367" s="17"/>
      <c r="U367" s="19"/>
    </row>
    <row r="368" spans="3:21" ht="15.75" customHeight="1">
      <c r="C368" s="17"/>
      <c r="D368" s="18"/>
      <c r="E368" s="18"/>
      <c r="F368" s="12"/>
      <c r="G368" s="12"/>
      <c r="H368" s="12"/>
      <c r="I368" s="12"/>
      <c r="J368" s="12"/>
      <c r="K368" s="12"/>
      <c r="L368" s="12"/>
      <c r="T368" s="17"/>
      <c r="U368" s="19"/>
    </row>
    <row r="369" spans="3:21" ht="15.75" customHeight="1">
      <c r="C369" s="17"/>
      <c r="D369" s="18"/>
      <c r="E369" s="18"/>
      <c r="F369" s="12"/>
      <c r="G369" s="12"/>
      <c r="H369" s="12"/>
      <c r="I369" s="12"/>
      <c r="J369" s="12"/>
      <c r="K369" s="12"/>
      <c r="L369" s="12"/>
      <c r="T369" s="17"/>
      <c r="U369" s="19"/>
    </row>
    <row r="370" spans="3:21" ht="15.75" customHeight="1">
      <c r="C370" s="17"/>
      <c r="D370" s="18"/>
      <c r="E370" s="18"/>
      <c r="F370" s="12"/>
      <c r="G370" s="12"/>
      <c r="H370" s="12"/>
      <c r="I370" s="12"/>
      <c r="J370" s="12"/>
      <c r="K370" s="12"/>
      <c r="L370" s="12"/>
      <c r="T370" s="17"/>
      <c r="U370" s="19"/>
    </row>
    <row r="371" spans="3:21" ht="15.75" customHeight="1">
      <c r="C371" s="17"/>
      <c r="D371" s="18"/>
      <c r="E371" s="18"/>
      <c r="F371" s="12"/>
      <c r="G371" s="12"/>
      <c r="H371" s="12"/>
      <c r="I371" s="12"/>
      <c r="J371" s="12"/>
      <c r="K371" s="12"/>
      <c r="L371" s="12"/>
      <c r="T371" s="17"/>
      <c r="U371" s="19"/>
    </row>
    <row r="372" spans="3:21" ht="15.75" customHeight="1">
      <c r="C372" s="17"/>
      <c r="D372" s="18"/>
      <c r="E372" s="18"/>
      <c r="F372" s="12"/>
      <c r="G372" s="12"/>
      <c r="H372" s="12"/>
      <c r="I372" s="12"/>
      <c r="J372" s="12"/>
      <c r="K372" s="12"/>
      <c r="L372" s="12"/>
      <c r="T372" s="17"/>
      <c r="U372" s="19"/>
    </row>
    <row r="373" spans="3:21" ht="15.75" customHeight="1">
      <c r="C373" s="17"/>
      <c r="D373" s="18"/>
      <c r="E373" s="18"/>
      <c r="F373" s="12"/>
      <c r="G373" s="12"/>
      <c r="H373" s="12"/>
      <c r="I373" s="12"/>
      <c r="J373" s="12"/>
      <c r="K373" s="12"/>
      <c r="L373" s="12"/>
      <c r="T373" s="17"/>
      <c r="U373" s="19"/>
    </row>
    <row r="374" spans="3:21" ht="15.75" customHeight="1">
      <c r="C374" s="17"/>
      <c r="D374" s="18"/>
      <c r="E374" s="18"/>
      <c r="F374" s="12"/>
      <c r="G374" s="12"/>
      <c r="H374" s="12"/>
      <c r="I374" s="12"/>
      <c r="J374" s="12"/>
      <c r="K374" s="12"/>
      <c r="L374" s="12"/>
      <c r="T374" s="17"/>
      <c r="U374" s="19"/>
    </row>
    <row r="375" spans="3:21" ht="15.75" customHeight="1">
      <c r="C375" s="17"/>
      <c r="D375" s="18"/>
      <c r="E375" s="18"/>
      <c r="F375" s="12"/>
      <c r="G375" s="12"/>
      <c r="H375" s="12"/>
      <c r="I375" s="12"/>
      <c r="J375" s="12"/>
      <c r="K375" s="12"/>
      <c r="L375" s="12"/>
      <c r="T375" s="17"/>
      <c r="U375" s="19"/>
    </row>
    <row r="376" spans="3:21" ht="15.75" customHeight="1">
      <c r="C376" s="17"/>
      <c r="D376" s="18"/>
      <c r="E376" s="18"/>
      <c r="F376" s="12"/>
      <c r="G376" s="12"/>
      <c r="H376" s="12"/>
      <c r="I376" s="12"/>
      <c r="J376" s="12"/>
      <c r="K376" s="12"/>
      <c r="L376" s="12"/>
      <c r="T376" s="17"/>
      <c r="U376" s="19"/>
    </row>
    <row r="377" spans="3:21" ht="15.75" customHeight="1">
      <c r="C377" s="17"/>
      <c r="D377" s="18"/>
      <c r="E377" s="18"/>
      <c r="F377" s="12"/>
      <c r="G377" s="12"/>
      <c r="H377" s="12"/>
      <c r="I377" s="12"/>
      <c r="J377" s="12"/>
      <c r="K377" s="12"/>
      <c r="L377" s="12"/>
      <c r="T377" s="17"/>
      <c r="U377" s="19"/>
    </row>
    <row r="378" spans="3:21" ht="15.75" customHeight="1">
      <c r="C378" s="17"/>
      <c r="D378" s="18"/>
      <c r="E378" s="18"/>
      <c r="F378" s="12"/>
      <c r="G378" s="12"/>
      <c r="H378" s="12"/>
      <c r="I378" s="12"/>
      <c r="J378" s="12"/>
      <c r="K378" s="12"/>
      <c r="L378" s="12"/>
      <c r="T378" s="17"/>
      <c r="U378" s="19"/>
    </row>
    <row r="379" spans="3:21" ht="15.75" customHeight="1">
      <c r="C379" s="17"/>
      <c r="D379" s="18"/>
      <c r="E379" s="18"/>
      <c r="F379" s="12"/>
      <c r="G379" s="12"/>
      <c r="H379" s="12"/>
      <c r="I379" s="12"/>
      <c r="J379" s="12"/>
      <c r="K379" s="12"/>
      <c r="L379" s="12"/>
      <c r="T379" s="17"/>
      <c r="U379" s="19"/>
    </row>
    <row r="380" spans="3:21" ht="15.75" customHeight="1">
      <c r="C380" s="17"/>
      <c r="D380" s="18"/>
      <c r="E380" s="18"/>
      <c r="F380" s="12"/>
      <c r="G380" s="12"/>
      <c r="H380" s="12"/>
      <c r="I380" s="12"/>
      <c r="J380" s="12"/>
      <c r="K380" s="12"/>
      <c r="L380" s="12"/>
      <c r="T380" s="17"/>
      <c r="U380" s="19"/>
    </row>
    <row r="381" spans="3:21" ht="15.75" customHeight="1">
      <c r="C381" s="17"/>
      <c r="D381" s="18"/>
      <c r="E381" s="18"/>
      <c r="F381" s="12"/>
      <c r="G381" s="12"/>
      <c r="H381" s="12"/>
      <c r="I381" s="12"/>
      <c r="J381" s="12"/>
      <c r="K381" s="12"/>
      <c r="L381" s="12"/>
      <c r="T381" s="17"/>
      <c r="U381" s="19"/>
    </row>
    <row r="382" spans="3:21" ht="15.75" customHeight="1">
      <c r="C382" s="17"/>
      <c r="D382" s="18"/>
      <c r="E382" s="18"/>
      <c r="F382" s="12"/>
      <c r="G382" s="12"/>
      <c r="H382" s="12"/>
      <c r="I382" s="12"/>
      <c r="J382" s="12"/>
      <c r="K382" s="12"/>
      <c r="L382" s="12"/>
      <c r="T382" s="17"/>
      <c r="U382" s="19"/>
    </row>
    <row r="383" spans="3:21" ht="15.75" customHeight="1">
      <c r="C383" s="17"/>
      <c r="D383" s="18"/>
      <c r="E383" s="18"/>
      <c r="F383" s="12"/>
      <c r="G383" s="12"/>
      <c r="H383" s="12"/>
      <c r="I383" s="12"/>
      <c r="J383" s="12"/>
      <c r="K383" s="12"/>
      <c r="L383" s="12"/>
      <c r="T383" s="17"/>
      <c r="U383" s="19"/>
    </row>
    <row r="384" spans="3:21" ht="15.75" customHeight="1">
      <c r="C384" s="17"/>
      <c r="D384" s="18"/>
      <c r="E384" s="18"/>
      <c r="F384" s="12"/>
      <c r="G384" s="12"/>
      <c r="H384" s="12"/>
      <c r="I384" s="12"/>
      <c r="J384" s="12"/>
      <c r="K384" s="12"/>
      <c r="L384" s="12"/>
      <c r="T384" s="17"/>
      <c r="U384" s="19"/>
    </row>
    <row r="385" spans="3:21" ht="15.75" customHeight="1">
      <c r="C385" s="17"/>
      <c r="D385" s="18"/>
      <c r="E385" s="18"/>
      <c r="F385" s="12"/>
      <c r="G385" s="12"/>
      <c r="H385" s="12"/>
      <c r="I385" s="12"/>
      <c r="J385" s="12"/>
      <c r="K385" s="12"/>
      <c r="L385" s="12"/>
      <c r="T385" s="17"/>
      <c r="U385" s="19"/>
    </row>
    <row r="386" spans="3:21" ht="15.75" customHeight="1">
      <c r="C386" s="17"/>
      <c r="D386" s="18"/>
      <c r="E386" s="18"/>
      <c r="F386" s="12"/>
      <c r="G386" s="12"/>
      <c r="H386" s="12"/>
      <c r="I386" s="12"/>
      <c r="J386" s="12"/>
      <c r="K386" s="12"/>
      <c r="L386" s="12"/>
      <c r="T386" s="17"/>
      <c r="U386" s="19"/>
    </row>
    <row r="387" spans="3:21" ht="15.75" customHeight="1">
      <c r="C387" s="17"/>
      <c r="D387" s="18"/>
      <c r="E387" s="18"/>
      <c r="F387" s="12"/>
      <c r="G387" s="12"/>
      <c r="H387" s="12"/>
      <c r="I387" s="12"/>
      <c r="J387" s="12"/>
      <c r="K387" s="12"/>
      <c r="L387" s="12"/>
      <c r="T387" s="17"/>
      <c r="U387" s="19"/>
    </row>
    <row r="388" spans="3:21" ht="15.75" customHeight="1">
      <c r="C388" s="17"/>
      <c r="D388" s="18"/>
      <c r="E388" s="18"/>
      <c r="F388" s="12"/>
      <c r="G388" s="12"/>
      <c r="H388" s="12"/>
      <c r="I388" s="12"/>
      <c r="J388" s="12"/>
      <c r="K388" s="12"/>
      <c r="L388" s="12"/>
      <c r="T388" s="17"/>
      <c r="U388" s="19"/>
    </row>
    <row r="389" spans="3:21" ht="15.75" customHeight="1">
      <c r="C389" s="17"/>
      <c r="D389" s="18"/>
      <c r="E389" s="18"/>
      <c r="F389" s="12"/>
      <c r="G389" s="12"/>
      <c r="H389" s="12"/>
      <c r="I389" s="12"/>
      <c r="J389" s="12"/>
      <c r="K389" s="12"/>
      <c r="L389" s="12"/>
      <c r="T389" s="17"/>
      <c r="U389" s="19"/>
    </row>
    <row r="390" spans="3:21" ht="15.75" customHeight="1">
      <c r="C390" s="17"/>
      <c r="D390" s="18"/>
      <c r="E390" s="18"/>
      <c r="F390" s="12"/>
      <c r="G390" s="12"/>
      <c r="H390" s="12"/>
      <c r="I390" s="12"/>
      <c r="J390" s="12"/>
      <c r="K390" s="12"/>
      <c r="L390" s="12"/>
      <c r="T390" s="17"/>
      <c r="U390" s="19"/>
    </row>
    <row r="391" spans="3:21" ht="15.75" customHeight="1">
      <c r="C391" s="17"/>
      <c r="D391" s="18"/>
      <c r="E391" s="18"/>
      <c r="F391" s="12"/>
      <c r="G391" s="12"/>
      <c r="H391" s="12"/>
      <c r="I391" s="12"/>
      <c r="J391" s="12"/>
      <c r="K391" s="12"/>
      <c r="L391" s="12"/>
      <c r="T391" s="17"/>
      <c r="U391" s="19"/>
    </row>
    <row r="392" spans="3:21" ht="15.75" customHeight="1">
      <c r="C392" s="17"/>
      <c r="D392" s="18"/>
      <c r="E392" s="18"/>
      <c r="F392" s="12"/>
      <c r="G392" s="12"/>
      <c r="H392" s="12"/>
      <c r="I392" s="12"/>
      <c r="J392" s="12"/>
      <c r="K392" s="12"/>
      <c r="L392" s="12"/>
      <c r="T392" s="17"/>
      <c r="U392" s="19"/>
    </row>
    <row r="393" spans="3:21" ht="15.75" customHeight="1">
      <c r="C393" s="17"/>
      <c r="D393" s="18"/>
      <c r="E393" s="18"/>
      <c r="F393" s="12"/>
      <c r="G393" s="12"/>
      <c r="H393" s="12"/>
      <c r="I393" s="12"/>
      <c r="J393" s="12"/>
      <c r="K393" s="12"/>
      <c r="L393" s="12"/>
      <c r="T393" s="17"/>
      <c r="U393" s="19"/>
    </row>
    <row r="394" spans="3:21" ht="15.75" customHeight="1">
      <c r="C394" s="17"/>
      <c r="D394" s="18"/>
      <c r="E394" s="18"/>
      <c r="F394" s="12"/>
      <c r="G394" s="12"/>
      <c r="H394" s="12"/>
      <c r="I394" s="12"/>
      <c r="J394" s="12"/>
      <c r="K394" s="12"/>
      <c r="L394" s="12"/>
      <c r="T394" s="17"/>
      <c r="U394" s="19"/>
    </row>
    <row r="395" spans="3:21" ht="15.75" customHeight="1">
      <c r="C395" s="17"/>
      <c r="D395" s="18"/>
      <c r="E395" s="18"/>
      <c r="F395" s="12"/>
      <c r="G395" s="12"/>
      <c r="H395" s="12"/>
      <c r="I395" s="12"/>
      <c r="J395" s="12"/>
      <c r="K395" s="12"/>
      <c r="L395" s="12"/>
      <c r="T395" s="17"/>
      <c r="U395" s="19"/>
    </row>
    <row r="396" spans="3:21" ht="15.75" customHeight="1">
      <c r="C396" s="17"/>
      <c r="D396" s="18"/>
      <c r="E396" s="18"/>
      <c r="F396" s="12"/>
      <c r="G396" s="12"/>
      <c r="H396" s="12"/>
      <c r="I396" s="12"/>
      <c r="J396" s="12"/>
      <c r="K396" s="12"/>
      <c r="L396" s="12"/>
      <c r="T396" s="17"/>
      <c r="U396" s="19"/>
    </row>
    <row r="397" spans="3:21" ht="15.75" customHeight="1">
      <c r="C397" s="17"/>
      <c r="D397" s="18"/>
      <c r="E397" s="18"/>
      <c r="F397" s="12"/>
      <c r="G397" s="12"/>
      <c r="H397" s="12"/>
      <c r="I397" s="12"/>
      <c r="J397" s="12"/>
      <c r="K397" s="12"/>
      <c r="L397" s="12"/>
      <c r="T397" s="17"/>
      <c r="U397" s="19"/>
    </row>
    <row r="398" spans="3:21" ht="15.75" customHeight="1">
      <c r="C398" s="17"/>
      <c r="D398" s="18"/>
      <c r="E398" s="18"/>
      <c r="F398" s="12"/>
      <c r="G398" s="12"/>
      <c r="H398" s="12"/>
      <c r="I398" s="12"/>
      <c r="J398" s="12"/>
      <c r="K398" s="12"/>
      <c r="L398" s="12"/>
      <c r="T398" s="17"/>
      <c r="U398" s="19"/>
    </row>
    <row r="399" spans="3:21" ht="15.75" customHeight="1">
      <c r="C399" s="17"/>
      <c r="D399" s="18"/>
      <c r="E399" s="18"/>
      <c r="F399" s="12"/>
      <c r="G399" s="12"/>
      <c r="H399" s="12"/>
      <c r="I399" s="12"/>
      <c r="J399" s="12"/>
      <c r="K399" s="12"/>
      <c r="L399" s="12"/>
      <c r="T399" s="17"/>
      <c r="U399" s="19"/>
    </row>
    <row r="400" spans="3:21" ht="15.75" customHeight="1">
      <c r="C400" s="17"/>
      <c r="D400" s="18"/>
      <c r="E400" s="18"/>
      <c r="F400" s="12"/>
      <c r="G400" s="12"/>
      <c r="H400" s="12"/>
      <c r="I400" s="12"/>
      <c r="J400" s="12"/>
      <c r="K400" s="12"/>
      <c r="L400" s="12"/>
      <c r="T400" s="17"/>
      <c r="U400" s="19"/>
    </row>
    <row r="401" spans="3:21" ht="15.75" customHeight="1">
      <c r="C401" s="17"/>
      <c r="D401" s="18"/>
      <c r="E401" s="18"/>
      <c r="F401" s="12"/>
      <c r="G401" s="12"/>
      <c r="H401" s="12"/>
      <c r="I401" s="12"/>
      <c r="J401" s="12"/>
      <c r="K401" s="12"/>
      <c r="L401" s="12"/>
      <c r="T401" s="17"/>
      <c r="U401" s="19"/>
    </row>
    <row r="402" spans="3:21" ht="15.75" customHeight="1">
      <c r="C402" s="17"/>
      <c r="D402" s="18"/>
      <c r="E402" s="18"/>
      <c r="F402" s="12"/>
      <c r="G402" s="12"/>
      <c r="H402" s="12"/>
      <c r="I402" s="12"/>
      <c r="J402" s="12"/>
      <c r="K402" s="12"/>
      <c r="L402" s="12"/>
      <c r="T402" s="17"/>
      <c r="U402" s="19"/>
    </row>
    <row r="403" spans="3:21" ht="15.75" customHeight="1">
      <c r="C403" s="17"/>
      <c r="D403" s="18"/>
      <c r="E403" s="18"/>
      <c r="F403" s="12"/>
      <c r="G403" s="12"/>
      <c r="H403" s="12"/>
      <c r="I403" s="12"/>
      <c r="J403" s="12"/>
      <c r="K403" s="12"/>
      <c r="L403" s="12"/>
      <c r="T403" s="17"/>
      <c r="U403" s="19"/>
    </row>
    <row r="404" spans="3:21" ht="15.75" customHeight="1">
      <c r="C404" s="17"/>
      <c r="D404" s="18"/>
      <c r="E404" s="18"/>
      <c r="F404" s="12"/>
      <c r="G404" s="12"/>
      <c r="H404" s="12"/>
      <c r="I404" s="12"/>
      <c r="J404" s="12"/>
      <c r="K404" s="12"/>
      <c r="L404" s="12"/>
      <c r="T404" s="17"/>
      <c r="U404" s="19"/>
    </row>
    <row r="405" spans="3:21" ht="15.75" customHeight="1">
      <c r="C405" s="17"/>
      <c r="D405" s="18"/>
      <c r="E405" s="18"/>
      <c r="F405" s="12"/>
      <c r="G405" s="12"/>
      <c r="H405" s="12"/>
      <c r="I405" s="12"/>
      <c r="J405" s="12"/>
      <c r="K405" s="12"/>
      <c r="L405" s="12"/>
      <c r="T405" s="17"/>
      <c r="U405" s="19"/>
    </row>
    <row r="406" spans="3:21" ht="15.75" customHeight="1">
      <c r="C406" s="17"/>
      <c r="D406" s="18"/>
      <c r="E406" s="18"/>
      <c r="F406" s="12"/>
      <c r="G406" s="12"/>
      <c r="H406" s="12"/>
      <c r="I406" s="12"/>
      <c r="J406" s="12"/>
      <c r="K406" s="12"/>
      <c r="L406" s="12"/>
      <c r="T406" s="17"/>
      <c r="U406" s="19"/>
    </row>
    <row r="407" spans="3:21" ht="15.75" customHeight="1">
      <c r="C407" s="17"/>
      <c r="D407" s="18"/>
      <c r="E407" s="18"/>
      <c r="F407" s="12"/>
      <c r="G407" s="12"/>
      <c r="H407" s="12"/>
      <c r="I407" s="12"/>
      <c r="J407" s="12"/>
      <c r="K407" s="12"/>
      <c r="L407" s="12"/>
      <c r="T407" s="17"/>
      <c r="U407" s="19"/>
    </row>
    <row r="408" spans="3:21" ht="15.75" customHeight="1">
      <c r="C408" s="17"/>
      <c r="D408" s="18"/>
      <c r="E408" s="18"/>
      <c r="F408" s="12"/>
      <c r="G408" s="12"/>
      <c r="H408" s="12"/>
      <c r="I408" s="12"/>
      <c r="J408" s="12"/>
      <c r="K408" s="12"/>
      <c r="L408" s="12"/>
      <c r="T408" s="17"/>
      <c r="U408" s="19"/>
    </row>
    <row r="409" spans="3:21" ht="15.75" customHeight="1">
      <c r="C409" s="17"/>
      <c r="D409" s="18"/>
      <c r="E409" s="18"/>
      <c r="F409" s="12"/>
      <c r="G409" s="12"/>
      <c r="H409" s="12"/>
      <c r="I409" s="12"/>
      <c r="J409" s="12"/>
      <c r="K409" s="12"/>
      <c r="L409" s="12"/>
      <c r="T409" s="17"/>
      <c r="U409" s="19"/>
    </row>
    <row r="410" spans="3:21" ht="15.75" customHeight="1">
      <c r="C410" s="17"/>
      <c r="D410" s="18"/>
      <c r="E410" s="18"/>
      <c r="F410" s="12"/>
      <c r="G410" s="12"/>
      <c r="H410" s="12"/>
      <c r="I410" s="12"/>
      <c r="J410" s="12"/>
      <c r="K410" s="12"/>
      <c r="L410" s="12"/>
      <c r="T410" s="17"/>
      <c r="U410" s="19"/>
    </row>
    <row r="411" spans="3:21" ht="15.75" customHeight="1">
      <c r="C411" s="17"/>
      <c r="D411" s="18"/>
      <c r="E411" s="18"/>
      <c r="F411" s="12"/>
      <c r="G411" s="12"/>
      <c r="H411" s="12"/>
      <c r="I411" s="12"/>
      <c r="J411" s="12"/>
      <c r="K411" s="12"/>
      <c r="L411" s="12"/>
      <c r="T411" s="17"/>
      <c r="U411" s="19"/>
    </row>
    <row r="412" spans="3:21" ht="15.75" customHeight="1">
      <c r="C412" s="17"/>
      <c r="D412" s="18"/>
      <c r="E412" s="18"/>
      <c r="F412" s="12"/>
      <c r="G412" s="12"/>
      <c r="H412" s="12"/>
      <c r="I412" s="12"/>
      <c r="J412" s="12"/>
      <c r="K412" s="12"/>
      <c r="L412" s="12"/>
      <c r="T412" s="17"/>
      <c r="U412" s="19"/>
    </row>
    <row r="413" spans="3:21" ht="15.75" customHeight="1">
      <c r="C413" s="17"/>
      <c r="D413" s="18"/>
      <c r="E413" s="18"/>
      <c r="F413" s="12"/>
      <c r="G413" s="12"/>
      <c r="H413" s="12"/>
      <c r="I413" s="12"/>
      <c r="J413" s="12"/>
      <c r="K413" s="12"/>
      <c r="L413" s="12"/>
      <c r="T413" s="17"/>
      <c r="U413" s="19"/>
    </row>
    <row r="414" spans="3:21" ht="15.75" customHeight="1">
      <c r="C414" s="17"/>
      <c r="D414" s="18"/>
      <c r="E414" s="18"/>
      <c r="F414" s="12"/>
      <c r="G414" s="12"/>
      <c r="H414" s="12"/>
      <c r="I414" s="12"/>
      <c r="J414" s="12"/>
      <c r="K414" s="12"/>
      <c r="L414" s="12"/>
      <c r="T414" s="17"/>
      <c r="U414" s="19"/>
    </row>
    <row r="415" spans="3:21" ht="15.75" customHeight="1">
      <c r="C415" s="17"/>
      <c r="D415" s="18"/>
      <c r="E415" s="18"/>
      <c r="F415" s="12"/>
      <c r="G415" s="12"/>
      <c r="H415" s="12"/>
      <c r="I415" s="12"/>
      <c r="J415" s="12"/>
      <c r="K415" s="12"/>
      <c r="L415" s="12"/>
      <c r="T415" s="17"/>
      <c r="U415" s="19"/>
    </row>
    <row r="416" spans="3:21" ht="15.75" customHeight="1">
      <c r="C416" s="17"/>
      <c r="D416" s="18"/>
      <c r="E416" s="18"/>
      <c r="F416" s="12"/>
      <c r="G416" s="12"/>
      <c r="H416" s="12"/>
      <c r="I416" s="12"/>
      <c r="J416" s="12"/>
      <c r="K416" s="12"/>
      <c r="L416" s="12"/>
      <c r="T416" s="17"/>
      <c r="U416" s="19"/>
    </row>
    <row r="417" spans="3:21" ht="15.75" customHeight="1">
      <c r="C417" s="17"/>
      <c r="D417" s="18"/>
      <c r="E417" s="18"/>
      <c r="F417" s="12"/>
      <c r="G417" s="12"/>
      <c r="H417" s="12"/>
      <c r="I417" s="12"/>
      <c r="J417" s="12"/>
      <c r="K417" s="12"/>
      <c r="L417" s="12"/>
      <c r="T417" s="17"/>
      <c r="U417" s="19"/>
    </row>
    <row r="418" spans="3:21" ht="15.75" customHeight="1">
      <c r="C418" s="17"/>
      <c r="D418" s="18"/>
      <c r="E418" s="18"/>
      <c r="F418" s="12"/>
      <c r="G418" s="12"/>
      <c r="H418" s="12"/>
      <c r="I418" s="12"/>
      <c r="J418" s="12"/>
      <c r="K418" s="12"/>
      <c r="L418" s="12"/>
      <c r="T418" s="17"/>
      <c r="U418" s="19"/>
    </row>
    <row r="419" spans="3:21" ht="15.75" customHeight="1">
      <c r="C419" s="17"/>
      <c r="D419" s="18"/>
      <c r="E419" s="18"/>
      <c r="F419" s="12"/>
      <c r="G419" s="12"/>
      <c r="H419" s="12"/>
      <c r="I419" s="12"/>
      <c r="J419" s="12"/>
      <c r="K419" s="12"/>
      <c r="L419" s="12"/>
      <c r="T419" s="17"/>
      <c r="U419" s="19"/>
    </row>
    <row r="420" spans="3:21" ht="15.75" customHeight="1">
      <c r="C420" s="17"/>
      <c r="D420" s="18"/>
      <c r="E420" s="18"/>
      <c r="F420" s="12"/>
      <c r="G420" s="12"/>
      <c r="H420" s="12"/>
      <c r="I420" s="12"/>
      <c r="J420" s="12"/>
      <c r="K420" s="12"/>
      <c r="L420" s="12"/>
      <c r="T420" s="17"/>
      <c r="U420" s="19"/>
    </row>
    <row r="421" spans="3:21" ht="15.75" customHeight="1">
      <c r="C421" s="17"/>
      <c r="D421" s="18"/>
      <c r="E421" s="18"/>
      <c r="F421" s="12"/>
      <c r="G421" s="12"/>
      <c r="H421" s="12"/>
      <c r="I421" s="12"/>
      <c r="J421" s="12"/>
      <c r="K421" s="12"/>
      <c r="L421" s="12"/>
      <c r="T421" s="17"/>
      <c r="U421" s="19"/>
    </row>
    <row r="422" spans="3:21" ht="15.75" customHeight="1">
      <c r="C422" s="17"/>
      <c r="D422" s="18"/>
      <c r="E422" s="18"/>
      <c r="F422" s="12"/>
      <c r="G422" s="12"/>
      <c r="H422" s="12"/>
      <c r="I422" s="12"/>
      <c r="J422" s="12"/>
      <c r="K422" s="12"/>
      <c r="L422" s="12"/>
      <c r="T422" s="17"/>
      <c r="U422" s="19"/>
    </row>
    <row r="423" spans="3:21" ht="15.75" customHeight="1">
      <c r="C423" s="17"/>
      <c r="D423" s="18"/>
      <c r="E423" s="18"/>
      <c r="F423" s="12"/>
      <c r="G423" s="12"/>
      <c r="H423" s="12"/>
      <c r="I423" s="12"/>
      <c r="J423" s="12"/>
      <c r="K423" s="12"/>
      <c r="L423" s="12"/>
      <c r="T423" s="17"/>
      <c r="U423" s="19"/>
    </row>
    <row r="424" spans="3:21" ht="15.75" customHeight="1">
      <c r="C424" s="17"/>
      <c r="D424" s="18"/>
      <c r="E424" s="18"/>
      <c r="F424" s="12"/>
      <c r="G424" s="12"/>
      <c r="H424" s="12"/>
      <c r="I424" s="12"/>
      <c r="J424" s="12"/>
      <c r="K424" s="12"/>
      <c r="L424" s="12"/>
      <c r="T424" s="17"/>
      <c r="U424" s="19"/>
    </row>
    <row r="425" spans="3:21" ht="15.75" customHeight="1">
      <c r="C425" s="17"/>
      <c r="D425" s="18"/>
      <c r="E425" s="18"/>
      <c r="F425" s="12"/>
      <c r="G425" s="12"/>
      <c r="H425" s="12"/>
      <c r="I425" s="12"/>
      <c r="J425" s="12"/>
      <c r="K425" s="12"/>
      <c r="L425" s="12"/>
      <c r="T425" s="17"/>
      <c r="U425" s="19"/>
    </row>
    <row r="426" spans="3:21" ht="15.75" customHeight="1">
      <c r="C426" s="17"/>
      <c r="D426" s="18"/>
      <c r="E426" s="18"/>
      <c r="F426" s="12"/>
      <c r="G426" s="12"/>
      <c r="H426" s="12"/>
      <c r="I426" s="12"/>
      <c r="J426" s="12"/>
      <c r="K426" s="12"/>
      <c r="L426" s="12"/>
      <c r="T426" s="17"/>
      <c r="U426" s="19"/>
    </row>
    <row r="427" spans="3:21" ht="15.75" customHeight="1">
      <c r="C427" s="17"/>
      <c r="D427" s="18"/>
      <c r="E427" s="18"/>
      <c r="F427" s="12"/>
      <c r="G427" s="12"/>
      <c r="H427" s="12"/>
      <c r="I427" s="12"/>
      <c r="J427" s="12"/>
      <c r="K427" s="12"/>
      <c r="L427" s="12"/>
      <c r="T427" s="17"/>
      <c r="U427" s="19"/>
    </row>
    <row r="428" spans="3:21" ht="15.75" customHeight="1">
      <c r="C428" s="17"/>
      <c r="D428" s="18"/>
      <c r="E428" s="18"/>
      <c r="F428" s="12"/>
      <c r="G428" s="12"/>
      <c r="H428" s="12"/>
      <c r="I428" s="12"/>
      <c r="J428" s="12"/>
      <c r="K428" s="12"/>
      <c r="L428" s="12"/>
      <c r="T428" s="17"/>
      <c r="U428" s="19"/>
    </row>
    <row r="429" spans="3:21" ht="15.75" customHeight="1">
      <c r="C429" s="17"/>
      <c r="D429" s="18"/>
      <c r="E429" s="18"/>
      <c r="F429" s="12"/>
      <c r="G429" s="12"/>
      <c r="H429" s="12"/>
      <c r="I429" s="12"/>
      <c r="J429" s="12"/>
      <c r="K429" s="12"/>
      <c r="L429" s="12"/>
      <c r="T429" s="17"/>
      <c r="U429" s="19"/>
    </row>
    <row r="430" spans="3:21" ht="15.75" customHeight="1">
      <c r="C430" s="17"/>
      <c r="D430" s="18"/>
      <c r="E430" s="18"/>
      <c r="F430" s="12"/>
      <c r="G430" s="12"/>
      <c r="H430" s="12"/>
      <c r="I430" s="12"/>
      <c r="J430" s="12"/>
      <c r="K430" s="12"/>
      <c r="L430" s="12"/>
      <c r="T430" s="17"/>
      <c r="U430" s="19"/>
    </row>
    <row r="431" spans="3:21" ht="15.75" customHeight="1">
      <c r="C431" s="17"/>
      <c r="D431" s="18"/>
      <c r="E431" s="18"/>
      <c r="F431" s="12"/>
      <c r="G431" s="12"/>
      <c r="H431" s="12"/>
      <c r="I431" s="12"/>
      <c r="J431" s="12"/>
      <c r="K431" s="12"/>
      <c r="L431" s="12"/>
      <c r="T431" s="17"/>
      <c r="U431" s="19"/>
    </row>
    <row r="432" spans="3:21" ht="15.75" customHeight="1">
      <c r="C432" s="17"/>
      <c r="D432" s="18"/>
      <c r="E432" s="18"/>
      <c r="F432" s="12"/>
      <c r="G432" s="12"/>
      <c r="H432" s="12"/>
      <c r="I432" s="12"/>
      <c r="J432" s="12"/>
      <c r="K432" s="12"/>
      <c r="L432" s="12"/>
      <c r="T432" s="17"/>
      <c r="U432" s="19"/>
    </row>
    <row r="433" spans="3:21" ht="15.75" customHeight="1">
      <c r="C433" s="17"/>
      <c r="D433" s="18"/>
      <c r="E433" s="18"/>
      <c r="F433" s="12"/>
      <c r="G433" s="12"/>
      <c r="H433" s="12"/>
      <c r="I433" s="12"/>
      <c r="J433" s="12"/>
      <c r="K433" s="12"/>
      <c r="L433" s="12"/>
      <c r="T433" s="17"/>
      <c r="U433" s="19"/>
    </row>
    <row r="434" spans="3:21" ht="15.75" customHeight="1">
      <c r="C434" s="17"/>
      <c r="D434" s="18"/>
      <c r="E434" s="18"/>
      <c r="F434" s="12"/>
      <c r="G434" s="12"/>
      <c r="H434" s="12"/>
      <c r="I434" s="12"/>
      <c r="J434" s="12"/>
      <c r="K434" s="12"/>
      <c r="L434" s="12"/>
      <c r="T434" s="17"/>
      <c r="U434" s="19"/>
    </row>
    <row r="435" spans="3:21" ht="15.75" customHeight="1">
      <c r="C435" s="17"/>
      <c r="D435" s="18"/>
      <c r="E435" s="18"/>
      <c r="F435" s="12"/>
      <c r="G435" s="12"/>
      <c r="H435" s="12"/>
      <c r="I435" s="12"/>
      <c r="J435" s="12"/>
      <c r="K435" s="12"/>
      <c r="L435" s="12"/>
      <c r="T435" s="17"/>
      <c r="U435" s="19"/>
    </row>
    <row r="436" spans="3:21" ht="15.75" customHeight="1">
      <c r="C436" s="17"/>
      <c r="D436" s="18"/>
      <c r="E436" s="18"/>
      <c r="F436" s="12"/>
      <c r="G436" s="12"/>
      <c r="H436" s="12"/>
      <c r="I436" s="12"/>
      <c r="J436" s="12"/>
      <c r="K436" s="12"/>
      <c r="L436" s="12"/>
      <c r="T436" s="17"/>
      <c r="U436" s="19"/>
    </row>
    <row r="437" spans="3:21" ht="15.75" customHeight="1">
      <c r="C437" s="17"/>
      <c r="D437" s="18"/>
      <c r="E437" s="18"/>
      <c r="F437" s="12"/>
      <c r="G437" s="12"/>
      <c r="H437" s="12"/>
      <c r="I437" s="12"/>
      <c r="J437" s="12"/>
      <c r="K437" s="12"/>
      <c r="L437" s="12"/>
      <c r="T437" s="17"/>
      <c r="U437" s="19"/>
    </row>
    <row r="438" spans="3:21" ht="15.75" customHeight="1">
      <c r="C438" s="17"/>
      <c r="D438" s="18"/>
      <c r="E438" s="18"/>
      <c r="F438" s="12"/>
      <c r="G438" s="12"/>
      <c r="H438" s="12"/>
      <c r="I438" s="12"/>
      <c r="J438" s="12"/>
      <c r="K438" s="12"/>
      <c r="L438" s="12"/>
      <c r="T438" s="17"/>
      <c r="U438" s="19"/>
    </row>
    <row r="439" spans="3:21" ht="15.75" customHeight="1">
      <c r="C439" s="17"/>
      <c r="D439" s="18"/>
      <c r="E439" s="18"/>
      <c r="F439" s="12"/>
      <c r="G439" s="12"/>
      <c r="H439" s="12"/>
      <c r="I439" s="12"/>
      <c r="J439" s="12"/>
      <c r="K439" s="12"/>
      <c r="L439" s="12"/>
      <c r="T439" s="17"/>
      <c r="U439" s="19"/>
    </row>
    <row r="440" spans="3:21" ht="15.75" customHeight="1">
      <c r="C440" s="17"/>
      <c r="D440" s="18"/>
      <c r="E440" s="18"/>
      <c r="F440" s="12"/>
      <c r="G440" s="12"/>
      <c r="H440" s="12"/>
      <c r="I440" s="12"/>
      <c r="J440" s="12"/>
      <c r="K440" s="12"/>
      <c r="L440" s="12"/>
      <c r="T440" s="17"/>
      <c r="U440" s="19"/>
    </row>
    <row r="441" spans="3:21" ht="15.75" customHeight="1">
      <c r="C441" s="17"/>
      <c r="D441" s="18"/>
      <c r="E441" s="18"/>
      <c r="F441" s="12"/>
      <c r="G441" s="12"/>
      <c r="H441" s="12"/>
      <c r="I441" s="12"/>
      <c r="J441" s="12"/>
      <c r="K441" s="12"/>
      <c r="L441" s="12"/>
      <c r="T441" s="17"/>
      <c r="U441" s="19"/>
    </row>
    <row r="442" spans="3:21" ht="15.75" customHeight="1">
      <c r="C442" s="17"/>
      <c r="D442" s="18"/>
      <c r="E442" s="18"/>
      <c r="F442" s="12"/>
      <c r="G442" s="12"/>
      <c r="H442" s="12"/>
      <c r="I442" s="12"/>
      <c r="J442" s="12"/>
      <c r="K442" s="12"/>
      <c r="L442" s="12"/>
      <c r="T442" s="17"/>
      <c r="U442" s="19"/>
    </row>
    <row r="443" spans="3:21" ht="15.75" customHeight="1">
      <c r="C443" s="17"/>
      <c r="D443" s="18"/>
      <c r="E443" s="18"/>
      <c r="F443" s="12"/>
      <c r="G443" s="12"/>
      <c r="H443" s="12"/>
      <c r="I443" s="12"/>
      <c r="J443" s="12"/>
      <c r="K443" s="12"/>
      <c r="L443" s="12"/>
      <c r="T443" s="17"/>
      <c r="U443" s="19"/>
    </row>
    <row r="444" spans="3:21" ht="15.75" customHeight="1">
      <c r="C444" s="17"/>
      <c r="D444" s="18"/>
      <c r="E444" s="18"/>
      <c r="F444" s="12"/>
      <c r="G444" s="12"/>
      <c r="H444" s="12"/>
      <c r="I444" s="12"/>
      <c r="J444" s="12"/>
      <c r="K444" s="12"/>
      <c r="L444" s="12"/>
      <c r="T444" s="17"/>
      <c r="U444" s="19"/>
    </row>
    <row r="445" spans="3:21" ht="15.75" customHeight="1">
      <c r="C445" s="17"/>
      <c r="D445" s="18"/>
      <c r="E445" s="18"/>
      <c r="F445" s="12"/>
      <c r="G445" s="12"/>
      <c r="H445" s="12"/>
      <c r="I445" s="12"/>
      <c r="J445" s="12"/>
      <c r="K445" s="12"/>
      <c r="L445" s="12"/>
      <c r="T445" s="17"/>
      <c r="U445" s="19"/>
    </row>
    <row r="446" spans="3:21" ht="15.75" customHeight="1">
      <c r="C446" s="17"/>
      <c r="D446" s="18"/>
      <c r="E446" s="18"/>
      <c r="F446" s="12"/>
      <c r="G446" s="12"/>
      <c r="H446" s="12"/>
      <c r="I446" s="12"/>
      <c r="J446" s="12"/>
      <c r="K446" s="12"/>
      <c r="L446" s="12"/>
      <c r="T446" s="17"/>
      <c r="U446" s="19"/>
    </row>
    <row r="447" spans="3:21" ht="15.75" customHeight="1">
      <c r="C447" s="17"/>
      <c r="D447" s="18"/>
      <c r="E447" s="18"/>
      <c r="F447" s="12"/>
      <c r="G447" s="12"/>
      <c r="H447" s="12"/>
      <c r="I447" s="12"/>
      <c r="J447" s="12"/>
      <c r="K447" s="12"/>
      <c r="L447" s="12"/>
      <c r="T447" s="17"/>
      <c r="U447" s="19"/>
    </row>
    <row r="448" spans="3:21" ht="15.75" customHeight="1">
      <c r="C448" s="17"/>
      <c r="D448" s="18"/>
      <c r="E448" s="18"/>
      <c r="F448" s="12"/>
      <c r="G448" s="12"/>
      <c r="H448" s="12"/>
      <c r="I448" s="12"/>
      <c r="J448" s="12"/>
      <c r="K448" s="12"/>
      <c r="L448" s="12"/>
      <c r="T448" s="17"/>
      <c r="U448" s="19"/>
    </row>
    <row r="449" spans="3:21" ht="15.75" customHeight="1">
      <c r="C449" s="17"/>
      <c r="D449" s="18"/>
      <c r="E449" s="18"/>
      <c r="F449" s="12"/>
      <c r="G449" s="12"/>
      <c r="H449" s="12"/>
      <c r="I449" s="12"/>
      <c r="J449" s="12"/>
      <c r="K449" s="12"/>
      <c r="L449" s="12"/>
      <c r="T449" s="17"/>
      <c r="U449" s="19"/>
    </row>
    <row r="450" spans="3:21" ht="15.75" customHeight="1">
      <c r="C450" s="17"/>
      <c r="D450" s="18"/>
      <c r="E450" s="18"/>
      <c r="F450" s="12"/>
      <c r="G450" s="12"/>
      <c r="H450" s="12"/>
      <c r="I450" s="12"/>
      <c r="J450" s="12"/>
      <c r="K450" s="12"/>
      <c r="L450" s="12"/>
      <c r="T450" s="17"/>
      <c r="U450" s="19"/>
    </row>
    <row r="451" spans="3:21" ht="15.75" customHeight="1">
      <c r="C451" s="17"/>
      <c r="D451" s="18"/>
      <c r="E451" s="18"/>
      <c r="F451" s="12"/>
      <c r="G451" s="12"/>
      <c r="H451" s="12"/>
      <c r="I451" s="12"/>
      <c r="J451" s="12"/>
      <c r="K451" s="12"/>
      <c r="L451" s="12"/>
      <c r="T451" s="17"/>
      <c r="U451" s="19"/>
    </row>
    <row r="452" spans="3:21" ht="15.75" customHeight="1">
      <c r="C452" s="17"/>
      <c r="D452" s="18"/>
      <c r="E452" s="18"/>
      <c r="F452" s="12"/>
      <c r="G452" s="12"/>
      <c r="H452" s="12"/>
      <c r="I452" s="12"/>
      <c r="J452" s="12"/>
      <c r="K452" s="12"/>
      <c r="L452" s="12"/>
      <c r="T452" s="17"/>
      <c r="U452" s="19"/>
    </row>
    <row r="453" spans="3:21" ht="15.75" customHeight="1">
      <c r="C453" s="17"/>
      <c r="D453" s="18"/>
      <c r="E453" s="18"/>
      <c r="F453" s="12"/>
      <c r="G453" s="12"/>
      <c r="H453" s="12"/>
      <c r="I453" s="12"/>
      <c r="J453" s="12"/>
      <c r="K453" s="12"/>
      <c r="L453" s="12"/>
      <c r="T453" s="17"/>
      <c r="U453" s="19"/>
    </row>
    <row r="454" spans="3:21" ht="15.75" customHeight="1">
      <c r="C454" s="17"/>
      <c r="D454" s="18"/>
      <c r="E454" s="18"/>
      <c r="F454" s="12"/>
      <c r="G454" s="12"/>
      <c r="H454" s="12"/>
      <c r="I454" s="12"/>
      <c r="J454" s="12"/>
      <c r="K454" s="12"/>
      <c r="L454" s="12"/>
      <c r="T454" s="17"/>
      <c r="U454" s="19"/>
    </row>
    <row r="455" spans="3:21" ht="15.75" customHeight="1">
      <c r="C455" s="17"/>
      <c r="D455" s="18"/>
      <c r="E455" s="18"/>
      <c r="F455" s="12"/>
      <c r="G455" s="12"/>
      <c r="H455" s="12"/>
      <c r="I455" s="12"/>
      <c r="J455" s="12"/>
      <c r="K455" s="12"/>
      <c r="L455" s="12"/>
      <c r="T455" s="17"/>
      <c r="U455" s="19"/>
    </row>
    <row r="456" spans="3:21" ht="15.75" customHeight="1">
      <c r="C456" s="17"/>
      <c r="D456" s="18"/>
      <c r="E456" s="18"/>
      <c r="F456" s="12"/>
      <c r="G456" s="12"/>
      <c r="H456" s="12"/>
      <c r="I456" s="12"/>
      <c r="J456" s="12"/>
      <c r="K456" s="12"/>
      <c r="L456" s="12"/>
      <c r="T456" s="17"/>
      <c r="U456" s="19"/>
    </row>
    <row r="457" spans="3:21" ht="15.75" customHeight="1">
      <c r="C457" s="17"/>
      <c r="D457" s="18"/>
      <c r="E457" s="18"/>
      <c r="F457" s="12"/>
      <c r="G457" s="12"/>
      <c r="H457" s="12"/>
      <c r="I457" s="12"/>
      <c r="J457" s="12"/>
      <c r="K457" s="12"/>
      <c r="L457" s="12"/>
      <c r="T457" s="17"/>
      <c r="U457" s="19"/>
    </row>
    <row r="458" spans="3:21" ht="15.75" customHeight="1">
      <c r="C458" s="17"/>
      <c r="D458" s="18"/>
      <c r="E458" s="18"/>
      <c r="F458" s="12"/>
      <c r="G458" s="12"/>
      <c r="H458" s="12"/>
      <c r="I458" s="12"/>
      <c r="J458" s="12"/>
      <c r="K458" s="12"/>
      <c r="L458" s="12"/>
      <c r="T458" s="17"/>
      <c r="U458" s="19"/>
    </row>
    <row r="459" spans="3:21" ht="15.75" customHeight="1">
      <c r="C459" s="17"/>
      <c r="D459" s="18"/>
      <c r="E459" s="18"/>
      <c r="F459" s="12"/>
      <c r="G459" s="12"/>
      <c r="H459" s="12"/>
      <c r="I459" s="12"/>
      <c r="J459" s="12"/>
      <c r="K459" s="12"/>
      <c r="L459" s="12"/>
      <c r="T459" s="17"/>
      <c r="U459" s="19"/>
    </row>
    <row r="460" spans="3:21" ht="15.75" customHeight="1">
      <c r="C460" s="17"/>
      <c r="D460" s="18"/>
      <c r="E460" s="18"/>
      <c r="F460" s="12"/>
      <c r="G460" s="12"/>
      <c r="H460" s="12"/>
      <c r="I460" s="12"/>
      <c r="J460" s="12"/>
      <c r="K460" s="12"/>
      <c r="L460" s="12"/>
      <c r="T460" s="17"/>
      <c r="U460" s="19"/>
    </row>
    <row r="461" spans="3:21" ht="15.75" customHeight="1">
      <c r="C461" s="17"/>
      <c r="D461" s="18"/>
      <c r="E461" s="18"/>
      <c r="F461" s="12"/>
      <c r="G461" s="12"/>
      <c r="H461" s="12"/>
      <c r="I461" s="12"/>
      <c r="J461" s="12"/>
      <c r="K461" s="12"/>
      <c r="L461" s="12"/>
      <c r="T461" s="17"/>
      <c r="U461" s="19"/>
    </row>
    <row r="462" spans="3:21" ht="15.75" customHeight="1">
      <c r="C462" s="17"/>
      <c r="D462" s="18"/>
      <c r="E462" s="18"/>
      <c r="F462" s="12"/>
      <c r="G462" s="12"/>
      <c r="H462" s="12"/>
      <c r="I462" s="12"/>
      <c r="J462" s="12"/>
      <c r="K462" s="12"/>
      <c r="L462" s="12"/>
      <c r="T462" s="17"/>
      <c r="U462" s="19"/>
    </row>
    <row r="463" spans="3:21" ht="15.75" customHeight="1">
      <c r="C463" s="17"/>
      <c r="D463" s="18"/>
      <c r="E463" s="18"/>
      <c r="F463" s="12"/>
      <c r="G463" s="12"/>
      <c r="H463" s="12"/>
      <c r="I463" s="12"/>
      <c r="J463" s="12"/>
      <c r="K463" s="12"/>
      <c r="L463" s="12"/>
      <c r="T463" s="17"/>
      <c r="U463" s="19"/>
    </row>
    <row r="464" spans="3:21" ht="15.75" customHeight="1">
      <c r="C464" s="17"/>
      <c r="D464" s="18"/>
      <c r="E464" s="18"/>
      <c r="F464" s="12"/>
      <c r="G464" s="12"/>
      <c r="H464" s="12"/>
      <c r="I464" s="12"/>
      <c r="J464" s="12"/>
      <c r="K464" s="12"/>
      <c r="L464" s="12"/>
      <c r="T464" s="17"/>
      <c r="U464" s="19"/>
    </row>
    <row r="465" spans="3:21" ht="15.75" customHeight="1">
      <c r="C465" s="17"/>
      <c r="D465" s="18"/>
      <c r="E465" s="18"/>
      <c r="F465" s="12"/>
      <c r="G465" s="12"/>
      <c r="H465" s="12"/>
      <c r="I465" s="12"/>
      <c r="J465" s="12"/>
      <c r="K465" s="12"/>
      <c r="L465" s="12"/>
      <c r="T465" s="17"/>
      <c r="U465" s="19"/>
    </row>
    <row r="466" spans="3:21" ht="15.75" customHeight="1">
      <c r="C466" s="17"/>
      <c r="D466" s="18"/>
      <c r="E466" s="18"/>
      <c r="F466" s="12"/>
      <c r="G466" s="12"/>
      <c r="H466" s="12"/>
      <c r="I466" s="12"/>
      <c r="J466" s="12"/>
      <c r="K466" s="12"/>
      <c r="L466" s="12"/>
      <c r="T466" s="17"/>
      <c r="U466" s="19"/>
    </row>
    <row r="467" spans="3:21" ht="15.75" customHeight="1">
      <c r="C467" s="17"/>
      <c r="D467" s="18"/>
      <c r="E467" s="18"/>
      <c r="F467" s="12"/>
      <c r="G467" s="12"/>
      <c r="H467" s="12"/>
      <c r="I467" s="12"/>
      <c r="J467" s="12"/>
      <c r="K467" s="12"/>
      <c r="L467" s="12"/>
      <c r="T467" s="17"/>
      <c r="U467" s="19"/>
    </row>
    <row r="468" spans="3:21" ht="15.75" customHeight="1">
      <c r="C468" s="17"/>
      <c r="D468" s="18"/>
      <c r="E468" s="18"/>
      <c r="F468" s="12"/>
      <c r="G468" s="12"/>
      <c r="H468" s="12"/>
      <c r="I468" s="12"/>
      <c r="J468" s="12"/>
      <c r="K468" s="12"/>
      <c r="L468" s="12"/>
      <c r="T468" s="17"/>
      <c r="U468" s="19"/>
    </row>
    <row r="469" spans="3:21" ht="15.75" customHeight="1">
      <c r="C469" s="17"/>
      <c r="D469" s="18"/>
      <c r="E469" s="18"/>
      <c r="F469" s="12"/>
      <c r="G469" s="12"/>
      <c r="H469" s="12"/>
      <c r="I469" s="12"/>
      <c r="J469" s="12"/>
      <c r="K469" s="12"/>
      <c r="L469" s="12"/>
      <c r="T469" s="17"/>
      <c r="U469" s="19"/>
    </row>
    <row r="470" spans="3:21" ht="15.75" customHeight="1">
      <c r="C470" s="17"/>
      <c r="D470" s="18"/>
      <c r="E470" s="18"/>
      <c r="F470" s="12"/>
      <c r="G470" s="12"/>
      <c r="H470" s="12"/>
      <c r="I470" s="12"/>
      <c r="J470" s="12"/>
      <c r="K470" s="12"/>
      <c r="L470" s="12"/>
      <c r="T470" s="17"/>
      <c r="U470" s="19"/>
    </row>
    <row r="471" spans="3:21" ht="15.75" customHeight="1">
      <c r="C471" s="17"/>
      <c r="D471" s="18"/>
      <c r="E471" s="18"/>
      <c r="F471" s="12"/>
      <c r="G471" s="12"/>
      <c r="H471" s="12"/>
      <c r="I471" s="12"/>
      <c r="J471" s="12"/>
      <c r="K471" s="12"/>
      <c r="L471" s="12"/>
      <c r="T471" s="17"/>
      <c r="U471" s="19"/>
    </row>
    <row r="472" spans="3:21" ht="15.75" customHeight="1">
      <c r="C472" s="17"/>
      <c r="D472" s="18"/>
      <c r="E472" s="18"/>
      <c r="F472" s="12"/>
      <c r="G472" s="12"/>
      <c r="H472" s="12"/>
      <c r="I472" s="12"/>
      <c r="J472" s="12"/>
      <c r="K472" s="12"/>
      <c r="L472" s="12"/>
      <c r="T472" s="17"/>
      <c r="U472" s="19"/>
    </row>
    <row r="473" spans="3:21" ht="15.75" customHeight="1">
      <c r="C473" s="17"/>
      <c r="D473" s="18"/>
      <c r="E473" s="18"/>
      <c r="F473" s="12"/>
      <c r="G473" s="12"/>
      <c r="H473" s="12"/>
      <c r="I473" s="12"/>
      <c r="J473" s="12"/>
      <c r="K473" s="12"/>
      <c r="L473" s="12"/>
      <c r="T473" s="17"/>
      <c r="U473" s="19"/>
    </row>
    <row r="474" spans="3:21" ht="15.75" customHeight="1">
      <c r="C474" s="17"/>
      <c r="D474" s="18"/>
      <c r="E474" s="18"/>
      <c r="F474" s="12"/>
      <c r="G474" s="12"/>
      <c r="H474" s="12"/>
      <c r="I474" s="12"/>
      <c r="J474" s="12"/>
      <c r="K474" s="12"/>
      <c r="L474" s="12"/>
      <c r="T474" s="17"/>
      <c r="U474" s="19"/>
    </row>
    <row r="475" spans="3:21" ht="15.75" customHeight="1">
      <c r="C475" s="17"/>
      <c r="D475" s="18"/>
      <c r="E475" s="18"/>
      <c r="F475" s="12"/>
      <c r="G475" s="12"/>
      <c r="H475" s="12"/>
      <c r="I475" s="12"/>
      <c r="J475" s="12"/>
      <c r="K475" s="12"/>
      <c r="L475" s="12"/>
      <c r="T475" s="17"/>
      <c r="U475" s="19"/>
    </row>
    <row r="476" spans="3:21" ht="15.75" customHeight="1">
      <c r="C476" s="17"/>
      <c r="D476" s="18"/>
      <c r="E476" s="18"/>
      <c r="F476" s="12"/>
      <c r="G476" s="12"/>
      <c r="H476" s="12"/>
      <c r="I476" s="12"/>
      <c r="J476" s="12"/>
      <c r="K476" s="12"/>
      <c r="L476" s="12"/>
      <c r="T476" s="17"/>
      <c r="U476" s="19"/>
    </row>
    <row r="477" spans="3:21" ht="15.75" customHeight="1">
      <c r="C477" s="17"/>
      <c r="D477" s="18"/>
      <c r="E477" s="18"/>
      <c r="F477" s="12"/>
      <c r="G477" s="12"/>
      <c r="H477" s="12"/>
      <c r="I477" s="12"/>
      <c r="J477" s="12"/>
      <c r="K477" s="12"/>
      <c r="L477" s="12"/>
      <c r="T477" s="17"/>
      <c r="U477" s="19"/>
    </row>
    <row r="478" spans="3:21" ht="15.75" customHeight="1">
      <c r="C478" s="17"/>
      <c r="D478" s="18"/>
      <c r="E478" s="18"/>
      <c r="F478" s="12"/>
      <c r="G478" s="12"/>
      <c r="H478" s="12"/>
      <c r="I478" s="12"/>
      <c r="J478" s="12"/>
      <c r="K478" s="12"/>
      <c r="L478" s="12"/>
      <c r="T478" s="17"/>
      <c r="U478" s="19"/>
    </row>
    <row r="479" spans="3:21" ht="15.75" customHeight="1">
      <c r="C479" s="17"/>
      <c r="D479" s="18"/>
      <c r="E479" s="18"/>
      <c r="F479" s="12"/>
      <c r="G479" s="12"/>
      <c r="H479" s="12"/>
      <c r="I479" s="12"/>
      <c r="J479" s="12"/>
      <c r="K479" s="12"/>
      <c r="L479" s="12"/>
      <c r="T479" s="17"/>
      <c r="U479" s="19"/>
    </row>
    <row r="480" spans="3:21" ht="15.75" customHeight="1">
      <c r="C480" s="17"/>
      <c r="D480" s="18"/>
      <c r="E480" s="18"/>
      <c r="F480" s="12"/>
      <c r="G480" s="12"/>
      <c r="H480" s="12"/>
      <c r="I480" s="12"/>
      <c r="J480" s="12"/>
      <c r="K480" s="12"/>
      <c r="L480" s="12"/>
      <c r="T480" s="17"/>
      <c r="U480" s="19"/>
    </row>
    <row r="481" spans="3:21" ht="15.75" customHeight="1">
      <c r="C481" s="17"/>
      <c r="D481" s="18"/>
      <c r="E481" s="18"/>
      <c r="F481" s="12"/>
      <c r="G481" s="12"/>
      <c r="H481" s="12"/>
      <c r="I481" s="12"/>
      <c r="J481" s="12"/>
      <c r="K481" s="12"/>
      <c r="L481" s="12"/>
      <c r="T481" s="17"/>
      <c r="U481" s="19"/>
    </row>
    <row r="482" spans="3:21" ht="15.75" customHeight="1">
      <c r="C482" s="17"/>
      <c r="D482" s="18"/>
      <c r="E482" s="18"/>
      <c r="F482" s="12"/>
      <c r="G482" s="12"/>
      <c r="H482" s="12"/>
      <c r="I482" s="12"/>
      <c r="J482" s="12"/>
      <c r="K482" s="12"/>
      <c r="L482" s="12"/>
      <c r="T482" s="17"/>
      <c r="U482" s="19"/>
    </row>
    <row r="483" spans="3:21" ht="15.75" customHeight="1">
      <c r="C483" s="17"/>
      <c r="D483" s="18"/>
      <c r="E483" s="18"/>
      <c r="F483" s="12"/>
      <c r="G483" s="12"/>
      <c r="H483" s="12"/>
      <c r="I483" s="12"/>
      <c r="J483" s="12"/>
      <c r="K483" s="12"/>
      <c r="L483" s="12"/>
      <c r="T483" s="17"/>
      <c r="U483" s="19"/>
    </row>
    <row r="484" spans="3:21" ht="15.75" customHeight="1">
      <c r="C484" s="17"/>
      <c r="D484" s="18"/>
      <c r="E484" s="18"/>
      <c r="F484" s="12"/>
      <c r="G484" s="12"/>
      <c r="H484" s="12"/>
      <c r="I484" s="12"/>
      <c r="J484" s="12"/>
      <c r="K484" s="12"/>
      <c r="L484" s="12"/>
      <c r="T484" s="17"/>
      <c r="U484" s="19"/>
    </row>
    <row r="485" spans="3:21" ht="15.75" customHeight="1">
      <c r="C485" s="17"/>
      <c r="D485" s="18"/>
      <c r="E485" s="18"/>
      <c r="F485" s="12"/>
      <c r="G485" s="12"/>
      <c r="H485" s="12"/>
      <c r="I485" s="12"/>
      <c r="J485" s="12"/>
      <c r="K485" s="12"/>
      <c r="L485" s="12"/>
      <c r="T485" s="17"/>
      <c r="U485" s="19"/>
    </row>
    <row r="486" spans="3:21" ht="15.75" customHeight="1">
      <c r="C486" s="17"/>
      <c r="D486" s="18"/>
      <c r="E486" s="18"/>
      <c r="F486" s="12"/>
      <c r="G486" s="12"/>
      <c r="H486" s="12"/>
      <c r="I486" s="12"/>
      <c r="J486" s="12"/>
      <c r="K486" s="12"/>
      <c r="L486" s="12"/>
      <c r="T486" s="17"/>
      <c r="U486" s="19"/>
    </row>
    <row r="487" spans="3:21" ht="15.75" customHeight="1">
      <c r="C487" s="17"/>
      <c r="D487" s="18"/>
      <c r="E487" s="18"/>
      <c r="F487" s="12"/>
      <c r="G487" s="12"/>
      <c r="H487" s="12"/>
      <c r="I487" s="12"/>
      <c r="J487" s="12"/>
      <c r="K487" s="12"/>
      <c r="L487" s="12"/>
      <c r="T487" s="17"/>
      <c r="U487" s="19"/>
    </row>
    <row r="488" spans="3:21" ht="15.75" customHeight="1">
      <c r="C488" s="17"/>
      <c r="D488" s="18"/>
      <c r="E488" s="18"/>
      <c r="F488" s="12"/>
      <c r="G488" s="12"/>
      <c r="H488" s="12"/>
      <c r="I488" s="12"/>
      <c r="J488" s="12"/>
      <c r="K488" s="12"/>
      <c r="L488" s="12"/>
      <c r="T488" s="17"/>
      <c r="U488" s="19"/>
    </row>
    <row r="489" spans="3:21" ht="15.75" customHeight="1">
      <c r="C489" s="17"/>
      <c r="D489" s="18"/>
      <c r="E489" s="18"/>
      <c r="F489" s="12"/>
      <c r="G489" s="12"/>
      <c r="H489" s="12"/>
      <c r="I489" s="12"/>
      <c r="J489" s="12"/>
      <c r="K489" s="12"/>
      <c r="L489" s="12"/>
      <c r="T489" s="17"/>
      <c r="U489" s="19"/>
    </row>
    <row r="490" spans="3:21" ht="15.75" customHeight="1">
      <c r="C490" s="17"/>
      <c r="D490" s="18"/>
      <c r="E490" s="18"/>
      <c r="F490" s="12"/>
      <c r="G490" s="12"/>
      <c r="H490" s="12"/>
      <c r="I490" s="12"/>
      <c r="J490" s="12"/>
      <c r="K490" s="12"/>
      <c r="L490" s="12"/>
      <c r="T490" s="17"/>
      <c r="U490" s="19"/>
    </row>
    <row r="491" spans="3:21" ht="15.75" customHeight="1">
      <c r="C491" s="17"/>
      <c r="D491" s="18"/>
      <c r="E491" s="18"/>
      <c r="F491" s="12"/>
      <c r="G491" s="12"/>
      <c r="H491" s="12"/>
      <c r="I491" s="12"/>
      <c r="J491" s="12"/>
      <c r="K491" s="12"/>
      <c r="L491" s="12"/>
      <c r="T491" s="17"/>
      <c r="U491" s="19"/>
    </row>
    <row r="492" spans="3:21" ht="15.75" customHeight="1">
      <c r="C492" s="17"/>
      <c r="D492" s="18"/>
      <c r="E492" s="18"/>
      <c r="F492" s="12"/>
      <c r="G492" s="12"/>
      <c r="H492" s="12"/>
      <c r="I492" s="12"/>
      <c r="J492" s="12"/>
      <c r="K492" s="12"/>
      <c r="L492" s="12"/>
      <c r="T492" s="17"/>
      <c r="U492" s="19"/>
    </row>
    <row r="493" spans="3:21" ht="15.75" customHeight="1">
      <c r="C493" s="17"/>
      <c r="D493" s="18"/>
      <c r="E493" s="18"/>
      <c r="F493" s="12"/>
      <c r="G493" s="12"/>
      <c r="H493" s="12"/>
      <c r="I493" s="12"/>
      <c r="J493" s="12"/>
      <c r="K493" s="12"/>
      <c r="L493" s="12"/>
      <c r="T493" s="17"/>
      <c r="U493" s="19"/>
    </row>
    <row r="494" spans="3:21" ht="15.75" customHeight="1">
      <c r="C494" s="17"/>
      <c r="D494" s="18"/>
      <c r="E494" s="18"/>
      <c r="F494" s="12"/>
      <c r="G494" s="12"/>
      <c r="H494" s="12"/>
      <c r="I494" s="12"/>
      <c r="J494" s="12"/>
      <c r="K494" s="12"/>
      <c r="L494" s="12"/>
      <c r="T494" s="17"/>
      <c r="U494" s="19"/>
    </row>
    <row r="495" spans="3:21" ht="15.75" customHeight="1">
      <c r="C495" s="17"/>
      <c r="D495" s="18"/>
      <c r="E495" s="18"/>
      <c r="F495" s="12"/>
      <c r="G495" s="12"/>
      <c r="H495" s="12"/>
      <c r="I495" s="12"/>
      <c r="J495" s="12"/>
      <c r="K495" s="12"/>
      <c r="L495" s="12"/>
      <c r="T495" s="17"/>
      <c r="U495" s="19"/>
    </row>
    <row r="496" spans="3:21" ht="15.75" customHeight="1">
      <c r="C496" s="17"/>
      <c r="D496" s="18"/>
      <c r="E496" s="18"/>
      <c r="F496" s="12"/>
      <c r="G496" s="12"/>
      <c r="H496" s="12"/>
      <c r="I496" s="12"/>
      <c r="J496" s="12"/>
      <c r="K496" s="12"/>
      <c r="L496" s="12"/>
      <c r="T496" s="17"/>
      <c r="U496" s="19"/>
    </row>
    <row r="497" spans="3:21" ht="15.75" customHeight="1">
      <c r="C497" s="17"/>
      <c r="D497" s="18"/>
      <c r="E497" s="18"/>
      <c r="F497" s="12"/>
      <c r="G497" s="12"/>
      <c r="H497" s="12"/>
      <c r="I497" s="12"/>
      <c r="J497" s="12"/>
      <c r="K497" s="12"/>
      <c r="L497" s="12"/>
      <c r="T497" s="17"/>
      <c r="U497" s="19"/>
    </row>
    <row r="498" spans="3:21" ht="15.75" customHeight="1">
      <c r="C498" s="17"/>
      <c r="D498" s="18"/>
      <c r="E498" s="18"/>
      <c r="F498" s="12"/>
      <c r="G498" s="12"/>
      <c r="H498" s="12"/>
      <c r="I498" s="12"/>
      <c r="J498" s="12"/>
      <c r="K498" s="12"/>
      <c r="L498" s="12"/>
      <c r="T498" s="17"/>
      <c r="U498" s="19"/>
    </row>
    <row r="499" spans="3:21" ht="15.75" customHeight="1">
      <c r="C499" s="17"/>
      <c r="D499" s="18"/>
      <c r="E499" s="18"/>
      <c r="F499" s="12"/>
      <c r="G499" s="12"/>
      <c r="H499" s="12"/>
      <c r="I499" s="12"/>
      <c r="J499" s="12"/>
      <c r="K499" s="12"/>
      <c r="L499" s="12"/>
      <c r="T499" s="17"/>
      <c r="U499" s="19"/>
    </row>
    <row r="500" spans="3:21" ht="15.75" customHeight="1">
      <c r="C500" s="17"/>
      <c r="D500" s="18"/>
      <c r="E500" s="18"/>
      <c r="F500" s="12"/>
      <c r="G500" s="12"/>
      <c r="H500" s="12"/>
      <c r="I500" s="12"/>
      <c r="J500" s="12"/>
      <c r="K500" s="12"/>
      <c r="L500" s="12"/>
      <c r="T500" s="17"/>
      <c r="U500" s="19"/>
    </row>
    <row r="501" spans="3:21" ht="15.75" customHeight="1">
      <c r="C501" s="17"/>
      <c r="D501" s="18"/>
      <c r="E501" s="18"/>
      <c r="F501" s="12"/>
      <c r="G501" s="12"/>
      <c r="H501" s="12"/>
      <c r="I501" s="12"/>
      <c r="J501" s="12"/>
      <c r="K501" s="12"/>
      <c r="L501" s="12"/>
      <c r="T501" s="17"/>
      <c r="U501" s="19"/>
    </row>
    <row r="502" spans="3:21" ht="15.75" customHeight="1">
      <c r="C502" s="17"/>
      <c r="D502" s="18"/>
      <c r="E502" s="18"/>
      <c r="F502" s="12"/>
      <c r="G502" s="12"/>
      <c r="H502" s="12"/>
      <c r="I502" s="12"/>
      <c r="J502" s="12"/>
      <c r="K502" s="12"/>
      <c r="L502" s="12"/>
      <c r="T502" s="17"/>
      <c r="U502" s="19"/>
    </row>
    <row r="503" spans="3:21" ht="15.75" customHeight="1">
      <c r="C503" s="17"/>
      <c r="D503" s="18"/>
      <c r="E503" s="18"/>
      <c r="F503" s="12"/>
      <c r="G503" s="12"/>
      <c r="H503" s="12"/>
      <c r="I503" s="12"/>
      <c r="J503" s="12"/>
      <c r="K503" s="12"/>
      <c r="L503" s="12"/>
      <c r="T503" s="17"/>
      <c r="U503" s="19"/>
    </row>
    <row r="504" spans="3:21" ht="15.75" customHeight="1">
      <c r="C504" s="17"/>
      <c r="D504" s="18"/>
      <c r="E504" s="18"/>
      <c r="F504" s="12"/>
      <c r="G504" s="12"/>
      <c r="H504" s="12"/>
      <c r="I504" s="12"/>
      <c r="J504" s="12"/>
      <c r="K504" s="12"/>
      <c r="L504" s="12"/>
      <c r="T504" s="17"/>
      <c r="U504" s="19"/>
    </row>
    <row r="505" spans="3:21" ht="15.75" customHeight="1">
      <c r="C505" s="17"/>
      <c r="D505" s="18"/>
      <c r="E505" s="18"/>
      <c r="F505" s="12"/>
      <c r="G505" s="12"/>
      <c r="H505" s="12"/>
      <c r="I505" s="12"/>
      <c r="J505" s="12"/>
      <c r="K505" s="12"/>
      <c r="L505" s="12"/>
      <c r="T505" s="17"/>
      <c r="U505" s="19"/>
    </row>
    <row r="506" spans="3:21" ht="15.75" customHeight="1">
      <c r="C506" s="17"/>
      <c r="D506" s="18"/>
      <c r="E506" s="18"/>
      <c r="F506" s="12"/>
      <c r="G506" s="12"/>
      <c r="H506" s="12"/>
      <c r="I506" s="12"/>
      <c r="J506" s="12"/>
      <c r="K506" s="12"/>
      <c r="L506" s="12"/>
      <c r="T506" s="17"/>
      <c r="U506" s="19"/>
    </row>
    <row r="507" spans="3:21" ht="15.75" customHeight="1">
      <c r="C507" s="17"/>
      <c r="D507" s="18"/>
      <c r="E507" s="18"/>
      <c r="F507" s="12"/>
      <c r="G507" s="12"/>
      <c r="H507" s="12"/>
      <c r="I507" s="12"/>
      <c r="J507" s="12"/>
      <c r="K507" s="12"/>
      <c r="L507" s="12"/>
      <c r="T507" s="17"/>
      <c r="U507" s="19"/>
    </row>
    <row r="508" spans="3:21" ht="15.75" customHeight="1">
      <c r="C508" s="17"/>
      <c r="D508" s="18"/>
      <c r="E508" s="18"/>
      <c r="F508" s="12"/>
      <c r="G508" s="12"/>
      <c r="H508" s="12"/>
      <c r="I508" s="12"/>
      <c r="J508" s="12"/>
      <c r="K508" s="12"/>
      <c r="L508" s="12"/>
      <c r="T508" s="17"/>
      <c r="U508" s="19"/>
    </row>
    <row r="509" spans="3:21" ht="15.75" customHeight="1">
      <c r="C509" s="17"/>
      <c r="D509" s="18"/>
      <c r="E509" s="18"/>
      <c r="F509" s="12"/>
      <c r="G509" s="12"/>
      <c r="H509" s="12"/>
      <c r="I509" s="12"/>
      <c r="J509" s="12"/>
      <c r="K509" s="12"/>
      <c r="L509" s="12"/>
      <c r="T509" s="17"/>
      <c r="U509" s="19"/>
    </row>
    <row r="510" spans="3:21" ht="15.75" customHeight="1">
      <c r="C510" s="17"/>
      <c r="D510" s="18"/>
      <c r="E510" s="18"/>
      <c r="F510" s="12"/>
      <c r="G510" s="12"/>
      <c r="H510" s="12"/>
      <c r="I510" s="12"/>
      <c r="J510" s="12"/>
      <c r="K510" s="12"/>
      <c r="L510" s="12"/>
      <c r="T510" s="17"/>
      <c r="U510" s="19"/>
    </row>
    <row r="511" spans="3:21" ht="15.75" customHeight="1">
      <c r="C511" s="17"/>
      <c r="D511" s="18"/>
      <c r="E511" s="18"/>
      <c r="F511" s="12"/>
      <c r="G511" s="12"/>
      <c r="H511" s="12"/>
      <c r="I511" s="12"/>
      <c r="J511" s="12"/>
      <c r="K511" s="12"/>
      <c r="L511" s="12"/>
      <c r="T511" s="17"/>
      <c r="U511" s="19"/>
    </row>
    <row r="512" spans="3:21" ht="15.75" customHeight="1">
      <c r="C512" s="17"/>
      <c r="D512" s="18"/>
      <c r="E512" s="18"/>
      <c r="F512" s="12"/>
      <c r="G512" s="12"/>
      <c r="H512" s="12"/>
      <c r="I512" s="12"/>
      <c r="J512" s="12"/>
      <c r="K512" s="12"/>
      <c r="L512" s="12"/>
      <c r="T512" s="17"/>
      <c r="U512" s="19"/>
    </row>
    <row r="513" spans="3:21" ht="15.75" customHeight="1">
      <c r="C513" s="17"/>
      <c r="D513" s="18"/>
      <c r="E513" s="18"/>
      <c r="F513" s="12"/>
      <c r="G513" s="12"/>
      <c r="H513" s="12"/>
      <c r="I513" s="12"/>
      <c r="J513" s="12"/>
      <c r="K513" s="12"/>
      <c r="L513" s="12"/>
      <c r="T513" s="17"/>
      <c r="U513" s="19"/>
    </row>
    <row r="514" spans="3:21" ht="15.75" customHeight="1">
      <c r="C514" s="17"/>
      <c r="D514" s="18"/>
      <c r="E514" s="18"/>
      <c r="F514" s="12"/>
      <c r="G514" s="12"/>
      <c r="H514" s="12"/>
      <c r="I514" s="12"/>
      <c r="J514" s="12"/>
      <c r="K514" s="12"/>
      <c r="L514" s="12"/>
      <c r="T514" s="17"/>
      <c r="U514" s="19"/>
    </row>
    <row r="515" spans="3:21" ht="15.75" customHeight="1">
      <c r="C515" s="17"/>
      <c r="D515" s="18"/>
      <c r="E515" s="18"/>
      <c r="F515" s="12"/>
      <c r="G515" s="12"/>
      <c r="H515" s="12"/>
      <c r="I515" s="12"/>
      <c r="J515" s="12"/>
      <c r="K515" s="12"/>
      <c r="L515" s="12"/>
      <c r="T515" s="17"/>
      <c r="U515" s="19"/>
    </row>
    <row r="516" spans="3:21" ht="15.75" customHeight="1">
      <c r="C516" s="17"/>
      <c r="D516" s="18"/>
      <c r="E516" s="18"/>
      <c r="F516" s="12"/>
      <c r="G516" s="12"/>
      <c r="H516" s="12"/>
      <c r="I516" s="12"/>
      <c r="J516" s="12"/>
      <c r="K516" s="12"/>
      <c r="L516" s="12"/>
      <c r="T516" s="17"/>
      <c r="U516" s="19"/>
    </row>
    <row r="517" spans="3:21" ht="15.75" customHeight="1">
      <c r="C517" s="17"/>
      <c r="D517" s="18"/>
      <c r="E517" s="18"/>
      <c r="F517" s="12"/>
      <c r="G517" s="12"/>
      <c r="H517" s="12"/>
      <c r="I517" s="12"/>
      <c r="J517" s="12"/>
      <c r="K517" s="12"/>
      <c r="L517" s="12"/>
      <c r="T517" s="17"/>
      <c r="U517" s="19"/>
    </row>
    <row r="518" spans="3:21" ht="15.75" customHeight="1">
      <c r="C518" s="17"/>
      <c r="D518" s="18"/>
      <c r="E518" s="18"/>
      <c r="F518" s="12"/>
      <c r="G518" s="12"/>
      <c r="H518" s="12"/>
      <c r="I518" s="12"/>
      <c r="J518" s="12"/>
      <c r="K518" s="12"/>
      <c r="L518" s="12"/>
      <c r="T518" s="17"/>
      <c r="U518" s="19"/>
    </row>
    <row r="519" spans="3:21" ht="15.75" customHeight="1">
      <c r="C519" s="17"/>
      <c r="D519" s="18"/>
      <c r="E519" s="18"/>
      <c r="F519" s="12"/>
      <c r="G519" s="12"/>
      <c r="H519" s="12"/>
      <c r="I519" s="12"/>
      <c r="J519" s="12"/>
      <c r="K519" s="12"/>
      <c r="L519" s="12"/>
      <c r="T519" s="17"/>
      <c r="U519" s="19"/>
    </row>
    <row r="520" spans="3:21" ht="15.75" customHeight="1">
      <c r="C520" s="17"/>
      <c r="D520" s="18"/>
      <c r="E520" s="18"/>
      <c r="F520" s="12"/>
      <c r="G520" s="12"/>
      <c r="H520" s="12"/>
      <c r="I520" s="12"/>
      <c r="J520" s="12"/>
      <c r="K520" s="12"/>
      <c r="L520" s="12"/>
      <c r="T520" s="17"/>
      <c r="U520" s="19"/>
    </row>
    <row r="521" spans="3:21" ht="15.75" customHeight="1">
      <c r="C521" s="17"/>
      <c r="D521" s="18"/>
      <c r="E521" s="18"/>
      <c r="F521" s="12"/>
      <c r="G521" s="12"/>
      <c r="H521" s="12"/>
      <c r="I521" s="12"/>
      <c r="J521" s="12"/>
      <c r="K521" s="12"/>
      <c r="L521" s="12"/>
      <c r="T521" s="17"/>
      <c r="U521" s="19"/>
    </row>
    <row r="522" spans="3:21" ht="15.75" customHeight="1">
      <c r="C522" s="17"/>
      <c r="D522" s="18"/>
      <c r="E522" s="18"/>
      <c r="F522" s="12"/>
      <c r="G522" s="12"/>
      <c r="H522" s="12"/>
      <c r="I522" s="12"/>
      <c r="J522" s="12"/>
      <c r="K522" s="12"/>
      <c r="L522" s="12"/>
      <c r="T522" s="17"/>
      <c r="U522" s="19"/>
    </row>
    <row r="523" spans="3:21" ht="15.75" customHeight="1">
      <c r="C523" s="17"/>
      <c r="D523" s="18"/>
      <c r="E523" s="18"/>
      <c r="F523" s="12"/>
      <c r="G523" s="12"/>
      <c r="H523" s="12"/>
      <c r="I523" s="12"/>
      <c r="J523" s="12"/>
      <c r="K523" s="12"/>
      <c r="L523" s="12"/>
      <c r="T523" s="17"/>
      <c r="U523" s="19"/>
    </row>
    <row r="524" spans="3:21" ht="15.75" customHeight="1">
      <c r="C524" s="17"/>
      <c r="D524" s="18"/>
      <c r="E524" s="18"/>
      <c r="F524" s="12"/>
      <c r="G524" s="12"/>
      <c r="H524" s="12"/>
      <c r="I524" s="12"/>
      <c r="J524" s="12"/>
      <c r="K524" s="12"/>
      <c r="L524" s="12"/>
      <c r="T524" s="17"/>
      <c r="U524" s="19"/>
    </row>
    <row r="525" spans="3:21" ht="15.75" customHeight="1">
      <c r="C525" s="17"/>
      <c r="D525" s="18"/>
      <c r="E525" s="18"/>
      <c r="F525" s="12"/>
      <c r="G525" s="12"/>
      <c r="H525" s="12"/>
      <c r="I525" s="12"/>
      <c r="J525" s="12"/>
      <c r="K525" s="12"/>
      <c r="L525" s="12"/>
      <c r="T525" s="17"/>
      <c r="U525" s="19"/>
    </row>
    <row r="526" spans="3:21" ht="15.75" customHeight="1">
      <c r="C526" s="17"/>
      <c r="D526" s="18"/>
      <c r="E526" s="18"/>
      <c r="F526" s="12"/>
      <c r="G526" s="12"/>
      <c r="H526" s="12"/>
      <c r="I526" s="12"/>
      <c r="J526" s="12"/>
      <c r="K526" s="12"/>
      <c r="L526" s="12"/>
      <c r="T526" s="17"/>
      <c r="U526" s="19"/>
    </row>
    <row r="527" spans="3:21" ht="15.75" customHeight="1">
      <c r="C527" s="17"/>
      <c r="D527" s="18"/>
      <c r="E527" s="18"/>
      <c r="F527" s="12"/>
      <c r="G527" s="12"/>
      <c r="H527" s="12"/>
      <c r="I527" s="12"/>
      <c r="J527" s="12"/>
      <c r="K527" s="12"/>
      <c r="L527" s="12"/>
      <c r="T527" s="17"/>
      <c r="U527" s="19"/>
    </row>
    <row r="528" spans="3:21" ht="15.75" customHeight="1">
      <c r="C528" s="17"/>
      <c r="D528" s="18"/>
      <c r="E528" s="18"/>
      <c r="F528" s="12"/>
      <c r="G528" s="12"/>
      <c r="H528" s="12"/>
      <c r="I528" s="12"/>
      <c r="J528" s="12"/>
      <c r="K528" s="12"/>
      <c r="L528" s="12"/>
      <c r="T528" s="17"/>
      <c r="U528" s="19"/>
    </row>
    <row r="529" spans="3:21" ht="15.75" customHeight="1">
      <c r="C529" s="17"/>
      <c r="D529" s="18"/>
      <c r="E529" s="18"/>
      <c r="F529" s="12"/>
      <c r="G529" s="12"/>
      <c r="H529" s="12"/>
      <c r="I529" s="12"/>
      <c r="J529" s="12"/>
      <c r="K529" s="12"/>
      <c r="L529" s="12"/>
      <c r="T529" s="17"/>
      <c r="U529" s="19"/>
    </row>
    <row r="530" spans="3:21" ht="15.75" customHeight="1">
      <c r="C530" s="17"/>
      <c r="D530" s="18"/>
      <c r="E530" s="18"/>
      <c r="F530" s="12"/>
      <c r="G530" s="12"/>
      <c r="H530" s="12"/>
      <c r="I530" s="12"/>
      <c r="J530" s="12"/>
      <c r="K530" s="12"/>
      <c r="L530" s="12"/>
      <c r="T530" s="17"/>
      <c r="U530" s="19"/>
    </row>
    <row r="531" spans="3:21" ht="15.75" customHeight="1">
      <c r="C531" s="17"/>
      <c r="D531" s="18"/>
      <c r="E531" s="18"/>
      <c r="F531" s="12"/>
      <c r="G531" s="12"/>
      <c r="H531" s="12"/>
      <c r="I531" s="12"/>
      <c r="J531" s="12"/>
      <c r="K531" s="12"/>
      <c r="L531" s="12"/>
      <c r="T531" s="17"/>
      <c r="U531" s="19"/>
    </row>
    <row r="532" spans="3:21" ht="15.75" customHeight="1">
      <c r="C532" s="17"/>
      <c r="D532" s="18"/>
      <c r="E532" s="18"/>
      <c r="F532" s="12"/>
      <c r="G532" s="12"/>
      <c r="H532" s="12"/>
      <c r="I532" s="12"/>
      <c r="J532" s="12"/>
      <c r="K532" s="12"/>
      <c r="L532" s="12"/>
      <c r="T532" s="17"/>
      <c r="U532" s="19"/>
    </row>
    <row r="533" spans="3:21" ht="15.75" customHeight="1">
      <c r="C533" s="17"/>
      <c r="D533" s="18"/>
      <c r="E533" s="18"/>
      <c r="F533" s="12"/>
      <c r="G533" s="12"/>
      <c r="H533" s="12"/>
      <c r="I533" s="12"/>
      <c r="J533" s="12"/>
      <c r="K533" s="12"/>
      <c r="L533" s="12"/>
      <c r="T533" s="17"/>
      <c r="U533" s="19"/>
    </row>
    <row r="534" spans="3:21" ht="15.75" customHeight="1">
      <c r="C534" s="17"/>
      <c r="D534" s="18"/>
      <c r="E534" s="18"/>
      <c r="F534" s="12"/>
      <c r="G534" s="12"/>
      <c r="H534" s="12"/>
      <c r="I534" s="12"/>
      <c r="J534" s="12"/>
      <c r="K534" s="12"/>
      <c r="L534" s="12"/>
      <c r="T534" s="17"/>
      <c r="U534" s="19"/>
    </row>
    <row r="535" spans="3:21" ht="15.75" customHeight="1">
      <c r="C535" s="17"/>
      <c r="D535" s="18"/>
      <c r="E535" s="18"/>
      <c r="F535" s="12"/>
      <c r="G535" s="12"/>
      <c r="H535" s="12"/>
      <c r="I535" s="12"/>
      <c r="J535" s="12"/>
      <c r="K535" s="12"/>
      <c r="L535" s="12"/>
      <c r="T535" s="17"/>
      <c r="U535" s="19"/>
    </row>
    <row r="536" spans="3:21" ht="15.75" customHeight="1">
      <c r="C536" s="17"/>
      <c r="D536" s="18"/>
      <c r="E536" s="18"/>
      <c r="F536" s="12"/>
      <c r="G536" s="12"/>
      <c r="H536" s="12"/>
      <c r="I536" s="12"/>
      <c r="J536" s="12"/>
      <c r="K536" s="12"/>
      <c r="L536" s="12"/>
      <c r="T536" s="17"/>
      <c r="U536" s="19"/>
    </row>
    <row r="537" spans="3:21" ht="15.75" customHeight="1">
      <c r="C537" s="17"/>
      <c r="D537" s="18"/>
      <c r="E537" s="18"/>
      <c r="F537" s="12"/>
      <c r="G537" s="12"/>
      <c r="H537" s="12"/>
      <c r="I537" s="12"/>
      <c r="J537" s="12"/>
      <c r="K537" s="12"/>
      <c r="L537" s="12"/>
      <c r="T537" s="17"/>
      <c r="U537" s="19"/>
    </row>
    <row r="538" spans="3:21" ht="15.75" customHeight="1">
      <c r="C538" s="17"/>
      <c r="D538" s="18"/>
      <c r="E538" s="18"/>
      <c r="F538" s="12"/>
      <c r="G538" s="12"/>
      <c r="H538" s="12"/>
      <c r="I538" s="12"/>
      <c r="J538" s="12"/>
      <c r="K538" s="12"/>
      <c r="L538" s="12"/>
      <c r="T538" s="17"/>
      <c r="U538" s="19"/>
    </row>
    <row r="539" spans="3:21" ht="15.75" customHeight="1">
      <c r="C539" s="17"/>
      <c r="D539" s="18"/>
      <c r="E539" s="18"/>
      <c r="F539" s="12"/>
      <c r="G539" s="12"/>
      <c r="H539" s="12"/>
      <c r="I539" s="12"/>
      <c r="J539" s="12"/>
      <c r="K539" s="12"/>
      <c r="L539" s="12"/>
      <c r="T539" s="17"/>
      <c r="U539" s="19"/>
    </row>
    <row r="540" spans="3:21" ht="15.75" customHeight="1">
      <c r="C540" s="17"/>
      <c r="D540" s="18"/>
      <c r="E540" s="18"/>
      <c r="F540" s="12"/>
      <c r="G540" s="12"/>
      <c r="H540" s="12"/>
      <c r="I540" s="12"/>
      <c r="J540" s="12"/>
      <c r="K540" s="12"/>
      <c r="L540" s="12"/>
      <c r="T540" s="17"/>
      <c r="U540" s="19"/>
    </row>
    <row r="541" spans="3:21" ht="15.75" customHeight="1">
      <c r="C541" s="17"/>
      <c r="D541" s="18"/>
      <c r="E541" s="18"/>
      <c r="F541" s="12"/>
      <c r="G541" s="12"/>
      <c r="H541" s="12"/>
      <c r="I541" s="12"/>
      <c r="J541" s="12"/>
      <c r="K541" s="12"/>
      <c r="L541" s="12"/>
      <c r="T541" s="17"/>
      <c r="U541" s="19"/>
    </row>
    <row r="542" spans="3:21" ht="15.75" customHeight="1">
      <c r="C542" s="17"/>
      <c r="D542" s="18"/>
      <c r="E542" s="18"/>
      <c r="F542" s="12"/>
      <c r="G542" s="12"/>
      <c r="H542" s="12"/>
      <c r="I542" s="12"/>
      <c r="J542" s="12"/>
      <c r="K542" s="12"/>
      <c r="L542" s="12"/>
      <c r="T542" s="17"/>
      <c r="U542" s="19"/>
    </row>
  </sheetData>
  <mergeCells count="1">
    <mergeCell ref="D4:F4"/>
  </mergeCells>
  <pageMargins left="0.7" right="0.7" top="0.75" bottom="0.75" header="0.3" footer="0.3"/>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V510"/>
  <sheetViews>
    <sheetView showGridLines="0" zoomScale="90" zoomScaleNormal="90" zoomScalePageLayoutView="90" workbookViewId="0"/>
  </sheetViews>
  <sheetFormatPr defaultColWidth="8.875" defaultRowHeight="15.75" customHeight="1"/>
  <cols>
    <col min="1" max="1" width="12" style="2" bestFit="1" customWidth="1"/>
    <col min="2" max="2" width="19" style="2" bestFit="1" customWidth="1"/>
    <col min="3" max="3" width="13.125" style="2" bestFit="1" customWidth="1"/>
    <col min="4" max="4" width="32.125" style="2" customWidth="1"/>
    <col min="5" max="5" width="181.375" style="2" customWidth="1"/>
    <col min="6" max="7" width="10.125" style="2" customWidth="1"/>
    <col min="8" max="18" width="9.375" style="2" customWidth="1"/>
    <col min="19" max="19" width="8.875" style="2"/>
    <col min="20" max="20" width="20.125" style="2" customWidth="1"/>
    <col min="21" max="21" width="16.625" style="2" customWidth="1"/>
    <col min="22" max="22" width="11.5" style="2" customWidth="1"/>
    <col min="23" max="30" width="14.125" style="2" customWidth="1"/>
    <col min="31" max="31" width="30.125" style="2" customWidth="1"/>
    <col min="32" max="33" width="10.625" style="2" customWidth="1"/>
    <col min="34" max="34" width="19.375" style="2" customWidth="1"/>
    <col min="35" max="16384" width="8.875" style="2"/>
  </cols>
  <sheetData>
    <row r="1" spans="1:22" s="47" customFormat="1" ht="16.5" customHeight="1"/>
    <row r="2" spans="1:22" s="47" customFormat="1" ht="58.5" customHeight="1">
      <c r="D2" s="46" t="s">
        <v>192</v>
      </c>
      <c r="T2" s="6"/>
    </row>
    <row r="3" spans="1:22" s="47" customFormat="1" ht="16.5" customHeight="1">
      <c r="T3" s="48"/>
      <c r="U3" s="2"/>
    </row>
    <row r="4" spans="1:22" s="47" customFormat="1" ht="16.5" customHeight="1">
      <c r="T4" s="38"/>
    </row>
    <row r="5" spans="1:22" s="47" customFormat="1" ht="16.5" customHeight="1"/>
    <row r="6" spans="1:22" s="47" customFormat="1" ht="16.5" customHeight="1">
      <c r="U6" s="184"/>
    </row>
    <row r="7" spans="1:22">
      <c r="A7" s="2" t="s">
        <v>287</v>
      </c>
      <c r="B7" s="2" t="s">
        <v>86</v>
      </c>
      <c r="C7" s="2" t="s">
        <v>889</v>
      </c>
      <c r="D7" s="2" t="s">
        <v>89</v>
      </c>
      <c r="E7" s="169" t="s">
        <v>99</v>
      </c>
      <c r="F7" s="37"/>
    </row>
    <row r="8" spans="1:22" ht="15.75" customHeight="1">
      <c r="A8" s="2" t="str">
        <f>INDEX('AMZN Auto Part MASTER'!$4:$4,MATCH('Additional Comments'!D8,'AMZN Auto Part MASTER'!$3:$3,0))</f>
        <v>Independent</v>
      </c>
      <c r="B8" s="2" t="str">
        <f>INDEX('AMZN Auto Part MASTER'!$6:$6,MATCH('Additional Comments'!D8,'AMZN Auto Part MASTER'!$3:$3,0))</f>
        <v>Seattle, WA</v>
      </c>
      <c r="C8" s="2" t="str">
        <f>INDEX('AMZN Auto Part MASTER'!$5:$5,MATCH('Additional Comments'!D8,'AMZN Auto Part MASTER'!$3:$3,0))</f>
        <v>Shop Manager</v>
      </c>
      <c r="D8" s="17" t="s">
        <v>5</v>
      </c>
      <c r="E8" s="256">
        <f>'AMZN Auto Part MASTER'!$D$68</f>
        <v>0</v>
      </c>
      <c r="F8" s="30"/>
      <c r="G8" s="19"/>
      <c r="H8" s="19"/>
      <c r="I8" s="19"/>
      <c r="J8" s="19"/>
      <c r="K8" s="19"/>
      <c r="L8" s="19"/>
      <c r="M8" s="15"/>
      <c r="O8" s="15"/>
      <c r="U8" s="17"/>
      <c r="V8" s="15"/>
    </row>
    <row r="9" spans="1:22" ht="15.75" customHeight="1">
      <c r="A9" s="2" t="str">
        <f>INDEX('AMZN Auto Part MASTER'!$4:$4,MATCH('Additional Comments'!D9,'AMZN Auto Part MASTER'!$3:$3,0))</f>
        <v>Independent</v>
      </c>
      <c r="B9" s="2" t="str">
        <f>INDEX('AMZN Auto Part MASTER'!$6:$6,MATCH('Additional Comments'!D9,'AMZN Auto Part MASTER'!$3:$3,0))</f>
        <v>Baytown, TX</v>
      </c>
      <c r="C9" s="2" t="str">
        <f>INDEX('AMZN Auto Part MASTER'!$5:$5,MATCH('Additional Comments'!D9,'AMZN Auto Part MASTER'!$3:$3,0))</f>
        <v>Manager</v>
      </c>
      <c r="D9" s="17" t="s">
        <v>6</v>
      </c>
      <c r="E9" s="256">
        <f>'AMZN Auto Part MASTER'!$E$68</f>
        <v>0</v>
      </c>
      <c r="F9" s="30"/>
      <c r="G9" s="19"/>
      <c r="H9" s="19"/>
      <c r="I9" s="19"/>
      <c r="J9" s="19"/>
      <c r="K9" s="19"/>
      <c r="L9" s="19"/>
      <c r="M9" s="15"/>
      <c r="O9" s="15"/>
      <c r="U9" s="17"/>
      <c r="V9" s="15"/>
    </row>
    <row r="10" spans="1:22" ht="15.75" customHeight="1">
      <c r="A10" s="2" t="str">
        <f>INDEX('AMZN Auto Part MASTER'!$4:$4,MATCH('Additional Comments'!D10,'AMZN Auto Part MASTER'!$3:$3,0))</f>
        <v>Independent</v>
      </c>
      <c r="B10" s="2" t="str">
        <f>INDEX('AMZN Auto Part MASTER'!$6:$6,MATCH('Additional Comments'!D10,'AMZN Auto Part MASTER'!$3:$3,0))</f>
        <v>Amarillo, TX</v>
      </c>
      <c r="C10" s="2" t="str">
        <f>INDEX('AMZN Auto Part MASTER'!$5:$5,MATCH('Additional Comments'!D10,'AMZN Auto Part MASTER'!$3:$3,0))</f>
        <v>Co-Owner</v>
      </c>
      <c r="D10" s="17" t="s">
        <v>7</v>
      </c>
      <c r="E10" s="256">
        <f>'AMZN Auto Part MASTER'!$F$68</f>
        <v>0</v>
      </c>
      <c r="F10" s="30"/>
      <c r="G10" s="19"/>
      <c r="H10" s="19"/>
      <c r="I10" s="19"/>
      <c r="J10" s="19"/>
      <c r="K10" s="19"/>
      <c r="L10" s="19"/>
      <c r="M10" s="15"/>
      <c r="O10" s="15"/>
      <c r="U10" s="17"/>
      <c r="V10" s="15"/>
    </row>
    <row r="11" spans="1:22" ht="15.75" customHeight="1">
      <c r="A11" s="2" t="str">
        <f>INDEX('AMZN Auto Part MASTER'!$4:$4,MATCH('Additional Comments'!D11,'AMZN Auto Part MASTER'!$3:$3,0))</f>
        <v>Independent</v>
      </c>
      <c r="B11" s="2" t="str">
        <f>INDEX('AMZN Auto Part MASTER'!$6:$6,MATCH('Additional Comments'!D11,'AMZN Auto Part MASTER'!$3:$3,0))</f>
        <v>Wichita, KS</v>
      </c>
      <c r="C11" s="2" t="str">
        <f>INDEX('AMZN Auto Part MASTER'!$5:$5,MATCH('Additional Comments'!D11,'AMZN Auto Part MASTER'!$3:$3,0))</f>
        <v>Owner</v>
      </c>
      <c r="D11" s="17" t="s">
        <v>8</v>
      </c>
      <c r="E11" s="256" t="str">
        <f>'AMZN Auto Part MASTER'!$G$68</f>
        <v>Most of our parts we order will arrive in a week. We don't get that many parts delivered in under 2 hours. We have a decent stock of most things we need as far as that goes.</v>
      </c>
      <c r="F11" s="30"/>
      <c r="G11" s="19"/>
      <c r="H11" s="19"/>
      <c r="I11" s="19"/>
      <c r="J11" s="19"/>
      <c r="K11" s="19"/>
      <c r="L11" s="19"/>
      <c r="M11" s="15"/>
      <c r="O11" s="15"/>
      <c r="U11" s="17"/>
      <c r="V11" s="15"/>
    </row>
    <row r="12" spans="1:22" ht="15.75" customHeight="1">
      <c r="A12" s="2" t="str">
        <f>INDEX('AMZN Auto Part MASTER'!$4:$4,MATCH('Additional Comments'!D12,'AMZN Auto Part MASTER'!$3:$3,0))</f>
        <v>Independent</v>
      </c>
      <c r="B12" s="2" t="str">
        <f>INDEX('AMZN Auto Part MASTER'!$6:$6,MATCH('Additional Comments'!D12,'AMZN Auto Part MASTER'!$3:$3,0))</f>
        <v>Albuquerque, NM</v>
      </c>
      <c r="C12" s="2" t="str">
        <f>INDEX('AMZN Auto Part MASTER'!$5:$5,MATCH('Additional Comments'!D12,'AMZN Auto Part MASTER'!$3:$3,0))</f>
        <v>Owner</v>
      </c>
      <c r="D12" s="17" t="s">
        <v>9</v>
      </c>
      <c r="E12" s="256" t="str">
        <f>'AMZN Auto Part MASTER'!$H$68</f>
        <v>I don't order online. I let the customer do that if that's what they decide they want to do. If I order online and a mishap happens, or a malfunction, etc, what have you, than that's on me to send it back and it's not easy to do so and than worry about warranties too. Easier on me to let the customer do that if that's what they want.</v>
      </c>
      <c r="F12" s="30"/>
      <c r="G12" s="19"/>
      <c r="H12" s="19"/>
      <c r="I12" s="19"/>
      <c r="J12" s="19"/>
      <c r="K12" s="19"/>
      <c r="L12" s="19"/>
      <c r="M12" s="15"/>
      <c r="O12" s="15"/>
      <c r="U12" s="17"/>
      <c r="V12" s="15"/>
    </row>
    <row r="13" spans="1:22" ht="15.75" customHeight="1">
      <c r="A13" s="2" t="str">
        <f>INDEX('AMZN Auto Part MASTER'!$4:$4,MATCH('Additional Comments'!D13,'AMZN Auto Part MASTER'!$3:$3,0))</f>
        <v>Independent</v>
      </c>
      <c r="B13" s="2" t="str">
        <f>INDEX('AMZN Auto Part MASTER'!$6:$6,MATCH('Additional Comments'!D13,'AMZN Auto Part MASTER'!$3:$3,0))</f>
        <v>Minturn, CO</v>
      </c>
      <c r="C13" s="2" t="str">
        <f>INDEX('AMZN Auto Part MASTER'!$5:$5,MATCH('Additional Comments'!D13,'AMZN Auto Part MASTER'!$3:$3,0))</f>
        <v>Manager</v>
      </c>
      <c r="D13" s="17" t="s">
        <v>0</v>
      </c>
      <c r="E13" s="256" t="str">
        <f>'AMZN Auto Part MASTER'!$I$68</f>
        <v>Amazon definitely has some pretty surprising pricing. Amazing. But we're not looking online to save money, so price isn't a concern to us. Regarding WP's delivery, they used to have 2 full time drivers, now they only have one and UPS the rest of the parts here. Which UPS damages a good bit of the parts, so that in and of itself has become a problem.</v>
      </c>
      <c r="F13" s="30"/>
      <c r="G13" s="19"/>
      <c r="H13" s="19"/>
      <c r="I13" s="19"/>
      <c r="J13" s="19"/>
      <c r="K13" s="19"/>
      <c r="L13" s="19"/>
      <c r="M13" s="15"/>
      <c r="O13" s="15"/>
      <c r="U13" s="17"/>
      <c r="V13" s="15"/>
    </row>
    <row r="14" spans="1:22" ht="15.75" customHeight="1">
      <c r="A14" s="2" t="str">
        <f>INDEX('AMZN Auto Part MASTER'!$4:$4,MATCH('Additional Comments'!D14,'AMZN Auto Part MASTER'!$3:$3,0))</f>
        <v>Independent</v>
      </c>
      <c r="B14" s="2" t="str">
        <f>INDEX('AMZN Auto Part MASTER'!$6:$6,MATCH('Additional Comments'!D14,'AMZN Auto Part MASTER'!$3:$3,0))</f>
        <v>Milwaukee, WI</v>
      </c>
      <c r="C14" s="2" t="str">
        <f>INDEX('AMZN Auto Part MASTER'!$5:$5,MATCH('Additional Comments'!D14,'AMZN Auto Part MASTER'!$3:$3,0))</f>
        <v>Owner</v>
      </c>
      <c r="D14" s="17" t="s">
        <v>1</v>
      </c>
      <c r="E14" s="256">
        <f>'AMZN Auto Part MASTER'!$J$68</f>
        <v>0</v>
      </c>
      <c r="F14" s="30"/>
      <c r="G14" s="19"/>
      <c r="H14" s="19"/>
      <c r="I14" s="19"/>
      <c r="J14" s="19"/>
      <c r="K14" s="19"/>
      <c r="L14" s="19"/>
      <c r="M14" s="15"/>
      <c r="O14" s="15"/>
      <c r="U14" s="17"/>
      <c r="V14" s="15"/>
    </row>
    <row r="15" spans="1:22" ht="15.75" customHeight="1">
      <c r="A15" s="2" t="str">
        <f>INDEX('AMZN Auto Part MASTER'!$4:$4,MATCH('Additional Comments'!D15,'AMZN Auto Part MASTER'!$3:$3,0))</f>
        <v>Independent</v>
      </c>
      <c r="B15" s="2" t="str">
        <f>INDEX('AMZN Auto Part MASTER'!$6:$6,MATCH('Additional Comments'!D15,'AMZN Auto Part MASTER'!$3:$3,0))</f>
        <v>Omaha, NE</v>
      </c>
      <c r="C15" s="2" t="str">
        <f>INDEX('AMZN Auto Part MASTER'!$5:$5,MATCH('Additional Comments'!D15,'AMZN Auto Part MASTER'!$3:$3,0))</f>
        <v>Owner</v>
      </c>
      <c r="D15" s="17" t="s">
        <v>2</v>
      </c>
      <c r="E15" s="256">
        <f>'AMZN Auto Part MASTER'!$K$68</f>
        <v>0</v>
      </c>
      <c r="F15" s="30"/>
      <c r="G15" s="19"/>
      <c r="H15" s="19"/>
      <c r="I15" s="19"/>
      <c r="J15" s="19"/>
      <c r="K15" s="19"/>
      <c r="L15" s="19"/>
      <c r="M15" s="15"/>
      <c r="O15" s="15"/>
      <c r="U15" s="17"/>
      <c r="V15" s="15"/>
    </row>
    <row r="16" spans="1:22" ht="15.75" customHeight="1">
      <c r="A16" s="2" t="str">
        <f>INDEX('AMZN Auto Part MASTER'!$4:$4,MATCH('Additional Comments'!D16,'AMZN Auto Part MASTER'!$3:$3,0))</f>
        <v>Independent</v>
      </c>
      <c r="B16" s="2" t="str">
        <f>INDEX('AMZN Auto Part MASTER'!$6:$6,MATCH('Additional Comments'!D16,'AMZN Auto Part MASTER'!$3:$3,0))</f>
        <v>Portland, OR</v>
      </c>
      <c r="C16" s="2" t="str">
        <f>INDEX('AMZN Auto Part MASTER'!$5:$5,MATCH('Additional Comments'!D16,'AMZN Auto Part MASTER'!$3:$3,0))</f>
        <v>Manager</v>
      </c>
      <c r="D16" s="17" t="s">
        <v>3</v>
      </c>
      <c r="E16" s="256">
        <f>'AMZN Auto Part MASTER'!$L$68</f>
        <v>0</v>
      </c>
      <c r="F16" s="30"/>
      <c r="G16" s="19"/>
      <c r="H16" s="19"/>
      <c r="I16" s="19"/>
      <c r="J16" s="19"/>
      <c r="K16" s="19"/>
      <c r="L16" s="19"/>
      <c r="M16" s="15"/>
      <c r="O16" s="15"/>
      <c r="U16" s="17"/>
      <c r="V16" s="15"/>
    </row>
    <row r="17" spans="1:22" ht="15.75" customHeight="1">
      <c r="A17" s="2" t="str">
        <f>INDEX('AMZN Auto Part MASTER'!$4:$4,MATCH('Additional Comments'!D17,'AMZN Auto Part MASTER'!$3:$3,0))</f>
        <v>Independent</v>
      </c>
      <c r="B17" s="2" t="str">
        <f>INDEX('AMZN Auto Part MASTER'!$6:$6,MATCH('Additional Comments'!D17,'AMZN Auto Part MASTER'!$3:$3,0))</f>
        <v>Colorado Springs, CO</v>
      </c>
      <c r="C17" s="2" t="str">
        <f>INDEX('AMZN Auto Part MASTER'!$5:$5,MATCH('Additional Comments'!D17,'AMZN Auto Part MASTER'!$3:$3,0))</f>
        <v>Service Writer</v>
      </c>
      <c r="D17" s="17" t="s">
        <v>4</v>
      </c>
      <c r="E17" s="256">
        <f>'AMZN Auto Part MASTER'!$M$68</f>
        <v>0</v>
      </c>
      <c r="F17" s="30"/>
      <c r="G17" s="19"/>
      <c r="H17" s="19"/>
      <c r="I17" s="19"/>
      <c r="J17" s="19"/>
      <c r="K17" s="19"/>
      <c r="L17" s="19"/>
      <c r="M17" s="15"/>
      <c r="O17" s="15"/>
      <c r="U17" s="17"/>
      <c r="V17" s="15"/>
    </row>
    <row r="18" spans="1:22" ht="15.75" customHeight="1">
      <c r="A18" s="2" t="str">
        <f>INDEX('AMZN Auto Part MASTER'!$4:$4,MATCH('Additional Comments'!D18,'AMZN Auto Part MASTER'!$3:$3,0))</f>
        <v>Independent</v>
      </c>
      <c r="B18" s="2" t="str">
        <f>INDEX('AMZN Auto Part MASTER'!$6:$6,MATCH('Additional Comments'!D18,'AMZN Auto Part MASTER'!$3:$3,0))</f>
        <v>Pleasanton, CA</v>
      </c>
      <c r="C18" s="2" t="str">
        <f>INDEX('AMZN Auto Part MASTER'!$5:$5,MATCH('Additional Comments'!D18,'AMZN Auto Part MASTER'!$3:$3,0))</f>
        <v>Service manager</v>
      </c>
      <c r="D18" s="17" t="s">
        <v>10</v>
      </c>
      <c r="E18" s="256" t="str">
        <f>'AMZN Auto Part MASTER'!$N$68</f>
        <v>I understand Amazon is targeting the online market. They have Amazon logistics, which would set the ground work for them in a good way to get the ball rolling into being able to deliver parts in a timely manner.</v>
      </c>
      <c r="F18" s="30"/>
      <c r="G18" s="19"/>
      <c r="H18" s="19"/>
      <c r="I18" s="19"/>
      <c r="J18" s="19"/>
      <c r="K18" s="19"/>
      <c r="L18" s="19"/>
      <c r="M18" s="15"/>
      <c r="O18" s="15"/>
      <c r="U18" s="17"/>
      <c r="V18" s="15"/>
    </row>
    <row r="19" spans="1:22" ht="15.75" customHeight="1">
      <c r="A19" s="2" t="str">
        <f>INDEX('AMZN Auto Part MASTER'!$4:$4,MATCH('Additional Comments'!D19,'AMZN Auto Part MASTER'!$3:$3,0))</f>
        <v>Independent</v>
      </c>
      <c r="B19" s="2" t="str">
        <f>INDEX('AMZN Auto Part MASTER'!$6:$6,MATCH('Additional Comments'!D19,'AMZN Auto Part MASTER'!$3:$3,0))</f>
        <v>Seattle, WA</v>
      </c>
      <c r="C19" s="2" t="str">
        <f>INDEX('AMZN Auto Part MASTER'!$5:$5,MATCH('Additional Comments'!D19,'AMZN Auto Part MASTER'!$3:$3,0))</f>
        <v>Sales Manager</v>
      </c>
      <c r="D19" s="17" t="s">
        <v>11</v>
      </c>
      <c r="E19" s="256" t="str">
        <f>'AMZN Auto Part MASTER'!$O$68</f>
        <v>This is just personally speaking, because we all order parts here. I don't order through Rock Auto, Amazon, eBay, but if I need something than my vendors will order it for me through there if necessary. But I don't make these orders. I do order through IMC online at times for parts that aren't linked into our computer system. They have a larger selection on the site sometimes.</v>
      </c>
      <c r="F19" s="30"/>
      <c r="G19" s="19"/>
      <c r="H19" s="19"/>
      <c r="I19" s="19"/>
      <c r="J19" s="19"/>
      <c r="K19" s="19"/>
      <c r="L19" s="19"/>
      <c r="M19" s="15"/>
      <c r="O19" s="15"/>
      <c r="U19" s="17"/>
      <c r="V19" s="15"/>
    </row>
    <row r="20" spans="1:22" ht="15.75" customHeight="1">
      <c r="A20" s="2" t="str">
        <f>INDEX('AMZN Auto Part MASTER'!$4:$4,MATCH('Additional Comments'!D20,'AMZN Auto Part MASTER'!$3:$3,0))</f>
        <v>Independent</v>
      </c>
      <c r="B20" s="2" t="str">
        <f>INDEX('AMZN Auto Part MASTER'!$6:$6,MATCH('Additional Comments'!D20,'AMZN Auto Part MASTER'!$3:$3,0))</f>
        <v>Columbus, OH</v>
      </c>
      <c r="C20" s="2" t="str">
        <f>INDEX('AMZN Auto Part MASTER'!$5:$5,MATCH('Additional Comments'!D20,'AMZN Auto Part MASTER'!$3:$3,0))</f>
        <v>Parts Manager</v>
      </c>
      <c r="D20" s="17" t="s">
        <v>12</v>
      </c>
      <c r="E20" s="256" t="str">
        <f>'AMZN Auto Part MASTER'!$P$68</f>
        <v>Declined</v>
      </c>
      <c r="F20" s="30"/>
      <c r="G20" s="19"/>
      <c r="H20" s="19"/>
      <c r="I20" s="19"/>
      <c r="J20" s="19"/>
      <c r="K20" s="19"/>
      <c r="L20" s="19"/>
      <c r="M20" s="15"/>
      <c r="O20" s="15"/>
      <c r="U20" s="17"/>
      <c r="V20" s="15"/>
    </row>
    <row r="21" spans="1:22" ht="15.75" customHeight="1">
      <c r="A21" s="2" t="str">
        <f>INDEX('AMZN Auto Part MASTER'!$4:$4,MATCH('Additional Comments'!D21,'AMZN Auto Part MASTER'!$3:$3,0))</f>
        <v>Independent</v>
      </c>
      <c r="B21" s="2" t="str">
        <f>INDEX('AMZN Auto Part MASTER'!$6:$6,MATCH('Additional Comments'!D21,'AMZN Auto Part MASTER'!$3:$3,0))</f>
        <v>Milwaukee, WI</v>
      </c>
      <c r="C21" s="2" t="str">
        <f>INDEX('AMZN Auto Part MASTER'!$5:$5,MATCH('Additional Comments'!D21,'AMZN Auto Part MASTER'!$3:$3,0))</f>
        <v>Manager</v>
      </c>
      <c r="D21" s="17" t="s">
        <v>13</v>
      </c>
      <c r="E21" s="256" t="str">
        <f>'AMZN Auto Part MASTER'!$Q$68</f>
        <v>Return processes have to become better</v>
      </c>
      <c r="F21" s="30"/>
      <c r="G21" s="19"/>
      <c r="H21" s="19"/>
      <c r="I21" s="19"/>
      <c r="J21" s="19"/>
      <c r="K21" s="19"/>
      <c r="L21" s="19"/>
      <c r="M21" s="15"/>
      <c r="O21" s="15"/>
      <c r="U21" s="17"/>
      <c r="V21" s="15"/>
    </row>
    <row r="22" spans="1:22" ht="15.75" customHeight="1">
      <c r="A22" s="2" t="str">
        <f>INDEX('AMZN Auto Part MASTER'!$4:$4,MATCH('Additional Comments'!D22,'AMZN Auto Part MASTER'!$3:$3,0))</f>
        <v>Independent</v>
      </c>
      <c r="B22" s="2" t="str">
        <f>INDEX('AMZN Auto Part MASTER'!$6:$6,MATCH('Additional Comments'!D22,'AMZN Auto Part MASTER'!$3:$3,0))</f>
        <v>New York, NY</v>
      </c>
      <c r="C22" s="2" t="str">
        <f>INDEX('AMZN Auto Part MASTER'!$5:$5,MATCH('Additional Comments'!D22,'AMZN Auto Part MASTER'!$3:$3,0))</f>
        <v>Manager</v>
      </c>
      <c r="D22" s="17" t="s">
        <v>14</v>
      </c>
      <c r="E22" s="256" t="str">
        <f>'AMZN Auto Part MASTER'!$R$68</f>
        <v>None</v>
      </c>
      <c r="F22" s="30"/>
      <c r="G22" s="19"/>
      <c r="H22" s="19"/>
      <c r="I22" s="19"/>
      <c r="J22" s="19"/>
      <c r="K22" s="19"/>
      <c r="L22" s="19"/>
      <c r="M22" s="15"/>
      <c r="O22" s="15"/>
      <c r="U22" s="17"/>
      <c r="V22" s="15"/>
    </row>
    <row r="23" spans="1:22" ht="15.75" customHeight="1">
      <c r="A23" s="2" t="str">
        <f>INDEX('AMZN Auto Part MASTER'!$4:$4,MATCH('Additional Comments'!D23,'AMZN Auto Part MASTER'!$3:$3,0))</f>
        <v>Independent</v>
      </c>
      <c r="B23" s="2" t="str">
        <f>INDEX('AMZN Auto Part MASTER'!$6:$6,MATCH('Additional Comments'!D23,'AMZN Auto Part MASTER'!$3:$3,0))</f>
        <v>Salt Lake City, UT</v>
      </c>
      <c r="C23" s="2" t="str">
        <f>INDEX('AMZN Auto Part MASTER'!$5:$5,MATCH('Additional Comments'!D23,'AMZN Auto Part MASTER'!$3:$3,0))</f>
        <v>Manager</v>
      </c>
      <c r="D23" s="17" t="s">
        <v>15</v>
      </c>
      <c r="E23" s="256" t="str">
        <f>'AMZN Auto Part MASTER'!$S$68</f>
        <v>None</v>
      </c>
      <c r="F23" s="30"/>
      <c r="G23" s="19"/>
      <c r="H23" s="19"/>
      <c r="I23" s="19"/>
      <c r="J23" s="19"/>
      <c r="K23" s="19"/>
      <c r="L23" s="19"/>
      <c r="M23" s="15"/>
      <c r="O23" s="15"/>
      <c r="U23" s="17"/>
      <c r="V23" s="15"/>
    </row>
    <row r="24" spans="1:22" ht="15.75" customHeight="1">
      <c r="A24" s="2" t="str">
        <f>INDEX('AMZN Auto Part MASTER'!$4:$4,MATCH('Additional Comments'!D24,'AMZN Auto Part MASTER'!$3:$3,0))</f>
        <v>Independent</v>
      </c>
      <c r="B24" s="2" t="str">
        <f>INDEX('AMZN Auto Part MASTER'!$6:$6,MATCH('Additional Comments'!D24,'AMZN Auto Part MASTER'!$3:$3,0))</f>
        <v>Phoenix, AZ</v>
      </c>
      <c r="C24" s="2" t="str">
        <f>INDEX('AMZN Auto Part MASTER'!$5:$5,MATCH('Additional Comments'!D24,'AMZN Auto Part MASTER'!$3:$3,0))</f>
        <v>Manager</v>
      </c>
      <c r="D24" s="17" t="s">
        <v>16</v>
      </c>
      <c r="E24" s="256" t="str">
        <f>'AMZN Auto Part MASTER'!$T$68</f>
        <v>NA</v>
      </c>
      <c r="F24" s="30"/>
      <c r="G24" s="19"/>
      <c r="H24" s="19"/>
      <c r="I24" s="19"/>
      <c r="J24" s="19"/>
      <c r="K24" s="19"/>
      <c r="L24" s="19"/>
      <c r="M24" s="15"/>
      <c r="O24" s="15"/>
      <c r="U24" s="17"/>
      <c r="V24" s="15"/>
    </row>
    <row r="25" spans="1:22" ht="15.75" customHeight="1">
      <c r="A25" s="2" t="str">
        <f>INDEX('AMZN Auto Part MASTER'!$4:$4,MATCH('Additional Comments'!D25,'AMZN Auto Part MASTER'!$3:$3,0))</f>
        <v>Independent</v>
      </c>
      <c r="B25" s="2" t="str">
        <f>INDEX('AMZN Auto Part MASTER'!$6:$6,MATCH('Additional Comments'!D25,'AMZN Auto Part MASTER'!$3:$3,0))</f>
        <v>Lansdowne, PA </v>
      </c>
      <c r="C25" s="2" t="str">
        <f>INDEX('AMZN Auto Part MASTER'!$5:$5,MATCH('Additional Comments'!D25,'AMZN Auto Part MASTER'!$3:$3,0))</f>
        <v>Owner</v>
      </c>
      <c r="D25" s="17" t="s">
        <v>17</v>
      </c>
      <c r="E25" s="256" t="str">
        <f>'AMZN Auto Part MASTER'!$U$68</f>
        <v>Insurance companies control the body shop industry by setting a low cost of labor and approving poor quality parts that are not CAPA certified, forcing mechanics to purchase higher cost OEM parts out of pocket because the poor quality parts will create potentially unsafe end results. Amazon can help to create more balance in the industry by partnering with manufacturers and becoming an OEM major parts representative. Mechanics would rather have an OEM part than any other part. If they had to wait two days for OEM from Amazon, they would submit their insurance claim to Amazon directly. This trend would change the whole mechanical parts industry. Costco is the biggest car sales company in the industry. Amazon can take on this same model. Also, Amazon needs to ensure that parts are packaged properly to prevent damage in transit.  </v>
      </c>
      <c r="F25" s="30"/>
      <c r="G25" s="19"/>
      <c r="H25" s="12"/>
      <c r="I25" s="12"/>
      <c r="J25" s="12"/>
      <c r="K25" s="12"/>
      <c r="L25" s="12"/>
      <c r="U25" s="17"/>
      <c r="V25" s="15"/>
    </row>
    <row r="26" spans="1:22" ht="15.75" customHeight="1">
      <c r="A26" s="2" t="str">
        <f>INDEX('AMZN Auto Part MASTER'!$4:$4,MATCH('Additional Comments'!D26,'AMZN Auto Part MASTER'!$3:$3,0))</f>
        <v>Independent</v>
      </c>
      <c r="B26" s="2" t="str">
        <f>INDEX('AMZN Auto Part MASTER'!$6:$6,MATCH('Additional Comments'!D26,'AMZN Auto Part MASTER'!$3:$3,0))</f>
        <v>Houston, TX</v>
      </c>
      <c r="C26" s="2" t="str">
        <f>INDEX('AMZN Auto Part MASTER'!$5:$5,MATCH('Additional Comments'!D26,'AMZN Auto Part MASTER'!$3:$3,0))</f>
        <v>Owner</v>
      </c>
      <c r="D26" s="17" t="s">
        <v>18</v>
      </c>
      <c r="E26" s="256" t="str">
        <f>'AMZN Auto Part MASTER'!$V$68</f>
        <v>No</v>
      </c>
      <c r="F26" s="30"/>
      <c r="G26" s="19"/>
      <c r="H26" s="12"/>
      <c r="I26" s="12"/>
      <c r="J26" s="12"/>
      <c r="K26" s="12"/>
      <c r="L26" s="12"/>
      <c r="U26" s="17"/>
      <c r="V26" s="15"/>
    </row>
    <row r="27" spans="1:22" ht="15.75" customHeight="1">
      <c r="A27" s="2" t="str">
        <f>INDEX('AMZN Auto Part MASTER'!$4:$4,MATCH('Additional Comments'!D27,'AMZN Auto Part MASTER'!$3:$3,0))</f>
        <v>Independent</v>
      </c>
      <c r="B27" s="2" t="str">
        <f>INDEX('AMZN Auto Part MASTER'!$6:$6,MATCH('Additional Comments'!D27,'AMZN Auto Part MASTER'!$3:$3,0))</f>
        <v>Phoenix, AZ</v>
      </c>
      <c r="C27" s="2" t="str">
        <f>INDEX('AMZN Auto Part MASTER'!$5:$5,MATCH('Additional Comments'!D27,'AMZN Auto Part MASTER'!$3:$3,0))</f>
        <v>Owner</v>
      </c>
      <c r="D27" s="17" t="s">
        <v>19</v>
      </c>
      <c r="E27" s="256">
        <f>'AMZN Auto Part MASTER'!$W$68</f>
        <v>0</v>
      </c>
      <c r="F27" s="30"/>
      <c r="G27" s="12"/>
      <c r="H27" s="12"/>
      <c r="I27" s="12"/>
      <c r="J27" s="12"/>
      <c r="K27" s="12"/>
      <c r="L27" s="12"/>
      <c r="U27" s="17"/>
      <c r="V27" s="15"/>
    </row>
    <row r="28" spans="1:22" ht="15.75" customHeight="1">
      <c r="A28" s="2" t="str">
        <f>INDEX('AMZN Auto Part MASTER'!$4:$4,MATCH('Additional Comments'!D28,'AMZN Auto Part MASTER'!$3:$3,0))</f>
        <v>Independent</v>
      </c>
      <c r="B28" s="2" t="str">
        <f>INDEX('AMZN Auto Part MASTER'!$6:$6,MATCH('Additional Comments'!D28,'AMZN Auto Part MASTER'!$3:$3,0))</f>
        <v>Las Vegas, NV</v>
      </c>
      <c r="C28" s="2" t="str">
        <f>INDEX('AMZN Auto Part MASTER'!$5:$5,MATCH('Additional Comments'!D28,'AMZN Auto Part MASTER'!$3:$3,0))</f>
        <v>Manager</v>
      </c>
      <c r="D28" s="17" t="s">
        <v>20</v>
      </c>
      <c r="E28" s="256">
        <f>'AMZN Auto Part MASTER'!$X$68</f>
        <v>0</v>
      </c>
      <c r="F28" s="30"/>
      <c r="G28" s="12"/>
      <c r="H28" s="12"/>
      <c r="I28" s="12"/>
      <c r="J28" s="12"/>
      <c r="K28" s="12"/>
      <c r="L28" s="12"/>
      <c r="U28" s="17"/>
      <c r="V28" s="15"/>
    </row>
    <row r="29" spans="1:22" ht="15.75" customHeight="1">
      <c r="A29" s="2" t="str">
        <f>INDEX('AMZN Auto Part MASTER'!$4:$4,MATCH('Additional Comments'!D29,'AMZN Auto Part MASTER'!$3:$3,0))</f>
        <v>Independent</v>
      </c>
      <c r="B29" s="2" t="str">
        <f>INDEX('AMZN Auto Part MASTER'!$6:$6,MATCH('Additional Comments'!D29,'AMZN Auto Part MASTER'!$3:$3,0))</f>
        <v>Wilmington, DE</v>
      </c>
      <c r="C29" s="2" t="str">
        <f>INDEX('AMZN Auto Part MASTER'!$5:$5,MATCH('Additional Comments'!D29,'AMZN Auto Part MASTER'!$3:$3,0))</f>
        <v>Manager</v>
      </c>
      <c r="D29" s="17" t="s">
        <v>21</v>
      </c>
      <c r="E29" s="256">
        <f>'AMZN Auto Part MASTER'!$Y$68</f>
        <v>0</v>
      </c>
      <c r="F29" s="30"/>
      <c r="G29" s="19"/>
      <c r="H29" s="12"/>
      <c r="I29" s="12"/>
      <c r="J29" s="12"/>
      <c r="K29" s="12"/>
      <c r="L29" s="12"/>
      <c r="U29" s="17"/>
      <c r="V29" s="15"/>
    </row>
    <row r="30" spans="1:22" ht="15.75" customHeight="1">
      <c r="A30" s="2" t="str">
        <f>INDEX('AMZN Auto Part MASTER'!$4:$4,MATCH('Additional Comments'!D30,'AMZN Auto Part MASTER'!$3:$3,0))</f>
        <v>Independent</v>
      </c>
      <c r="B30" s="2" t="str">
        <f>INDEX('AMZN Auto Part MASTER'!$6:$6,MATCH('Additional Comments'!D30,'AMZN Auto Part MASTER'!$3:$3,0))</f>
        <v>New York, NY</v>
      </c>
      <c r="C30" s="2" t="str">
        <f>INDEX('AMZN Auto Part MASTER'!$5:$5,MATCH('Additional Comments'!D30,'AMZN Auto Part MASTER'!$3:$3,0))</f>
        <v>Manager</v>
      </c>
      <c r="D30" s="17" t="s">
        <v>22</v>
      </c>
      <c r="E30" s="256">
        <f>'AMZN Auto Part MASTER'!$Z$68</f>
        <v>0</v>
      </c>
      <c r="F30" s="30"/>
      <c r="G30" s="12"/>
      <c r="H30" s="12"/>
      <c r="I30" s="12"/>
      <c r="J30" s="12"/>
      <c r="K30" s="12"/>
      <c r="L30" s="12"/>
      <c r="U30" s="17"/>
      <c r="V30" s="15"/>
    </row>
    <row r="31" spans="1:22" ht="15.75" customHeight="1">
      <c r="A31" s="2" t="str">
        <f>INDEX('AMZN Auto Part MASTER'!$4:$4,MATCH('Additional Comments'!D31,'AMZN Auto Part MASTER'!$3:$3,0))</f>
        <v>Independent</v>
      </c>
      <c r="B31" s="2" t="str">
        <f>INDEX('AMZN Auto Part MASTER'!$6:$6,MATCH('Additional Comments'!D31,'AMZN Auto Part MASTER'!$3:$3,0))</f>
        <v>Portland, OR</v>
      </c>
      <c r="C31" s="2" t="str">
        <f>INDEX('AMZN Auto Part MASTER'!$5:$5,MATCH('Additional Comments'!D31,'AMZN Auto Part MASTER'!$3:$3,0))</f>
        <v>Manager</v>
      </c>
      <c r="D31" s="17" t="s">
        <v>23</v>
      </c>
      <c r="E31" s="256">
        <f>'AMZN Auto Part MASTER'!$AA$68</f>
        <v>0</v>
      </c>
      <c r="F31" s="18"/>
      <c r="G31" s="12"/>
      <c r="H31" s="12"/>
      <c r="I31" s="12"/>
      <c r="J31" s="12"/>
      <c r="K31" s="12"/>
      <c r="L31" s="12"/>
      <c r="U31" s="17"/>
      <c r="V31" s="15"/>
    </row>
    <row r="32" spans="1:22" ht="15.75" customHeight="1">
      <c r="A32" s="2" t="str">
        <f>INDEX('AMZN Auto Part MASTER'!$4:$4,MATCH('Additional Comments'!D32,'AMZN Auto Part MASTER'!$3:$3,0))</f>
        <v>Independent</v>
      </c>
      <c r="B32" s="2" t="str">
        <f>INDEX('AMZN Auto Part MASTER'!$6:$6,MATCH('Additional Comments'!D32,'AMZN Auto Part MASTER'!$3:$3,0))</f>
        <v>Los Angeles, CA</v>
      </c>
      <c r="C32" s="2" t="str">
        <f>INDEX('AMZN Auto Part MASTER'!$5:$5,MATCH('Additional Comments'!D32,'AMZN Auto Part MASTER'!$3:$3,0))</f>
        <v>Manager</v>
      </c>
      <c r="D32" s="17" t="s">
        <v>24</v>
      </c>
      <c r="E32" s="256" t="str">
        <f>'AMZN Auto Part MASTER'!$AB$68</f>
        <v>eBay vendors seem to have better knowledge about car parts than Amazon. I feel more confident purchasing from eBay.</v>
      </c>
      <c r="F32" s="18"/>
      <c r="G32" s="12"/>
      <c r="H32" s="12"/>
      <c r="I32" s="12"/>
      <c r="J32" s="12"/>
      <c r="K32" s="12"/>
      <c r="L32" s="12"/>
      <c r="U32" s="17"/>
      <c r="V32" s="15"/>
    </row>
    <row r="33" spans="1:22" ht="15.75" customHeight="1">
      <c r="A33" s="2" t="str">
        <f>INDEX('AMZN Auto Part MASTER'!$4:$4,MATCH('Additional Comments'!D33,'AMZN Auto Part MASTER'!$3:$3,0))</f>
        <v>Independent</v>
      </c>
      <c r="B33" s="2" t="str">
        <f>INDEX('AMZN Auto Part MASTER'!$6:$6,MATCH('Additional Comments'!D33,'AMZN Auto Part MASTER'!$3:$3,0))</f>
        <v>Los Angeles, CA</v>
      </c>
      <c r="C33" s="2" t="str">
        <f>INDEX('AMZN Auto Part MASTER'!$5:$5,MATCH('Additional Comments'!D33,'AMZN Auto Part MASTER'!$3:$3,0))</f>
        <v>Manager</v>
      </c>
      <c r="D33" s="17" t="s">
        <v>25</v>
      </c>
      <c r="E33" s="256">
        <f>'AMZN Auto Part MASTER'!$AC$68</f>
        <v>0</v>
      </c>
      <c r="F33" s="18"/>
      <c r="G33" s="12"/>
      <c r="H33" s="12"/>
      <c r="I33" s="12"/>
      <c r="J33" s="12"/>
      <c r="K33" s="12"/>
      <c r="L33" s="12"/>
      <c r="U33" s="17"/>
      <c r="V33" s="15"/>
    </row>
    <row r="34" spans="1:22" ht="15.75" customHeight="1">
      <c r="A34" s="2" t="str">
        <f>INDEX('AMZN Auto Part MASTER'!$4:$4,MATCH('Additional Comments'!D34,'AMZN Auto Part MASTER'!$3:$3,0))</f>
        <v>Independent</v>
      </c>
      <c r="B34" s="2" t="str">
        <f>INDEX('AMZN Auto Part MASTER'!$6:$6,MATCH('Additional Comments'!D34,'AMZN Auto Part MASTER'!$3:$3,0))</f>
        <v>Los Angeles, CA</v>
      </c>
      <c r="C34" s="2" t="str">
        <f>INDEX('AMZN Auto Part MASTER'!$5:$5,MATCH('Additional Comments'!D34,'AMZN Auto Part MASTER'!$3:$3,0))</f>
        <v>Manager</v>
      </c>
      <c r="D34" s="17" t="s">
        <v>26</v>
      </c>
      <c r="E34" s="256" t="str">
        <f>'AMZN Auto Part MASTER'!$AD$68</f>
        <v>I don't feel comfortable purchasing parts online because they do not arrive within the time frame I need them and I cannot inspect the parts first. I will use a part purchased online if a customer brings it in. I sometimes purchase parts online for myself personally, but never for customers.</v>
      </c>
      <c r="F34" s="18"/>
      <c r="G34" s="12"/>
      <c r="H34" s="12"/>
      <c r="I34" s="12"/>
      <c r="J34" s="12"/>
      <c r="K34" s="12"/>
      <c r="L34" s="12"/>
      <c r="U34" s="17"/>
      <c r="V34" s="15"/>
    </row>
    <row r="35" spans="1:22" ht="15.75" customHeight="1">
      <c r="A35" s="2" t="str">
        <f>INDEX('AMZN Auto Part MASTER'!$4:$4,MATCH('Additional Comments'!D35,'AMZN Auto Part MASTER'!$3:$3,0))</f>
        <v>Independent</v>
      </c>
      <c r="B35" s="2" t="str">
        <f>INDEX('AMZN Auto Part MASTER'!$6:$6,MATCH('Additional Comments'!D35,'AMZN Auto Part MASTER'!$3:$3,0))</f>
        <v>Los Angeles, CA</v>
      </c>
      <c r="C35" s="2" t="str">
        <f>INDEX('AMZN Auto Part MASTER'!$5:$5,MATCH('Additional Comments'!D35,'AMZN Auto Part MASTER'!$3:$3,0))</f>
        <v>Manager</v>
      </c>
      <c r="D35" s="17" t="s">
        <v>27</v>
      </c>
      <c r="E35" s="256" t="str">
        <f>'AMZN Auto Part MASTER'!$AE$68</f>
        <v>I purchase online for myself, but not for customer's work.</v>
      </c>
      <c r="F35" s="18"/>
      <c r="G35" s="12"/>
      <c r="H35" s="12"/>
      <c r="I35" s="12"/>
      <c r="J35" s="12"/>
      <c r="K35" s="12"/>
      <c r="L35" s="12"/>
      <c r="U35" s="17"/>
      <c r="V35" s="15"/>
    </row>
    <row r="36" spans="1:22" ht="15.75" customHeight="1">
      <c r="A36" s="2" t="str">
        <f>INDEX('AMZN Auto Part MASTER'!$4:$4,MATCH('Additional Comments'!D36,'AMZN Auto Part MASTER'!$3:$3,0))</f>
        <v>Independent</v>
      </c>
      <c r="B36" s="2" t="str">
        <f>INDEX('AMZN Auto Part MASTER'!$6:$6,MATCH('Additional Comments'!D36,'AMZN Auto Part MASTER'!$3:$3,0))</f>
        <v>Boise, ID</v>
      </c>
      <c r="C36" s="2" t="str">
        <f>INDEX('AMZN Auto Part MASTER'!$5:$5,MATCH('Additional Comments'!D36,'AMZN Auto Part MASTER'!$3:$3,0))</f>
        <v>Manager</v>
      </c>
      <c r="D36" s="17" t="s">
        <v>28</v>
      </c>
      <c r="E36" s="256">
        <f>'AMZN Auto Part MASTER'!$AF$68</f>
        <v>0</v>
      </c>
      <c r="F36" s="18"/>
      <c r="G36" s="12"/>
      <c r="H36" s="12"/>
      <c r="I36" s="12"/>
      <c r="J36" s="12"/>
      <c r="K36" s="12"/>
      <c r="L36" s="12"/>
      <c r="U36" s="17"/>
      <c r="V36" s="15"/>
    </row>
    <row r="37" spans="1:22" ht="15.75" customHeight="1">
      <c r="A37" s="2" t="str">
        <f>INDEX('AMZN Auto Part MASTER'!$4:$4,MATCH('Additional Comments'!D37,'AMZN Auto Part MASTER'!$3:$3,0))</f>
        <v>Independent</v>
      </c>
      <c r="B37" s="2" t="str">
        <f>INDEX('AMZN Auto Part MASTER'!$6:$6,MATCH('Additional Comments'!D37,'AMZN Auto Part MASTER'!$3:$3,0))</f>
        <v>San Francisco, CA</v>
      </c>
      <c r="C37" s="2" t="str">
        <f>INDEX('AMZN Auto Part MASTER'!$5:$5,MATCH('Additional Comments'!D37,'AMZN Auto Part MASTER'!$3:$3,0))</f>
        <v>Manager</v>
      </c>
      <c r="D37" s="17" t="s">
        <v>29</v>
      </c>
      <c r="E37" s="256">
        <f>'AMZN Auto Part MASTER'!$AG$68</f>
        <v>0</v>
      </c>
      <c r="F37" s="18"/>
      <c r="G37" s="12"/>
      <c r="H37" s="12"/>
      <c r="I37" s="12"/>
      <c r="J37" s="12"/>
      <c r="K37" s="12"/>
      <c r="L37" s="12"/>
      <c r="U37" s="17"/>
      <c r="V37" s="15"/>
    </row>
    <row r="38" spans="1:22" ht="15.75" customHeight="1">
      <c r="A38" s="2" t="str">
        <f>INDEX('AMZN Auto Part MASTER'!$4:$4,MATCH('Additional Comments'!D38,'AMZN Auto Part MASTER'!$3:$3,0))</f>
        <v>Independent</v>
      </c>
      <c r="B38" s="2" t="str">
        <f>INDEX('AMZN Auto Part MASTER'!$6:$6,MATCH('Additional Comments'!D38,'AMZN Auto Part MASTER'!$3:$3,0))</f>
        <v>Avondale, AZ</v>
      </c>
      <c r="C38" s="2" t="str">
        <f>INDEX('AMZN Auto Part MASTER'!$5:$5,MATCH('Additional Comments'!D38,'AMZN Auto Part MASTER'!$3:$3,0))</f>
        <v>Parts Manager</v>
      </c>
      <c r="D38" s="17" t="s">
        <v>30</v>
      </c>
      <c r="E38" s="256" t="str">
        <f>'AMZN Auto Part MASTER'!$AH$68</f>
        <v>Amazon takes good care of us online, whenever we have to find a hard to find part that we can't get locally, they usually always have it. And we have Amazon Prime so we get it quick.</v>
      </c>
      <c r="F38" s="18"/>
      <c r="G38" s="12"/>
      <c r="H38" s="12"/>
      <c r="I38" s="12"/>
      <c r="J38" s="12"/>
      <c r="K38" s="12"/>
      <c r="L38" s="12"/>
      <c r="M38" s="12"/>
      <c r="U38" s="17"/>
      <c r="V38" s="19"/>
    </row>
    <row r="39" spans="1:22" ht="15.75" customHeight="1">
      <c r="A39" s="2" t="e">
        <f>INDEX('AMZN Auto Part MASTER'!$4:$4,MATCH('Additional Comments'!D39,'AMZN Auto Part MASTER'!$3:$3,0))</f>
        <v>#N/A</v>
      </c>
      <c r="B39" s="2" t="e">
        <f>INDEX('AMZN Auto Part MASTER'!$6:$6,MATCH('Additional Comments'!D39,'AMZN Auto Part MASTER'!$3:$3,0))</f>
        <v>#N/A</v>
      </c>
      <c r="C39" s="2" t="e">
        <f>INDEX('AMZN Auto Part MASTER'!$5:$5,MATCH('Additional Comments'!D39,'AMZN Auto Part MASTER'!$3:$3,0))</f>
        <v>#N/A</v>
      </c>
      <c r="D39" s="17"/>
      <c r="E39" s="256"/>
      <c r="F39" s="18"/>
      <c r="G39" s="12"/>
      <c r="H39" s="12"/>
      <c r="I39" s="12"/>
      <c r="J39" s="12"/>
      <c r="K39" s="12"/>
      <c r="L39" s="12"/>
      <c r="M39" s="12"/>
      <c r="U39" s="17"/>
      <c r="V39" s="19"/>
    </row>
    <row r="40" spans="1:22" ht="15.75" customHeight="1">
      <c r="A40" s="2" t="e">
        <f>INDEX('AMZN Auto Part MASTER'!$4:$4,MATCH('Additional Comments'!D40,'AMZN Auto Part MASTER'!$3:$3,0))</f>
        <v>#N/A</v>
      </c>
      <c r="B40" s="2" t="e">
        <f>INDEX('AMZN Auto Part MASTER'!$6:$6,MATCH('Additional Comments'!D40,'AMZN Auto Part MASTER'!$3:$3,0))</f>
        <v>#N/A</v>
      </c>
      <c r="C40" s="2" t="e">
        <f>INDEX('AMZN Auto Part MASTER'!$5:$5,MATCH('Additional Comments'!D40,'AMZN Auto Part MASTER'!$3:$3,0))</f>
        <v>#N/A</v>
      </c>
      <c r="D40" s="17"/>
      <c r="E40" s="256"/>
      <c r="F40" s="18"/>
      <c r="G40" s="12"/>
      <c r="H40" s="12"/>
      <c r="I40" s="12"/>
      <c r="J40" s="12"/>
      <c r="K40" s="12"/>
      <c r="L40" s="12"/>
      <c r="M40" s="12"/>
      <c r="U40" s="17"/>
      <c r="V40" s="19"/>
    </row>
    <row r="41" spans="1:22" ht="15.75" customHeight="1">
      <c r="A41" s="2" t="e">
        <f>INDEX('AMZN Auto Part MASTER'!$4:$4,MATCH('Additional Comments'!D41,'AMZN Auto Part MASTER'!$3:$3,0))</f>
        <v>#N/A</v>
      </c>
      <c r="B41" s="2" t="e">
        <f>INDEX('AMZN Auto Part MASTER'!$6:$6,MATCH('Additional Comments'!D41,'AMZN Auto Part MASTER'!$3:$3,0))</f>
        <v>#N/A</v>
      </c>
      <c r="C41" s="2" t="e">
        <f>INDEX('AMZN Auto Part MASTER'!$5:$5,MATCH('Additional Comments'!D41,'AMZN Auto Part MASTER'!$3:$3,0))</f>
        <v>#N/A</v>
      </c>
      <c r="D41" s="17"/>
      <c r="E41" s="256"/>
      <c r="F41" s="18"/>
      <c r="G41" s="12"/>
      <c r="H41" s="12"/>
      <c r="I41" s="12"/>
      <c r="J41" s="12"/>
      <c r="K41" s="12"/>
      <c r="L41" s="12"/>
      <c r="M41" s="12"/>
      <c r="U41" s="17"/>
      <c r="V41" s="19"/>
    </row>
    <row r="42" spans="1:22" ht="15.75" customHeight="1">
      <c r="A42" s="2" t="e">
        <f>INDEX('AMZN Auto Part MASTER'!$4:$4,MATCH('Additional Comments'!D42,'AMZN Auto Part MASTER'!$3:$3,0))</f>
        <v>#N/A</v>
      </c>
      <c r="B42" s="2" t="e">
        <f>INDEX('AMZN Auto Part MASTER'!$6:$6,MATCH('Additional Comments'!D42,'AMZN Auto Part MASTER'!$3:$3,0))</f>
        <v>#N/A</v>
      </c>
      <c r="C42" s="2" t="e">
        <f>INDEX('AMZN Auto Part MASTER'!$5:$5,MATCH('Additional Comments'!D42,'AMZN Auto Part MASTER'!$3:$3,0))</f>
        <v>#N/A</v>
      </c>
      <c r="D42" s="17"/>
      <c r="E42" s="256"/>
      <c r="F42" s="18"/>
      <c r="G42" s="12"/>
      <c r="H42" s="12"/>
      <c r="I42" s="12"/>
      <c r="J42" s="12"/>
      <c r="K42" s="12"/>
      <c r="L42" s="12"/>
      <c r="M42" s="12"/>
      <c r="U42" s="17"/>
      <c r="V42" s="19"/>
    </row>
    <row r="43" spans="1:22" ht="15.75" customHeight="1">
      <c r="A43" s="2" t="e">
        <f>INDEX('AMZN Auto Part MASTER'!$4:$4,MATCH('Additional Comments'!D43,'AMZN Auto Part MASTER'!$3:$3,0))</f>
        <v>#N/A</v>
      </c>
      <c r="B43" s="2" t="e">
        <f>INDEX('AMZN Auto Part MASTER'!$6:$6,MATCH('Additional Comments'!D43,'AMZN Auto Part MASTER'!$3:$3,0))</f>
        <v>#N/A</v>
      </c>
      <c r="C43" s="2" t="e">
        <f>INDEX('AMZN Auto Part MASTER'!$5:$5,MATCH('Additional Comments'!D43,'AMZN Auto Part MASTER'!$3:$3,0))</f>
        <v>#N/A</v>
      </c>
      <c r="D43" s="17"/>
      <c r="E43" s="256"/>
      <c r="F43" s="18"/>
      <c r="G43" s="12"/>
      <c r="H43" s="12"/>
      <c r="I43" s="12"/>
      <c r="J43" s="12"/>
      <c r="K43" s="12"/>
      <c r="L43" s="12"/>
      <c r="M43" s="12"/>
      <c r="U43" s="17"/>
      <c r="V43" s="19"/>
    </row>
    <row r="44" spans="1:22" ht="15.75" customHeight="1">
      <c r="A44" s="2" t="str">
        <f>INDEX('AMZN Auto Part MASTER'!$4:$4,MATCH('Additional Comments'!D44,'AMZN Auto Part MASTER'!$3:$3,0))</f>
        <v>Independent</v>
      </c>
      <c r="B44" s="2" t="str">
        <f>INDEX('AMZN Auto Part MASTER'!$6:$6,MATCH('Additional Comments'!D44,'AMZN Auto Part MASTER'!$3:$3,0))</f>
        <v>Phoenix, AZ</v>
      </c>
      <c r="C44" s="2" t="str">
        <f>INDEX('AMZN Auto Part MASTER'!$5:$5,MATCH('Additional Comments'!D44,'AMZN Auto Part MASTER'!$3:$3,0))</f>
        <v>Manager/Owner</v>
      </c>
      <c r="D44" s="17" t="s">
        <v>31</v>
      </c>
      <c r="E44" s="256" t="str">
        <f>'AMZN Auto Part MASTER'!$AI$68</f>
        <v>Only for older vehicles, we order from online suppliers. Where we can wait weeks/months, and don't have to get the part quick to move a vehicle in and out and get it finished. Most people bring in the vehicle because they need an immediate repair and want the car back as soon as possible, online isn't a good way to order for most part needs.</v>
      </c>
      <c r="F44" s="18"/>
      <c r="G44" s="12"/>
      <c r="H44" s="12"/>
      <c r="I44" s="12"/>
      <c r="J44" s="12"/>
      <c r="K44" s="12"/>
      <c r="L44" s="12"/>
      <c r="M44" s="12"/>
      <c r="U44" s="17"/>
      <c r="V44" s="19"/>
    </row>
    <row r="45" spans="1:22" ht="15.75" customHeight="1">
      <c r="A45" s="2" t="str">
        <f>INDEX('AMZN Auto Part MASTER'!$4:$4,MATCH('Additional Comments'!D45,'AMZN Auto Part MASTER'!$3:$3,0))</f>
        <v>Independent</v>
      </c>
      <c r="B45" s="2" t="str">
        <f>INDEX('AMZN Auto Part MASTER'!$6:$6,MATCH('Additional Comments'!D45,'AMZN Auto Part MASTER'!$3:$3,0))</f>
        <v>Tempe, AZ</v>
      </c>
      <c r="C45" s="2" t="str">
        <f>INDEX('AMZN Auto Part MASTER'!$5:$5,MATCH('Additional Comments'!D45,'AMZN Auto Part MASTER'!$3:$3,0))</f>
        <v>Service Writer</v>
      </c>
      <c r="D45" s="17" t="s">
        <v>32</v>
      </c>
      <c r="E45" s="256" t="str">
        <f>'AMZN Auto Part MASTER'!$AJ$68</f>
        <v xml:space="preserve">Warranty wise we're not too fond of when ordering online. </v>
      </c>
      <c r="F45" s="18"/>
      <c r="G45" s="12"/>
      <c r="H45" s="12"/>
      <c r="I45" s="12"/>
      <c r="J45" s="12"/>
      <c r="K45" s="12"/>
      <c r="L45" s="12"/>
      <c r="M45" s="12"/>
      <c r="U45" s="17"/>
      <c r="V45" s="19"/>
    </row>
    <row r="46" spans="1:22" ht="15.75" customHeight="1">
      <c r="A46" s="2" t="str">
        <f>INDEX('AMZN Auto Part MASTER'!$4:$4,MATCH('Additional Comments'!D46,'AMZN Auto Part MASTER'!$3:$3,0))</f>
        <v>Independent</v>
      </c>
      <c r="B46" s="2" t="str">
        <f>INDEX('AMZN Auto Part MASTER'!$6:$6,MATCH('Additional Comments'!D46,'AMZN Auto Part MASTER'!$3:$3,0))</f>
        <v>San Antonio, TX</v>
      </c>
      <c r="C46" s="2" t="str">
        <f>INDEX('AMZN Auto Part MASTER'!$5:$5,MATCH('Additional Comments'!D46,'AMZN Auto Part MASTER'!$3:$3,0))</f>
        <v>Manager</v>
      </c>
      <c r="D46" s="17" t="s">
        <v>33</v>
      </c>
      <c r="E46" s="256">
        <f>'AMZN Auto Part MASTER'!$AK$68</f>
        <v>0</v>
      </c>
      <c r="F46" s="18"/>
      <c r="G46" s="12"/>
      <c r="H46" s="12"/>
      <c r="I46" s="12"/>
      <c r="J46" s="12"/>
      <c r="K46" s="12"/>
      <c r="L46" s="12"/>
      <c r="M46" s="12"/>
      <c r="U46" s="17"/>
      <c r="V46" s="19"/>
    </row>
    <row r="47" spans="1:22" ht="15.75" customHeight="1">
      <c r="A47" s="2" t="str">
        <f>INDEX('AMZN Auto Part MASTER'!$4:$4,MATCH('Additional Comments'!D47,'AMZN Auto Part MASTER'!$3:$3,0))</f>
        <v>Independent</v>
      </c>
      <c r="B47" s="2" t="str">
        <f>INDEX('AMZN Auto Part MASTER'!$6:$6,MATCH('Additional Comments'!D47,'AMZN Auto Part MASTER'!$3:$3,0))</f>
        <v>Forth Worth, TX</v>
      </c>
      <c r="C47" s="2" t="str">
        <f>INDEX('AMZN Auto Part MASTER'!$5:$5,MATCH('Additional Comments'!D47,'AMZN Auto Part MASTER'!$3:$3,0))</f>
        <v>Manager</v>
      </c>
      <c r="D47" s="17" t="s">
        <v>34</v>
      </c>
      <c r="E47" s="256" t="str">
        <f>'AMZN Auto Part MASTER'!$AL$68</f>
        <v>I've never made an order online through an Amazon, or any others because of the warranty concern. And if we get a bad or wrong part delivered, that's another concern.</v>
      </c>
      <c r="F47" s="18"/>
      <c r="G47" s="12"/>
      <c r="H47" s="12"/>
      <c r="I47" s="12"/>
      <c r="J47" s="12"/>
      <c r="K47" s="12"/>
      <c r="L47" s="12"/>
      <c r="M47" s="12"/>
      <c r="U47" s="17"/>
      <c r="V47" s="19"/>
    </row>
    <row r="48" spans="1:22" ht="15.75" customHeight="1">
      <c r="A48" s="2" t="str">
        <f>INDEX('AMZN Auto Part MASTER'!$4:$4,MATCH('Additional Comments'!D48,'AMZN Auto Part MASTER'!$3:$3,0))</f>
        <v>Independent</v>
      </c>
      <c r="B48" s="2" t="str">
        <f>INDEX('AMZN Auto Part MASTER'!$6:$6,MATCH('Additional Comments'!D48,'AMZN Auto Part MASTER'!$3:$3,0))</f>
        <v>Tulsa, OK</v>
      </c>
      <c r="C48" s="2" t="str">
        <f>INDEX('AMZN Auto Part MASTER'!$5:$5,MATCH('Additional Comments'!D48,'AMZN Auto Part MASTER'!$3:$3,0))</f>
        <v>Service Manager</v>
      </c>
      <c r="D48" s="17" t="s">
        <v>35</v>
      </c>
      <c r="E48" s="256">
        <f>'AMZN Auto Part MASTER'!$AM$68</f>
        <v>0</v>
      </c>
      <c r="F48" s="18"/>
      <c r="G48" s="12"/>
      <c r="H48" s="12"/>
      <c r="I48" s="12"/>
      <c r="J48" s="12"/>
      <c r="K48" s="12"/>
      <c r="L48" s="12"/>
      <c r="M48" s="12"/>
      <c r="U48" s="17"/>
      <c r="V48" s="19"/>
    </row>
    <row r="49" spans="1:22" ht="15.75" customHeight="1">
      <c r="A49" s="2" t="str">
        <f>INDEX('AMZN Auto Part MASTER'!$4:$4,MATCH('Additional Comments'!D49,'AMZN Auto Part MASTER'!$3:$3,0))</f>
        <v>Independent</v>
      </c>
      <c r="B49" s="2" t="str">
        <f>INDEX('AMZN Auto Part MASTER'!$6:$6,MATCH('Additional Comments'!D49,'AMZN Auto Part MASTER'!$3:$3,0))</f>
        <v>Albuquerque, NM</v>
      </c>
      <c r="C49" s="2" t="str">
        <f>INDEX('AMZN Auto Part MASTER'!$5:$5,MATCH('Additional Comments'!D49,'AMZN Auto Part MASTER'!$3:$3,0))</f>
        <v>Owner</v>
      </c>
      <c r="D49" s="17" t="s">
        <v>36</v>
      </c>
      <c r="E49" s="256" t="str">
        <f>'AMZN Auto Part MASTER'!$AN$68</f>
        <v>Very few and far between, but I have ordered from Rock Auto and Parts Geek online, very rare. But 0% in the last 6 months. I stay away from online orders because they don't pay labor for the part repairs and if something fails or what not, that's costing us our bottom line.</v>
      </c>
      <c r="F49" s="18"/>
      <c r="G49" s="12"/>
      <c r="H49" s="12"/>
      <c r="I49" s="12"/>
      <c r="J49" s="12"/>
      <c r="K49" s="12"/>
      <c r="L49" s="12"/>
      <c r="M49" s="12"/>
      <c r="U49" s="17"/>
      <c r="V49" s="19"/>
    </row>
    <row r="50" spans="1:22" ht="15.75" customHeight="1">
      <c r="A50" s="2" t="str">
        <f>INDEX('AMZN Auto Part MASTER'!$4:$4,MATCH('Additional Comments'!D50,'AMZN Auto Part MASTER'!$3:$3,0))</f>
        <v>Independent</v>
      </c>
      <c r="B50" s="2" t="str">
        <f>INDEX('AMZN Auto Part MASTER'!$6:$6,MATCH('Additional Comments'!D50,'AMZN Auto Part MASTER'!$3:$3,0))</f>
        <v>Phoenix, AZ</v>
      </c>
      <c r="C50" s="2" t="str">
        <f>INDEX('AMZN Auto Part MASTER'!$5:$5,MATCH('Additional Comments'!D50,'AMZN Auto Part MASTER'!$3:$3,0))</f>
        <v>Owner</v>
      </c>
      <c r="D50" s="17" t="s">
        <v>37</v>
      </c>
      <c r="E50" s="256">
        <f>'AMZN Auto Part MASTER'!$AO$68</f>
        <v>0</v>
      </c>
      <c r="F50" s="18"/>
      <c r="G50" s="12"/>
      <c r="H50" s="12"/>
      <c r="I50" s="12"/>
      <c r="J50" s="12"/>
      <c r="K50" s="12"/>
      <c r="L50" s="12"/>
      <c r="M50" s="12"/>
      <c r="U50" s="17"/>
      <c r="V50" s="19"/>
    </row>
    <row r="51" spans="1:22" ht="15.75" customHeight="1">
      <c r="A51" s="2" t="str">
        <f>INDEX('AMZN Auto Part MASTER'!$4:$4,MATCH('Additional Comments'!D51,'AMZN Auto Part MASTER'!$3:$3,0))</f>
        <v>Independent</v>
      </c>
      <c r="B51" s="2" t="str">
        <f>INDEX('AMZN Auto Part MASTER'!$6:$6,MATCH('Additional Comments'!D51,'AMZN Auto Part MASTER'!$3:$3,0))</f>
        <v>Portland, OR</v>
      </c>
      <c r="C51" s="2" t="str">
        <f>INDEX('AMZN Auto Part MASTER'!$5:$5,MATCH('Additional Comments'!D51,'AMZN Auto Part MASTER'!$3:$3,0))</f>
        <v>Service Writer</v>
      </c>
      <c r="D51" s="17" t="s">
        <v>38</v>
      </c>
      <c r="E51" s="256">
        <f>'AMZN Auto Part MASTER'!$AP$68</f>
        <v>0</v>
      </c>
      <c r="F51" s="18"/>
      <c r="G51" s="12"/>
      <c r="H51" s="12"/>
      <c r="I51" s="12"/>
      <c r="J51" s="12"/>
      <c r="K51" s="12"/>
      <c r="L51" s="12"/>
      <c r="M51" s="12"/>
      <c r="U51" s="17"/>
      <c r="V51" s="19"/>
    </row>
    <row r="52" spans="1:22" ht="15.75" customHeight="1">
      <c r="A52" s="2" t="str">
        <f>INDEX('AMZN Auto Part MASTER'!$4:$4,MATCH('Additional Comments'!D52,'AMZN Auto Part MASTER'!$3:$3,0))</f>
        <v>Independent</v>
      </c>
      <c r="B52" s="2" t="str">
        <f>INDEX('AMZN Auto Part MASTER'!$6:$6,MATCH('Additional Comments'!D52,'AMZN Auto Part MASTER'!$3:$3,0))</f>
        <v>Jackson, MI</v>
      </c>
      <c r="C52" s="2" t="str">
        <f>INDEX('AMZN Auto Part MASTER'!$5:$5,MATCH('Additional Comments'!D52,'AMZN Auto Part MASTER'!$3:$3,0))</f>
        <v>Mechanic (Orders parts)</v>
      </c>
      <c r="D52" s="17" t="s">
        <v>39</v>
      </c>
      <c r="E52" s="256">
        <f>'AMZN Auto Part MASTER'!$AQ$68</f>
        <v>0</v>
      </c>
      <c r="F52" s="18"/>
      <c r="G52" s="12"/>
      <c r="H52" s="12"/>
      <c r="I52" s="12"/>
      <c r="J52" s="12"/>
      <c r="K52" s="12"/>
      <c r="L52" s="12"/>
      <c r="M52" s="12"/>
      <c r="U52" s="17"/>
      <c r="V52" s="19"/>
    </row>
    <row r="53" spans="1:22" ht="15.75" customHeight="1">
      <c r="A53" s="2" t="str">
        <f>INDEX('AMZN Auto Part MASTER'!$4:$4,MATCH('Additional Comments'!D53,'AMZN Auto Part MASTER'!$3:$3,0))</f>
        <v>Independent</v>
      </c>
      <c r="B53" s="2" t="str">
        <f>INDEX('AMZN Auto Part MASTER'!$6:$6,MATCH('Additional Comments'!D53,'AMZN Auto Part MASTER'!$3:$3,0))</f>
        <v>Fargo, ND</v>
      </c>
      <c r="C53" s="2" t="str">
        <f>INDEX('AMZN Auto Part MASTER'!$5:$5,MATCH('Additional Comments'!D53,'AMZN Auto Part MASTER'!$3:$3,0))</f>
        <v>Manager</v>
      </c>
      <c r="D53" s="17" t="s">
        <v>40</v>
      </c>
      <c r="E53" s="256">
        <f>'AMZN Auto Part MASTER'!$AR$68</f>
        <v>0</v>
      </c>
      <c r="F53" s="18"/>
      <c r="G53" s="12"/>
      <c r="H53" s="12"/>
      <c r="I53" s="12"/>
      <c r="J53" s="12"/>
      <c r="K53" s="12"/>
      <c r="L53" s="12"/>
      <c r="M53" s="12"/>
      <c r="U53" s="17"/>
      <c r="V53" s="19"/>
    </row>
    <row r="54" spans="1:22" ht="15.75" customHeight="1">
      <c r="A54" s="2" t="str">
        <f>INDEX('AMZN Auto Part MASTER'!$4:$4,MATCH('Additional Comments'!D54,'AMZN Auto Part MASTER'!$3:$3,0))</f>
        <v>Independent</v>
      </c>
      <c r="B54" s="2" t="str">
        <f>INDEX('AMZN Auto Part MASTER'!$6:$6,MATCH('Additional Comments'!D54,'AMZN Auto Part MASTER'!$3:$3,0))</f>
        <v>Wichita, KS</v>
      </c>
      <c r="C54" s="2" t="str">
        <f>INDEX('AMZN Auto Part MASTER'!$5:$5,MATCH('Additional Comments'!D54,'AMZN Auto Part MASTER'!$3:$3,0))</f>
        <v>Owner</v>
      </c>
      <c r="D54" s="17" t="s">
        <v>41</v>
      </c>
      <c r="E54" s="256" t="str">
        <f>'AMZN Auto Part MASTER'!$AS$68</f>
        <v>It's always better to buy from local suppliers because I can get the products fast and I know the owners.</v>
      </c>
      <c r="F54" s="18"/>
      <c r="G54" s="12"/>
      <c r="H54" s="12"/>
      <c r="I54" s="12"/>
      <c r="J54" s="12"/>
      <c r="K54" s="12"/>
      <c r="L54" s="12"/>
      <c r="M54" s="12"/>
      <c r="U54" s="17"/>
      <c r="V54" s="19"/>
    </row>
    <row r="55" spans="1:22" ht="15.75" customHeight="1">
      <c r="A55" s="2" t="str">
        <f>INDEX('AMZN Auto Part MASTER'!$4:$4,MATCH('Additional Comments'!D55,'AMZN Auto Part MASTER'!$3:$3,0))</f>
        <v>Independent</v>
      </c>
      <c r="B55" s="2" t="str">
        <f>INDEX('AMZN Auto Part MASTER'!$6:$6,MATCH('Additional Comments'!D55,'AMZN Auto Part MASTER'!$3:$3,0))</f>
        <v>Wichita, KS</v>
      </c>
      <c r="C55" s="2" t="str">
        <f>INDEX('AMZN Auto Part MASTER'!$5:$5,MATCH('Additional Comments'!D55,'AMZN Auto Part MASTER'!$3:$3,0))</f>
        <v>Manager</v>
      </c>
      <c r="D55" s="17" t="s">
        <v>42</v>
      </c>
      <c r="E55" s="256">
        <f>'AMZN Auto Part MASTER'!$AT$68</f>
        <v>0</v>
      </c>
      <c r="F55" s="18"/>
      <c r="G55" s="12"/>
      <c r="H55" s="12"/>
      <c r="I55" s="12"/>
      <c r="J55" s="12"/>
      <c r="K55" s="12"/>
      <c r="L55" s="12"/>
      <c r="M55" s="12"/>
      <c r="U55" s="17"/>
      <c r="V55" s="19"/>
    </row>
    <row r="56" spans="1:22" ht="15.75" customHeight="1">
      <c r="A56" s="2" t="str">
        <f>INDEX('AMZN Auto Part MASTER'!$4:$4,MATCH('Additional Comments'!D56,'AMZN Auto Part MASTER'!$3:$3,0))</f>
        <v>Independent</v>
      </c>
      <c r="B56" s="2" t="str">
        <f>INDEX('AMZN Auto Part MASTER'!$6:$6,MATCH('Additional Comments'!D56,'AMZN Auto Part MASTER'!$3:$3,0))</f>
        <v>Tempe, AZ</v>
      </c>
      <c r="C56" s="2" t="str">
        <f>INDEX('AMZN Auto Part MASTER'!$5:$5,MATCH('Additional Comments'!D56,'AMZN Auto Part MASTER'!$3:$3,0))</f>
        <v>Bookkeeper</v>
      </c>
      <c r="D56" s="17" t="s">
        <v>43</v>
      </c>
      <c r="E56" s="256">
        <f>'AMZN Auto Part MASTER'!$AU$68</f>
        <v>0</v>
      </c>
      <c r="F56" s="18"/>
      <c r="G56" s="12"/>
      <c r="H56" s="12"/>
      <c r="I56" s="12"/>
      <c r="J56" s="12"/>
      <c r="K56" s="12"/>
      <c r="L56" s="12"/>
      <c r="M56" s="12"/>
      <c r="U56" s="17"/>
      <c r="V56" s="19"/>
    </row>
    <row r="57" spans="1:22" ht="15.75" customHeight="1">
      <c r="A57" s="2" t="str">
        <f>INDEX('AMZN Auto Part MASTER'!$4:$4,MATCH('Additional Comments'!D57,'AMZN Auto Part MASTER'!$3:$3,0))</f>
        <v>Independent</v>
      </c>
      <c r="B57" s="2" t="str">
        <f>INDEX('AMZN Auto Part MASTER'!$6:$6,MATCH('Additional Comments'!D57,'AMZN Auto Part MASTER'!$3:$3,0))</f>
        <v>New Orleans, LA</v>
      </c>
      <c r="C57" s="2" t="str">
        <f>INDEX('AMZN Auto Part MASTER'!$5:$5,MATCH('Additional Comments'!D57,'AMZN Auto Part MASTER'!$3:$3,0))</f>
        <v>Manager</v>
      </c>
      <c r="D57" s="17" t="s">
        <v>44</v>
      </c>
      <c r="E57" s="256">
        <f>'AMZN Auto Part MASTER'!$AV$68</f>
        <v>0</v>
      </c>
      <c r="F57" s="18"/>
      <c r="G57" s="12"/>
      <c r="H57" s="12"/>
      <c r="I57" s="12"/>
      <c r="J57" s="12"/>
      <c r="K57" s="12"/>
      <c r="L57" s="12"/>
      <c r="M57" s="12"/>
      <c r="U57" s="17"/>
      <c r="V57" s="19"/>
    </row>
    <row r="58" spans="1:22" ht="15.75" customHeight="1">
      <c r="A58" s="2" t="str">
        <f>INDEX('AMZN Auto Part MASTER'!$4:$4,MATCH('Additional Comments'!D58,'AMZN Auto Part MASTER'!$3:$3,0))</f>
        <v>Independent</v>
      </c>
      <c r="B58" s="2" t="str">
        <f>INDEX('AMZN Auto Part MASTER'!$6:$6,MATCH('Additional Comments'!D58,'AMZN Auto Part MASTER'!$3:$3,0))</f>
        <v>Hilliard, OH</v>
      </c>
      <c r="C58" s="2" t="str">
        <f>INDEX('AMZN Auto Part MASTER'!$5:$5,MATCH('Additional Comments'!D58,'AMZN Auto Part MASTER'!$3:$3,0))</f>
        <v>Manager</v>
      </c>
      <c r="D58" s="17" t="s">
        <v>45</v>
      </c>
      <c r="E58" s="256" t="str">
        <f>'AMZN Auto Part MASTER'!$AW$68</f>
        <v>I'll consider buying parts online in the future.</v>
      </c>
      <c r="F58" s="18"/>
      <c r="G58" s="12"/>
      <c r="H58" s="12"/>
      <c r="I58" s="12"/>
      <c r="J58" s="12"/>
      <c r="K58" s="12"/>
      <c r="L58" s="12"/>
      <c r="M58" s="12"/>
      <c r="U58" s="17"/>
      <c r="V58" s="19"/>
    </row>
    <row r="59" spans="1:22" ht="15.75" customHeight="1">
      <c r="A59" s="2" t="str">
        <f>INDEX('AMZN Auto Part MASTER'!$4:$4,MATCH('Additional Comments'!D59,'AMZN Auto Part MASTER'!$3:$3,0))</f>
        <v>Independent</v>
      </c>
      <c r="B59" s="2" t="str">
        <f>INDEX('AMZN Auto Part MASTER'!$6:$6,MATCH('Additional Comments'!D59,'AMZN Auto Part MASTER'!$3:$3,0))</f>
        <v>Jackson, MS</v>
      </c>
      <c r="C59" s="2" t="str">
        <f>INDEX('AMZN Auto Part MASTER'!$5:$5,MATCH('Additional Comments'!D59,'AMZN Auto Part MASTER'!$3:$3,0))</f>
        <v>Manager</v>
      </c>
      <c r="D59" s="17" t="s">
        <v>46</v>
      </c>
      <c r="E59" s="256">
        <f>'AMZN Auto Part MASTER'!$AX$68</f>
        <v>0</v>
      </c>
      <c r="F59" s="18"/>
      <c r="G59" s="12"/>
      <c r="H59" s="12"/>
      <c r="I59" s="12"/>
      <c r="J59" s="12"/>
      <c r="K59" s="12"/>
      <c r="L59" s="12"/>
      <c r="M59" s="12"/>
      <c r="U59" s="17"/>
      <c r="V59" s="19"/>
    </row>
    <row r="60" spans="1:22" ht="15.75" customHeight="1">
      <c r="A60" s="2" t="str">
        <f>INDEX('AMZN Auto Part MASTER'!$4:$4,MATCH('Additional Comments'!D60,'AMZN Auto Part MASTER'!$3:$3,0))</f>
        <v>Independent</v>
      </c>
      <c r="B60" s="2" t="str">
        <f>INDEX('AMZN Auto Part MASTER'!$6:$6,MATCH('Additional Comments'!D60,'AMZN Auto Part MASTER'!$3:$3,0))</f>
        <v>Madison, WI</v>
      </c>
      <c r="C60" s="2" t="str">
        <f>INDEX('AMZN Auto Part MASTER'!$5:$5,MATCH('Additional Comments'!D60,'AMZN Auto Part MASTER'!$3:$3,0))</f>
        <v>Manager</v>
      </c>
      <c r="D60" s="17" t="s">
        <v>47</v>
      </c>
      <c r="E60" s="256">
        <f>'AMZN Auto Part MASTER'!$AY$68</f>
        <v>0</v>
      </c>
      <c r="F60" s="18"/>
      <c r="G60" s="12"/>
      <c r="H60" s="12"/>
      <c r="I60" s="12"/>
      <c r="J60" s="12"/>
      <c r="K60" s="12"/>
      <c r="L60" s="12"/>
      <c r="M60" s="12"/>
      <c r="U60" s="17"/>
      <c r="V60" s="19"/>
    </row>
    <row r="61" spans="1:22" ht="15.75" customHeight="1">
      <c r="A61" s="2" t="str">
        <f>INDEX('AMZN Auto Part MASTER'!$4:$4,MATCH('Additional Comments'!D61,'AMZN Auto Part MASTER'!$3:$3,0))</f>
        <v>Independent</v>
      </c>
      <c r="B61" s="2" t="str">
        <f>INDEX('AMZN Auto Part MASTER'!$6:$6,MATCH('Additional Comments'!D61,'AMZN Auto Part MASTER'!$3:$3,0))</f>
        <v>Wilmington, DE</v>
      </c>
      <c r="C61" s="2" t="str">
        <f>INDEX('AMZN Auto Part MASTER'!$5:$5,MATCH('Additional Comments'!D61,'AMZN Auto Part MASTER'!$3:$3,0))</f>
        <v>Manager</v>
      </c>
      <c r="D61" s="17" t="s">
        <v>48</v>
      </c>
      <c r="E61" s="256">
        <f>'AMZN Auto Part MASTER'!$AZ$68</f>
        <v>0</v>
      </c>
      <c r="F61" s="18"/>
      <c r="G61" s="12"/>
      <c r="H61" s="12"/>
      <c r="I61" s="12"/>
      <c r="J61" s="12"/>
      <c r="K61" s="12"/>
      <c r="L61" s="12"/>
      <c r="M61" s="12"/>
      <c r="U61" s="17"/>
      <c r="V61" s="19"/>
    </row>
    <row r="62" spans="1:22" ht="15.75" customHeight="1">
      <c r="A62" s="2" t="str">
        <f>INDEX('AMZN Auto Part MASTER'!$4:$4,MATCH('Additional Comments'!D62,'AMZN Auto Part MASTER'!$3:$3,0))</f>
        <v>Independent</v>
      </c>
      <c r="B62" s="2" t="str">
        <f>INDEX('AMZN Auto Part MASTER'!$6:$6,MATCH('Additional Comments'!D62,'AMZN Auto Part MASTER'!$3:$3,0))</f>
        <v>Virginia Beach, VA</v>
      </c>
      <c r="C62" s="2" t="str">
        <f>INDEX('AMZN Auto Part MASTER'!$5:$5,MATCH('Additional Comments'!D62,'AMZN Auto Part MASTER'!$3:$3,0))</f>
        <v>Manager</v>
      </c>
      <c r="D62" s="17" t="s">
        <v>49</v>
      </c>
      <c r="E62" s="256" t="str">
        <f>'AMZN Auto Part MASTER'!$BA$68</f>
        <v>We prefer purchasing at the local warehouse and part stores because they offer warranties. Internet purchasing is risky because the parts usually do not come with warranties.</v>
      </c>
      <c r="F62" s="18"/>
      <c r="G62" s="12"/>
      <c r="H62" s="12"/>
      <c r="I62" s="12"/>
      <c r="J62" s="12"/>
      <c r="K62" s="12"/>
      <c r="L62" s="12"/>
      <c r="M62" s="12"/>
      <c r="U62" s="17"/>
      <c r="V62" s="19"/>
    </row>
    <row r="63" spans="1:22" ht="15.75" customHeight="1">
      <c r="A63" s="2" t="str">
        <f>INDEX('AMZN Auto Part MASTER'!$4:$4,MATCH('Additional Comments'!D63,'AMZN Auto Part MASTER'!$3:$3,0))</f>
        <v>Chain</v>
      </c>
      <c r="B63" s="2" t="str">
        <f>INDEX('AMZN Auto Part MASTER'!$6:$6,MATCH('Additional Comments'!D63,'AMZN Auto Part MASTER'!$3:$3,0))</f>
        <v>Hickory, NC</v>
      </c>
      <c r="C63" s="2" t="str">
        <f>INDEX('AMZN Auto Part MASTER'!$5:$5,MATCH('Additional Comments'!D63,'AMZN Auto Part MASTER'!$3:$3,0))</f>
        <v>Manager</v>
      </c>
      <c r="D63" s="17" t="s">
        <v>50</v>
      </c>
      <c r="E63" s="256">
        <f>'AMZN Auto Part MASTER'!$BB$68</f>
        <v>0</v>
      </c>
      <c r="F63" s="18"/>
      <c r="G63" s="12"/>
      <c r="H63" s="12"/>
      <c r="I63" s="12"/>
      <c r="J63" s="12"/>
      <c r="K63" s="12"/>
      <c r="L63" s="12"/>
      <c r="M63" s="12"/>
      <c r="U63" s="17"/>
      <c r="V63" s="19"/>
    </row>
    <row r="64" spans="1:22" ht="15.75" customHeight="1">
      <c r="A64" s="2" t="str">
        <f>INDEX('AMZN Auto Part MASTER'!$4:$4,MATCH('Additional Comments'!D64,'AMZN Auto Part MASTER'!$3:$3,0))</f>
        <v>Chain</v>
      </c>
      <c r="B64" s="2" t="str">
        <f>INDEX('AMZN Auto Part MASTER'!$6:$6,MATCH('Additional Comments'!D64,'AMZN Auto Part MASTER'!$3:$3,0))</f>
        <v>Columbia, SC</v>
      </c>
      <c r="C64" s="2" t="str">
        <f>INDEX('AMZN Auto Part MASTER'!$5:$5,MATCH('Additional Comments'!D64,'AMZN Auto Part MASTER'!$3:$3,0))</f>
        <v>Manager</v>
      </c>
      <c r="D64" s="17" t="s">
        <v>51</v>
      </c>
      <c r="E64" s="256">
        <f>'AMZN Auto Part MASTER'!$BC$68</f>
        <v>0</v>
      </c>
      <c r="F64" s="18"/>
      <c r="G64" s="12"/>
      <c r="H64" s="12"/>
      <c r="I64" s="12"/>
      <c r="J64" s="12"/>
      <c r="K64" s="12"/>
      <c r="L64" s="12"/>
      <c r="M64" s="12"/>
      <c r="U64" s="17"/>
      <c r="V64" s="19"/>
    </row>
    <row r="65" spans="1:22" ht="15.75" customHeight="1">
      <c r="A65" s="2" t="str">
        <f>INDEX('AMZN Auto Part MASTER'!$4:$4,MATCH('Additional Comments'!D65,'AMZN Auto Part MASTER'!$3:$3,0))</f>
        <v>Chain</v>
      </c>
      <c r="B65" s="2" t="str">
        <f>INDEX('AMZN Auto Part MASTER'!$6:$6,MATCH('Additional Comments'!D65,'AMZN Auto Part MASTER'!$3:$3,0))</f>
        <v>Binghamton, NY</v>
      </c>
      <c r="C65" s="2" t="str">
        <f>INDEX('AMZN Auto Part MASTER'!$5:$5,MATCH('Additional Comments'!D65,'AMZN Auto Part MASTER'!$3:$3,0))</f>
        <v>Manager</v>
      </c>
      <c r="D65" s="17" t="s">
        <v>52</v>
      </c>
      <c r="E65" s="256" t="str">
        <f>'AMZN Auto Part MASTER'!$BD$68</f>
        <v>Brake/Suspensions is really all we do here other than oil changes, at least concerning auto parts. We don't use the diagnostic tools very much here, unless we absolutely have to.</v>
      </c>
      <c r="F65" s="18"/>
      <c r="G65" s="12"/>
      <c r="H65" s="12"/>
      <c r="I65" s="12"/>
      <c r="J65" s="12"/>
      <c r="K65" s="12"/>
      <c r="L65" s="12"/>
      <c r="M65" s="12"/>
      <c r="U65" s="17"/>
      <c r="V65" s="19"/>
    </row>
    <row r="66" spans="1:22" ht="15.75" customHeight="1">
      <c r="A66" s="2" t="str">
        <f>INDEX('AMZN Auto Part MASTER'!$4:$4,MATCH('Additional Comments'!D66,'AMZN Auto Part MASTER'!$3:$3,0))</f>
        <v>Chain</v>
      </c>
      <c r="B66" s="2" t="str">
        <f>INDEX('AMZN Auto Part MASTER'!$6:$6,MATCH('Additional Comments'!D66,'AMZN Auto Part MASTER'!$3:$3,0))</f>
        <v>Castle Shannon, PA</v>
      </c>
      <c r="C66" s="2" t="str">
        <f>INDEX('AMZN Auto Part MASTER'!$5:$5,MATCH('Additional Comments'!D66,'AMZN Auto Part MASTER'!$3:$3,0))</f>
        <v>Manager</v>
      </c>
      <c r="D66" s="17" t="s">
        <v>53</v>
      </c>
      <c r="E66" s="256" t="str">
        <f>'AMZN Auto Part MASTER'!$BE$68</f>
        <v>We really don't check the engine light with diagnostics here. Rare that we do.</v>
      </c>
      <c r="F66" s="18"/>
      <c r="G66" s="12"/>
      <c r="H66" s="12"/>
      <c r="I66" s="12"/>
      <c r="J66" s="12"/>
      <c r="K66" s="12"/>
      <c r="L66" s="12"/>
      <c r="M66" s="12"/>
      <c r="U66" s="17"/>
      <c r="V66" s="19"/>
    </row>
    <row r="67" spans="1:22" ht="15.75" customHeight="1">
      <c r="A67" s="2" t="str">
        <f>INDEX('AMZN Auto Part MASTER'!$4:$4,MATCH('Additional Comments'!D67,'AMZN Auto Part MASTER'!$3:$3,0))</f>
        <v>Chain</v>
      </c>
      <c r="B67" s="2" t="str">
        <f>INDEX('AMZN Auto Part MASTER'!$6:$6,MATCH('Additional Comments'!D67,'AMZN Auto Part MASTER'!$3:$3,0))</f>
        <v>Reynoldsburg, OH</v>
      </c>
      <c r="C67" s="2" t="str">
        <f>INDEX('AMZN Auto Part MASTER'!$5:$5,MATCH('Additional Comments'!D67,'AMZN Auto Part MASTER'!$3:$3,0))</f>
        <v>Manager</v>
      </c>
      <c r="D67" s="17" t="s">
        <v>54</v>
      </c>
      <c r="E67" s="256">
        <f>'AMZN Auto Part MASTER'!$BF$68</f>
        <v>0</v>
      </c>
      <c r="F67" s="18"/>
      <c r="G67" s="12"/>
      <c r="H67" s="12"/>
      <c r="I67" s="12"/>
      <c r="J67" s="12"/>
      <c r="K67" s="12"/>
      <c r="L67" s="12"/>
      <c r="M67" s="12"/>
      <c r="U67" s="17"/>
      <c r="V67" s="19"/>
    </row>
    <row r="68" spans="1:22" ht="15.75" customHeight="1">
      <c r="A68" s="2" t="str">
        <f>INDEX('AMZN Auto Part MASTER'!$4:$4,MATCH('Additional Comments'!D68,'AMZN Auto Part MASTER'!$3:$3,0))</f>
        <v>Chain</v>
      </c>
      <c r="B68" s="2" t="str">
        <f>INDEX('AMZN Auto Part MASTER'!$6:$6,MATCH('Additional Comments'!D68,'AMZN Auto Part MASTER'!$3:$3,0))</f>
        <v>Marysville, OH</v>
      </c>
      <c r="C68" s="2" t="str">
        <f>INDEX('AMZN Auto Part MASTER'!$5:$5,MATCH('Additional Comments'!D68,'AMZN Auto Part MASTER'!$3:$3,0))</f>
        <v>Manager</v>
      </c>
      <c r="D68" s="17" t="s">
        <v>55</v>
      </c>
      <c r="E68" s="256">
        <f>'AMZN Auto Part MASTER'!$BG$68</f>
        <v>0</v>
      </c>
      <c r="F68" s="18"/>
      <c r="G68" s="12"/>
      <c r="H68" s="12"/>
      <c r="I68" s="12"/>
      <c r="J68" s="12"/>
      <c r="K68" s="12"/>
      <c r="L68" s="12"/>
      <c r="M68" s="12"/>
      <c r="U68" s="17"/>
      <c r="V68" s="19"/>
    </row>
    <row r="69" spans="1:22" ht="15.75" customHeight="1">
      <c r="A69" s="2" t="str">
        <f>INDEX('AMZN Auto Part MASTER'!$4:$4,MATCH('Additional Comments'!D69,'AMZN Auto Part MASTER'!$3:$3,0))</f>
        <v>Chain</v>
      </c>
      <c r="B69" s="2" t="str">
        <f>INDEX('AMZN Auto Part MASTER'!$6:$6,MATCH('Additional Comments'!D69,'AMZN Auto Part MASTER'!$3:$3,0))</f>
        <v>Terra Haute, IN</v>
      </c>
      <c r="C69" s="2" t="str">
        <f>INDEX('AMZN Auto Part MASTER'!$5:$5,MATCH('Additional Comments'!D69,'AMZN Auto Part MASTER'!$3:$3,0))</f>
        <v>Market Manager</v>
      </c>
      <c r="D69" s="17" t="s">
        <v>56</v>
      </c>
      <c r="E69" s="256">
        <f>'AMZN Auto Part MASTER'!$BH$68</f>
        <v>0</v>
      </c>
      <c r="F69" s="18"/>
      <c r="G69" s="12"/>
      <c r="H69" s="12"/>
      <c r="I69" s="12"/>
      <c r="J69" s="12"/>
      <c r="K69" s="12"/>
      <c r="L69" s="12"/>
      <c r="M69" s="12"/>
      <c r="U69" s="17"/>
      <c r="V69" s="19"/>
    </row>
    <row r="70" spans="1:22" ht="15.75" customHeight="1">
      <c r="A70" s="2" t="str">
        <f>INDEX('AMZN Auto Part MASTER'!$4:$4,MATCH('Additional Comments'!D70,'AMZN Auto Part MASTER'!$3:$3,0))</f>
        <v>Chain</v>
      </c>
      <c r="B70" s="2" t="str">
        <f>INDEX('AMZN Auto Part MASTER'!$6:$6,MATCH('Additional Comments'!D70,'AMZN Auto Part MASTER'!$3:$3,0))</f>
        <v>Peoria, IL</v>
      </c>
      <c r="C70" s="2" t="str">
        <f>INDEX('AMZN Auto Part MASTER'!$5:$5,MATCH('Additional Comments'!D70,'AMZN Auto Part MASTER'!$3:$3,0))</f>
        <v>Manager</v>
      </c>
      <c r="D70" s="17" t="s">
        <v>57</v>
      </c>
      <c r="E70" s="256">
        <f>'AMZN Auto Part MASTER'!$BI$68</f>
        <v>0</v>
      </c>
      <c r="F70" s="18"/>
      <c r="G70" s="12"/>
      <c r="H70" s="12"/>
      <c r="I70" s="12"/>
      <c r="J70" s="12"/>
      <c r="K70" s="12"/>
      <c r="L70" s="12"/>
      <c r="M70" s="12"/>
      <c r="U70" s="17"/>
      <c r="V70" s="19"/>
    </row>
    <row r="71" spans="1:22" ht="15.75" customHeight="1">
      <c r="A71" s="2" t="str">
        <f>INDEX('AMZN Auto Part MASTER'!$4:$4,MATCH('Additional Comments'!D71,'AMZN Auto Part MASTER'!$3:$3,0))</f>
        <v>Chain</v>
      </c>
      <c r="B71" s="2" t="str">
        <f>INDEX('AMZN Auto Part MASTER'!$6:$6,MATCH('Additional Comments'!D71,'AMZN Auto Part MASTER'!$3:$3,0))</f>
        <v>Wood River, IL</v>
      </c>
      <c r="C71" s="2" t="str">
        <f>INDEX('AMZN Auto Part MASTER'!$5:$5,MATCH('Additional Comments'!D71,'AMZN Auto Part MASTER'!$3:$3,0))</f>
        <v>Manager</v>
      </c>
      <c r="D71" s="17" t="s">
        <v>58</v>
      </c>
      <c r="E71" s="256">
        <f>'AMZN Auto Part MASTER'!$BJ$68</f>
        <v>0</v>
      </c>
      <c r="F71" s="18"/>
      <c r="G71" s="12"/>
      <c r="H71" s="12"/>
      <c r="I71" s="12"/>
      <c r="J71" s="12"/>
      <c r="K71" s="12"/>
      <c r="L71" s="12"/>
      <c r="M71" s="12"/>
      <c r="U71" s="17"/>
      <c r="V71" s="19"/>
    </row>
    <row r="72" spans="1:22" ht="15.75" customHeight="1">
      <c r="A72" s="2" t="str">
        <f>INDEX('AMZN Auto Part MASTER'!$4:$4,MATCH('Additional Comments'!D72,'AMZN Auto Part MASTER'!$3:$3,0))</f>
        <v>Independent</v>
      </c>
      <c r="B72" s="2" t="str">
        <f>INDEX('AMZN Auto Part MASTER'!$6:$6,MATCH('Additional Comments'!D72,'AMZN Auto Part MASTER'!$3:$3,0))</f>
        <v>McMinville, OR</v>
      </c>
      <c r="C72" s="2" t="str">
        <f>INDEX('AMZN Auto Part MASTER'!$5:$5,MATCH('Additional Comments'!D72,'AMZN Auto Part MASTER'!$3:$3,0))</f>
        <v>Manager</v>
      </c>
      <c r="D72" s="17" t="s">
        <v>59</v>
      </c>
      <c r="E72" s="256">
        <f>'AMZN Auto Part MASTER'!$BK$68</f>
        <v>0</v>
      </c>
      <c r="F72" s="18"/>
      <c r="G72" s="12"/>
      <c r="H72" s="12"/>
      <c r="I72" s="12"/>
      <c r="J72" s="12"/>
      <c r="K72" s="12"/>
      <c r="L72" s="12"/>
      <c r="M72" s="12"/>
      <c r="U72" s="17"/>
      <c r="V72" s="19"/>
    </row>
    <row r="73" spans="1:22" ht="15.75" customHeight="1">
      <c r="A73" s="2" t="str">
        <f>INDEX('AMZN Auto Part MASTER'!$4:$4,MATCH('Additional Comments'!D73,'AMZN Auto Part MASTER'!$3:$3,0))</f>
        <v>Independent</v>
      </c>
      <c r="B73" s="2" t="str">
        <f>INDEX('AMZN Auto Part MASTER'!$6:$6,MATCH('Additional Comments'!D73,'AMZN Auto Part MASTER'!$3:$3,0))</f>
        <v>Louisville, KY</v>
      </c>
      <c r="C73" s="2" t="str">
        <f>INDEX('AMZN Auto Part MASTER'!$5:$5,MATCH('Additional Comments'!D73,'AMZN Auto Part MASTER'!$3:$3,0))</f>
        <v>Manager</v>
      </c>
      <c r="D73" s="17" t="s">
        <v>60</v>
      </c>
      <c r="E73" s="256">
        <f>'AMZN Auto Part MASTER'!$BL$68</f>
        <v>0</v>
      </c>
      <c r="F73" s="18"/>
      <c r="G73" s="12"/>
      <c r="H73" s="12"/>
      <c r="I73" s="12"/>
      <c r="J73" s="12"/>
      <c r="K73" s="12"/>
      <c r="L73" s="12"/>
      <c r="M73" s="12"/>
      <c r="U73" s="17"/>
      <c r="V73" s="19"/>
    </row>
    <row r="74" spans="1:22" ht="15.75" customHeight="1">
      <c r="A74" s="2" t="str">
        <f>INDEX('AMZN Auto Part MASTER'!$4:$4,MATCH('Additional Comments'!D74,'AMZN Auto Part MASTER'!$3:$3,0))</f>
        <v>Independent</v>
      </c>
      <c r="B74" s="2" t="str">
        <f>INDEX('AMZN Auto Part MASTER'!$6:$6,MATCH('Additional Comments'!D74,'AMZN Auto Part MASTER'!$3:$3,0))</f>
        <v>Atlanta, GA</v>
      </c>
      <c r="C74" s="2" t="str">
        <f>INDEX('AMZN Auto Part MASTER'!$5:$5,MATCH('Additional Comments'!D74,'AMZN Auto Part MASTER'!$3:$3,0))</f>
        <v>Manager</v>
      </c>
      <c r="D74" s="17" t="s">
        <v>61</v>
      </c>
      <c r="E74" s="256">
        <f>'AMZN Auto Part MASTER'!$BM$68</f>
        <v>0</v>
      </c>
      <c r="F74" s="18"/>
      <c r="G74" s="12"/>
      <c r="H74" s="12"/>
      <c r="I74" s="12"/>
      <c r="J74" s="12"/>
      <c r="K74" s="12"/>
      <c r="L74" s="12"/>
      <c r="M74" s="12"/>
      <c r="U74" s="17"/>
      <c r="V74" s="19"/>
    </row>
    <row r="75" spans="1:22" ht="15.75" customHeight="1">
      <c r="A75" s="2" t="str">
        <f>INDEX('AMZN Auto Part MASTER'!$4:$4,MATCH('Additional Comments'!D75,'AMZN Auto Part MASTER'!$3:$3,0))</f>
        <v>Independent</v>
      </c>
      <c r="B75" s="2" t="str">
        <f>INDEX('AMZN Auto Part MASTER'!$6:$6,MATCH('Additional Comments'!D75,'AMZN Auto Part MASTER'!$3:$3,0))</f>
        <v>Louisville, KY</v>
      </c>
      <c r="C75" s="2" t="str">
        <f>INDEX('AMZN Auto Part MASTER'!$5:$5,MATCH('Additional Comments'!D75,'AMZN Auto Part MASTER'!$3:$3,0))</f>
        <v>Manager</v>
      </c>
      <c r="D75" s="17" t="s">
        <v>62</v>
      </c>
      <c r="E75" s="256" t="str">
        <f>'AMZN Auto Part MASTER'!$BN$68</f>
        <v>I don't like purchasing parts online because I usually receive the wrong part and there are usually no warranties.</v>
      </c>
      <c r="F75" s="18"/>
      <c r="G75" s="12"/>
      <c r="H75" s="12"/>
      <c r="I75" s="12"/>
      <c r="J75" s="12"/>
      <c r="K75" s="12"/>
      <c r="L75" s="12"/>
      <c r="M75" s="12"/>
      <c r="U75" s="17"/>
      <c r="V75" s="19"/>
    </row>
    <row r="76" spans="1:22" ht="15.75" customHeight="1">
      <c r="A76" s="2" t="str">
        <f>INDEX('AMZN Auto Part MASTER'!$4:$4,MATCH('Additional Comments'!D76,'AMZN Auto Part MASTER'!$3:$3,0))</f>
        <v>Independent</v>
      </c>
      <c r="B76" s="2" t="str">
        <f>INDEX('AMZN Auto Part MASTER'!$6:$6,MATCH('Additional Comments'!D76,'AMZN Auto Part MASTER'!$3:$3,0))</f>
        <v>Virginia Beach, VA</v>
      </c>
      <c r="C76" s="2" t="str">
        <f>INDEX('AMZN Auto Part MASTER'!$5:$5,MATCH('Additional Comments'!D76,'AMZN Auto Part MASTER'!$3:$3,0))</f>
        <v>Manager</v>
      </c>
      <c r="D76" s="17" t="s">
        <v>63</v>
      </c>
      <c r="E76" s="256">
        <f>'AMZN Auto Part MASTER'!$BO$68</f>
        <v>0</v>
      </c>
      <c r="F76" s="18"/>
      <c r="G76" s="12"/>
      <c r="H76" s="12"/>
      <c r="I76" s="12"/>
      <c r="J76" s="12"/>
      <c r="K76" s="12"/>
      <c r="L76" s="12"/>
      <c r="M76" s="12"/>
      <c r="U76" s="17"/>
      <c r="V76" s="19"/>
    </row>
    <row r="77" spans="1:22" ht="15.75" customHeight="1">
      <c r="A77" s="2" t="str">
        <f>INDEX('AMZN Auto Part MASTER'!$4:$4,MATCH('Additional Comments'!D77,'AMZN Auto Part MASTER'!$3:$3,0))</f>
        <v>Independent</v>
      </c>
      <c r="B77" s="2" t="str">
        <f>INDEX('AMZN Auto Part MASTER'!$6:$6,MATCH('Additional Comments'!D77,'AMZN Auto Part MASTER'!$3:$3,0))</f>
        <v>Louisville, KY</v>
      </c>
      <c r="C77" s="2" t="str">
        <f>INDEX('AMZN Auto Part MASTER'!$5:$5,MATCH('Additional Comments'!D77,'AMZN Auto Part MASTER'!$3:$3,0))</f>
        <v>Manager</v>
      </c>
      <c r="D77" s="17" t="s">
        <v>64</v>
      </c>
      <c r="E77" s="256">
        <f>'AMZN Auto Part MASTER'!$BP$68</f>
        <v>0</v>
      </c>
      <c r="F77" s="18"/>
      <c r="G77" s="12"/>
      <c r="H77" s="12"/>
      <c r="I77" s="12"/>
      <c r="J77" s="12"/>
      <c r="K77" s="12"/>
      <c r="L77" s="12"/>
      <c r="M77" s="12"/>
      <c r="U77" s="17"/>
      <c r="V77" s="19"/>
    </row>
    <row r="78" spans="1:22" ht="15.75" customHeight="1">
      <c r="A78" s="2" t="str">
        <f>INDEX('AMZN Auto Part MASTER'!$4:$4,MATCH('Additional Comments'!D78,'AMZN Auto Part MASTER'!$3:$3,0))</f>
        <v>Independent</v>
      </c>
      <c r="B78" s="2" t="str">
        <f>INDEX('AMZN Auto Part MASTER'!$6:$6,MATCH('Additional Comments'!D78,'AMZN Auto Part MASTER'!$3:$3,0))</f>
        <v>Preston, ID</v>
      </c>
      <c r="C78" s="2" t="str">
        <f>INDEX('AMZN Auto Part MASTER'!$5:$5,MATCH('Additional Comments'!D78,'AMZN Auto Part MASTER'!$3:$3,0))</f>
        <v>Manager</v>
      </c>
      <c r="D78" s="17" t="s">
        <v>65</v>
      </c>
      <c r="E78" s="256">
        <f>'AMZN Auto Part MASTER'!$BQ$68</f>
        <v>0</v>
      </c>
      <c r="F78" s="18"/>
      <c r="G78" s="12"/>
      <c r="H78" s="12"/>
      <c r="I78" s="12"/>
      <c r="J78" s="12"/>
      <c r="K78" s="12"/>
      <c r="L78" s="12"/>
      <c r="M78" s="12"/>
      <c r="U78" s="17"/>
      <c r="V78" s="19"/>
    </row>
    <row r="79" spans="1:22" ht="15.75" customHeight="1">
      <c r="D79" s="17" t="s">
        <v>66</v>
      </c>
      <c r="E79" s="256" t="str">
        <f>'AMZN Auto Part MASTER'!$BR$68</f>
        <v>Our location and reputation keeps us very busy and all the parts stores want our business and give us great prices.</v>
      </c>
      <c r="F79" s="18"/>
      <c r="G79" s="12"/>
      <c r="H79" s="12"/>
      <c r="I79" s="12"/>
      <c r="J79" s="12"/>
      <c r="K79" s="12"/>
      <c r="L79" s="12"/>
      <c r="M79" s="39"/>
      <c r="U79" s="17"/>
      <c r="V79" s="19"/>
    </row>
    <row r="80" spans="1:22" ht="15.75" customHeight="1">
      <c r="D80" s="17" t="s">
        <v>67</v>
      </c>
      <c r="E80" s="256" t="str">
        <f>'AMZN Auto Part MASTER'!$BS$68</f>
        <v>Same story. The store that has the parts we need at best price takes it. We try to use various suppliers since some parts are not carried at just one store. We must call several to get. But we do favor a few stores because of availability and price.</v>
      </c>
      <c r="F80" s="18"/>
      <c r="G80" s="12"/>
      <c r="H80" s="12"/>
      <c r="I80" s="12"/>
      <c r="J80" s="12"/>
      <c r="K80" s="12"/>
      <c r="L80" s="12"/>
      <c r="M80" s="39"/>
      <c r="U80" s="17"/>
      <c r="V80" s="19"/>
    </row>
    <row r="81" spans="4:22" ht="15.75" customHeight="1">
      <c r="D81" s="17" t="s">
        <v>68</v>
      </c>
      <c r="E81" s="256" t="str">
        <f>'AMZN Auto Part MASTER'!$BT$68</f>
        <v>We have corporate arranged parts for brakes and exhaust mainly and we warehouse them locally. However, that arrangement has not been as profitable as it was in the past-thus, sourcing from local vendors more.</v>
      </c>
      <c r="F81" s="18"/>
      <c r="G81" s="12"/>
      <c r="H81" s="12"/>
      <c r="I81" s="12"/>
      <c r="J81" s="12"/>
      <c r="K81" s="12"/>
      <c r="L81" s="12"/>
      <c r="M81" s="39"/>
      <c r="U81" s="17"/>
      <c r="V81" s="19"/>
    </row>
    <row r="82" spans="4:22" ht="15.75" customHeight="1">
      <c r="D82" s="17" t="s">
        <v>69</v>
      </c>
      <c r="E82" s="256" t="str">
        <f>'AMZN Auto Part MASTER'!$BU$68</f>
        <v>Local sources are getting more OEM and above quality items and at a good discount.</v>
      </c>
      <c r="F82" s="18"/>
      <c r="G82" s="12"/>
      <c r="H82" s="12"/>
      <c r="I82" s="12"/>
      <c r="J82" s="12"/>
      <c r="K82" s="12"/>
      <c r="L82" s="12"/>
      <c r="M82" s="39"/>
      <c r="U82" s="17"/>
      <c r="V82" s="19"/>
    </row>
    <row r="83" spans="4:22" ht="15.75" customHeight="1">
      <c r="D83" s="17" t="s">
        <v>70</v>
      </c>
      <c r="E83" s="256" t="str">
        <f>'AMZN Auto Part MASTER'!$BV$68</f>
        <v>The local sources have what we need, and we spread the business around to get discounts from all we deal with. Some stores just offer better deals and or have the part in stock when others do not.</v>
      </c>
      <c r="F83" s="18"/>
      <c r="G83" s="12"/>
      <c r="H83" s="12"/>
      <c r="I83" s="12"/>
      <c r="J83" s="12"/>
      <c r="K83" s="12"/>
      <c r="L83" s="12"/>
      <c r="M83" s="39"/>
      <c r="U83" s="17"/>
      <c r="V83" s="19"/>
    </row>
    <row r="84" spans="4:22" ht="15.75" customHeight="1">
      <c r="D84" s="17" t="s">
        <v>71</v>
      </c>
      <c r="E84" s="256" t="str">
        <f>'AMZN Auto Part MASTER'!$BW$68</f>
        <v xml:space="preserve">Our in house inventory has been reduced and now Advance has given us discounts we need, along with wide selection we need. </v>
      </c>
      <c r="F84" s="18"/>
      <c r="G84" s="12"/>
      <c r="H84" s="12"/>
      <c r="I84" s="12"/>
      <c r="J84" s="12"/>
      <c r="K84" s="12"/>
      <c r="L84" s="12"/>
      <c r="M84" s="11"/>
      <c r="U84" s="17"/>
      <c r="V84" s="19"/>
    </row>
    <row r="85" spans="4:22" ht="15.75" customHeight="1">
      <c r="D85" s="17" t="s">
        <v>72</v>
      </c>
      <c r="E85" s="256" t="str">
        <f>'AMZN Auto Part MASTER'!$BX$68</f>
        <v>Business picks up based upon population, really. And there are many parts stores in our area. They therefore are close, and try to make us happy by giving discounts and having what we need.</v>
      </c>
      <c r="F85" s="18"/>
      <c r="G85" s="12"/>
      <c r="H85" s="12"/>
      <c r="I85" s="12"/>
      <c r="J85" s="12"/>
      <c r="K85" s="12"/>
      <c r="L85" s="12"/>
      <c r="M85" s="11"/>
      <c r="U85" s="17"/>
      <c r="V85" s="19"/>
    </row>
    <row r="86" spans="4:22" ht="15.75" customHeight="1">
      <c r="D86" s="17" t="s">
        <v>73</v>
      </c>
      <c r="E86" s="256" t="str">
        <f>'AMZN Auto Part MASTER'!$BY$68</f>
        <v>I use them all, whomever has the part gets my business, as long as they deliver it the quickest. Price-wise, they all will match the lowest price I get from competitors.</v>
      </c>
      <c r="F86" s="18"/>
      <c r="G86" s="12"/>
      <c r="H86" s="12"/>
      <c r="I86" s="12"/>
      <c r="J86" s="12"/>
      <c r="K86" s="12"/>
      <c r="L86" s="12"/>
      <c r="M86" s="12"/>
      <c r="U86" s="17"/>
      <c r="V86" s="19"/>
    </row>
    <row r="87" spans="4:22" ht="15.75" customHeight="1">
      <c r="D87" s="17" t="s">
        <v>74</v>
      </c>
      <c r="E87" s="256" t="str">
        <f>'AMZN Auto Part MASTER'!$BZ$68</f>
        <v>We have more requests for OEM from dealer and diagnostics. We are slowly building up our in-house brakes, rotors, shocks, etc. We're in transition from Kaufman and soon will be using our own warehouse for 50% of our parts.</v>
      </c>
      <c r="F87" s="18"/>
      <c r="G87" s="12"/>
      <c r="H87" s="12"/>
      <c r="I87" s="12"/>
      <c r="J87" s="12"/>
      <c r="K87" s="12"/>
      <c r="L87" s="12"/>
      <c r="M87" s="12"/>
      <c r="U87" s="17"/>
      <c r="V87" s="19"/>
    </row>
    <row r="88" spans="4:22" ht="15.75" customHeight="1">
      <c r="D88" s="17" t="s">
        <v>75</v>
      </c>
      <c r="E88" s="256" t="str">
        <f>'AMZN Auto Part MASTER'!$CA$68</f>
        <v>We have more and more use for OEM diagnostic and parts request. We aim for OEM and above on most every sale.</v>
      </c>
      <c r="F88" s="18"/>
      <c r="G88" s="12"/>
      <c r="H88" s="12"/>
      <c r="I88" s="12"/>
      <c r="J88" s="12"/>
      <c r="K88" s="12"/>
      <c r="L88" s="12"/>
      <c r="M88" s="12"/>
      <c r="U88" s="17"/>
      <c r="V88" s="19"/>
    </row>
    <row r="89" spans="4:22" ht="15.75" customHeight="1">
      <c r="D89" s="17" t="s">
        <v>76</v>
      </c>
      <c r="E89" s="256" t="str">
        <f>'AMZN Auto Part MASTER'!$CB$68</f>
        <v>We will just charge you for labor if you bring in the parts, even for oil changes.</v>
      </c>
      <c r="F89" s="18"/>
      <c r="G89" s="12"/>
      <c r="H89" s="12"/>
      <c r="I89" s="12"/>
      <c r="J89" s="12"/>
      <c r="K89" s="12"/>
      <c r="L89" s="12"/>
      <c r="M89" s="12"/>
      <c r="U89" s="17"/>
      <c r="V89" s="19"/>
    </row>
    <row r="90" spans="4:22" ht="15.75" customHeight="1">
      <c r="D90" s="17" t="s">
        <v>77</v>
      </c>
      <c r="E90" s="256" t="str">
        <f>'AMZN Auto Part MASTER'!$CC$68</f>
        <v>Advance in further away but delivers on time and has better quality. We had problems with O'Reilly and other warranties.</v>
      </c>
      <c r="F90" s="18"/>
      <c r="G90" s="12"/>
      <c r="H90" s="12"/>
      <c r="I90" s="12"/>
      <c r="J90" s="12"/>
      <c r="K90" s="12"/>
      <c r="L90" s="12"/>
      <c r="M90" s="12"/>
      <c r="U90" s="17"/>
      <c r="V90" s="19"/>
    </row>
    <row r="91" spans="4:22" ht="15.75" customHeight="1">
      <c r="D91" s="17" t="s">
        <v>78</v>
      </c>
      <c r="E91" s="256" t="str">
        <f>'AMZN Auto Part MASTER'!$CD$68</f>
        <v>We as of yet, cannot turn rotors, so we have to charge for new rotors which we get from closest/best delivery store (Advance). They give us best price too.</v>
      </c>
      <c r="F91" s="18"/>
      <c r="G91" s="12"/>
      <c r="H91" s="12"/>
      <c r="I91" s="12"/>
      <c r="J91" s="12"/>
      <c r="K91" s="12"/>
      <c r="L91" s="12"/>
      <c r="M91" s="12"/>
      <c r="U91" s="17"/>
      <c r="V91" s="19"/>
    </row>
    <row r="92" spans="4:22" ht="15.75" customHeight="1">
      <c r="D92" s="17" t="s">
        <v>79</v>
      </c>
      <c r="E92" s="256" t="str">
        <f>'AMZN Auto Part MASTER'!$CE$68</f>
        <v>We can allow customers to supply their parts, even oil, but no warranty on those parts. Advance has best brake parts and cost with fast service so they get most of our business.</v>
      </c>
      <c r="F92" s="18"/>
      <c r="G92" s="12"/>
      <c r="H92" s="12"/>
      <c r="I92" s="12"/>
      <c r="J92" s="12"/>
      <c r="K92" s="12"/>
      <c r="L92" s="12"/>
      <c r="M92" s="12"/>
      <c r="U92" s="17"/>
      <c r="V92" s="19"/>
    </row>
    <row r="93" spans="4:22" ht="15.75" customHeight="1">
      <c r="D93" s="17" t="s">
        <v>80</v>
      </c>
      <c r="E93" s="256" t="str">
        <f>'AMZN Auto Part MASTER'!$CF$68</f>
        <v>We use several local suppliers but AutoZone has recently wanted our business more and have fast delivery at best prices.</v>
      </c>
      <c r="F93" s="18"/>
      <c r="G93" s="12"/>
      <c r="H93" s="12"/>
      <c r="I93" s="12"/>
      <c r="J93" s="12"/>
      <c r="K93" s="12"/>
      <c r="L93" s="12"/>
      <c r="M93" s="12"/>
      <c r="U93" s="17"/>
      <c r="V93" s="19"/>
    </row>
    <row r="94" spans="4:22" ht="15.75" customHeight="1">
      <c r="D94" s="17" t="s">
        <v>81</v>
      </c>
      <c r="E94" s="256" t="str">
        <f>'AMZN Auto Part MASTER'!$CG$68</f>
        <v>Our pricing is a bit higher, but customers know they get best service and parts from us. Our parts are  derived from local stores who all strive to get our business. We selected the few that strive the hardest.</v>
      </c>
      <c r="F94" s="18"/>
      <c r="G94" s="12"/>
      <c r="H94" s="12"/>
      <c r="I94" s="12"/>
      <c r="J94" s="12"/>
      <c r="K94" s="12"/>
      <c r="L94" s="12"/>
      <c r="M94" s="12"/>
      <c r="U94" s="17"/>
      <c r="V94" s="19"/>
    </row>
    <row r="95" spans="4:22" ht="15.75" customHeight="1">
      <c r="D95" s="17" t="s">
        <v>82</v>
      </c>
      <c r="E95" s="256" t="str">
        <f>'AMZN Auto Part MASTER'!$CH$68</f>
        <v>Our parts are of top grade and not what other repair shops offer. We get superior parts from local traditional parts stores most willing and able to meet our needs.</v>
      </c>
      <c r="F95" s="18"/>
      <c r="G95" s="12"/>
      <c r="H95" s="12"/>
      <c r="I95" s="12"/>
      <c r="J95" s="12"/>
      <c r="K95" s="12"/>
      <c r="L95" s="12"/>
      <c r="M95" s="12"/>
      <c r="U95" s="17"/>
      <c r="V95" s="19"/>
    </row>
    <row r="96" spans="4:22" ht="15.75" customHeight="1">
      <c r="D96" s="17" t="s">
        <v>83</v>
      </c>
      <c r="E96" s="256" t="str">
        <f>'AMZN Auto Part MASTER'!$CI$68</f>
        <v>I source from most of the local shops. They do not have to be in close proximity as long as they can get it to us quickly.</v>
      </c>
      <c r="F96" s="18"/>
      <c r="G96" s="12"/>
      <c r="H96" s="12"/>
      <c r="I96" s="12"/>
      <c r="J96" s="12"/>
      <c r="K96" s="12"/>
      <c r="L96" s="12"/>
      <c r="M96" s="12"/>
      <c r="U96" s="17"/>
      <c r="V96" s="19"/>
    </row>
    <row r="97" spans="4:22" ht="15.75" customHeight="1">
      <c r="D97" s="17" t="s">
        <v>84</v>
      </c>
      <c r="E97" s="256" t="str">
        <f>'AMZN Auto Part MASTER'!$CJ$68</f>
        <v>Our corporate supplied parts are high quality and the only parts we warranty for a lifetime. We have 7 shops here in Pittsburgh so a local warehouse supports us for our parts needs.</v>
      </c>
      <c r="F97" s="18"/>
      <c r="G97" s="12"/>
      <c r="H97" s="12"/>
      <c r="I97" s="12"/>
      <c r="J97" s="12"/>
      <c r="K97" s="12"/>
      <c r="L97" s="12"/>
      <c r="M97" s="12"/>
      <c r="U97" s="17"/>
      <c r="V97" s="19"/>
    </row>
    <row r="98" spans="4:22" ht="15.75" customHeight="1">
      <c r="D98" s="17" t="s">
        <v>85</v>
      </c>
      <c r="E98" s="256" t="str">
        <f>'AMZN Auto Part MASTER'!$CK$68</f>
        <v>FMP has a few shops in the area and they have the part we need when we need it at the best cost. High quality we can lifetime warranty. The other parts stores cannot beat FMP.</v>
      </c>
      <c r="F98" s="18"/>
      <c r="G98" s="12"/>
      <c r="H98" s="12"/>
      <c r="I98" s="12"/>
      <c r="J98" s="12"/>
      <c r="K98" s="12"/>
      <c r="L98" s="12"/>
      <c r="M98" s="12"/>
      <c r="U98" s="17"/>
      <c r="V98" s="19"/>
    </row>
    <row r="99" spans="4:22" ht="15.75" customHeight="1">
      <c r="D99" s="17" t="s">
        <v>362</v>
      </c>
      <c r="E99" s="256">
        <f>'AMZN Auto Part MASTER'!$CL$68</f>
        <v>0</v>
      </c>
      <c r="F99" s="18"/>
      <c r="G99" s="12"/>
      <c r="H99" s="12"/>
      <c r="I99" s="12"/>
      <c r="J99" s="12"/>
      <c r="K99" s="12"/>
      <c r="L99" s="12"/>
      <c r="M99" s="12"/>
      <c r="U99" s="17"/>
      <c r="V99" s="19"/>
    </row>
    <row r="100" spans="4:22" ht="15.75" customHeight="1">
      <c r="D100" s="17"/>
      <c r="E100" s="256">
        <f>'AMZN Auto Part MASTER'!$CM$68</f>
        <v>0</v>
      </c>
      <c r="F100" s="18"/>
      <c r="G100" s="12"/>
      <c r="H100" s="12"/>
      <c r="I100" s="12"/>
      <c r="J100" s="12"/>
      <c r="K100" s="12"/>
      <c r="L100" s="12"/>
      <c r="M100" s="12"/>
      <c r="U100" s="17"/>
      <c r="V100" s="19"/>
    </row>
    <row r="101" spans="4:22" ht="15.75" customHeight="1">
      <c r="D101" s="17"/>
      <c r="E101" s="256">
        <f>'AMZN Auto Part MASTER'!$CN$68</f>
        <v>0</v>
      </c>
      <c r="F101" s="18"/>
      <c r="G101" s="12"/>
      <c r="H101" s="12"/>
      <c r="I101" s="12"/>
      <c r="J101" s="12"/>
      <c r="K101" s="12"/>
      <c r="L101" s="12"/>
      <c r="M101" s="12"/>
      <c r="U101" s="17"/>
      <c r="V101" s="19"/>
    </row>
    <row r="102" spans="4:22" ht="15.75" customHeight="1">
      <c r="D102" s="17"/>
      <c r="E102" s="256">
        <f>'AMZN Auto Part MASTER'!$CO$68</f>
        <v>0</v>
      </c>
      <c r="F102" s="18"/>
      <c r="G102" s="12"/>
      <c r="H102" s="12"/>
      <c r="I102" s="12"/>
      <c r="J102" s="12"/>
      <c r="K102" s="12"/>
      <c r="L102" s="12"/>
      <c r="M102" s="12"/>
      <c r="U102" s="17"/>
      <c r="V102" s="19"/>
    </row>
    <row r="103" spans="4:22" ht="15.75" customHeight="1">
      <c r="D103" s="17"/>
      <c r="E103" s="256">
        <f>'AMZN Auto Part MASTER'!$CP$68</f>
        <v>0</v>
      </c>
      <c r="F103" s="18"/>
      <c r="G103" s="12"/>
      <c r="H103" s="12"/>
      <c r="I103" s="12"/>
      <c r="J103" s="12"/>
      <c r="K103" s="12"/>
      <c r="L103" s="12"/>
      <c r="M103" s="12"/>
      <c r="U103" s="17"/>
      <c r="V103" s="19"/>
    </row>
    <row r="104" spans="4:22" ht="15.75" customHeight="1">
      <c r="D104" s="17"/>
      <c r="E104" s="256">
        <f>'AMZN Auto Part MASTER'!$CQ$68</f>
        <v>0</v>
      </c>
      <c r="F104" s="18"/>
      <c r="G104" s="12"/>
      <c r="H104" s="12"/>
      <c r="I104" s="12"/>
      <c r="J104" s="12"/>
      <c r="K104" s="12"/>
      <c r="L104" s="12"/>
      <c r="M104" s="12"/>
      <c r="U104" s="17"/>
      <c r="V104" s="19"/>
    </row>
    <row r="105" spans="4:22" ht="15.75" customHeight="1">
      <c r="D105" s="17"/>
      <c r="E105" s="256">
        <f>'AMZN Auto Part MASTER'!$CR$68</f>
        <v>0</v>
      </c>
      <c r="F105" s="18"/>
      <c r="G105" s="12"/>
      <c r="H105" s="12"/>
      <c r="I105" s="12"/>
      <c r="J105" s="12"/>
      <c r="K105" s="12"/>
      <c r="L105" s="12"/>
      <c r="M105" s="12"/>
      <c r="U105" s="17"/>
      <c r="V105" s="19"/>
    </row>
    <row r="106" spans="4:22" ht="15.75" customHeight="1">
      <c r="D106" s="17"/>
      <c r="E106" s="256">
        <f>'AMZN Auto Part MASTER'!$CS$68</f>
        <v>0</v>
      </c>
      <c r="F106" s="18"/>
      <c r="G106" s="12"/>
      <c r="H106" s="12"/>
      <c r="I106" s="12"/>
      <c r="J106" s="12"/>
      <c r="K106" s="12"/>
      <c r="L106" s="12"/>
      <c r="M106" s="12"/>
      <c r="U106" s="17"/>
      <c r="V106" s="19"/>
    </row>
    <row r="107" spans="4:22" ht="15.75" customHeight="1">
      <c r="D107" s="17"/>
      <c r="E107" s="256">
        <f>'AMZN Auto Part MASTER'!$CT$68</f>
        <v>0</v>
      </c>
      <c r="F107" s="18"/>
      <c r="G107" s="12"/>
      <c r="H107" s="12"/>
      <c r="I107" s="12"/>
      <c r="J107" s="12"/>
      <c r="K107" s="12"/>
      <c r="L107" s="12"/>
      <c r="M107" s="12"/>
      <c r="U107" s="17"/>
      <c r="V107" s="19"/>
    </row>
    <row r="108" spans="4:22" ht="15.75" customHeight="1">
      <c r="D108" s="17"/>
      <c r="E108" s="256">
        <f>'AMZN Auto Part MASTER'!$CU$68</f>
        <v>0</v>
      </c>
      <c r="F108" s="18"/>
      <c r="G108" s="12"/>
      <c r="H108" s="12"/>
      <c r="I108" s="12"/>
      <c r="J108" s="12"/>
      <c r="K108" s="12"/>
      <c r="L108" s="12"/>
      <c r="M108" s="12"/>
      <c r="U108" s="17"/>
      <c r="V108" s="19"/>
    </row>
    <row r="109" spans="4:22" ht="15.75" customHeight="1">
      <c r="D109" s="17"/>
      <c r="E109" s="256">
        <f>'AMZN Auto Part MASTER'!$CV$68</f>
        <v>0</v>
      </c>
      <c r="F109" s="18"/>
      <c r="G109" s="12"/>
      <c r="H109" s="12"/>
      <c r="I109" s="12"/>
      <c r="J109" s="12"/>
      <c r="K109" s="12"/>
      <c r="L109" s="12"/>
      <c r="M109" s="12"/>
      <c r="U109" s="17"/>
      <c r="V109" s="19"/>
    </row>
    <row r="110" spans="4:22" ht="15.75" customHeight="1">
      <c r="D110" s="17"/>
      <c r="E110" s="256">
        <f>'AMZN Auto Part MASTER'!$CW$68</f>
        <v>0</v>
      </c>
      <c r="F110" s="18"/>
      <c r="G110" s="12"/>
      <c r="H110" s="12"/>
      <c r="I110" s="12"/>
      <c r="J110" s="12"/>
      <c r="K110" s="12"/>
      <c r="L110" s="12"/>
      <c r="M110" s="12"/>
      <c r="U110" s="17"/>
      <c r="V110" s="19"/>
    </row>
    <row r="111" spans="4:22" ht="15.75" customHeight="1">
      <c r="D111" s="17"/>
      <c r="E111" s="256">
        <f>'AMZN Auto Part MASTER'!$CX$68</f>
        <v>0</v>
      </c>
      <c r="F111" s="18"/>
      <c r="G111" s="12"/>
      <c r="H111" s="12"/>
      <c r="I111" s="12"/>
      <c r="J111" s="12"/>
      <c r="K111" s="12"/>
      <c r="L111" s="12"/>
      <c r="M111" s="12"/>
      <c r="U111" s="17"/>
      <c r="V111" s="19"/>
    </row>
    <row r="112" spans="4:22" ht="15.75" customHeight="1">
      <c r="D112" s="17"/>
      <c r="E112" s="256">
        <f>'AMZN Auto Part MASTER'!$CY$68</f>
        <v>0</v>
      </c>
      <c r="F112" s="18"/>
      <c r="G112" s="12"/>
      <c r="H112" s="12"/>
      <c r="I112" s="12"/>
      <c r="J112" s="12"/>
      <c r="K112" s="12"/>
      <c r="L112" s="12"/>
      <c r="M112" s="12"/>
      <c r="U112" s="17"/>
      <c r="V112" s="19"/>
    </row>
    <row r="113" spans="4:22" ht="15.75" customHeight="1">
      <c r="D113" s="17"/>
      <c r="E113" s="256">
        <f>'AMZN Auto Part MASTER'!$CZ$68</f>
        <v>0</v>
      </c>
      <c r="F113" s="18"/>
      <c r="G113" s="12"/>
      <c r="H113" s="12"/>
      <c r="I113" s="12"/>
      <c r="J113" s="12"/>
      <c r="K113" s="12"/>
      <c r="L113" s="12"/>
      <c r="M113" s="12"/>
      <c r="U113" s="17"/>
      <c r="V113" s="19"/>
    </row>
    <row r="114" spans="4:22" ht="15.75" customHeight="1">
      <c r="D114" s="17"/>
      <c r="E114" s="256">
        <f>'AMZN Auto Part MASTER'!$DA$68</f>
        <v>0</v>
      </c>
      <c r="F114" s="18"/>
      <c r="G114" s="12"/>
      <c r="H114" s="12"/>
      <c r="I114" s="12"/>
      <c r="J114" s="12"/>
      <c r="K114" s="12"/>
      <c r="L114" s="12"/>
      <c r="M114" s="12"/>
      <c r="U114" s="17"/>
      <c r="V114" s="19"/>
    </row>
    <row r="115" spans="4:22" ht="15.75" customHeight="1">
      <c r="D115" s="17"/>
      <c r="E115" s="256">
        <f>'AMZN Auto Part MASTER'!$DB$68</f>
        <v>0</v>
      </c>
      <c r="F115" s="18"/>
      <c r="G115" s="12"/>
      <c r="H115" s="12"/>
      <c r="I115" s="12"/>
      <c r="J115" s="12"/>
      <c r="K115" s="12"/>
      <c r="L115" s="12"/>
      <c r="M115" s="12"/>
      <c r="U115" s="17"/>
      <c r="V115" s="19"/>
    </row>
    <row r="116" spans="4:22" ht="15.75" customHeight="1">
      <c r="D116" s="17"/>
      <c r="E116" s="256">
        <f>'AMZN Auto Part MASTER'!$DC$68</f>
        <v>0</v>
      </c>
      <c r="F116" s="18"/>
      <c r="G116" s="12"/>
      <c r="H116" s="12"/>
      <c r="I116" s="12"/>
      <c r="J116" s="12"/>
      <c r="K116" s="12"/>
      <c r="L116" s="12"/>
      <c r="M116" s="12"/>
      <c r="U116" s="17"/>
      <c r="V116" s="19"/>
    </row>
    <row r="117" spans="4:22" ht="15.75" customHeight="1">
      <c r="D117" s="17"/>
      <c r="E117" s="256">
        <f>'AMZN Auto Part MASTER'!$DD$68</f>
        <v>0</v>
      </c>
      <c r="F117" s="18"/>
      <c r="G117" s="12"/>
      <c r="H117" s="12"/>
      <c r="I117" s="12"/>
      <c r="J117" s="12"/>
      <c r="K117" s="12"/>
      <c r="L117" s="12"/>
      <c r="M117" s="12"/>
      <c r="U117" s="17"/>
      <c r="V117" s="19"/>
    </row>
    <row r="118" spans="4:22" ht="15.75" customHeight="1">
      <c r="D118" s="17"/>
      <c r="E118" s="256">
        <f>'AMZN Auto Part MASTER'!$DE$68</f>
        <v>0</v>
      </c>
      <c r="F118" s="18"/>
      <c r="G118" s="12"/>
      <c r="H118" s="12"/>
      <c r="I118" s="12"/>
      <c r="J118" s="12"/>
      <c r="K118" s="12"/>
      <c r="L118" s="12"/>
      <c r="M118" s="12"/>
      <c r="U118" s="17"/>
      <c r="V118" s="19"/>
    </row>
    <row r="119" spans="4:22" ht="15.75" customHeight="1">
      <c r="D119" s="17"/>
      <c r="E119" s="256">
        <f>'AMZN Auto Part MASTER'!$DF$68</f>
        <v>0</v>
      </c>
      <c r="F119" s="18"/>
      <c r="G119" s="12"/>
      <c r="H119" s="12"/>
      <c r="I119" s="12"/>
      <c r="J119" s="12"/>
      <c r="K119" s="12"/>
      <c r="L119" s="12"/>
      <c r="M119" s="12"/>
      <c r="U119" s="17"/>
      <c r="V119" s="19"/>
    </row>
    <row r="120" spans="4:22" ht="15.75" customHeight="1">
      <c r="D120" s="17"/>
      <c r="E120" s="256">
        <f>'AMZN Auto Part MASTER'!$DG$68</f>
        <v>0</v>
      </c>
      <c r="F120" s="18"/>
      <c r="G120" s="12"/>
      <c r="H120" s="12"/>
      <c r="I120" s="12"/>
      <c r="J120" s="12"/>
      <c r="K120" s="12"/>
      <c r="L120" s="12"/>
      <c r="M120" s="12"/>
      <c r="U120" s="17"/>
      <c r="V120" s="19"/>
    </row>
    <row r="121" spans="4:22" ht="15.75" customHeight="1">
      <c r="D121" s="17"/>
      <c r="E121" s="256">
        <f>'AMZN Auto Part MASTER'!$DH$68</f>
        <v>0</v>
      </c>
      <c r="F121" s="18"/>
      <c r="G121" s="12"/>
      <c r="H121" s="12"/>
      <c r="I121" s="12"/>
      <c r="J121" s="12"/>
      <c r="K121" s="12"/>
      <c r="L121" s="12"/>
      <c r="M121" s="12"/>
      <c r="U121" s="17"/>
      <c r="V121" s="19"/>
    </row>
    <row r="122" spans="4:22" ht="15.75" customHeight="1">
      <c r="D122" s="17"/>
      <c r="E122" s="256">
        <f>'AMZN Auto Part MASTER'!$DI$68</f>
        <v>0</v>
      </c>
      <c r="F122" s="18"/>
      <c r="G122" s="12"/>
      <c r="H122" s="12"/>
      <c r="I122" s="12"/>
      <c r="J122" s="12"/>
      <c r="K122" s="12"/>
      <c r="L122" s="12"/>
      <c r="M122" s="12"/>
      <c r="U122" s="17"/>
      <c r="V122" s="19"/>
    </row>
    <row r="123" spans="4:22" ht="15.75" customHeight="1">
      <c r="D123" s="17"/>
      <c r="E123" s="256">
        <f>'AMZN Auto Part MASTER'!$DJ$68</f>
        <v>0</v>
      </c>
      <c r="F123" s="18"/>
      <c r="G123" s="12"/>
      <c r="H123" s="12"/>
      <c r="I123" s="12"/>
      <c r="J123" s="12"/>
      <c r="K123" s="12"/>
      <c r="L123" s="12"/>
      <c r="M123" s="12"/>
      <c r="U123" s="17"/>
      <c r="V123" s="19"/>
    </row>
    <row r="124" spans="4:22" ht="15.75" customHeight="1">
      <c r="D124" s="17"/>
      <c r="E124" s="256">
        <f>'AMZN Auto Part MASTER'!$DK$68</f>
        <v>0</v>
      </c>
      <c r="F124" s="18"/>
      <c r="G124" s="12"/>
      <c r="H124" s="12"/>
      <c r="I124" s="12"/>
      <c r="J124" s="12"/>
      <c r="K124" s="12"/>
      <c r="L124" s="12"/>
      <c r="M124" s="12"/>
      <c r="U124" s="17"/>
      <c r="V124" s="19"/>
    </row>
    <row r="125" spans="4:22" ht="15.75" customHeight="1">
      <c r="D125" s="17"/>
      <c r="E125" s="256">
        <f>'AMZN Auto Part MASTER'!$DL$68</f>
        <v>0</v>
      </c>
      <c r="F125" s="18"/>
      <c r="G125" s="12"/>
      <c r="H125" s="12"/>
      <c r="I125" s="12"/>
      <c r="J125" s="12"/>
      <c r="K125" s="12"/>
      <c r="L125" s="12"/>
      <c r="M125" s="12"/>
      <c r="U125" s="17"/>
      <c r="V125" s="19"/>
    </row>
    <row r="126" spans="4:22" ht="15.75" customHeight="1">
      <c r="D126" s="17"/>
      <c r="E126" s="256">
        <f>'AMZN Auto Part MASTER'!$DM$68</f>
        <v>0</v>
      </c>
      <c r="F126" s="18"/>
      <c r="G126" s="12"/>
      <c r="H126" s="12"/>
      <c r="I126" s="12"/>
      <c r="J126" s="12"/>
      <c r="K126" s="12"/>
      <c r="L126" s="12"/>
      <c r="M126" s="12"/>
      <c r="U126" s="17"/>
      <c r="V126" s="19"/>
    </row>
    <row r="127" spans="4:22" ht="15.75" customHeight="1">
      <c r="D127" s="17"/>
      <c r="E127" s="256">
        <f>'AMZN Auto Part MASTER'!$DN$68</f>
        <v>0</v>
      </c>
      <c r="F127" s="18"/>
      <c r="G127" s="12"/>
      <c r="H127" s="12"/>
      <c r="I127" s="12"/>
      <c r="J127" s="12"/>
      <c r="K127" s="12"/>
      <c r="L127" s="12"/>
      <c r="M127" s="12"/>
      <c r="U127" s="17"/>
      <c r="V127" s="19"/>
    </row>
    <row r="128" spans="4:22" ht="15.75" customHeight="1">
      <c r="D128" s="17"/>
      <c r="E128" s="256">
        <f>'AMZN Auto Part MASTER'!$DO$68</f>
        <v>0</v>
      </c>
      <c r="F128" s="18"/>
      <c r="G128" s="12"/>
      <c r="H128" s="12"/>
      <c r="I128" s="12"/>
      <c r="J128" s="12"/>
      <c r="K128" s="12"/>
      <c r="L128" s="12"/>
      <c r="M128" s="12"/>
      <c r="U128" s="17"/>
      <c r="V128" s="19"/>
    </row>
    <row r="129" spans="4:22" ht="15.75" customHeight="1">
      <c r="D129" s="17"/>
      <c r="E129" s="256">
        <f>'AMZN Auto Part MASTER'!$DP$68</f>
        <v>0</v>
      </c>
      <c r="F129" s="18"/>
      <c r="G129" s="12"/>
      <c r="H129" s="12"/>
      <c r="I129" s="12"/>
      <c r="J129" s="12"/>
      <c r="K129" s="12"/>
      <c r="L129" s="12"/>
      <c r="M129" s="12"/>
      <c r="U129" s="17"/>
      <c r="V129" s="19"/>
    </row>
    <row r="130" spans="4:22" ht="15.75" customHeight="1">
      <c r="D130" s="17"/>
      <c r="E130" s="256">
        <f>'AMZN Auto Part MASTER'!$DQ$68</f>
        <v>0</v>
      </c>
      <c r="F130" s="18"/>
      <c r="G130" s="12"/>
      <c r="H130" s="12"/>
      <c r="I130" s="12"/>
      <c r="J130" s="12"/>
      <c r="K130" s="12"/>
      <c r="L130" s="12"/>
      <c r="M130" s="12"/>
      <c r="U130" s="17"/>
      <c r="V130" s="19"/>
    </row>
    <row r="131" spans="4:22" ht="15.75" customHeight="1">
      <c r="D131" s="17"/>
      <c r="E131" s="256">
        <f>'AMZN Auto Part MASTER'!$DR$68</f>
        <v>0</v>
      </c>
      <c r="F131" s="18"/>
      <c r="G131" s="12"/>
      <c r="H131" s="12"/>
      <c r="I131" s="12"/>
      <c r="J131" s="12"/>
      <c r="K131" s="12"/>
      <c r="L131" s="12"/>
      <c r="M131" s="12"/>
      <c r="U131" s="17"/>
      <c r="V131" s="19"/>
    </row>
    <row r="132" spans="4:22" ht="15.75" customHeight="1">
      <c r="D132" s="17"/>
      <c r="E132" s="256">
        <f>'AMZN Auto Part MASTER'!$DS$68</f>
        <v>0</v>
      </c>
      <c r="F132" s="18"/>
      <c r="G132" s="12"/>
      <c r="H132" s="12"/>
      <c r="I132" s="12"/>
      <c r="J132" s="12"/>
      <c r="K132" s="12"/>
      <c r="L132" s="12"/>
      <c r="M132" s="12"/>
      <c r="U132" s="17"/>
      <c r="V132" s="19"/>
    </row>
    <row r="133" spans="4:22" ht="15.75" customHeight="1">
      <c r="D133" s="17"/>
      <c r="E133" s="256">
        <f>'AMZN Auto Part MASTER'!$DT$68</f>
        <v>0</v>
      </c>
      <c r="F133" s="18"/>
      <c r="G133" s="12"/>
      <c r="H133" s="12"/>
      <c r="I133" s="12"/>
      <c r="J133" s="12"/>
      <c r="K133" s="12"/>
      <c r="L133" s="12"/>
      <c r="M133" s="12"/>
      <c r="U133" s="17"/>
      <c r="V133" s="19"/>
    </row>
    <row r="134" spans="4:22" ht="15.75" customHeight="1">
      <c r="D134" s="17"/>
      <c r="E134" s="256">
        <f>'AMZN Auto Part MASTER'!$DU$68</f>
        <v>0</v>
      </c>
      <c r="F134" s="18"/>
      <c r="G134" s="12"/>
      <c r="H134" s="12"/>
      <c r="I134" s="12"/>
      <c r="J134" s="12"/>
      <c r="K134" s="12"/>
      <c r="L134" s="12"/>
      <c r="M134" s="12"/>
      <c r="U134" s="17"/>
      <c r="V134" s="19"/>
    </row>
    <row r="135" spans="4:22" ht="15.75" customHeight="1">
      <c r="D135" s="17"/>
      <c r="E135" s="256">
        <f>'AMZN Auto Part MASTER'!$DV$68</f>
        <v>0</v>
      </c>
      <c r="F135" s="18"/>
      <c r="G135" s="12"/>
      <c r="H135" s="12"/>
      <c r="I135" s="12"/>
      <c r="J135" s="12"/>
      <c r="K135" s="12"/>
      <c r="L135" s="12"/>
      <c r="M135" s="12"/>
      <c r="U135" s="17"/>
      <c r="V135" s="19"/>
    </row>
    <row r="136" spans="4:22" ht="15.75" customHeight="1">
      <c r="D136" s="17"/>
      <c r="E136" s="256">
        <f>'AMZN Auto Part MASTER'!$DW$68</f>
        <v>0</v>
      </c>
      <c r="F136" s="18"/>
      <c r="G136" s="12"/>
      <c r="H136" s="12"/>
      <c r="I136" s="12"/>
      <c r="J136" s="12"/>
      <c r="K136" s="12"/>
      <c r="L136" s="12"/>
      <c r="M136" s="12"/>
      <c r="U136" s="17"/>
      <c r="V136" s="19"/>
    </row>
    <row r="137" spans="4:22" ht="15.75" customHeight="1">
      <c r="D137" s="17"/>
      <c r="E137" s="256">
        <f>'AMZN Auto Part MASTER'!$DX$68</f>
        <v>0</v>
      </c>
      <c r="F137" s="18"/>
      <c r="G137" s="12"/>
      <c r="H137" s="12"/>
      <c r="I137" s="12"/>
      <c r="J137" s="12"/>
      <c r="K137" s="12"/>
      <c r="L137" s="12"/>
      <c r="M137" s="12"/>
      <c r="U137" s="17"/>
      <c r="V137" s="19"/>
    </row>
    <row r="138" spans="4:22" ht="15.75" customHeight="1">
      <c r="D138" s="17"/>
      <c r="E138" s="256">
        <f>'AMZN Auto Part MASTER'!$DY$68</f>
        <v>0</v>
      </c>
      <c r="F138" s="18"/>
      <c r="G138" s="12"/>
      <c r="H138" s="12"/>
      <c r="I138" s="12"/>
      <c r="J138" s="12"/>
      <c r="K138" s="12"/>
      <c r="L138" s="12"/>
      <c r="M138" s="12"/>
      <c r="U138" s="17"/>
      <c r="V138" s="19"/>
    </row>
    <row r="139" spans="4:22" ht="15.75" customHeight="1">
      <c r="D139" s="17"/>
      <c r="E139" s="256">
        <f>'AMZN Auto Part MASTER'!$DZ$68</f>
        <v>0</v>
      </c>
      <c r="F139" s="18"/>
      <c r="G139" s="12"/>
      <c r="H139" s="12"/>
      <c r="I139" s="12"/>
      <c r="J139" s="12"/>
      <c r="K139" s="12"/>
      <c r="L139" s="12"/>
      <c r="M139" s="12"/>
      <c r="U139" s="17"/>
      <c r="V139" s="19"/>
    </row>
    <row r="140" spans="4:22" ht="15.75" customHeight="1">
      <c r="D140" s="17"/>
      <c r="E140" s="256">
        <f>'AMZN Auto Part MASTER'!$EA$68</f>
        <v>0</v>
      </c>
      <c r="F140" s="18"/>
      <c r="G140" s="12"/>
      <c r="H140" s="12"/>
      <c r="I140" s="12"/>
      <c r="J140" s="12"/>
      <c r="K140" s="12"/>
      <c r="L140" s="12"/>
      <c r="M140" s="12"/>
      <c r="U140" s="17"/>
      <c r="V140" s="19"/>
    </row>
    <row r="141" spans="4:22" ht="15.75" customHeight="1">
      <c r="D141" s="17"/>
      <c r="E141" s="256">
        <f>'AMZN Auto Part MASTER'!$EB$68</f>
        <v>0</v>
      </c>
      <c r="F141" s="18"/>
      <c r="G141" s="12"/>
      <c r="H141" s="12"/>
      <c r="I141" s="12"/>
      <c r="J141" s="12"/>
      <c r="K141" s="12"/>
      <c r="L141" s="12"/>
      <c r="M141" s="12"/>
      <c r="U141" s="17"/>
      <c r="V141" s="19"/>
    </row>
    <row r="142" spans="4:22" ht="15.75" customHeight="1">
      <c r="D142" s="17"/>
      <c r="E142" s="256">
        <f>'AMZN Auto Part MASTER'!$EC$68</f>
        <v>0</v>
      </c>
      <c r="F142" s="18"/>
      <c r="G142" s="12"/>
      <c r="H142" s="12"/>
      <c r="I142" s="12"/>
      <c r="J142" s="12"/>
      <c r="K142" s="12"/>
      <c r="L142" s="12"/>
      <c r="M142" s="12"/>
      <c r="U142" s="17"/>
      <c r="V142" s="19"/>
    </row>
    <row r="143" spans="4:22" ht="15.75" customHeight="1">
      <c r="D143" s="17"/>
      <c r="E143" s="256">
        <f>'AMZN Auto Part MASTER'!$ED$68</f>
        <v>0</v>
      </c>
      <c r="F143" s="18"/>
      <c r="G143" s="12"/>
      <c r="H143" s="12"/>
      <c r="I143" s="12"/>
      <c r="J143" s="12"/>
      <c r="K143" s="12"/>
      <c r="L143" s="12"/>
      <c r="M143" s="12"/>
      <c r="U143" s="17"/>
      <c r="V143" s="19"/>
    </row>
    <row r="144" spans="4:22" ht="15.75" customHeight="1">
      <c r="D144" s="17"/>
      <c r="E144" s="256">
        <f>'AMZN Auto Part MASTER'!$EE$68</f>
        <v>0</v>
      </c>
      <c r="F144" s="18"/>
      <c r="G144" s="12"/>
      <c r="H144" s="12"/>
      <c r="I144" s="12"/>
      <c r="J144" s="12"/>
      <c r="K144" s="12"/>
      <c r="L144" s="12"/>
      <c r="M144" s="12"/>
      <c r="U144" s="17"/>
      <c r="V144" s="19"/>
    </row>
    <row r="145" spans="4:22" ht="15.75" customHeight="1">
      <c r="D145" s="17"/>
      <c r="E145" s="256">
        <f>'AMZN Auto Part MASTER'!$EF$68</f>
        <v>0</v>
      </c>
      <c r="F145" s="18"/>
      <c r="G145" s="12"/>
      <c r="H145" s="12"/>
      <c r="I145" s="12"/>
      <c r="J145" s="12"/>
      <c r="K145" s="12"/>
      <c r="L145" s="12"/>
      <c r="M145" s="12"/>
      <c r="U145" s="17"/>
      <c r="V145" s="19"/>
    </row>
    <row r="146" spans="4:22" ht="15.75" customHeight="1">
      <c r="D146" s="17"/>
      <c r="E146" s="256">
        <f>'AMZN Auto Part MASTER'!$EG$68</f>
        <v>0</v>
      </c>
      <c r="F146" s="18"/>
      <c r="G146" s="12"/>
      <c r="H146" s="12"/>
      <c r="I146" s="12"/>
      <c r="J146" s="12"/>
      <c r="K146" s="12"/>
      <c r="L146" s="12"/>
      <c r="M146" s="12"/>
      <c r="U146" s="17"/>
      <c r="V146" s="19"/>
    </row>
    <row r="147" spans="4:22" ht="15.75" customHeight="1">
      <c r="D147" s="17"/>
      <c r="E147" s="256">
        <f>'AMZN Auto Part MASTER'!$EH$68</f>
        <v>0</v>
      </c>
      <c r="F147" s="18"/>
      <c r="G147" s="12"/>
      <c r="H147" s="12"/>
      <c r="I147" s="12"/>
      <c r="J147" s="12"/>
      <c r="K147" s="12"/>
      <c r="L147" s="12"/>
      <c r="M147" s="12"/>
      <c r="U147" s="17"/>
      <c r="V147" s="19"/>
    </row>
    <row r="148" spans="4:22" ht="15.75" customHeight="1">
      <c r="D148" s="17"/>
      <c r="E148" s="256">
        <f>'AMZN Auto Part MASTER'!$EI$68</f>
        <v>0</v>
      </c>
      <c r="F148" s="18"/>
      <c r="G148" s="12"/>
      <c r="H148" s="12"/>
      <c r="I148" s="12"/>
      <c r="J148" s="12"/>
      <c r="K148" s="12"/>
      <c r="L148" s="12"/>
      <c r="M148" s="12"/>
      <c r="U148" s="17"/>
      <c r="V148" s="19"/>
    </row>
    <row r="149" spans="4:22" ht="15.75" customHeight="1">
      <c r="D149" s="17"/>
      <c r="E149" s="256">
        <f>'AMZN Auto Part MASTER'!$EJ$68</f>
        <v>0</v>
      </c>
      <c r="F149" s="18"/>
      <c r="G149" s="12"/>
      <c r="H149" s="12"/>
      <c r="I149" s="12"/>
      <c r="J149" s="12"/>
      <c r="K149" s="12"/>
      <c r="L149" s="12"/>
      <c r="M149" s="12"/>
      <c r="U149" s="17"/>
      <c r="V149" s="19"/>
    </row>
    <row r="150" spans="4:22" ht="15.75" customHeight="1">
      <c r="D150" s="17"/>
      <c r="E150" s="256">
        <f>'AMZN Auto Part MASTER'!$EK$68</f>
        <v>0</v>
      </c>
      <c r="F150" s="18"/>
      <c r="G150" s="12"/>
      <c r="H150" s="12"/>
      <c r="I150" s="12"/>
      <c r="J150" s="12"/>
      <c r="K150" s="12"/>
      <c r="L150" s="12"/>
      <c r="M150" s="12"/>
      <c r="U150" s="17"/>
      <c r="V150" s="19"/>
    </row>
    <row r="151" spans="4:22" ht="15.75" customHeight="1">
      <c r="D151" s="17"/>
      <c r="E151" s="256">
        <f>'AMZN Auto Part MASTER'!$EL$68</f>
        <v>0</v>
      </c>
      <c r="F151" s="18"/>
      <c r="G151" s="12"/>
      <c r="H151" s="12"/>
      <c r="I151" s="12"/>
      <c r="J151" s="12"/>
      <c r="K151" s="12"/>
      <c r="L151" s="12"/>
      <c r="M151" s="12"/>
      <c r="U151" s="17"/>
      <c r="V151" s="19"/>
    </row>
    <row r="152" spans="4:22" ht="15.75" customHeight="1">
      <c r="D152" s="17"/>
      <c r="E152" s="256">
        <f>'AMZN Auto Part MASTER'!$EM$68</f>
        <v>0</v>
      </c>
      <c r="F152" s="18"/>
      <c r="G152" s="12"/>
      <c r="H152" s="12"/>
      <c r="I152" s="12"/>
      <c r="J152" s="12"/>
      <c r="K152" s="12"/>
      <c r="L152" s="12"/>
      <c r="M152" s="12"/>
      <c r="U152" s="17"/>
      <c r="V152" s="19"/>
    </row>
    <row r="153" spans="4:22" ht="15.75" customHeight="1">
      <c r="D153" s="17"/>
      <c r="E153" s="256">
        <f>'AMZN Auto Part MASTER'!$EN$68</f>
        <v>0</v>
      </c>
      <c r="F153" s="18"/>
      <c r="G153" s="12"/>
      <c r="H153" s="12"/>
      <c r="I153" s="12"/>
      <c r="J153" s="12"/>
      <c r="K153" s="12"/>
      <c r="L153" s="12"/>
      <c r="M153" s="12"/>
      <c r="U153" s="17"/>
      <c r="V153" s="19"/>
    </row>
    <row r="154" spans="4:22" ht="15.75" customHeight="1">
      <c r="D154" s="17"/>
      <c r="E154" s="256">
        <f>'AMZN Auto Part MASTER'!$EO$68</f>
        <v>0</v>
      </c>
      <c r="F154" s="18"/>
      <c r="G154" s="12"/>
      <c r="H154" s="12"/>
      <c r="I154" s="12"/>
      <c r="J154" s="12"/>
      <c r="K154" s="12"/>
      <c r="L154" s="12"/>
      <c r="M154" s="12"/>
      <c r="U154" s="17"/>
      <c r="V154" s="19"/>
    </row>
    <row r="155" spans="4:22" ht="15.75" customHeight="1">
      <c r="D155" s="17"/>
      <c r="E155" s="256">
        <f>'AMZN Auto Part MASTER'!$EP$68</f>
        <v>0</v>
      </c>
      <c r="F155" s="18"/>
      <c r="G155" s="12"/>
      <c r="H155" s="12"/>
      <c r="I155" s="12"/>
      <c r="J155" s="12"/>
      <c r="K155" s="12"/>
      <c r="L155" s="12"/>
      <c r="M155" s="12"/>
      <c r="U155" s="17"/>
      <c r="V155" s="19"/>
    </row>
    <row r="156" spans="4:22" ht="15.75" customHeight="1">
      <c r="D156" s="17"/>
      <c r="E156" s="256">
        <f>'AMZN Auto Part MASTER'!$EQ$68</f>
        <v>0</v>
      </c>
      <c r="F156" s="18"/>
      <c r="G156" s="12"/>
      <c r="H156" s="12"/>
      <c r="I156" s="12"/>
      <c r="J156" s="12"/>
      <c r="K156" s="12"/>
      <c r="L156" s="12"/>
      <c r="M156" s="12"/>
      <c r="U156" s="17"/>
      <c r="V156" s="19"/>
    </row>
    <row r="157" spans="4:22" ht="15.75" customHeight="1">
      <c r="D157" s="17"/>
      <c r="E157" s="256">
        <f>'AMZN Auto Part MASTER'!$ER$68</f>
        <v>0</v>
      </c>
      <c r="F157" s="18"/>
      <c r="G157" s="12"/>
      <c r="H157" s="12"/>
      <c r="I157" s="12"/>
      <c r="J157" s="12"/>
      <c r="K157" s="12"/>
      <c r="L157" s="12"/>
      <c r="M157" s="12"/>
      <c r="U157" s="17"/>
      <c r="V157" s="19"/>
    </row>
    <row r="158" spans="4:22" ht="15.75" customHeight="1">
      <c r="D158" s="17"/>
      <c r="E158" s="256">
        <f>'AMZN Auto Part MASTER'!$ES$68</f>
        <v>0</v>
      </c>
      <c r="F158" s="18"/>
      <c r="G158" s="12"/>
      <c r="H158" s="12"/>
      <c r="I158" s="12"/>
      <c r="J158" s="12"/>
      <c r="K158" s="12"/>
      <c r="L158" s="12"/>
      <c r="M158" s="12"/>
      <c r="U158" s="17"/>
      <c r="V158" s="19"/>
    </row>
    <row r="159" spans="4:22" ht="15.75" customHeight="1">
      <c r="D159" s="17"/>
      <c r="E159" s="256">
        <f>'AMZN Auto Part MASTER'!$ET$68</f>
        <v>0</v>
      </c>
      <c r="F159" s="18"/>
      <c r="G159" s="12"/>
      <c r="H159" s="12"/>
      <c r="I159" s="12"/>
      <c r="J159" s="12"/>
      <c r="K159" s="12"/>
      <c r="L159" s="12"/>
      <c r="M159" s="12"/>
      <c r="U159" s="17"/>
      <c r="V159" s="19"/>
    </row>
    <row r="160" spans="4:22" ht="15.75" customHeight="1">
      <c r="D160" s="17"/>
      <c r="E160" s="256">
        <f>'AMZN Auto Part MASTER'!$EU$68</f>
        <v>0</v>
      </c>
      <c r="F160" s="18"/>
      <c r="G160" s="12"/>
      <c r="H160" s="12"/>
      <c r="I160" s="12"/>
      <c r="J160" s="12"/>
      <c r="K160" s="12"/>
      <c r="L160" s="12"/>
      <c r="M160" s="12"/>
      <c r="U160" s="17"/>
      <c r="V160" s="19"/>
    </row>
    <row r="161" spans="4:22" ht="15.75" customHeight="1">
      <c r="D161" s="17"/>
      <c r="E161" s="256">
        <f>'AMZN Auto Part MASTER'!$EV$68</f>
        <v>0</v>
      </c>
      <c r="F161" s="18"/>
      <c r="G161" s="12"/>
      <c r="H161" s="12"/>
      <c r="I161" s="12"/>
      <c r="J161" s="12"/>
      <c r="K161" s="12"/>
      <c r="L161" s="12"/>
      <c r="M161" s="12"/>
      <c r="U161" s="17"/>
      <c r="V161" s="19"/>
    </row>
    <row r="162" spans="4:22" ht="15.75" customHeight="1">
      <c r="D162" s="17"/>
      <c r="E162" s="256">
        <f>'AMZN Auto Part MASTER'!$EW$68</f>
        <v>0</v>
      </c>
      <c r="F162" s="18"/>
      <c r="G162" s="12"/>
      <c r="H162" s="12"/>
      <c r="I162" s="12"/>
      <c r="J162" s="12"/>
      <c r="K162" s="12"/>
      <c r="L162" s="12"/>
      <c r="M162" s="12"/>
      <c r="U162" s="17"/>
      <c r="V162" s="19"/>
    </row>
    <row r="163" spans="4:22" ht="15.75" customHeight="1">
      <c r="D163" s="17"/>
      <c r="E163" s="256">
        <f>'AMZN Auto Part MASTER'!$EX$68</f>
        <v>0</v>
      </c>
      <c r="F163" s="18"/>
      <c r="G163" s="12"/>
      <c r="H163" s="12"/>
      <c r="I163" s="12"/>
      <c r="J163" s="12"/>
      <c r="K163" s="12"/>
      <c r="L163" s="12"/>
      <c r="M163" s="12"/>
      <c r="U163" s="17"/>
      <c r="V163" s="19"/>
    </row>
    <row r="164" spans="4:22" ht="15.75" customHeight="1">
      <c r="D164" s="17"/>
      <c r="E164" s="256">
        <f>'AMZN Auto Part MASTER'!$EY$68</f>
        <v>0</v>
      </c>
      <c r="F164" s="18"/>
      <c r="G164" s="12"/>
      <c r="H164" s="12"/>
      <c r="I164" s="12"/>
      <c r="J164" s="12"/>
      <c r="K164" s="12"/>
      <c r="L164" s="12"/>
      <c r="M164" s="12"/>
      <c r="U164" s="17"/>
      <c r="V164" s="19"/>
    </row>
    <row r="165" spans="4:22" ht="15.75" customHeight="1">
      <c r="D165" s="17"/>
      <c r="E165" s="256">
        <f>'AMZN Auto Part MASTER'!$EZ$68</f>
        <v>0</v>
      </c>
      <c r="F165" s="18"/>
      <c r="G165" s="12"/>
      <c r="H165" s="12"/>
      <c r="I165" s="12"/>
      <c r="J165" s="12"/>
      <c r="K165" s="12"/>
      <c r="L165" s="12"/>
      <c r="M165" s="12"/>
      <c r="U165" s="17"/>
      <c r="V165" s="19"/>
    </row>
    <row r="166" spans="4:22" ht="15.75" customHeight="1">
      <c r="D166" s="17"/>
      <c r="E166" s="256">
        <f>'AMZN Auto Part MASTER'!$FA$68</f>
        <v>0</v>
      </c>
      <c r="F166" s="18"/>
      <c r="G166" s="12"/>
      <c r="H166" s="12"/>
      <c r="I166" s="12"/>
      <c r="J166" s="12"/>
      <c r="K166" s="12"/>
      <c r="L166" s="12"/>
      <c r="M166" s="12"/>
      <c r="U166" s="17"/>
      <c r="V166" s="19"/>
    </row>
    <row r="167" spans="4:22" ht="15.75" customHeight="1">
      <c r="D167" s="17"/>
      <c r="E167" s="256">
        <f>'AMZN Auto Part MASTER'!$FB$68</f>
        <v>0</v>
      </c>
      <c r="F167" s="18"/>
      <c r="G167" s="12"/>
      <c r="H167" s="12"/>
      <c r="I167" s="12"/>
      <c r="J167" s="12"/>
      <c r="K167" s="12"/>
      <c r="L167" s="12"/>
      <c r="M167" s="12"/>
      <c r="U167" s="17"/>
      <c r="V167" s="19"/>
    </row>
    <row r="168" spans="4:22" ht="15.75" customHeight="1">
      <c r="D168" s="17"/>
      <c r="E168" s="256">
        <f>'AMZN Auto Part MASTER'!$FC$68</f>
        <v>0</v>
      </c>
      <c r="F168" s="18"/>
      <c r="G168" s="12"/>
      <c r="H168" s="12"/>
      <c r="I168" s="12"/>
      <c r="J168" s="12"/>
      <c r="K168" s="12"/>
      <c r="L168" s="12"/>
      <c r="M168" s="12"/>
      <c r="U168" s="17"/>
      <c r="V168" s="19"/>
    </row>
    <row r="169" spans="4:22" ht="15.75" customHeight="1">
      <c r="D169" s="17"/>
      <c r="E169" s="256">
        <f>'AMZN Auto Part MASTER'!$FD$68</f>
        <v>0</v>
      </c>
      <c r="F169" s="18"/>
      <c r="G169" s="12"/>
      <c r="H169" s="12"/>
      <c r="I169" s="12"/>
      <c r="J169" s="12"/>
      <c r="K169" s="12"/>
      <c r="L169" s="12"/>
      <c r="M169" s="12"/>
      <c r="U169" s="17"/>
      <c r="V169" s="19"/>
    </row>
    <row r="170" spans="4:22" ht="15.75" customHeight="1">
      <c r="D170" s="17"/>
      <c r="E170" s="256">
        <f>'AMZN Auto Part MASTER'!$FE$68</f>
        <v>0</v>
      </c>
      <c r="F170" s="18"/>
      <c r="G170" s="12"/>
      <c r="H170" s="12"/>
      <c r="I170" s="12"/>
      <c r="J170" s="12"/>
      <c r="K170" s="12"/>
      <c r="L170" s="12"/>
      <c r="M170" s="12"/>
      <c r="U170" s="17"/>
      <c r="V170" s="19"/>
    </row>
    <row r="171" spans="4:22" ht="15.75" customHeight="1">
      <c r="D171" s="17"/>
      <c r="E171" s="256">
        <f>'AMZN Auto Part MASTER'!$FF$68</f>
        <v>0</v>
      </c>
      <c r="F171" s="18"/>
      <c r="G171" s="12"/>
      <c r="H171" s="12"/>
      <c r="I171" s="12"/>
      <c r="J171" s="12"/>
      <c r="K171" s="12"/>
      <c r="L171" s="12"/>
      <c r="M171" s="12"/>
      <c r="U171" s="17"/>
      <c r="V171" s="19"/>
    </row>
    <row r="172" spans="4:22" ht="15.75" customHeight="1">
      <c r="D172" s="17"/>
      <c r="E172" s="256">
        <f>'AMZN Auto Part MASTER'!$FG$68</f>
        <v>0</v>
      </c>
      <c r="F172" s="18"/>
      <c r="G172" s="12"/>
      <c r="H172" s="12"/>
      <c r="I172" s="12"/>
      <c r="J172" s="12"/>
      <c r="K172" s="12"/>
      <c r="L172" s="12"/>
      <c r="M172" s="12"/>
      <c r="U172" s="17"/>
      <c r="V172" s="19"/>
    </row>
    <row r="173" spans="4:22" ht="15.75" customHeight="1">
      <c r="D173" s="17"/>
      <c r="E173" s="256">
        <f>'AMZN Auto Part MASTER'!$FH$68</f>
        <v>0</v>
      </c>
      <c r="F173" s="18"/>
      <c r="G173" s="12"/>
      <c r="H173" s="12"/>
      <c r="I173" s="12"/>
      <c r="J173" s="12"/>
      <c r="K173" s="12"/>
      <c r="L173" s="12"/>
      <c r="M173" s="12"/>
      <c r="U173" s="17"/>
      <c r="V173" s="19"/>
    </row>
    <row r="174" spans="4:22" ht="15.75" customHeight="1">
      <c r="D174" s="17"/>
      <c r="E174" s="256">
        <f>'AMZN Auto Part MASTER'!$FI$68</f>
        <v>0</v>
      </c>
      <c r="F174" s="18"/>
      <c r="G174" s="12"/>
      <c r="H174" s="12"/>
      <c r="I174" s="12"/>
      <c r="J174" s="12"/>
      <c r="K174" s="12"/>
      <c r="L174" s="12"/>
      <c r="M174" s="12"/>
      <c r="U174" s="17"/>
      <c r="V174" s="19"/>
    </row>
    <row r="175" spans="4:22" ht="15.75" customHeight="1">
      <c r="D175" s="17"/>
      <c r="E175" s="256">
        <f>'AMZN Auto Part MASTER'!$FJ$68</f>
        <v>0</v>
      </c>
      <c r="F175" s="18"/>
      <c r="G175" s="12"/>
      <c r="H175" s="12"/>
      <c r="I175" s="12"/>
      <c r="J175" s="12"/>
      <c r="K175" s="12"/>
      <c r="L175" s="12"/>
      <c r="M175" s="12"/>
      <c r="U175" s="17"/>
      <c r="V175" s="19"/>
    </row>
    <row r="176" spans="4:22" ht="15.75" customHeight="1">
      <c r="D176" s="17"/>
      <c r="E176" s="256">
        <f>'AMZN Auto Part MASTER'!$FK$68</f>
        <v>0</v>
      </c>
      <c r="F176" s="18"/>
      <c r="G176" s="12"/>
      <c r="H176" s="12"/>
      <c r="I176" s="12"/>
      <c r="J176" s="12"/>
      <c r="K176" s="12"/>
      <c r="L176" s="12"/>
      <c r="M176" s="12"/>
      <c r="U176" s="17"/>
      <c r="V176" s="19"/>
    </row>
    <row r="177" spans="4:22" ht="15.75" customHeight="1">
      <c r="D177" s="17"/>
      <c r="E177" s="256">
        <f>'AMZN Auto Part MASTER'!$FL$68</f>
        <v>0</v>
      </c>
      <c r="F177" s="18"/>
      <c r="G177" s="12"/>
      <c r="H177" s="12"/>
      <c r="I177" s="12"/>
      <c r="J177" s="12"/>
      <c r="K177" s="12"/>
      <c r="L177" s="12"/>
      <c r="M177" s="12"/>
      <c r="U177" s="17"/>
      <c r="V177" s="19"/>
    </row>
    <row r="178" spans="4:22" ht="15.75" customHeight="1">
      <c r="D178" s="17"/>
      <c r="E178" s="256">
        <f>'AMZN Auto Part MASTER'!$FM$68</f>
        <v>0</v>
      </c>
      <c r="F178" s="18"/>
      <c r="G178" s="12"/>
      <c r="H178" s="12"/>
      <c r="I178" s="12"/>
      <c r="J178" s="12"/>
      <c r="K178" s="12"/>
      <c r="L178" s="12"/>
      <c r="M178" s="12"/>
      <c r="U178" s="17"/>
      <c r="V178" s="19"/>
    </row>
    <row r="179" spans="4:22" ht="15.75" customHeight="1">
      <c r="D179" s="17"/>
      <c r="E179" s="256">
        <f>'AMZN Auto Part MASTER'!$FN$68</f>
        <v>0</v>
      </c>
      <c r="F179" s="18"/>
      <c r="G179" s="12"/>
      <c r="H179" s="12"/>
      <c r="I179" s="12"/>
      <c r="J179" s="12"/>
      <c r="K179" s="12"/>
      <c r="L179" s="12"/>
      <c r="M179" s="12"/>
      <c r="U179" s="17"/>
      <c r="V179" s="19"/>
    </row>
    <row r="180" spans="4:22" ht="15.75" customHeight="1">
      <c r="D180" s="17"/>
      <c r="E180" s="256">
        <f>'AMZN Auto Part MASTER'!$FO$68</f>
        <v>0</v>
      </c>
      <c r="F180" s="18"/>
      <c r="G180" s="12"/>
      <c r="H180" s="12"/>
      <c r="I180" s="12"/>
      <c r="J180" s="12"/>
      <c r="K180" s="12"/>
      <c r="L180" s="12"/>
      <c r="M180" s="12"/>
      <c r="U180" s="17"/>
      <c r="V180" s="19"/>
    </row>
    <row r="181" spans="4:22" ht="15.75" customHeight="1">
      <c r="D181" s="17"/>
      <c r="E181" s="256">
        <f>'AMZN Auto Part MASTER'!$FP$68</f>
        <v>0</v>
      </c>
      <c r="F181" s="18"/>
      <c r="G181" s="12"/>
      <c r="H181" s="12"/>
      <c r="I181" s="12"/>
      <c r="J181" s="12"/>
      <c r="K181" s="12"/>
      <c r="L181" s="12"/>
      <c r="M181" s="12"/>
      <c r="U181" s="17"/>
      <c r="V181" s="19"/>
    </row>
    <row r="182" spans="4:22" ht="15.75" customHeight="1">
      <c r="D182" s="17"/>
      <c r="E182" s="256">
        <f>'AMZN Auto Part MASTER'!$FQ$68</f>
        <v>0</v>
      </c>
      <c r="F182" s="18"/>
      <c r="G182" s="12"/>
      <c r="H182" s="12"/>
      <c r="I182" s="12"/>
      <c r="J182" s="12"/>
      <c r="K182" s="12"/>
      <c r="L182" s="12"/>
      <c r="M182" s="12"/>
      <c r="U182" s="17"/>
      <c r="V182" s="19"/>
    </row>
    <row r="183" spans="4:22" ht="15.75" customHeight="1">
      <c r="D183" s="17"/>
      <c r="E183" s="256">
        <f>'AMZN Auto Part MASTER'!$FR$68</f>
        <v>0</v>
      </c>
      <c r="F183" s="18"/>
      <c r="G183" s="12"/>
      <c r="H183" s="12"/>
      <c r="I183" s="12"/>
      <c r="J183" s="12"/>
      <c r="K183" s="12"/>
      <c r="L183" s="12"/>
      <c r="M183" s="12"/>
      <c r="U183" s="17"/>
      <c r="V183" s="19"/>
    </row>
    <row r="184" spans="4:22" ht="15.75" customHeight="1">
      <c r="D184" s="17"/>
      <c r="E184" s="256">
        <f>'AMZN Auto Part MASTER'!$FS$68</f>
        <v>0</v>
      </c>
      <c r="F184" s="18"/>
      <c r="G184" s="12"/>
      <c r="H184" s="12"/>
      <c r="I184" s="12"/>
      <c r="J184" s="12"/>
      <c r="K184" s="12"/>
      <c r="L184" s="12"/>
      <c r="M184" s="12"/>
      <c r="U184" s="17"/>
      <c r="V184" s="19"/>
    </row>
    <row r="185" spans="4:22" ht="15.75" customHeight="1">
      <c r="D185" s="17"/>
      <c r="E185" s="256">
        <f>'AMZN Auto Part MASTER'!$FT$68</f>
        <v>0</v>
      </c>
      <c r="F185" s="18"/>
      <c r="G185" s="12"/>
      <c r="H185" s="12"/>
      <c r="I185" s="12"/>
      <c r="J185" s="12"/>
      <c r="K185" s="12"/>
      <c r="L185" s="12"/>
      <c r="M185" s="12"/>
      <c r="U185" s="17"/>
      <c r="V185" s="19"/>
    </row>
    <row r="186" spans="4:22" ht="15.75" customHeight="1">
      <c r="D186" s="17"/>
      <c r="E186" s="256">
        <f>'AMZN Auto Part MASTER'!$FU$68</f>
        <v>0</v>
      </c>
      <c r="F186" s="18"/>
      <c r="G186" s="12"/>
      <c r="H186" s="12"/>
      <c r="I186" s="12"/>
      <c r="J186" s="12"/>
      <c r="K186" s="12"/>
      <c r="L186" s="12"/>
      <c r="M186" s="12"/>
      <c r="U186" s="17"/>
      <c r="V186" s="19"/>
    </row>
    <row r="187" spans="4:22" ht="15.75" customHeight="1">
      <c r="D187" s="17"/>
      <c r="E187" s="256">
        <f>'AMZN Auto Part MASTER'!$FV$68</f>
        <v>0</v>
      </c>
      <c r="F187" s="18"/>
      <c r="G187" s="12"/>
      <c r="H187" s="12"/>
      <c r="I187" s="12"/>
      <c r="J187" s="12"/>
      <c r="K187" s="12"/>
      <c r="L187" s="12"/>
      <c r="M187" s="12"/>
      <c r="U187" s="17"/>
      <c r="V187" s="19"/>
    </row>
    <row r="188" spans="4:22" ht="15.75" customHeight="1">
      <c r="D188" s="17"/>
      <c r="E188" s="256">
        <f>'AMZN Auto Part MASTER'!$FW$68</f>
        <v>0</v>
      </c>
      <c r="F188" s="18"/>
      <c r="G188" s="12"/>
      <c r="H188" s="12"/>
      <c r="I188" s="12"/>
      <c r="J188" s="12"/>
      <c r="K188" s="12"/>
      <c r="L188" s="12"/>
      <c r="M188" s="12"/>
      <c r="U188" s="17"/>
      <c r="V188" s="19"/>
    </row>
    <row r="189" spans="4:22" ht="15.75" customHeight="1">
      <c r="D189" s="17"/>
      <c r="E189" s="256">
        <f>'AMZN Auto Part MASTER'!$FX$68</f>
        <v>0</v>
      </c>
      <c r="F189" s="18"/>
      <c r="G189" s="12"/>
      <c r="H189" s="12"/>
      <c r="I189" s="12"/>
      <c r="J189" s="12"/>
      <c r="K189" s="12"/>
      <c r="L189" s="12"/>
      <c r="M189" s="12"/>
      <c r="U189" s="17"/>
      <c r="V189" s="19"/>
    </row>
    <row r="190" spans="4:22" ht="15.75" customHeight="1">
      <c r="D190" s="17"/>
      <c r="E190" s="256">
        <f>'AMZN Auto Part MASTER'!$FY$68</f>
        <v>0</v>
      </c>
      <c r="F190" s="18"/>
      <c r="G190" s="12"/>
      <c r="H190" s="12"/>
      <c r="I190" s="12"/>
      <c r="J190" s="12"/>
      <c r="K190" s="12"/>
      <c r="L190" s="12"/>
      <c r="M190" s="12"/>
      <c r="U190" s="17"/>
      <c r="V190" s="19"/>
    </row>
    <row r="191" spans="4:22" ht="15.75" customHeight="1">
      <c r="D191" s="17"/>
      <c r="E191" s="256">
        <f>'AMZN Auto Part MASTER'!$FZ$68</f>
        <v>0</v>
      </c>
      <c r="F191" s="18"/>
      <c r="G191" s="12"/>
      <c r="H191" s="12"/>
      <c r="I191" s="12"/>
      <c r="J191" s="12"/>
      <c r="K191" s="12"/>
      <c r="L191" s="12"/>
      <c r="M191" s="12"/>
      <c r="U191" s="17"/>
      <c r="V191" s="19"/>
    </row>
    <row r="192" spans="4:22" ht="15.75" customHeight="1">
      <c r="D192" s="17"/>
      <c r="E192" s="256">
        <f>'AMZN Auto Part MASTER'!$GA$68</f>
        <v>0</v>
      </c>
      <c r="F192" s="18"/>
      <c r="G192" s="12"/>
      <c r="H192" s="12"/>
      <c r="I192" s="12"/>
      <c r="J192" s="12"/>
      <c r="K192" s="12"/>
      <c r="L192" s="12"/>
      <c r="M192" s="12"/>
      <c r="U192" s="17"/>
      <c r="V192" s="19"/>
    </row>
    <row r="193" spans="4:22" ht="15.75" customHeight="1">
      <c r="D193" s="17"/>
      <c r="E193" s="256">
        <f>'AMZN Auto Part MASTER'!$GB$68</f>
        <v>0</v>
      </c>
      <c r="F193" s="18"/>
      <c r="G193" s="12"/>
      <c r="H193" s="12"/>
      <c r="I193" s="12"/>
      <c r="J193" s="12"/>
      <c r="K193" s="12"/>
      <c r="L193" s="12"/>
      <c r="M193" s="12"/>
      <c r="U193" s="17"/>
      <c r="V193" s="19"/>
    </row>
    <row r="194" spans="4:22" ht="15.75" customHeight="1">
      <c r="D194" s="17"/>
      <c r="E194" s="256">
        <f>'AMZN Auto Part MASTER'!$GC$68</f>
        <v>0</v>
      </c>
      <c r="F194" s="18"/>
      <c r="G194" s="12"/>
      <c r="H194" s="12"/>
      <c r="I194" s="12"/>
      <c r="J194" s="12"/>
      <c r="K194" s="12"/>
      <c r="L194" s="12"/>
      <c r="M194" s="12"/>
      <c r="U194" s="17"/>
      <c r="V194" s="19"/>
    </row>
    <row r="195" spans="4:22" ht="15.75" customHeight="1">
      <c r="D195" s="17"/>
      <c r="E195" s="256">
        <f>'AMZN Auto Part MASTER'!$GD$68</f>
        <v>0</v>
      </c>
      <c r="F195" s="18"/>
      <c r="G195" s="12"/>
      <c r="H195" s="12"/>
      <c r="I195" s="12"/>
      <c r="J195" s="12"/>
      <c r="K195" s="12"/>
      <c r="L195" s="12"/>
      <c r="M195" s="12"/>
      <c r="U195" s="17"/>
      <c r="V195" s="19"/>
    </row>
    <row r="196" spans="4:22" ht="15.75" customHeight="1">
      <c r="D196" s="17"/>
      <c r="E196" s="256">
        <f>'AMZN Auto Part MASTER'!$GE$68</f>
        <v>0</v>
      </c>
      <c r="F196" s="18"/>
      <c r="G196" s="12"/>
      <c r="H196" s="12"/>
      <c r="I196" s="12"/>
      <c r="J196" s="12"/>
      <c r="K196" s="12"/>
      <c r="L196" s="12"/>
      <c r="M196" s="12"/>
      <c r="U196" s="17"/>
      <c r="V196" s="19"/>
    </row>
    <row r="197" spans="4:22" ht="15.75" customHeight="1">
      <c r="D197" s="17"/>
      <c r="E197" s="256">
        <f>'AMZN Auto Part MASTER'!$GF$68</f>
        <v>0</v>
      </c>
      <c r="F197" s="18"/>
      <c r="G197" s="12"/>
      <c r="H197" s="12"/>
      <c r="I197" s="12"/>
      <c r="J197" s="12"/>
      <c r="K197" s="12"/>
      <c r="L197" s="12"/>
      <c r="M197" s="12"/>
      <c r="U197" s="17"/>
      <c r="V197" s="19"/>
    </row>
    <row r="198" spans="4:22" ht="15.75" customHeight="1">
      <c r="D198" s="17"/>
      <c r="E198" s="256">
        <f>'AMZN Auto Part MASTER'!$GG$68</f>
        <v>0</v>
      </c>
      <c r="F198" s="18"/>
      <c r="G198" s="12"/>
      <c r="H198" s="12"/>
      <c r="I198" s="12"/>
      <c r="J198" s="12"/>
      <c r="K198" s="12"/>
      <c r="L198" s="12"/>
      <c r="M198" s="12"/>
      <c r="U198" s="17"/>
      <c r="V198" s="19"/>
    </row>
    <row r="199" spans="4:22" ht="15.75" customHeight="1">
      <c r="D199" s="17"/>
      <c r="E199" s="256">
        <f>'AMZN Auto Part MASTER'!$GH$68</f>
        <v>0</v>
      </c>
      <c r="F199" s="18"/>
      <c r="G199" s="12"/>
      <c r="H199" s="12"/>
      <c r="I199" s="12"/>
      <c r="J199" s="12"/>
      <c r="K199" s="12"/>
      <c r="L199" s="12"/>
      <c r="M199" s="12"/>
      <c r="U199" s="17"/>
      <c r="V199" s="19"/>
    </row>
    <row r="200" spans="4:22" ht="15.75" customHeight="1">
      <c r="D200" s="17"/>
      <c r="E200" s="256">
        <f>'AMZN Auto Part MASTER'!$GI$68</f>
        <v>0</v>
      </c>
      <c r="F200" s="18"/>
      <c r="G200" s="12"/>
      <c r="H200" s="12"/>
      <c r="I200" s="12"/>
      <c r="J200" s="12"/>
      <c r="K200" s="12"/>
      <c r="L200" s="12"/>
      <c r="M200" s="12"/>
      <c r="U200" s="17"/>
      <c r="V200" s="19"/>
    </row>
    <row r="201" spans="4:22" ht="15.75" customHeight="1">
      <c r="D201" s="17"/>
      <c r="E201" s="256">
        <f>'AMZN Auto Part MASTER'!$GJ$68</f>
        <v>0</v>
      </c>
      <c r="F201" s="18"/>
      <c r="G201" s="12"/>
      <c r="H201" s="12"/>
      <c r="I201" s="12"/>
      <c r="J201" s="12"/>
      <c r="K201" s="12"/>
      <c r="L201" s="12"/>
      <c r="M201" s="12"/>
      <c r="U201" s="17"/>
      <c r="V201" s="19"/>
    </row>
    <row r="202" spans="4:22" ht="15.75" customHeight="1">
      <c r="D202" s="17"/>
      <c r="E202" s="256">
        <f>'AMZN Auto Part MASTER'!$GK$68</f>
        <v>0</v>
      </c>
      <c r="F202" s="18"/>
      <c r="G202" s="12"/>
      <c r="H202" s="12"/>
      <c r="I202" s="12"/>
      <c r="J202" s="12"/>
      <c r="K202" s="12"/>
      <c r="L202" s="12"/>
      <c r="M202" s="12"/>
      <c r="U202" s="17"/>
      <c r="V202" s="19"/>
    </row>
    <row r="203" spans="4:22" ht="15.75" customHeight="1">
      <c r="D203" s="17"/>
      <c r="E203" s="256">
        <f>'AMZN Auto Part MASTER'!$GL$68</f>
        <v>0</v>
      </c>
      <c r="F203" s="18"/>
      <c r="G203" s="12"/>
      <c r="H203" s="12"/>
      <c r="I203" s="12"/>
      <c r="J203" s="12"/>
      <c r="K203" s="12"/>
      <c r="L203" s="12"/>
      <c r="M203" s="12"/>
      <c r="U203" s="17"/>
      <c r="V203" s="19"/>
    </row>
    <row r="204" spans="4:22" ht="15.75" customHeight="1">
      <c r="D204" s="17"/>
      <c r="E204" s="256">
        <f>'AMZN Auto Part MASTER'!$GM$68</f>
        <v>0</v>
      </c>
      <c r="F204" s="18"/>
      <c r="G204" s="12"/>
      <c r="H204" s="12"/>
      <c r="I204" s="12"/>
      <c r="J204" s="12"/>
      <c r="K204" s="12"/>
      <c r="L204" s="12"/>
      <c r="M204" s="12"/>
      <c r="U204" s="17"/>
      <c r="V204" s="19"/>
    </row>
    <row r="205" spans="4:22" ht="15.75" customHeight="1">
      <c r="D205" s="17"/>
      <c r="E205" s="256">
        <f>'AMZN Auto Part MASTER'!$GN$68</f>
        <v>0</v>
      </c>
      <c r="F205" s="18"/>
      <c r="G205" s="12"/>
      <c r="H205" s="12"/>
      <c r="I205" s="12"/>
      <c r="J205" s="12"/>
      <c r="K205" s="12"/>
      <c r="L205" s="12"/>
      <c r="M205" s="12"/>
      <c r="U205" s="17"/>
      <c r="V205" s="19"/>
    </row>
    <row r="206" spans="4:22" ht="15.75" customHeight="1">
      <c r="D206" s="17"/>
      <c r="E206" s="256">
        <f>'AMZN Auto Part MASTER'!$GO$68</f>
        <v>0</v>
      </c>
      <c r="F206" s="18"/>
      <c r="G206" s="12"/>
      <c r="H206" s="12"/>
      <c r="I206" s="12"/>
      <c r="J206" s="12"/>
      <c r="K206" s="12"/>
      <c r="L206" s="12"/>
      <c r="M206" s="12"/>
      <c r="U206" s="17"/>
      <c r="V206" s="19"/>
    </row>
    <row r="207" spans="4:22" ht="15.75" customHeight="1">
      <c r="D207" s="17"/>
      <c r="E207" s="256">
        <f>'AMZN Auto Part MASTER'!$GP$68</f>
        <v>0</v>
      </c>
      <c r="F207" s="18"/>
      <c r="G207" s="12"/>
      <c r="H207" s="12"/>
      <c r="I207" s="12"/>
      <c r="J207" s="12"/>
      <c r="K207" s="12"/>
      <c r="L207" s="12"/>
      <c r="M207" s="12"/>
      <c r="U207" s="17"/>
      <c r="V207" s="19"/>
    </row>
    <row r="208" spans="4:22" ht="15.75" customHeight="1">
      <c r="D208" s="17"/>
      <c r="E208" s="256">
        <f>'AMZN Auto Part MASTER'!$GQ$68</f>
        <v>0</v>
      </c>
      <c r="F208" s="18"/>
      <c r="G208" s="12"/>
      <c r="H208" s="12"/>
      <c r="I208" s="12"/>
      <c r="J208" s="12"/>
      <c r="K208" s="12"/>
      <c r="L208" s="12"/>
      <c r="M208" s="12"/>
      <c r="U208" s="17"/>
      <c r="V208" s="19"/>
    </row>
    <row r="209" spans="4:22" ht="15.75" customHeight="1">
      <c r="D209" s="17"/>
      <c r="E209" s="256">
        <f>'AMZN Auto Part MASTER'!$GR$68</f>
        <v>0</v>
      </c>
      <c r="F209" s="18"/>
      <c r="G209" s="12"/>
      <c r="H209" s="12"/>
      <c r="I209" s="12"/>
      <c r="J209" s="12"/>
      <c r="K209" s="12"/>
      <c r="L209" s="12"/>
      <c r="M209" s="12"/>
      <c r="U209" s="17"/>
      <c r="V209" s="19"/>
    </row>
    <row r="210" spans="4:22" ht="15.75" customHeight="1">
      <c r="D210" s="17"/>
      <c r="E210" s="256">
        <f>'AMZN Auto Part MASTER'!$GS$68</f>
        <v>0</v>
      </c>
      <c r="F210" s="18"/>
      <c r="G210" s="12"/>
      <c r="H210" s="12"/>
      <c r="I210" s="12"/>
      <c r="J210" s="12"/>
      <c r="K210" s="12"/>
      <c r="L210" s="12"/>
      <c r="M210" s="12"/>
      <c r="U210" s="17"/>
      <c r="V210" s="19"/>
    </row>
    <row r="211" spans="4:22" ht="15.75" customHeight="1">
      <c r="D211" s="17"/>
      <c r="E211" s="256">
        <f>'AMZN Auto Part MASTER'!$GT$68</f>
        <v>0</v>
      </c>
      <c r="F211" s="18"/>
      <c r="G211" s="12"/>
      <c r="H211" s="12"/>
      <c r="I211" s="12"/>
      <c r="J211" s="12"/>
      <c r="K211" s="12"/>
      <c r="L211" s="12"/>
      <c r="M211" s="12"/>
      <c r="U211" s="17"/>
      <c r="V211" s="19"/>
    </row>
    <row r="212" spans="4:22" ht="15.75" customHeight="1">
      <c r="D212" s="17"/>
      <c r="E212" s="256">
        <f>'AMZN Auto Part MASTER'!$GU$68</f>
        <v>0</v>
      </c>
      <c r="F212" s="18"/>
      <c r="G212" s="12"/>
      <c r="H212" s="12"/>
      <c r="I212" s="12"/>
      <c r="J212" s="12"/>
      <c r="K212" s="12"/>
      <c r="L212" s="12"/>
      <c r="M212" s="12"/>
      <c r="U212" s="17"/>
      <c r="V212" s="19"/>
    </row>
    <row r="213" spans="4:22" ht="15.75" customHeight="1">
      <c r="D213" s="17"/>
      <c r="E213" s="18"/>
      <c r="F213" s="18"/>
      <c r="G213" s="12"/>
      <c r="H213" s="12"/>
      <c r="I213" s="12"/>
      <c r="J213" s="12"/>
      <c r="K213" s="12"/>
      <c r="L213" s="12"/>
      <c r="M213" s="12"/>
      <c r="U213" s="17"/>
      <c r="V213" s="19"/>
    </row>
    <row r="214" spans="4:22" ht="15.75" customHeight="1">
      <c r="D214" s="17"/>
      <c r="E214" s="18"/>
      <c r="F214" s="18"/>
      <c r="G214" s="12"/>
      <c r="H214" s="12"/>
      <c r="I214" s="12"/>
      <c r="J214" s="12"/>
      <c r="K214" s="12"/>
      <c r="L214" s="12"/>
      <c r="M214" s="12"/>
      <c r="U214" s="17"/>
      <c r="V214" s="19"/>
    </row>
    <row r="215" spans="4:22" ht="15.75" customHeight="1">
      <c r="D215" s="17"/>
      <c r="E215" s="18"/>
      <c r="F215" s="18"/>
      <c r="G215" s="12"/>
      <c r="H215" s="12"/>
      <c r="I215" s="12"/>
      <c r="J215" s="12"/>
      <c r="K215" s="12"/>
      <c r="L215" s="12"/>
      <c r="M215" s="12"/>
      <c r="U215" s="17"/>
      <c r="V215" s="19"/>
    </row>
    <row r="216" spans="4:22" ht="15.75" customHeight="1">
      <c r="D216" s="17"/>
      <c r="E216" s="18"/>
      <c r="F216" s="18"/>
      <c r="G216" s="12"/>
      <c r="H216" s="12"/>
      <c r="I216" s="12"/>
      <c r="J216" s="12"/>
      <c r="K216" s="12"/>
      <c r="L216" s="12"/>
      <c r="M216" s="12"/>
      <c r="U216" s="17"/>
      <c r="V216" s="19"/>
    </row>
    <row r="217" spans="4:22" ht="15.75" customHeight="1">
      <c r="D217" s="17"/>
      <c r="E217" s="18"/>
      <c r="F217" s="18"/>
      <c r="G217" s="12"/>
      <c r="H217" s="12"/>
      <c r="I217" s="12"/>
      <c r="J217" s="12"/>
      <c r="K217" s="12"/>
      <c r="L217" s="12"/>
      <c r="M217" s="12"/>
      <c r="U217" s="17"/>
      <c r="V217" s="19"/>
    </row>
    <row r="218" spans="4:22" ht="15.75" customHeight="1">
      <c r="D218" s="17"/>
      <c r="E218" s="18"/>
      <c r="F218" s="18"/>
      <c r="G218" s="12"/>
      <c r="H218" s="12"/>
      <c r="I218" s="12"/>
      <c r="J218" s="12"/>
      <c r="K218" s="12"/>
      <c r="L218" s="12"/>
      <c r="M218" s="12"/>
      <c r="U218" s="17"/>
      <c r="V218" s="19"/>
    </row>
    <row r="219" spans="4:22" ht="15.75" customHeight="1">
      <c r="D219" s="17"/>
      <c r="E219" s="18"/>
      <c r="F219" s="18"/>
      <c r="G219" s="12"/>
      <c r="H219" s="12"/>
      <c r="I219" s="12"/>
      <c r="J219" s="12"/>
      <c r="K219" s="12"/>
      <c r="L219" s="12"/>
      <c r="M219" s="12"/>
      <c r="U219" s="17"/>
      <c r="V219" s="19"/>
    </row>
    <row r="220" spans="4:22" ht="15.75" customHeight="1">
      <c r="D220" s="17"/>
      <c r="E220" s="18"/>
      <c r="F220" s="18"/>
      <c r="G220" s="12"/>
      <c r="H220" s="12"/>
      <c r="I220" s="12"/>
      <c r="J220" s="12"/>
      <c r="K220" s="12"/>
      <c r="L220" s="12"/>
      <c r="M220" s="12"/>
      <c r="U220" s="17"/>
      <c r="V220" s="19"/>
    </row>
    <row r="221" spans="4:22" ht="15.75" customHeight="1">
      <c r="D221" s="17"/>
      <c r="E221" s="18"/>
      <c r="F221" s="18"/>
      <c r="G221" s="12"/>
      <c r="H221" s="12"/>
      <c r="I221" s="12"/>
      <c r="J221" s="12"/>
      <c r="K221" s="12"/>
      <c r="L221" s="12"/>
      <c r="M221" s="12"/>
      <c r="U221" s="17"/>
      <c r="V221" s="19"/>
    </row>
    <row r="222" spans="4:22" ht="15.75" customHeight="1">
      <c r="D222" s="17"/>
      <c r="E222" s="18"/>
      <c r="F222" s="18"/>
      <c r="G222" s="12"/>
      <c r="H222" s="12"/>
      <c r="I222" s="12"/>
      <c r="J222" s="12"/>
      <c r="K222" s="12"/>
      <c r="L222" s="12"/>
      <c r="M222" s="12"/>
      <c r="U222" s="17"/>
      <c r="V222" s="19"/>
    </row>
    <row r="223" spans="4:22" ht="15.75" customHeight="1">
      <c r="D223" s="17"/>
      <c r="E223" s="18"/>
      <c r="F223" s="18"/>
      <c r="G223" s="12"/>
      <c r="H223" s="12"/>
      <c r="I223" s="12"/>
      <c r="J223" s="12"/>
      <c r="K223" s="12"/>
      <c r="L223" s="12"/>
      <c r="M223" s="12"/>
      <c r="U223" s="17"/>
      <c r="V223" s="19"/>
    </row>
    <row r="224" spans="4:22" ht="15.75" customHeight="1">
      <c r="D224" s="17"/>
      <c r="E224" s="18"/>
      <c r="F224" s="18"/>
      <c r="G224" s="12"/>
      <c r="H224" s="12"/>
      <c r="I224" s="12"/>
      <c r="J224" s="12"/>
      <c r="K224" s="12"/>
      <c r="L224" s="12"/>
      <c r="M224" s="12"/>
      <c r="U224" s="17"/>
      <c r="V224" s="19"/>
    </row>
    <row r="225" spans="4:22" ht="15.75" customHeight="1">
      <c r="D225" s="17"/>
      <c r="E225" s="18"/>
      <c r="F225" s="18"/>
      <c r="G225" s="12"/>
      <c r="H225" s="12"/>
      <c r="I225" s="12"/>
      <c r="J225" s="12"/>
      <c r="K225" s="12"/>
      <c r="L225" s="12"/>
      <c r="M225" s="12"/>
      <c r="U225" s="17"/>
      <c r="V225" s="19"/>
    </row>
    <row r="226" spans="4:22" ht="15.75" customHeight="1">
      <c r="D226" s="17"/>
      <c r="E226" s="18"/>
      <c r="F226" s="18"/>
      <c r="G226" s="12"/>
      <c r="H226" s="12"/>
      <c r="I226" s="12"/>
      <c r="J226" s="12"/>
      <c r="K226" s="12"/>
      <c r="L226" s="12"/>
      <c r="M226" s="12"/>
      <c r="U226" s="17"/>
      <c r="V226" s="19"/>
    </row>
    <row r="227" spans="4:22" ht="15.75" customHeight="1">
      <c r="D227" s="17"/>
      <c r="E227" s="18"/>
      <c r="F227" s="18"/>
      <c r="G227" s="12"/>
      <c r="H227" s="12"/>
      <c r="I227" s="12"/>
      <c r="J227" s="12"/>
      <c r="K227" s="12"/>
      <c r="L227" s="12"/>
      <c r="M227" s="12"/>
      <c r="U227" s="17"/>
      <c r="V227" s="19"/>
    </row>
    <row r="228" spans="4:22" ht="15.75" customHeight="1">
      <c r="D228" s="17"/>
      <c r="E228" s="18"/>
      <c r="F228" s="18"/>
      <c r="G228" s="12"/>
      <c r="H228" s="12"/>
      <c r="I228" s="12"/>
      <c r="J228" s="12"/>
      <c r="K228" s="12"/>
      <c r="L228" s="12"/>
      <c r="M228" s="12"/>
      <c r="U228" s="17"/>
      <c r="V228" s="19"/>
    </row>
    <row r="229" spans="4:22" ht="15.75" customHeight="1">
      <c r="D229" s="17"/>
      <c r="E229" s="18"/>
      <c r="F229" s="18"/>
      <c r="G229" s="12"/>
      <c r="H229" s="12"/>
      <c r="I229" s="12"/>
      <c r="J229" s="12"/>
      <c r="K229" s="12"/>
      <c r="L229" s="12"/>
      <c r="M229" s="12"/>
      <c r="U229" s="17"/>
      <c r="V229" s="19"/>
    </row>
    <row r="230" spans="4:22" ht="15.75" customHeight="1">
      <c r="D230" s="17"/>
      <c r="E230" s="18"/>
      <c r="F230" s="18"/>
      <c r="G230" s="12"/>
      <c r="H230" s="12"/>
      <c r="I230" s="12"/>
      <c r="J230" s="12"/>
      <c r="K230" s="12"/>
      <c r="L230" s="12"/>
      <c r="M230" s="12"/>
      <c r="U230" s="17"/>
      <c r="V230" s="19"/>
    </row>
    <row r="231" spans="4:22" ht="15.75" customHeight="1">
      <c r="D231" s="17"/>
      <c r="E231" s="18"/>
      <c r="F231" s="18"/>
      <c r="G231" s="12"/>
      <c r="H231" s="12"/>
      <c r="I231" s="12"/>
      <c r="J231" s="12"/>
      <c r="K231" s="12"/>
      <c r="L231" s="12"/>
      <c r="M231" s="12"/>
      <c r="U231" s="17"/>
      <c r="V231" s="19"/>
    </row>
    <row r="232" spans="4:22" ht="15.75" customHeight="1">
      <c r="D232" s="17"/>
      <c r="E232" s="18"/>
      <c r="F232" s="18"/>
      <c r="G232" s="12"/>
      <c r="H232" s="12"/>
      <c r="I232" s="12"/>
      <c r="J232" s="12"/>
      <c r="K232" s="12"/>
      <c r="L232" s="12"/>
      <c r="M232" s="12"/>
      <c r="U232" s="17"/>
      <c r="V232" s="19"/>
    </row>
    <row r="233" spans="4:22" ht="15.75" customHeight="1">
      <c r="D233" s="17"/>
      <c r="E233" s="18"/>
      <c r="F233" s="18"/>
      <c r="G233" s="12"/>
      <c r="H233" s="12"/>
      <c r="I233" s="12"/>
      <c r="J233" s="12"/>
      <c r="K233" s="12"/>
      <c r="L233" s="12"/>
      <c r="M233" s="12"/>
      <c r="U233" s="17"/>
      <c r="V233" s="19"/>
    </row>
    <row r="234" spans="4:22" ht="15.75" customHeight="1">
      <c r="D234" s="17"/>
      <c r="E234" s="18"/>
      <c r="F234" s="18"/>
      <c r="G234" s="12"/>
      <c r="H234" s="12"/>
      <c r="I234" s="12"/>
      <c r="J234" s="12"/>
      <c r="K234" s="12"/>
      <c r="L234" s="12"/>
      <c r="M234" s="12"/>
      <c r="U234" s="17"/>
      <c r="V234" s="19"/>
    </row>
    <row r="235" spans="4:22" ht="15.75" customHeight="1">
      <c r="D235" s="17"/>
      <c r="E235" s="18"/>
      <c r="F235" s="18"/>
      <c r="G235" s="12"/>
      <c r="H235" s="12"/>
      <c r="I235" s="12"/>
      <c r="J235" s="12"/>
      <c r="K235" s="12"/>
      <c r="L235" s="12"/>
      <c r="M235" s="12"/>
      <c r="U235" s="17"/>
      <c r="V235" s="19"/>
    </row>
    <row r="236" spans="4:22" ht="15.75" customHeight="1">
      <c r="D236" s="17"/>
      <c r="E236" s="18"/>
      <c r="F236" s="18"/>
      <c r="G236" s="12"/>
      <c r="H236" s="12"/>
      <c r="I236" s="12"/>
      <c r="J236" s="12"/>
      <c r="K236" s="12"/>
      <c r="L236" s="12"/>
      <c r="M236" s="12"/>
      <c r="U236" s="17"/>
      <c r="V236" s="19"/>
    </row>
    <row r="237" spans="4:22" ht="15.75" customHeight="1">
      <c r="D237" s="17"/>
      <c r="E237" s="18"/>
      <c r="F237" s="18"/>
      <c r="G237" s="12"/>
      <c r="H237" s="12"/>
      <c r="I237" s="12"/>
      <c r="J237" s="12"/>
      <c r="K237" s="12"/>
      <c r="L237" s="12"/>
      <c r="M237" s="12"/>
      <c r="U237" s="17"/>
      <c r="V237" s="19"/>
    </row>
    <row r="238" spans="4:22" ht="15.75" customHeight="1">
      <c r="D238" s="17"/>
      <c r="E238" s="18"/>
      <c r="F238" s="18"/>
      <c r="G238" s="12"/>
      <c r="H238" s="12"/>
      <c r="I238" s="12"/>
      <c r="J238" s="12"/>
      <c r="K238" s="12"/>
      <c r="L238" s="12"/>
      <c r="M238" s="12"/>
      <c r="U238" s="17"/>
      <c r="V238" s="19"/>
    </row>
    <row r="239" spans="4:22" ht="15.75" customHeight="1">
      <c r="D239" s="17"/>
      <c r="E239" s="18"/>
      <c r="F239" s="18"/>
      <c r="G239" s="12"/>
      <c r="H239" s="12"/>
      <c r="I239" s="12"/>
      <c r="J239" s="12"/>
      <c r="K239" s="12"/>
      <c r="L239" s="12"/>
      <c r="M239" s="12"/>
      <c r="U239" s="17"/>
      <c r="V239" s="19"/>
    </row>
    <row r="240" spans="4:22" ht="15.75" customHeight="1">
      <c r="D240" s="17"/>
      <c r="E240" s="18"/>
      <c r="F240" s="18"/>
      <c r="G240" s="12"/>
      <c r="H240" s="12"/>
      <c r="I240" s="12"/>
      <c r="J240" s="12"/>
      <c r="K240" s="12"/>
      <c r="L240" s="12"/>
      <c r="M240" s="12"/>
      <c r="U240" s="17"/>
      <c r="V240" s="19"/>
    </row>
    <row r="241" spans="4:22" ht="15.75" customHeight="1">
      <c r="D241" s="17"/>
      <c r="E241" s="18"/>
      <c r="F241" s="18"/>
      <c r="G241" s="12"/>
      <c r="H241" s="12"/>
      <c r="I241" s="12"/>
      <c r="J241" s="12"/>
      <c r="K241" s="12"/>
      <c r="L241" s="12"/>
      <c r="M241" s="12"/>
      <c r="U241" s="17"/>
      <c r="V241" s="19"/>
    </row>
    <row r="242" spans="4:22" ht="15.75" customHeight="1">
      <c r="D242" s="17"/>
      <c r="E242" s="18"/>
      <c r="F242" s="18"/>
      <c r="G242" s="12"/>
      <c r="H242" s="12"/>
      <c r="I242" s="12"/>
      <c r="J242" s="12"/>
      <c r="K242" s="12"/>
      <c r="L242" s="12"/>
      <c r="M242" s="12"/>
      <c r="U242" s="17"/>
      <c r="V242" s="19"/>
    </row>
    <row r="243" spans="4:22" ht="15.75" customHeight="1">
      <c r="D243" s="17"/>
      <c r="E243" s="18"/>
      <c r="F243" s="18"/>
      <c r="G243" s="12"/>
      <c r="H243" s="12"/>
      <c r="I243" s="12"/>
      <c r="J243" s="12"/>
      <c r="K243" s="12"/>
      <c r="L243" s="12"/>
      <c r="M243" s="12"/>
      <c r="U243" s="17"/>
      <c r="V243" s="19"/>
    </row>
    <row r="244" spans="4:22" ht="15.75" customHeight="1">
      <c r="D244" s="17"/>
      <c r="E244" s="18"/>
      <c r="F244" s="18"/>
      <c r="G244" s="12"/>
      <c r="H244" s="12"/>
      <c r="I244" s="12"/>
      <c r="J244" s="12"/>
      <c r="K244" s="12"/>
      <c r="L244" s="12"/>
      <c r="M244" s="12"/>
      <c r="U244" s="17"/>
      <c r="V244" s="19"/>
    </row>
    <row r="245" spans="4:22" ht="15.75" customHeight="1">
      <c r="D245" s="17"/>
      <c r="E245" s="18"/>
      <c r="F245" s="18"/>
      <c r="G245" s="12"/>
      <c r="H245" s="12"/>
      <c r="I245" s="12"/>
      <c r="J245" s="12"/>
      <c r="K245" s="12"/>
      <c r="L245" s="12"/>
      <c r="M245" s="12"/>
      <c r="U245" s="17"/>
      <c r="V245" s="19"/>
    </row>
    <row r="246" spans="4:22" ht="15.75" customHeight="1">
      <c r="D246" s="17"/>
      <c r="E246" s="18"/>
      <c r="F246" s="18"/>
      <c r="G246" s="12"/>
      <c r="H246" s="12"/>
      <c r="I246" s="12"/>
      <c r="J246" s="12"/>
      <c r="K246" s="12"/>
      <c r="L246" s="12"/>
      <c r="M246" s="12"/>
      <c r="U246" s="17"/>
      <c r="V246" s="19"/>
    </row>
    <row r="247" spans="4:22" ht="15.75" customHeight="1">
      <c r="D247" s="17"/>
      <c r="E247" s="18"/>
      <c r="F247" s="18"/>
      <c r="G247" s="12"/>
      <c r="H247" s="12"/>
      <c r="I247" s="12"/>
      <c r="J247" s="12"/>
      <c r="K247" s="12"/>
      <c r="L247" s="12"/>
      <c r="M247" s="12"/>
      <c r="U247" s="17"/>
      <c r="V247" s="19"/>
    </row>
    <row r="248" spans="4:22" ht="15.75" customHeight="1">
      <c r="D248" s="17"/>
      <c r="E248" s="18"/>
      <c r="F248" s="18"/>
      <c r="G248" s="12"/>
      <c r="H248" s="12"/>
      <c r="I248" s="12"/>
      <c r="J248" s="12"/>
      <c r="K248" s="12"/>
      <c r="L248" s="12"/>
      <c r="M248" s="12"/>
      <c r="U248" s="17"/>
      <c r="V248" s="19"/>
    </row>
    <row r="249" spans="4:22" ht="15.75" customHeight="1">
      <c r="D249" s="17"/>
      <c r="E249" s="18"/>
      <c r="F249" s="18"/>
      <c r="G249" s="12"/>
      <c r="H249" s="12"/>
      <c r="I249" s="12"/>
      <c r="J249" s="12"/>
      <c r="K249" s="12"/>
      <c r="L249" s="12"/>
      <c r="M249" s="12"/>
      <c r="U249" s="17"/>
      <c r="V249" s="19"/>
    </row>
    <row r="250" spans="4:22" ht="15.75" customHeight="1">
      <c r="D250" s="17"/>
      <c r="E250" s="18"/>
      <c r="F250" s="18"/>
      <c r="G250" s="12"/>
      <c r="H250" s="12"/>
      <c r="I250" s="12"/>
      <c r="J250" s="12"/>
      <c r="K250" s="12"/>
      <c r="L250" s="12"/>
      <c r="M250" s="12"/>
      <c r="U250" s="17"/>
      <c r="V250" s="19"/>
    </row>
    <row r="251" spans="4:22" ht="15.75" customHeight="1">
      <c r="D251" s="17"/>
      <c r="E251" s="18"/>
      <c r="F251" s="18"/>
      <c r="G251" s="12"/>
      <c r="H251" s="12"/>
      <c r="I251" s="12"/>
      <c r="J251" s="12"/>
      <c r="K251" s="12"/>
      <c r="L251" s="12"/>
      <c r="M251" s="12"/>
      <c r="U251" s="17"/>
      <c r="V251" s="19"/>
    </row>
    <row r="252" spans="4:22" ht="15.75" customHeight="1">
      <c r="D252" s="17"/>
      <c r="E252" s="18"/>
      <c r="F252" s="18"/>
      <c r="G252" s="12"/>
      <c r="H252" s="12"/>
      <c r="I252" s="12"/>
      <c r="J252" s="12"/>
      <c r="K252" s="12"/>
      <c r="L252" s="12"/>
      <c r="M252" s="12"/>
      <c r="U252" s="17"/>
      <c r="V252" s="19"/>
    </row>
    <row r="253" spans="4:22" ht="15.75" customHeight="1">
      <c r="D253" s="17"/>
      <c r="E253" s="18"/>
      <c r="F253" s="18"/>
      <c r="G253" s="12"/>
      <c r="H253" s="12"/>
      <c r="I253" s="12"/>
      <c r="J253" s="12"/>
      <c r="K253" s="12"/>
      <c r="L253" s="12"/>
      <c r="M253" s="12"/>
      <c r="U253" s="17"/>
      <c r="V253" s="19"/>
    </row>
    <row r="254" spans="4:22" ht="15.75" customHeight="1">
      <c r="D254" s="17"/>
      <c r="E254" s="18"/>
      <c r="F254" s="18"/>
      <c r="G254" s="12"/>
      <c r="H254" s="12"/>
      <c r="I254" s="12"/>
      <c r="J254" s="12"/>
      <c r="K254" s="12"/>
      <c r="L254" s="12"/>
      <c r="M254" s="12"/>
      <c r="U254" s="17"/>
      <c r="V254" s="19"/>
    </row>
    <row r="255" spans="4:22" ht="15.75" customHeight="1">
      <c r="D255" s="17"/>
      <c r="E255" s="18"/>
      <c r="F255" s="18"/>
      <c r="G255" s="12"/>
      <c r="H255" s="12"/>
      <c r="I255" s="12"/>
      <c r="J255" s="12"/>
      <c r="K255" s="12"/>
      <c r="L255" s="12"/>
      <c r="M255" s="12"/>
      <c r="U255" s="17"/>
      <c r="V255" s="19"/>
    </row>
    <row r="256" spans="4:22" ht="15.75" customHeight="1">
      <c r="D256" s="17"/>
      <c r="E256" s="18"/>
      <c r="F256" s="18"/>
      <c r="G256" s="12"/>
      <c r="H256" s="12"/>
      <c r="I256" s="12"/>
      <c r="J256" s="12"/>
      <c r="K256" s="12"/>
      <c r="L256" s="12"/>
      <c r="M256" s="12"/>
      <c r="U256" s="17"/>
      <c r="V256" s="19"/>
    </row>
    <row r="257" spans="4:22" ht="15.75" customHeight="1">
      <c r="D257" s="17"/>
      <c r="E257" s="18"/>
      <c r="F257" s="18"/>
      <c r="G257" s="12"/>
      <c r="H257" s="12"/>
      <c r="I257" s="12"/>
      <c r="J257" s="12"/>
      <c r="K257" s="12"/>
      <c r="L257" s="12"/>
      <c r="M257" s="12"/>
      <c r="U257" s="17"/>
      <c r="V257" s="19"/>
    </row>
    <row r="258" spans="4:22" ht="15.75" customHeight="1">
      <c r="D258" s="17"/>
      <c r="E258" s="18"/>
      <c r="F258" s="18"/>
      <c r="G258" s="12"/>
      <c r="H258" s="12"/>
      <c r="I258" s="12"/>
      <c r="J258" s="12"/>
      <c r="K258" s="12"/>
      <c r="L258" s="12"/>
      <c r="M258" s="12"/>
      <c r="U258" s="17"/>
      <c r="V258" s="19"/>
    </row>
    <row r="259" spans="4:22" ht="15.75" customHeight="1">
      <c r="D259" s="17"/>
      <c r="E259" s="18"/>
      <c r="F259" s="18"/>
      <c r="G259" s="12"/>
      <c r="H259" s="12"/>
      <c r="I259" s="12"/>
      <c r="J259" s="12"/>
      <c r="K259" s="12"/>
      <c r="L259" s="12"/>
      <c r="M259" s="12"/>
      <c r="U259" s="17"/>
      <c r="V259" s="19"/>
    </row>
    <row r="260" spans="4:22" ht="15.75" customHeight="1">
      <c r="D260" s="17"/>
      <c r="E260" s="18"/>
      <c r="F260" s="18"/>
      <c r="G260" s="12"/>
      <c r="H260" s="12"/>
      <c r="I260" s="12"/>
      <c r="J260" s="12"/>
      <c r="K260" s="12"/>
      <c r="L260" s="12"/>
      <c r="M260" s="12"/>
      <c r="U260" s="17"/>
      <c r="V260" s="19"/>
    </row>
    <row r="261" spans="4:22" ht="15.75" customHeight="1">
      <c r="D261" s="17"/>
      <c r="E261" s="18"/>
      <c r="F261" s="18"/>
      <c r="G261" s="12"/>
      <c r="H261" s="12"/>
      <c r="I261" s="12"/>
      <c r="J261" s="12"/>
      <c r="K261" s="12"/>
      <c r="L261" s="12"/>
      <c r="M261" s="12"/>
      <c r="U261" s="17"/>
      <c r="V261" s="19"/>
    </row>
    <row r="262" spans="4:22" ht="15.75" customHeight="1">
      <c r="D262" s="17"/>
      <c r="E262" s="18"/>
      <c r="F262" s="18"/>
      <c r="G262" s="12"/>
      <c r="H262" s="12"/>
      <c r="I262" s="12"/>
      <c r="J262" s="12"/>
      <c r="K262" s="12"/>
      <c r="L262" s="12"/>
      <c r="M262" s="12"/>
      <c r="U262" s="17"/>
      <c r="V262" s="19"/>
    </row>
    <row r="263" spans="4:22" ht="15.75" customHeight="1">
      <c r="D263" s="17"/>
      <c r="E263" s="18"/>
      <c r="F263" s="18"/>
      <c r="G263" s="12"/>
      <c r="H263" s="12"/>
      <c r="I263" s="12"/>
      <c r="J263" s="12"/>
      <c r="K263" s="12"/>
      <c r="L263" s="12"/>
      <c r="M263" s="12"/>
      <c r="U263" s="17"/>
      <c r="V263" s="19"/>
    </row>
    <row r="264" spans="4:22" ht="15.75" customHeight="1">
      <c r="D264" s="17"/>
      <c r="E264" s="18"/>
      <c r="F264" s="18"/>
      <c r="G264" s="12"/>
      <c r="H264" s="12"/>
      <c r="I264" s="12"/>
      <c r="J264" s="12"/>
      <c r="K264" s="12"/>
      <c r="L264" s="12"/>
      <c r="M264" s="12"/>
      <c r="U264" s="17"/>
      <c r="V264" s="19"/>
    </row>
    <row r="265" spans="4:22" ht="15.75" customHeight="1">
      <c r="D265" s="17"/>
      <c r="E265" s="18"/>
      <c r="F265" s="18"/>
      <c r="G265" s="12"/>
      <c r="H265" s="12"/>
      <c r="I265" s="12"/>
      <c r="J265" s="12"/>
      <c r="K265" s="12"/>
      <c r="L265" s="12"/>
      <c r="M265" s="12"/>
      <c r="U265" s="17"/>
      <c r="V265" s="19"/>
    </row>
    <row r="266" spans="4:22" ht="15.75" customHeight="1">
      <c r="D266" s="17"/>
      <c r="E266" s="18"/>
      <c r="F266" s="18"/>
      <c r="G266" s="12"/>
      <c r="H266" s="12"/>
      <c r="I266" s="12"/>
      <c r="J266" s="12"/>
      <c r="K266" s="12"/>
      <c r="L266" s="12"/>
      <c r="M266" s="12"/>
      <c r="U266" s="17"/>
      <c r="V266" s="19"/>
    </row>
    <row r="267" spans="4:22" ht="15.75" customHeight="1">
      <c r="D267" s="17"/>
      <c r="E267" s="18"/>
      <c r="F267" s="18"/>
      <c r="G267" s="12"/>
      <c r="H267" s="12"/>
      <c r="I267" s="12"/>
      <c r="J267" s="12"/>
      <c r="K267" s="12"/>
      <c r="L267" s="12"/>
      <c r="M267" s="12"/>
      <c r="U267" s="17"/>
      <c r="V267" s="19"/>
    </row>
    <row r="268" spans="4:22" ht="15.75" customHeight="1">
      <c r="D268" s="17"/>
      <c r="E268" s="18"/>
      <c r="F268" s="18"/>
      <c r="G268" s="12"/>
      <c r="H268" s="12"/>
      <c r="I268" s="12"/>
      <c r="J268" s="12"/>
      <c r="K268" s="12"/>
      <c r="L268" s="12"/>
      <c r="M268" s="12"/>
      <c r="U268" s="17"/>
      <c r="V268" s="19"/>
    </row>
    <row r="269" spans="4:22" ht="15.75" customHeight="1">
      <c r="D269" s="17"/>
      <c r="E269" s="18"/>
      <c r="F269" s="18"/>
      <c r="G269" s="12"/>
      <c r="H269" s="12"/>
      <c r="I269" s="12"/>
      <c r="J269" s="12"/>
      <c r="K269" s="12"/>
      <c r="L269" s="12"/>
      <c r="M269" s="12"/>
      <c r="U269" s="17"/>
      <c r="V269" s="19"/>
    </row>
    <row r="270" spans="4:22" ht="15.75" customHeight="1">
      <c r="D270" s="17"/>
      <c r="E270" s="18"/>
      <c r="F270" s="18"/>
      <c r="G270" s="12"/>
      <c r="H270" s="12"/>
      <c r="I270" s="12"/>
      <c r="J270" s="12"/>
      <c r="K270" s="12"/>
      <c r="L270" s="12"/>
      <c r="M270" s="12"/>
      <c r="U270" s="17"/>
      <c r="V270" s="19"/>
    </row>
    <row r="271" spans="4:22" ht="15.75" customHeight="1">
      <c r="D271" s="17"/>
      <c r="E271" s="18"/>
      <c r="F271" s="18"/>
      <c r="G271" s="12"/>
      <c r="H271" s="12"/>
      <c r="I271" s="12"/>
      <c r="J271" s="12"/>
      <c r="K271" s="12"/>
      <c r="L271" s="12"/>
      <c r="M271" s="12"/>
      <c r="U271" s="17"/>
      <c r="V271" s="19"/>
    </row>
    <row r="272" spans="4:22" ht="15.75" customHeight="1">
      <c r="D272" s="17"/>
      <c r="E272" s="18"/>
      <c r="F272" s="18"/>
      <c r="G272" s="12"/>
      <c r="H272" s="12"/>
      <c r="I272" s="12"/>
      <c r="J272" s="12"/>
      <c r="K272" s="12"/>
      <c r="L272" s="12"/>
      <c r="M272" s="12"/>
      <c r="U272" s="17"/>
      <c r="V272" s="19"/>
    </row>
    <row r="273" spans="4:22" ht="15.75" customHeight="1">
      <c r="D273" s="17"/>
      <c r="E273" s="18"/>
      <c r="F273" s="18"/>
      <c r="G273" s="12"/>
      <c r="H273" s="12"/>
      <c r="I273" s="12"/>
      <c r="J273" s="12"/>
      <c r="K273" s="12"/>
      <c r="L273" s="12"/>
      <c r="M273" s="12"/>
      <c r="U273" s="17"/>
      <c r="V273" s="19"/>
    </row>
    <row r="274" spans="4:22" ht="15.75" customHeight="1">
      <c r="D274" s="17"/>
      <c r="E274" s="18"/>
      <c r="F274" s="18"/>
      <c r="G274" s="12"/>
      <c r="H274" s="12"/>
      <c r="I274" s="12"/>
      <c r="J274" s="12"/>
      <c r="K274" s="12"/>
      <c r="L274" s="12"/>
      <c r="M274" s="12"/>
      <c r="U274" s="17"/>
      <c r="V274" s="19"/>
    </row>
    <row r="275" spans="4:22" ht="15.75" customHeight="1">
      <c r="D275" s="17"/>
      <c r="E275" s="18"/>
      <c r="F275" s="18"/>
      <c r="G275" s="12"/>
      <c r="H275" s="12"/>
      <c r="I275" s="12"/>
      <c r="J275" s="12"/>
      <c r="K275" s="12"/>
      <c r="L275" s="12"/>
      <c r="M275" s="12"/>
      <c r="U275" s="17"/>
      <c r="V275" s="19"/>
    </row>
    <row r="276" spans="4:22" ht="15.75" customHeight="1">
      <c r="D276" s="17"/>
      <c r="E276" s="18"/>
      <c r="F276" s="18"/>
      <c r="G276" s="12"/>
      <c r="H276" s="12"/>
      <c r="I276" s="12"/>
      <c r="J276" s="12"/>
      <c r="K276" s="12"/>
      <c r="L276" s="12"/>
      <c r="M276" s="12"/>
      <c r="U276" s="17"/>
      <c r="V276" s="19"/>
    </row>
    <row r="277" spans="4:22" ht="15.75" customHeight="1">
      <c r="D277" s="17"/>
      <c r="E277" s="18"/>
      <c r="F277" s="18"/>
      <c r="G277" s="12"/>
      <c r="H277" s="12"/>
      <c r="I277" s="12"/>
      <c r="J277" s="12"/>
      <c r="K277" s="12"/>
      <c r="L277" s="12"/>
      <c r="M277" s="12"/>
      <c r="U277" s="17"/>
      <c r="V277" s="19"/>
    </row>
    <row r="278" spans="4:22" ht="15.75" customHeight="1">
      <c r="D278" s="17"/>
      <c r="E278" s="18"/>
      <c r="F278" s="18"/>
      <c r="G278" s="12"/>
      <c r="H278" s="12"/>
      <c r="I278" s="12"/>
      <c r="J278" s="12"/>
      <c r="K278" s="12"/>
      <c r="L278" s="12"/>
      <c r="M278" s="12"/>
      <c r="U278" s="17"/>
      <c r="V278" s="19"/>
    </row>
    <row r="279" spans="4:22" ht="15.75" customHeight="1">
      <c r="D279" s="17"/>
      <c r="E279" s="18"/>
      <c r="F279" s="18"/>
      <c r="G279" s="12"/>
      <c r="H279" s="12"/>
      <c r="I279" s="12"/>
      <c r="J279" s="12"/>
      <c r="K279" s="12"/>
      <c r="L279" s="12"/>
      <c r="M279" s="12"/>
      <c r="U279" s="17"/>
      <c r="V279" s="19"/>
    </row>
    <row r="280" spans="4:22" ht="15.75" customHeight="1">
      <c r="D280" s="17"/>
      <c r="E280" s="18"/>
      <c r="F280" s="18"/>
      <c r="G280" s="12"/>
      <c r="H280" s="12"/>
      <c r="I280" s="12"/>
      <c r="J280" s="12"/>
      <c r="K280" s="12"/>
      <c r="L280" s="12"/>
      <c r="M280" s="12"/>
      <c r="U280" s="17"/>
      <c r="V280" s="19"/>
    </row>
    <row r="281" spans="4:22" ht="15.75" customHeight="1">
      <c r="D281" s="17"/>
      <c r="E281" s="18"/>
      <c r="F281" s="18"/>
      <c r="G281" s="12"/>
      <c r="H281" s="12"/>
      <c r="I281" s="12"/>
      <c r="J281" s="12"/>
      <c r="K281" s="12"/>
      <c r="L281" s="12"/>
      <c r="M281" s="12"/>
      <c r="U281" s="17"/>
      <c r="V281" s="19"/>
    </row>
    <row r="282" spans="4:22" ht="15.75" customHeight="1">
      <c r="D282" s="17"/>
      <c r="E282" s="18"/>
      <c r="F282" s="18"/>
      <c r="G282" s="12"/>
      <c r="H282" s="12"/>
      <c r="I282" s="12"/>
      <c r="J282" s="12"/>
      <c r="K282" s="12"/>
      <c r="L282" s="12"/>
      <c r="M282" s="12"/>
      <c r="U282" s="17"/>
      <c r="V282" s="19"/>
    </row>
    <row r="283" spans="4:22" ht="15.75" customHeight="1">
      <c r="D283" s="17"/>
      <c r="E283" s="18"/>
      <c r="F283" s="18"/>
      <c r="G283" s="12"/>
      <c r="H283" s="12"/>
      <c r="I283" s="12"/>
      <c r="J283" s="12"/>
      <c r="K283" s="12"/>
      <c r="L283" s="12"/>
      <c r="M283" s="12"/>
      <c r="U283" s="17"/>
      <c r="V283" s="19"/>
    </row>
    <row r="284" spans="4:22" ht="15.75" customHeight="1">
      <c r="D284" s="17"/>
      <c r="E284" s="18"/>
      <c r="F284" s="18"/>
      <c r="G284" s="12"/>
      <c r="H284" s="12"/>
      <c r="I284" s="12"/>
      <c r="J284" s="12"/>
      <c r="K284" s="12"/>
      <c r="L284" s="12"/>
      <c r="M284" s="12"/>
      <c r="U284" s="17"/>
      <c r="V284" s="19"/>
    </row>
    <row r="285" spans="4:22" ht="15.75" customHeight="1">
      <c r="D285" s="17"/>
      <c r="E285" s="18"/>
      <c r="F285" s="18"/>
      <c r="G285" s="12"/>
      <c r="H285" s="12"/>
      <c r="I285" s="12"/>
      <c r="J285" s="12"/>
      <c r="K285" s="12"/>
      <c r="L285" s="12"/>
      <c r="M285" s="12"/>
      <c r="U285" s="17"/>
      <c r="V285" s="19"/>
    </row>
    <row r="286" spans="4:22" ht="15.75" customHeight="1">
      <c r="D286" s="17"/>
      <c r="E286" s="18"/>
      <c r="F286" s="18"/>
      <c r="G286" s="12"/>
      <c r="H286" s="12"/>
      <c r="I286" s="12"/>
      <c r="J286" s="12"/>
      <c r="K286" s="12"/>
      <c r="L286" s="12"/>
      <c r="M286" s="12"/>
      <c r="U286" s="17"/>
      <c r="V286" s="19"/>
    </row>
    <row r="287" spans="4:22" ht="15.75" customHeight="1">
      <c r="D287" s="17"/>
      <c r="E287" s="18"/>
      <c r="F287" s="18"/>
      <c r="G287" s="12"/>
      <c r="H287" s="12"/>
      <c r="I287" s="12"/>
      <c r="J287" s="12"/>
      <c r="K287" s="12"/>
      <c r="L287" s="12"/>
      <c r="M287" s="12"/>
      <c r="U287" s="17"/>
      <c r="V287" s="19"/>
    </row>
    <row r="288" spans="4:22" ht="15.75" customHeight="1">
      <c r="D288" s="17"/>
      <c r="E288" s="18"/>
      <c r="F288" s="18"/>
      <c r="G288" s="12"/>
      <c r="H288" s="12"/>
      <c r="I288" s="12"/>
      <c r="J288" s="12"/>
      <c r="K288" s="12"/>
      <c r="L288" s="12"/>
      <c r="M288" s="12"/>
      <c r="U288" s="17"/>
      <c r="V288" s="19"/>
    </row>
    <row r="289" spans="4:22" ht="15.75" customHeight="1">
      <c r="D289" s="17"/>
      <c r="E289" s="18"/>
      <c r="F289" s="18"/>
      <c r="G289" s="12"/>
      <c r="H289" s="12"/>
      <c r="I289" s="12"/>
      <c r="J289" s="12"/>
      <c r="K289" s="12"/>
      <c r="L289" s="12"/>
      <c r="M289" s="12"/>
      <c r="U289" s="17"/>
      <c r="V289" s="19"/>
    </row>
    <row r="290" spans="4:22" ht="15.75" customHeight="1">
      <c r="D290" s="17"/>
      <c r="E290" s="18"/>
      <c r="F290" s="18"/>
      <c r="G290" s="12"/>
      <c r="H290" s="12"/>
      <c r="I290" s="12"/>
      <c r="J290" s="12"/>
      <c r="K290" s="12"/>
      <c r="L290" s="12"/>
      <c r="M290" s="12"/>
      <c r="U290" s="17"/>
      <c r="V290" s="19"/>
    </row>
    <row r="291" spans="4:22" ht="15.75" customHeight="1">
      <c r="D291" s="17"/>
      <c r="E291" s="18"/>
      <c r="F291" s="18"/>
      <c r="G291" s="12"/>
      <c r="H291" s="12"/>
      <c r="I291" s="12"/>
      <c r="J291" s="12"/>
      <c r="K291" s="12"/>
      <c r="L291" s="12"/>
      <c r="M291" s="12"/>
      <c r="U291" s="17"/>
      <c r="V291" s="19"/>
    </row>
    <row r="292" spans="4:22" ht="15.75" customHeight="1">
      <c r="D292" s="17"/>
      <c r="E292" s="18"/>
      <c r="F292" s="18"/>
      <c r="G292" s="12"/>
      <c r="H292" s="12"/>
      <c r="I292" s="12"/>
      <c r="J292" s="12"/>
      <c r="K292" s="12"/>
      <c r="L292" s="12"/>
      <c r="M292" s="12"/>
      <c r="U292" s="17"/>
      <c r="V292" s="19"/>
    </row>
    <row r="293" spans="4:22" ht="15.75" customHeight="1">
      <c r="D293" s="17"/>
      <c r="E293" s="18"/>
      <c r="F293" s="18"/>
      <c r="G293" s="12"/>
      <c r="H293" s="12"/>
      <c r="I293" s="12"/>
      <c r="J293" s="12"/>
      <c r="K293" s="12"/>
      <c r="L293" s="12"/>
      <c r="M293" s="12"/>
      <c r="U293" s="17"/>
      <c r="V293" s="19"/>
    </row>
    <row r="294" spans="4:22" ht="15.75" customHeight="1">
      <c r="D294" s="17"/>
      <c r="E294" s="18"/>
      <c r="F294" s="18"/>
      <c r="G294" s="12"/>
      <c r="H294" s="12"/>
      <c r="I294" s="12"/>
      <c r="J294" s="12"/>
      <c r="K294" s="12"/>
      <c r="L294" s="12"/>
      <c r="M294" s="12"/>
      <c r="U294" s="17"/>
      <c r="V294" s="19"/>
    </row>
    <row r="295" spans="4:22" ht="15.75" customHeight="1">
      <c r="D295" s="17"/>
      <c r="E295" s="18"/>
      <c r="F295" s="18"/>
      <c r="G295" s="12"/>
      <c r="H295" s="12"/>
      <c r="I295" s="12"/>
      <c r="J295" s="12"/>
      <c r="K295" s="12"/>
      <c r="L295" s="12"/>
      <c r="M295" s="12"/>
      <c r="U295" s="17"/>
      <c r="V295" s="19"/>
    </row>
    <row r="296" spans="4:22" ht="15.75" customHeight="1">
      <c r="D296" s="17"/>
      <c r="E296" s="18"/>
      <c r="F296" s="18"/>
      <c r="G296" s="12"/>
      <c r="H296" s="12"/>
      <c r="I296" s="12"/>
      <c r="J296" s="12"/>
      <c r="K296" s="12"/>
      <c r="L296" s="12"/>
      <c r="M296" s="12"/>
      <c r="U296" s="17"/>
      <c r="V296" s="19"/>
    </row>
    <row r="297" spans="4:22" ht="15.75" customHeight="1">
      <c r="D297" s="17"/>
      <c r="E297" s="18"/>
      <c r="F297" s="18"/>
      <c r="G297" s="12"/>
      <c r="H297" s="12"/>
      <c r="I297" s="12"/>
      <c r="J297" s="12"/>
      <c r="K297" s="12"/>
      <c r="L297" s="12"/>
      <c r="M297" s="12"/>
      <c r="U297" s="17"/>
      <c r="V297" s="19"/>
    </row>
    <row r="298" spans="4:22" ht="15.75" customHeight="1">
      <c r="D298" s="17"/>
      <c r="E298" s="18"/>
      <c r="F298" s="18"/>
      <c r="G298" s="12"/>
      <c r="H298" s="12"/>
      <c r="I298" s="12"/>
      <c r="J298" s="12"/>
      <c r="K298" s="12"/>
      <c r="L298" s="12"/>
      <c r="M298" s="12"/>
      <c r="U298" s="17"/>
      <c r="V298" s="19"/>
    </row>
    <row r="299" spans="4:22" ht="15.75" customHeight="1">
      <c r="D299" s="17"/>
      <c r="E299" s="18"/>
      <c r="F299" s="18"/>
      <c r="G299" s="12"/>
      <c r="H299" s="12"/>
      <c r="I299" s="12"/>
      <c r="J299" s="12"/>
      <c r="K299" s="12"/>
      <c r="L299" s="12"/>
      <c r="M299" s="12"/>
      <c r="U299" s="17"/>
      <c r="V299" s="19"/>
    </row>
    <row r="300" spans="4:22" ht="15.75" customHeight="1">
      <c r="D300" s="17"/>
      <c r="E300" s="18"/>
      <c r="F300" s="18"/>
      <c r="G300" s="12"/>
      <c r="H300" s="12"/>
      <c r="I300" s="12"/>
      <c r="J300" s="12"/>
      <c r="K300" s="12"/>
      <c r="L300" s="12"/>
      <c r="M300" s="12"/>
      <c r="U300" s="17"/>
      <c r="V300" s="19"/>
    </row>
    <row r="301" spans="4:22" ht="15.75" customHeight="1">
      <c r="D301" s="17"/>
      <c r="E301" s="18"/>
      <c r="F301" s="18"/>
      <c r="G301" s="12"/>
      <c r="H301" s="12"/>
      <c r="I301" s="12"/>
      <c r="J301" s="12"/>
      <c r="K301" s="12"/>
      <c r="L301" s="12"/>
      <c r="M301" s="12"/>
      <c r="U301" s="17"/>
      <c r="V301" s="19"/>
    </row>
    <row r="302" spans="4:22" ht="15.75" customHeight="1">
      <c r="D302" s="17"/>
      <c r="E302" s="18"/>
      <c r="F302" s="18"/>
      <c r="G302" s="12"/>
      <c r="H302" s="12"/>
      <c r="I302" s="12"/>
      <c r="J302" s="12"/>
      <c r="K302" s="12"/>
      <c r="L302" s="12"/>
      <c r="M302" s="12"/>
      <c r="U302" s="17"/>
      <c r="V302" s="19"/>
    </row>
    <row r="303" spans="4:22" ht="15.75" customHeight="1">
      <c r="D303" s="17"/>
      <c r="E303" s="18"/>
      <c r="F303" s="18"/>
      <c r="G303" s="12"/>
      <c r="H303" s="12"/>
      <c r="I303" s="12"/>
      <c r="J303" s="12"/>
      <c r="K303" s="12"/>
      <c r="L303" s="12"/>
      <c r="M303" s="12"/>
      <c r="U303" s="17"/>
      <c r="V303" s="19"/>
    </row>
    <row r="304" spans="4:22" ht="15.75" customHeight="1">
      <c r="D304" s="17"/>
      <c r="E304" s="18"/>
      <c r="F304" s="18"/>
      <c r="G304" s="12"/>
      <c r="H304" s="12"/>
      <c r="I304" s="12"/>
      <c r="J304" s="12"/>
      <c r="K304" s="12"/>
      <c r="L304" s="12"/>
      <c r="M304" s="12"/>
      <c r="U304" s="17"/>
      <c r="V304" s="19"/>
    </row>
    <row r="305" spans="4:22" ht="15.75" customHeight="1">
      <c r="D305" s="17"/>
      <c r="E305" s="18"/>
      <c r="F305" s="18"/>
      <c r="G305" s="12"/>
      <c r="H305" s="12"/>
      <c r="I305" s="12"/>
      <c r="J305" s="12"/>
      <c r="K305" s="12"/>
      <c r="L305" s="12"/>
      <c r="M305" s="12"/>
      <c r="U305" s="17"/>
      <c r="V305" s="19"/>
    </row>
    <row r="306" spans="4:22" ht="15.75" customHeight="1">
      <c r="D306" s="17"/>
      <c r="E306" s="18"/>
      <c r="F306" s="18"/>
      <c r="G306" s="12"/>
      <c r="H306" s="12"/>
      <c r="I306" s="12"/>
      <c r="J306" s="12"/>
      <c r="K306" s="12"/>
      <c r="L306" s="12"/>
      <c r="M306" s="12"/>
      <c r="U306" s="17"/>
      <c r="V306" s="19"/>
    </row>
    <row r="307" spans="4:22" ht="15.75" customHeight="1">
      <c r="D307" s="17"/>
      <c r="E307" s="18"/>
      <c r="F307" s="18"/>
      <c r="G307" s="12"/>
      <c r="H307" s="12"/>
      <c r="I307" s="12"/>
      <c r="J307" s="12"/>
      <c r="K307" s="12"/>
      <c r="L307" s="12"/>
      <c r="M307" s="12"/>
      <c r="U307" s="17"/>
      <c r="V307" s="19"/>
    </row>
    <row r="308" spans="4:22" ht="15.75" customHeight="1">
      <c r="D308" s="17"/>
      <c r="E308" s="18"/>
      <c r="F308" s="18"/>
      <c r="G308" s="12"/>
      <c r="H308" s="12"/>
      <c r="I308" s="12"/>
      <c r="J308" s="12"/>
      <c r="K308" s="12"/>
      <c r="L308" s="12"/>
      <c r="M308" s="12"/>
      <c r="U308" s="17"/>
      <c r="V308" s="19"/>
    </row>
    <row r="309" spans="4:22" ht="15.75" customHeight="1">
      <c r="D309" s="17"/>
      <c r="E309" s="18"/>
      <c r="F309" s="18"/>
      <c r="G309" s="12"/>
      <c r="H309" s="12"/>
      <c r="I309" s="12"/>
      <c r="J309" s="12"/>
      <c r="K309" s="12"/>
      <c r="L309" s="12"/>
      <c r="M309" s="12"/>
      <c r="U309" s="17"/>
      <c r="V309" s="19"/>
    </row>
    <row r="310" spans="4:22" ht="15.75" customHeight="1">
      <c r="D310" s="17"/>
      <c r="E310" s="18"/>
      <c r="F310" s="18"/>
      <c r="G310" s="12"/>
      <c r="H310" s="12"/>
      <c r="I310" s="12"/>
      <c r="J310" s="12"/>
      <c r="K310" s="12"/>
      <c r="L310" s="12"/>
      <c r="M310" s="12"/>
      <c r="U310" s="17"/>
      <c r="V310" s="19"/>
    </row>
    <row r="311" spans="4:22" ht="15.75" customHeight="1">
      <c r="D311" s="17"/>
      <c r="E311" s="18"/>
      <c r="F311" s="18"/>
      <c r="G311" s="12"/>
      <c r="H311" s="12"/>
      <c r="I311" s="12"/>
      <c r="J311" s="12"/>
      <c r="K311" s="12"/>
      <c r="L311" s="12"/>
      <c r="M311" s="12"/>
      <c r="U311" s="17"/>
      <c r="V311" s="19"/>
    </row>
    <row r="312" spans="4:22" ht="15.75" customHeight="1">
      <c r="D312" s="17"/>
      <c r="E312" s="18"/>
      <c r="F312" s="18"/>
      <c r="G312" s="12"/>
      <c r="H312" s="12"/>
      <c r="I312" s="12"/>
      <c r="J312" s="12"/>
      <c r="K312" s="12"/>
      <c r="L312" s="12"/>
      <c r="M312" s="12"/>
      <c r="U312" s="17"/>
      <c r="V312" s="19"/>
    </row>
    <row r="313" spans="4:22" ht="15.75" customHeight="1">
      <c r="D313" s="17"/>
      <c r="E313" s="18"/>
      <c r="F313" s="18"/>
      <c r="G313" s="12"/>
      <c r="H313" s="12"/>
      <c r="I313" s="12"/>
      <c r="J313" s="12"/>
      <c r="K313" s="12"/>
      <c r="L313" s="12"/>
      <c r="M313" s="12"/>
      <c r="U313" s="17"/>
      <c r="V313" s="19"/>
    </row>
    <row r="314" spans="4:22" ht="15.75" customHeight="1">
      <c r="D314" s="17"/>
      <c r="E314" s="18"/>
      <c r="F314" s="18"/>
      <c r="G314" s="12"/>
      <c r="H314" s="12"/>
      <c r="I314" s="12"/>
      <c r="J314" s="12"/>
      <c r="K314" s="12"/>
      <c r="L314" s="12"/>
      <c r="M314" s="12"/>
      <c r="U314" s="17"/>
      <c r="V314" s="19"/>
    </row>
    <row r="315" spans="4:22" ht="15.75" customHeight="1">
      <c r="D315" s="17"/>
      <c r="E315" s="18"/>
      <c r="F315" s="18"/>
      <c r="G315" s="12"/>
      <c r="H315" s="12"/>
      <c r="I315" s="12"/>
      <c r="J315" s="12"/>
      <c r="K315" s="12"/>
      <c r="L315" s="12"/>
      <c r="M315" s="12"/>
      <c r="U315" s="17"/>
      <c r="V315" s="19"/>
    </row>
    <row r="316" spans="4:22" ht="15.75" customHeight="1">
      <c r="D316" s="17"/>
      <c r="E316" s="18"/>
      <c r="F316" s="18"/>
      <c r="G316" s="12"/>
      <c r="H316" s="12"/>
      <c r="I316" s="12"/>
      <c r="J316" s="12"/>
      <c r="K316" s="12"/>
      <c r="L316" s="12"/>
      <c r="M316" s="12"/>
      <c r="U316" s="17"/>
      <c r="V316" s="19"/>
    </row>
    <row r="317" spans="4:22" ht="15.75" customHeight="1">
      <c r="D317" s="17"/>
      <c r="E317" s="18"/>
      <c r="F317" s="18"/>
      <c r="G317" s="12"/>
      <c r="H317" s="12"/>
      <c r="I317" s="12"/>
      <c r="J317" s="12"/>
      <c r="K317" s="12"/>
      <c r="L317" s="12"/>
      <c r="M317" s="12"/>
      <c r="U317" s="17"/>
      <c r="V317" s="19"/>
    </row>
    <row r="318" spans="4:22" ht="15.75" customHeight="1">
      <c r="D318" s="17"/>
      <c r="E318" s="18"/>
      <c r="F318" s="18"/>
      <c r="G318" s="12"/>
      <c r="H318" s="12"/>
      <c r="I318" s="12"/>
      <c r="J318" s="12"/>
      <c r="K318" s="12"/>
      <c r="L318" s="12"/>
      <c r="M318" s="12"/>
      <c r="U318" s="17"/>
      <c r="V318" s="19"/>
    </row>
    <row r="319" spans="4:22" ht="15.75" customHeight="1">
      <c r="D319" s="17"/>
      <c r="E319" s="18"/>
      <c r="F319" s="18"/>
      <c r="G319" s="12"/>
      <c r="H319" s="12"/>
      <c r="I319" s="12"/>
      <c r="J319" s="12"/>
      <c r="K319" s="12"/>
      <c r="L319" s="12"/>
      <c r="M319" s="12"/>
      <c r="U319" s="17"/>
      <c r="V319" s="19"/>
    </row>
    <row r="320" spans="4:22" ht="15.75" customHeight="1">
      <c r="D320" s="17"/>
      <c r="E320" s="18"/>
      <c r="F320" s="18"/>
      <c r="G320" s="12"/>
      <c r="H320" s="12"/>
      <c r="I320" s="12"/>
      <c r="J320" s="12"/>
      <c r="K320" s="12"/>
      <c r="L320" s="12"/>
      <c r="M320" s="12"/>
      <c r="U320" s="17"/>
      <c r="V320" s="19"/>
    </row>
    <row r="321" spans="4:22" ht="15.75" customHeight="1">
      <c r="D321" s="17"/>
      <c r="E321" s="18"/>
      <c r="F321" s="18"/>
      <c r="G321" s="12"/>
      <c r="H321" s="12"/>
      <c r="I321" s="12"/>
      <c r="J321" s="12"/>
      <c r="K321" s="12"/>
      <c r="L321" s="12"/>
      <c r="M321" s="12"/>
      <c r="U321" s="17"/>
      <c r="V321" s="19"/>
    </row>
    <row r="322" spans="4:22" ht="15.75" customHeight="1">
      <c r="D322" s="17"/>
      <c r="E322" s="18"/>
      <c r="F322" s="18"/>
      <c r="G322" s="12"/>
      <c r="H322" s="12"/>
      <c r="I322" s="12"/>
      <c r="J322" s="12"/>
      <c r="K322" s="12"/>
      <c r="L322" s="12"/>
      <c r="M322" s="12"/>
      <c r="U322" s="17"/>
      <c r="V322" s="19"/>
    </row>
    <row r="323" spans="4:22" ht="15.75" customHeight="1">
      <c r="D323" s="17"/>
      <c r="E323" s="18"/>
      <c r="F323" s="18"/>
      <c r="G323" s="12"/>
      <c r="H323" s="12"/>
      <c r="I323" s="12"/>
      <c r="J323" s="12"/>
      <c r="K323" s="12"/>
      <c r="L323" s="12"/>
      <c r="M323" s="12"/>
      <c r="U323" s="17"/>
      <c r="V323" s="19"/>
    </row>
    <row r="324" spans="4:22" ht="15.75" customHeight="1">
      <c r="D324" s="17"/>
      <c r="E324" s="18"/>
      <c r="F324" s="18"/>
      <c r="G324" s="12"/>
      <c r="H324" s="12"/>
      <c r="I324" s="12"/>
      <c r="J324" s="12"/>
      <c r="K324" s="12"/>
      <c r="L324" s="12"/>
      <c r="M324" s="12"/>
      <c r="U324" s="17"/>
      <c r="V324" s="19"/>
    </row>
    <row r="325" spans="4:22" ht="15.75" customHeight="1">
      <c r="D325" s="17"/>
      <c r="E325" s="18"/>
      <c r="F325" s="18"/>
      <c r="G325" s="12"/>
      <c r="H325" s="12"/>
      <c r="I325" s="12"/>
      <c r="J325" s="12"/>
      <c r="K325" s="12"/>
      <c r="L325" s="12"/>
      <c r="M325" s="12"/>
      <c r="U325" s="17"/>
      <c r="V325" s="19"/>
    </row>
    <row r="326" spans="4:22" ht="15.75" customHeight="1">
      <c r="D326" s="17"/>
      <c r="E326" s="18"/>
      <c r="F326" s="18"/>
      <c r="G326" s="12"/>
      <c r="H326" s="12"/>
      <c r="I326" s="12"/>
      <c r="J326" s="12"/>
      <c r="K326" s="12"/>
      <c r="L326" s="12"/>
      <c r="M326" s="12"/>
      <c r="U326" s="17"/>
      <c r="V326" s="19"/>
    </row>
    <row r="327" spans="4:22" ht="15.75" customHeight="1">
      <c r="D327" s="17"/>
      <c r="E327" s="18"/>
      <c r="F327" s="18"/>
      <c r="G327" s="12"/>
      <c r="H327" s="12"/>
      <c r="I327" s="12"/>
      <c r="J327" s="12"/>
      <c r="K327" s="12"/>
      <c r="L327" s="12"/>
      <c r="M327" s="12"/>
      <c r="U327" s="17"/>
      <c r="V327" s="19"/>
    </row>
    <row r="328" spans="4:22" ht="15.75" customHeight="1">
      <c r="D328" s="17"/>
      <c r="E328" s="18"/>
      <c r="F328" s="18"/>
      <c r="G328" s="12"/>
      <c r="H328" s="12"/>
      <c r="I328" s="12"/>
      <c r="J328" s="12"/>
      <c r="K328" s="12"/>
      <c r="L328" s="12"/>
      <c r="M328" s="12"/>
      <c r="U328" s="17"/>
      <c r="V328" s="19"/>
    </row>
    <row r="329" spans="4:22" ht="15.75" customHeight="1">
      <c r="D329" s="17"/>
      <c r="E329" s="18"/>
      <c r="F329" s="18"/>
      <c r="G329" s="12"/>
      <c r="H329" s="12"/>
      <c r="I329" s="12"/>
      <c r="J329" s="12"/>
      <c r="K329" s="12"/>
      <c r="L329" s="12"/>
      <c r="M329" s="12"/>
      <c r="U329" s="17"/>
      <c r="V329" s="19"/>
    </row>
    <row r="330" spans="4:22" ht="15.75" customHeight="1">
      <c r="D330" s="17"/>
      <c r="E330" s="18"/>
      <c r="F330" s="18"/>
      <c r="G330" s="12"/>
      <c r="H330" s="12"/>
      <c r="I330" s="12"/>
      <c r="J330" s="12"/>
      <c r="K330" s="12"/>
      <c r="L330" s="12"/>
      <c r="M330" s="12"/>
      <c r="U330" s="17"/>
      <c r="V330" s="19"/>
    </row>
    <row r="331" spans="4:22" ht="15.75" customHeight="1">
      <c r="D331" s="17"/>
      <c r="E331" s="18"/>
      <c r="F331" s="18"/>
      <c r="G331" s="12"/>
      <c r="H331" s="12"/>
      <c r="I331" s="12"/>
      <c r="J331" s="12"/>
      <c r="K331" s="12"/>
      <c r="L331" s="12"/>
      <c r="M331" s="12"/>
      <c r="U331" s="17"/>
      <c r="V331" s="19"/>
    </row>
    <row r="332" spans="4:22" ht="15.75" customHeight="1">
      <c r="D332" s="17"/>
      <c r="E332" s="18"/>
      <c r="F332" s="18"/>
      <c r="G332" s="12"/>
      <c r="H332" s="12"/>
      <c r="I332" s="12"/>
      <c r="J332" s="12"/>
      <c r="K332" s="12"/>
      <c r="L332" s="12"/>
      <c r="M332" s="12"/>
      <c r="U332" s="17"/>
      <c r="V332" s="19"/>
    </row>
    <row r="333" spans="4:22" ht="15.75" customHeight="1">
      <c r="D333" s="17"/>
      <c r="E333" s="18"/>
      <c r="F333" s="18"/>
      <c r="G333" s="12"/>
      <c r="H333" s="12"/>
      <c r="I333" s="12"/>
      <c r="J333" s="12"/>
      <c r="K333" s="12"/>
      <c r="L333" s="12"/>
      <c r="M333" s="12"/>
      <c r="U333" s="17"/>
      <c r="V333" s="19"/>
    </row>
    <row r="334" spans="4:22" ht="15.75" customHeight="1">
      <c r="D334" s="17"/>
      <c r="E334" s="18"/>
      <c r="F334" s="18"/>
      <c r="G334" s="12"/>
      <c r="H334" s="12"/>
      <c r="I334" s="12"/>
      <c r="J334" s="12"/>
      <c r="K334" s="12"/>
      <c r="L334" s="12"/>
      <c r="M334" s="12"/>
      <c r="U334" s="17"/>
      <c r="V334" s="19"/>
    </row>
    <row r="335" spans="4:22" ht="15.75" customHeight="1">
      <c r="D335" s="17"/>
      <c r="E335" s="18"/>
      <c r="F335" s="18"/>
      <c r="G335" s="12"/>
      <c r="H335" s="12"/>
      <c r="I335" s="12"/>
      <c r="J335" s="12"/>
      <c r="K335" s="12"/>
      <c r="L335" s="12"/>
      <c r="M335" s="12"/>
      <c r="U335" s="17"/>
      <c r="V335" s="19"/>
    </row>
    <row r="336" spans="4:22" ht="15.75" customHeight="1">
      <c r="D336" s="17"/>
      <c r="E336" s="18"/>
      <c r="F336" s="18"/>
      <c r="G336" s="12"/>
      <c r="H336" s="12"/>
      <c r="I336" s="12"/>
      <c r="J336" s="12"/>
      <c r="K336" s="12"/>
      <c r="L336" s="12"/>
      <c r="M336" s="12"/>
      <c r="U336" s="17"/>
      <c r="V336" s="19"/>
    </row>
    <row r="337" spans="4:22" ht="15.75" customHeight="1">
      <c r="D337" s="17"/>
      <c r="E337" s="18"/>
      <c r="F337" s="18"/>
      <c r="G337" s="12"/>
      <c r="H337" s="12"/>
      <c r="I337" s="12"/>
      <c r="J337" s="12"/>
      <c r="K337" s="12"/>
      <c r="L337" s="12"/>
      <c r="M337" s="12"/>
      <c r="U337" s="17"/>
      <c r="V337" s="19"/>
    </row>
    <row r="338" spans="4:22" ht="15.75" customHeight="1">
      <c r="D338" s="17"/>
      <c r="E338" s="18"/>
      <c r="F338" s="18"/>
      <c r="G338" s="12"/>
      <c r="H338" s="12"/>
      <c r="I338" s="12"/>
      <c r="J338" s="12"/>
      <c r="K338" s="12"/>
      <c r="L338" s="12"/>
      <c r="M338" s="12"/>
      <c r="U338" s="17"/>
      <c r="V338" s="19"/>
    </row>
    <row r="339" spans="4:22" ht="15.75" customHeight="1">
      <c r="D339" s="17"/>
      <c r="E339" s="18"/>
      <c r="F339" s="18"/>
      <c r="G339" s="12"/>
      <c r="H339" s="12"/>
      <c r="I339" s="12"/>
      <c r="J339" s="12"/>
      <c r="K339" s="12"/>
      <c r="L339" s="12"/>
      <c r="M339" s="12"/>
      <c r="U339" s="17"/>
      <c r="V339" s="19"/>
    </row>
    <row r="340" spans="4:22" ht="15.75" customHeight="1">
      <c r="D340" s="17"/>
      <c r="E340" s="18"/>
      <c r="F340" s="18"/>
      <c r="G340" s="12"/>
      <c r="H340" s="12"/>
      <c r="I340" s="12"/>
      <c r="J340" s="12"/>
      <c r="K340" s="12"/>
      <c r="L340" s="12"/>
      <c r="M340" s="12"/>
      <c r="U340" s="17"/>
      <c r="V340" s="19"/>
    </row>
    <row r="341" spans="4:22" ht="15.75" customHeight="1">
      <c r="D341" s="17"/>
      <c r="E341" s="18"/>
      <c r="F341" s="18"/>
      <c r="G341" s="12"/>
      <c r="H341" s="12"/>
      <c r="I341" s="12"/>
      <c r="J341" s="12"/>
      <c r="K341" s="12"/>
      <c r="L341" s="12"/>
      <c r="M341" s="12"/>
      <c r="U341" s="17"/>
      <c r="V341" s="19"/>
    </row>
    <row r="342" spans="4:22" ht="15.75" customHeight="1">
      <c r="D342" s="17"/>
      <c r="E342" s="18"/>
      <c r="F342" s="18"/>
      <c r="G342" s="12"/>
      <c r="H342" s="12"/>
      <c r="I342" s="12"/>
      <c r="J342" s="12"/>
      <c r="K342" s="12"/>
      <c r="L342" s="12"/>
      <c r="M342" s="12"/>
      <c r="U342" s="17"/>
      <c r="V342" s="19"/>
    </row>
    <row r="343" spans="4:22" ht="15.75" customHeight="1">
      <c r="D343" s="17"/>
      <c r="E343" s="18"/>
      <c r="F343" s="18"/>
      <c r="G343" s="12"/>
      <c r="H343" s="12"/>
      <c r="I343" s="12"/>
      <c r="J343" s="12"/>
      <c r="K343" s="12"/>
      <c r="L343" s="12"/>
      <c r="M343" s="12"/>
      <c r="U343" s="17"/>
      <c r="V343" s="19"/>
    </row>
    <row r="344" spans="4:22" ht="15.75" customHeight="1">
      <c r="D344" s="17"/>
      <c r="E344" s="18"/>
      <c r="F344" s="18"/>
      <c r="G344" s="12"/>
      <c r="H344" s="12"/>
      <c r="I344" s="12"/>
      <c r="J344" s="12"/>
      <c r="K344" s="12"/>
      <c r="L344" s="12"/>
      <c r="M344" s="12"/>
      <c r="U344" s="17"/>
      <c r="V344" s="19"/>
    </row>
    <row r="345" spans="4:22" ht="15.75" customHeight="1">
      <c r="D345" s="17"/>
      <c r="E345" s="18"/>
      <c r="F345" s="18"/>
      <c r="G345" s="12"/>
      <c r="H345" s="12"/>
      <c r="I345" s="12"/>
      <c r="J345" s="12"/>
      <c r="K345" s="12"/>
      <c r="L345" s="12"/>
      <c r="M345" s="12"/>
      <c r="U345" s="17"/>
      <c r="V345" s="19"/>
    </row>
    <row r="346" spans="4:22" ht="15.75" customHeight="1">
      <c r="D346" s="17"/>
      <c r="E346" s="18"/>
      <c r="F346" s="18"/>
      <c r="G346" s="12"/>
      <c r="H346" s="12"/>
      <c r="I346" s="12"/>
      <c r="J346" s="12"/>
      <c r="K346" s="12"/>
      <c r="L346" s="12"/>
      <c r="M346" s="12"/>
      <c r="U346" s="17"/>
      <c r="V346" s="19"/>
    </row>
    <row r="347" spans="4:22" ht="15.75" customHeight="1">
      <c r="D347" s="17"/>
      <c r="E347" s="18"/>
      <c r="F347" s="18"/>
      <c r="G347" s="12"/>
      <c r="H347" s="12"/>
      <c r="I347" s="12"/>
      <c r="J347" s="12"/>
      <c r="K347" s="12"/>
      <c r="L347" s="12"/>
      <c r="M347" s="12"/>
      <c r="U347" s="17"/>
      <c r="V347" s="19"/>
    </row>
    <row r="348" spans="4:22" ht="15.75" customHeight="1">
      <c r="D348" s="17"/>
      <c r="E348" s="18"/>
      <c r="F348" s="18"/>
      <c r="G348" s="12"/>
      <c r="H348" s="12"/>
      <c r="I348" s="12"/>
      <c r="J348" s="12"/>
      <c r="K348" s="12"/>
      <c r="L348" s="12"/>
      <c r="M348" s="12"/>
      <c r="U348" s="17"/>
      <c r="V348" s="19"/>
    </row>
    <row r="349" spans="4:22" ht="15.75" customHeight="1">
      <c r="D349" s="17"/>
      <c r="E349" s="18"/>
      <c r="F349" s="18"/>
      <c r="G349" s="12"/>
      <c r="H349" s="12"/>
      <c r="I349" s="12"/>
      <c r="J349" s="12"/>
      <c r="K349" s="12"/>
      <c r="L349" s="12"/>
      <c r="M349" s="12"/>
      <c r="U349" s="17"/>
      <c r="V349" s="19"/>
    </row>
    <row r="350" spans="4:22" ht="15.75" customHeight="1">
      <c r="D350" s="17"/>
      <c r="E350" s="18"/>
      <c r="F350" s="18"/>
      <c r="G350" s="12"/>
      <c r="H350" s="12"/>
      <c r="I350" s="12"/>
      <c r="J350" s="12"/>
      <c r="K350" s="12"/>
      <c r="L350" s="12"/>
      <c r="M350" s="12"/>
      <c r="U350" s="17"/>
      <c r="V350" s="19"/>
    </row>
    <row r="351" spans="4:22" ht="15.75" customHeight="1">
      <c r="D351" s="17"/>
      <c r="E351" s="18"/>
      <c r="F351" s="18"/>
      <c r="G351" s="12"/>
      <c r="H351" s="12"/>
      <c r="I351" s="12"/>
      <c r="J351" s="12"/>
      <c r="K351" s="12"/>
      <c r="L351" s="12"/>
      <c r="M351" s="12"/>
      <c r="U351" s="17"/>
      <c r="V351" s="19"/>
    </row>
    <row r="352" spans="4:22" ht="15.75" customHeight="1">
      <c r="D352" s="17"/>
      <c r="E352" s="18"/>
      <c r="F352" s="18"/>
      <c r="G352" s="12"/>
      <c r="H352" s="12"/>
      <c r="I352" s="12"/>
      <c r="J352" s="12"/>
      <c r="K352" s="12"/>
      <c r="L352" s="12"/>
      <c r="M352" s="12"/>
      <c r="U352" s="17"/>
      <c r="V352" s="19"/>
    </row>
    <row r="353" spans="4:22" ht="15.75" customHeight="1">
      <c r="D353" s="17"/>
      <c r="E353" s="18"/>
      <c r="F353" s="18"/>
      <c r="G353" s="12"/>
      <c r="H353" s="12"/>
      <c r="I353" s="12"/>
      <c r="J353" s="12"/>
      <c r="K353" s="12"/>
      <c r="L353" s="12"/>
      <c r="M353" s="12"/>
      <c r="U353" s="17"/>
      <c r="V353" s="19"/>
    </row>
    <row r="354" spans="4:22" ht="15.75" customHeight="1">
      <c r="D354" s="17"/>
      <c r="E354" s="18"/>
      <c r="F354" s="18"/>
      <c r="G354" s="12"/>
      <c r="H354" s="12"/>
      <c r="I354" s="12"/>
      <c r="J354" s="12"/>
      <c r="K354" s="12"/>
      <c r="L354" s="12"/>
      <c r="M354" s="12"/>
      <c r="U354" s="17"/>
      <c r="V354" s="19"/>
    </row>
    <row r="355" spans="4:22" ht="15.75" customHeight="1">
      <c r="D355" s="17"/>
      <c r="E355" s="18"/>
      <c r="F355" s="18"/>
      <c r="G355" s="12"/>
      <c r="H355" s="12"/>
      <c r="I355" s="12"/>
      <c r="J355" s="12"/>
      <c r="K355" s="12"/>
      <c r="L355" s="12"/>
      <c r="M355" s="12"/>
      <c r="U355" s="17"/>
      <c r="V355" s="19"/>
    </row>
    <row r="356" spans="4:22" ht="15.75" customHeight="1">
      <c r="D356" s="17"/>
      <c r="E356" s="18"/>
      <c r="F356" s="18"/>
      <c r="G356" s="12"/>
      <c r="H356" s="12"/>
      <c r="I356" s="12"/>
      <c r="J356" s="12"/>
      <c r="K356" s="12"/>
      <c r="L356" s="12"/>
      <c r="M356" s="12"/>
      <c r="U356" s="17"/>
      <c r="V356" s="19"/>
    </row>
    <row r="357" spans="4:22" ht="15.75" customHeight="1">
      <c r="D357" s="17"/>
      <c r="E357" s="18"/>
      <c r="F357" s="18"/>
      <c r="G357" s="12"/>
      <c r="H357" s="12"/>
      <c r="I357" s="12"/>
      <c r="J357" s="12"/>
      <c r="K357" s="12"/>
      <c r="L357" s="12"/>
      <c r="M357" s="12"/>
      <c r="U357" s="17"/>
      <c r="V357" s="19"/>
    </row>
    <row r="358" spans="4:22" ht="15.75" customHeight="1">
      <c r="D358" s="17"/>
      <c r="E358" s="18"/>
      <c r="F358" s="18"/>
      <c r="G358" s="12"/>
      <c r="H358" s="12"/>
      <c r="I358" s="12"/>
      <c r="J358" s="12"/>
      <c r="K358" s="12"/>
      <c r="L358" s="12"/>
      <c r="M358" s="12"/>
      <c r="U358" s="17"/>
      <c r="V358" s="19"/>
    </row>
    <row r="359" spans="4:22" ht="15.75" customHeight="1">
      <c r="D359" s="17"/>
      <c r="E359" s="18"/>
      <c r="F359" s="18"/>
      <c r="G359" s="12"/>
      <c r="H359" s="12"/>
      <c r="I359" s="12"/>
      <c r="J359" s="12"/>
      <c r="K359" s="12"/>
      <c r="L359" s="12"/>
      <c r="M359" s="12"/>
      <c r="U359" s="17"/>
      <c r="V359" s="19"/>
    </row>
    <row r="360" spans="4:22" ht="15.75" customHeight="1">
      <c r="D360" s="17"/>
      <c r="E360" s="18"/>
      <c r="F360" s="18"/>
      <c r="G360" s="12"/>
      <c r="H360" s="12"/>
      <c r="I360" s="12"/>
      <c r="J360" s="12"/>
      <c r="K360" s="12"/>
      <c r="L360" s="12"/>
      <c r="M360" s="12"/>
      <c r="U360" s="17"/>
      <c r="V360" s="19"/>
    </row>
    <row r="361" spans="4:22" ht="15.75" customHeight="1">
      <c r="D361" s="17"/>
      <c r="E361" s="18"/>
      <c r="F361" s="18"/>
      <c r="G361" s="12"/>
      <c r="H361" s="12"/>
      <c r="I361" s="12"/>
      <c r="J361" s="12"/>
      <c r="K361" s="12"/>
      <c r="L361" s="12"/>
      <c r="M361" s="12"/>
      <c r="U361" s="17"/>
      <c r="V361" s="19"/>
    </row>
    <row r="362" spans="4:22" ht="15.75" customHeight="1">
      <c r="D362" s="17"/>
      <c r="E362" s="18"/>
      <c r="F362" s="18"/>
      <c r="G362" s="12"/>
      <c r="H362" s="12"/>
      <c r="I362" s="12"/>
      <c r="J362" s="12"/>
      <c r="K362" s="12"/>
      <c r="L362" s="12"/>
      <c r="M362" s="12"/>
      <c r="U362" s="17"/>
      <c r="V362" s="19"/>
    </row>
    <row r="363" spans="4:22" ht="15.75" customHeight="1">
      <c r="D363" s="17"/>
      <c r="E363" s="18"/>
      <c r="F363" s="18"/>
      <c r="G363" s="12"/>
      <c r="H363" s="12"/>
      <c r="I363" s="12"/>
      <c r="J363" s="12"/>
      <c r="K363" s="12"/>
      <c r="L363" s="12"/>
      <c r="M363" s="12"/>
      <c r="U363" s="17"/>
      <c r="V363" s="19"/>
    </row>
    <row r="364" spans="4:22" ht="15.75" customHeight="1">
      <c r="D364" s="17"/>
      <c r="E364" s="18"/>
      <c r="F364" s="18"/>
      <c r="G364" s="12"/>
      <c r="H364" s="12"/>
      <c r="I364" s="12"/>
      <c r="J364" s="12"/>
      <c r="K364" s="12"/>
      <c r="L364" s="12"/>
      <c r="M364" s="12"/>
      <c r="U364" s="17"/>
      <c r="V364" s="19"/>
    </row>
    <row r="365" spans="4:22" ht="15.75" customHeight="1">
      <c r="D365" s="17"/>
      <c r="E365" s="18"/>
      <c r="F365" s="18"/>
      <c r="G365" s="12"/>
      <c r="H365" s="12"/>
      <c r="I365" s="12"/>
      <c r="J365" s="12"/>
      <c r="K365" s="12"/>
      <c r="L365" s="12"/>
      <c r="M365" s="12"/>
      <c r="U365" s="17"/>
      <c r="V365" s="19"/>
    </row>
    <row r="366" spans="4:22" ht="15.75" customHeight="1">
      <c r="D366" s="17"/>
      <c r="E366" s="18"/>
      <c r="F366" s="18"/>
      <c r="G366" s="12"/>
      <c r="H366" s="12"/>
      <c r="I366" s="12"/>
      <c r="J366" s="12"/>
      <c r="K366" s="12"/>
      <c r="L366" s="12"/>
      <c r="M366" s="12"/>
      <c r="U366" s="17"/>
      <c r="V366" s="19"/>
    </row>
    <row r="367" spans="4:22" ht="15.75" customHeight="1">
      <c r="D367" s="17"/>
      <c r="E367" s="18"/>
      <c r="F367" s="18"/>
      <c r="G367" s="12"/>
      <c r="H367" s="12"/>
      <c r="I367" s="12"/>
      <c r="J367" s="12"/>
      <c r="K367" s="12"/>
      <c r="L367" s="12"/>
      <c r="M367" s="12"/>
      <c r="U367" s="17"/>
      <c r="V367" s="19"/>
    </row>
    <row r="368" spans="4:22" ht="15.75" customHeight="1">
      <c r="D368" s="17"/>
      <c r="E368" s="18"/>
      <c r="F368" s="18"/>
      <c r="G368" s="12"/>
      <c r="H368" s="12"/>
      <c r="I368" s="12"/>
      <c r="J368" s="12"/>
      <c r="K368" s="12"/>
      <c r="L368" s="12"/>
      <c r="M368" s="12"/>
      <c r="U368" s="17"/>
      <c r="V368" s="19"/>
    </row>
    <row r="369" spans="4:22" ht="15.75" customHeight="1">
      <c r="D369" s="17"/>
      <c r="E369" s="18"/>
      <c r="F369" s="18"/>
      <c r="G369" s="12"/>
      <c r="H369" s="12"/>
      <c r="I369" s="12"/>
      <c r="J369" s="12"/>
      <c r="K369" s="12"/>
      <c r="L369" s="12"/>
      <c r="M369" s="12"/>
      <c r="U369" s="17"/>
      <c r="V369" s="19"/>
    </row>
    <row r="370" spans="4:22" ht="15.75" customHeight="1">
      <c r="D370" s="17"/>
      <c r="E370" s="18"/>
      <c r="F370" s="18"/>
      <c r="G370" s="12"/>
      <c r="H370" s="12"/>
      <c r="I370" s="12"/>
      <c r="J370" s="12"/>
      <c r="K370" s="12"/>
      <c r="L370" s="12"/>
      <c r="M370" s="12"/>
      <c r="U370" s="17"/>
      <c r="V370" s="19"/>
    </row>
    <row r="371" spans="4:22" ht="15.75" customHeight="1">
      <c r="D371" s="17"/>
      <c r="E371" s="18"/>
      <c r="F371" s="18"/>
      <c r="G371" s="12"/>
      <c r="H371" s="12"/>
      <c r="I371" s="12"/>
      <c r="J371" s="12"/>
      <c r="K371" s="12"/>
      <c r="L371" s="12"/>
      <c r="M371" s="12"/>
      <c r="U371" s="17"/>
      <c r="V371" s="19"/>
    </row>
    <row r="372" spans="4:22" ht="15.75" customHeight="1">
      <c r="D372" s="17"/>
      <c r="E372" s="18"/>
      <c r="F372" s="18"/>
      <c r="G372" s="12"/>
      <c r="H372" s="12"/>
      <c r="I372" s="12"/>
      <c r="J372" s="12"/>
      <c r="K372" s="12"/>
      <c r="L372" s="12"/>
      <c r="M372" s="12"/>
      <c r="U372" s="17"/>
      <c r="V372" s="19"/>
    </row>
    <row r="373" spans="4:22" ht="15.75" customHeight="1">
      <c r="D373" s="17"/>
      <c r="E373" s="18"/>
      <c r="F373" s="18"/>
      <c r="G373" s="12"/>
      <c r="H373" s="12"/>
      <c r="I373" s="12"/>
      <c r="J373" s="12"/>
      <c r="K373" s="12"/>
      <c r="L373" s="12"/>
      <c r="M373" s="12"/>
      <c r="U373" s="17"/>
      <c r="V373" s="19"/>
    </row>
    <row r="374" spans="4:22" ht="15.75" customHeight="1">
      <c r="D374" s="17"/>
      <c r="E374" s="18"/>
      <c r="F374" s="18"/>
      <c r="G374" s="12"/>
      <c r="H374" s="12"/>
      <c r="I374" s="12"/>
      <c r="J374" s="12"/>
      <c r="K374" s="12"/>
      <c r="L374" s="12"/>
      <c r="M374" s="12"/>
      <c r="U374" s="17"/>
      <c r="V374" s="19"/>
    </row>
    <row r="375" spans="4:22" ht="15.75" customHeight="1">
      <c r="D375" s="17"/>
      <c r="E375" s="18"/>
      <c r="F375" s="18"/>
      <c r="G375" s="12"/>
      <c r="H375" s="12"/>
      <c r="I375" s="12"/>
      <c r="J375" s="12"/>
      <c r="K375" s="12"/>
      <c r="L375" s="12"/>
      <c r="M375" s="12"/>
      <c r="U375" s="17"/>
      <c r="V375" s="19"/>
    </row>
    <row r="376" spans="4:22" ht="15.75" customHeight="1">
      <c r="D376" s="17"/>
      <c r="E376" s="18"/>
      <c r="F376" s="18"/>
      <c r="G376" s="12"/>
      <c r="H376" s="12"/>
      <c r="I376" s="12"/>
      <c r="J376" s="12"/>
      <c r="K376" s="12"/>
      <c r="L376" s="12"/>
      <c r="M376" s="12"/>
      <c r="U376" s="17"/>
      <c r="V376" s="19"/>
    </row>
    <row r="377" spans="4:22" ht="15.75" customHeight="1">
      <c r="D377" s="17"/>
      <c r="E377" s="18"/>
      <c r="F377" s="18"/>
      <c r="G377" s="12"/>
      <c r="H377" s="12"/>
      <c r="I377" s="12"/>
      <c r="J377" s="12"/>
      <c r="K377" s="12"/>
      <c r="L377" s="12"/>
      <c r="M377" s="12"/>
      <c r="U377" s="17"/>
      <c r="V377" s="19"/>
    </row>
    <row r="378" spans="4:22" ht="15.75" customHeight="1">
      <c r="D378" s="17"/>
      <c r="E378" s="18"/>
      <c r="F378" s="18"/>
      <c r="G378" s="12"/>
      <c r="H378" s="12"/>
      <c r="I378" s="12"/>
      <c r="J378" s="12"/>
      <c r="K378" s="12"/>
      <c r="L378" s="12"/>
      <c r="M378" s="12"/>
      <c r="U378" s="17"/>
      <c r="V378" s="19"/>
    </row>
    <row r="379" spans="4:22" ht="15.75" customHeight="1">
      <c r="D379" s="17"/>
      <c r="E379" s="18"/>
      <c r="F379" s="18"/>
      <c r="G379" s="12"/>
      <c r="H379" s="12"/>
      <c r="I379" s="12"/>
      <c r="J379" s="12"/>
      <c r="K379" s="12"/>
      <c r="L379" s="12"/>
      <c r="M379" s="12"/>
      <c r="U379" s="17"/>
      <c r="V379" s="19"/>
    </row>
    <row r="380" spans="4:22" ht="15.75" customHeight="1">
      <c r="D380" s="17"/>
      <c r="E380" s="18"/>
      <c r="F380" s="18"/>
      <c r="G380" s="12"/>
      <c r="H380" s="12"/>
      <c r="I380" s="12"/>
      <c r="J380" s="12"/>
      <c r="K380" s="12"/>
      <c r="L380" s="12"/>
      <c r="M380" s="12"/>
      <c r="U380" s="17"/>
      <c r="V380" s="19"/>
    </row>
    <row r="381" spans="4:22" ht="15.75" customHeight="1">
      <c r="D381" s="17"/>
      <c r="E381" s="18"/>
      <c r="F381" s="18"/>
      <c r="G381" s="12"/>
      <c r="H381" s="12"/>
      <c r="I381" s="12"/>
      <c r="J381" s="12"/>
      <c r="K381" s="12"/>
      <c r="L381" s="12"/>
      <c r="M381" s="12"/>
      <c r="U381" s="17"/>
      <c r="V381" s="19"/>
    </row>
    <row r="382" spans="4:22" ht="15.75" customHeight="1">
      <c r="D382" s="17"/>
      <c r="E382" s="18"/>
      <c r="F382" s="18"/>
      <c r="G382" s="12"/>
      <c r="H382" s="12"/>
      <c r="I382" s="12"/>
      <c r="J382" s="12"/>
      <c r="K382" s="12"/>
      <c r="L382" s="12"/>
      <c r="M382" s="12"/>
      <c r="U382" s="17"/>
      <c r="V382" s="19"/>
    </row>
    <row r="383" spans="4:22" ht="15.75" customHeight="1">
      <c r="D383" s="17"/>
      <c r="E383" s="18"/>
      <c r="F383" s="18"/>
      <c r="G383" s="12"/>
      <c r="H383" s="12"/>
      <c r="I383" s="12"/>
      <c r="J383" s="12"/>
      <c r="K383" s="12"/>
      <c r="L383" s="12"/>
      <c r="M383" s="12"/>
      <c r="U383" s="17"/>
      <c r="V383" s="19"/>
    </row>
    <row r="384" spans="4:22" ht="15.75" customHeight="1">
      <c r="D384" s="17"/>
      <c r="E384" s="18"/>
      <c r="F384" s="18"/>
      <c r="G384" s="12"/>
      <c r="H384" s="12"/>
      <c r="I384" s="12"/>
      <c r="J384" s="12"/>
      <c r="K384" s="12"/>
      <c r="L384" s="12"/>
      <c r="M384" s="12"/>
      <c r="U384" s="17"/>
      <c r="V384" s="19"/>
    </row>
    <row r="385" spans="4:22" ht="15.75" customHeight="1">
      <c r="D385" s="17"/>
      <c r="E385" s="18"/>
      <c r="F385" s="18"/>
      <c r="G385" s="12"/>
      <c r="H385" s="12"/>
      <c r="I385" s="12"/>
      <c r="J385" s="12"/>
      <c r="K385" s="12"/>
      <c r="L385" s="12"/>
      <c r="M385" s="12"/>
      <c r="U385" s="17"/>
      <c r="V385" s="19"/>
    </row>
    <row r="386" spans="4:22" ht="15.75" customHeight="1">
      <c r="D386" s="17"/>
      <c r="E386" s="18"/>
      <c r="F386" s="18"/>
      <c r="G386" s="12"/>
      <c r="H386" s="12"/>
      <c r="I386" s="12"/>
      <c r="J386" s="12"/>
      <c r="K386" s="12"/>
      <c r="L386" s="12"/>
      <c r="M386" s="12"/>
      <c r="U386" s="17"/>
      <c r="V386" s="19"/>
    </row>
    <row r="387" spans="4:22" ht="15.75" customHeight="1">
      <c r="D387" s="17"/>
      <c r="E387" s="18"/>
      <c r="F387" s="18"/>
      <c r="G387" s="12"/>
      <c r="H387" s="12"/>
      <c r="I387" s="12"/>
      <c r="J387" s="12"/>
      <c r="K387" s="12"/>
      <c r="L387" s="12"/>
      <c r="M387" s="12"/>
      <c r="U387" s="17"/>
      <c r="V387" s="19"/>
    </row>
    <row r="388" spans="4:22" ht="15.75" customHeight="1">
      <c r="D388" s="17"/>
      <c r="E388" s="18"/>
      <c r="F388" s="18"/>
      <c r="G388" s="12"/>
      <c r="H388" s="12"/>
      <c r="I388" s="12"/>
      <c r="J388" s="12"/>
      <c r="K388" s="12"/>
      <c r="L388" s="12"/>
      <c r="M388" s="12"/>
      <c r="U388" s="17"/>
      <c r="V388" s="19"/>
    </row>
    <row r="389" spans="4:22" ht="15.75" customHeight="1">
      <c r="D389" s="17"/>
      <c r="E389" s="18"/>
      <c r="F389" s="18"/>
      <c r="G389" s="12"/>
      <c r="H389" s="12"/>
      <c r="I389" s="12"/>
      <c r="J389" s="12"/>
      <c r="K389" s="12"/>
      <c r="L389" s="12"/>
      <c r="M389" s="12"/>
      <c r="U389" s="17"/>
      <c r="V389" s="19"/>
    </row>
    <row r="390" spans="4:22" ht="15.75" customHeight="1">
      <c r="D390" s="17"/>
      <c r="E390" s="18"/>
      <c r="F390" s="18"/>
      <c r="G390" s="12"/>
      <c r="H390" s="12"/>
      <c r="I390" s="12"/>
      <c r="J390" s="12"/>
      <c r="K390" s="12"/>
      <c r="L390" s="12"/>
      <c r="M390" s="12"/>
      <c r="U390" s="17"/>
      <c r="V390" s="19"/>
    </row>
    <row r="391" spans="4:22" ht="15.75" customHeight="1">
      <c r="D391" s="17"/>
      <c r="E391" s="18"/>
      <c r="F391" s="18"/>
      <c r="G391" s="12"/>
      <c r="H391" s="12"/>
      <c r="I391" s="12"/>
      <c r="J391" s="12"/>
      <c r="K391" s="12"/>
      <c r="L391" s="12"/>
      <c r="M391" s="12"/>
      <c r="U391" s="17"/>
      <c r="V391" s="19"/>
    </row>
    <row r="392" spans="4:22" ht="15.75" customHeight="1">
      <c r="D392" s="17"/>
      <c r="E392" s="18"/>
      <c r="F392" s="18"/>
      <c r="G392" s="12"/>
      <c r="H392" s="12"/>
      <c r="I392" s="12"/>
      <c r="J392" s="12"/>
      <c r="K392" s="12"/>
      <c r="L392" s="12"/>
      <c r="M392" s="12"/>
      <c r="U392" s="17"/>
      <c r="V392" s="19"/>
    </row>
    <row r="393" spans="4:22" ht="15.75" customHeight="1">
      <c r="D393" s="17"/>
      <c r="E393" s="18"/>
      <c r="F393" s="18"/>
      <c r="G393" s="12"/>
      <c r="H393" s="12"/>
      <c r="I393" s="12"/>
      <c r="J393" s="12"/>
      <c r="K393" s="12"/>
      <c r="L393" s="12"/>
      <c r="M393" s="12"/>
      <c r="U393" s="17"/>
      <c r="V393" s="19"/>
    </row>
    <row r="394" spans="4:22" ht="15.75" customHeight="1">
      <c r="D394" s="17"/>
      <c r="E394" s="18"/>
      <c r="F394" s="18"/>
      <c r="G394" s="12"/>
      <c r="H394" s="12"/>
      <c r="I394" s="12"/>
      <c r="J394" s="12"/>
      <c r="K394" s="12"/>
      <c r="L394" s="12"/>
      <c r="M394" s="12"/>
      <c r="U394" s="17"/>
      <c r="V394" s="19"/>
    </row>
    <row r="395" spans="4:22" ht="15.75" customHeight="1">
      <c r="D395" s="17"/>
      <c r="E395" s="18"/>
      <c r="F395" s="18"/>
      <c r="G395" s="12"/>
      <c r="H395" s="12"/>
      <c r="I395" s="12"/>
      <c r="J395" s="12"/>
      <c r="K395" s="12"/>
      <c r="L395" s="12"/>
      <c r="M395" s="12"/>
      <c r="U395" s="17"/>
      <c r="V395" s="19"/>
    </row>
    <row r="396" spans="4:22" ht="15.75" customHeight="1">
      <c r="D396" s="17"/>
      <c r="E396" s="18"/>
      <c r="F396" s="18"/>
      <c r="G396" s="12"/>
      <c r="H396" s="12"/>
      <c r="I396" s="12"/>
      <c r="J396" s="12"/>
      <c r="K396" s="12"/>
      <c r="L396" s="12"/>
      <c r="M396" s="12"/>
      <c r="U396" s="17"/>
      <c r="V396" s="19"/>
    </row>
    <row r="397" spans="4:22" ht="15.75" customHeight="1">
      <c r="D397" s="17"/>
      <c r="E397" s="18"/>
      <c r="F397" s="18"/>
      <c r="G397" s="12"/>
      <c r="H397" s="12"/>
      <c r="I397" s="12"/>
      <c r="J397" s="12"/>
      <c r="K397" s="12"/>
      <c r="L397" s="12"/>
      <c r="M397" s="12"/>
      <c r="U397" s="17"/>
      <c r="V397" s="19"/>
    </row>
    <row r="398" spans="4:22" ht="15.75" customHeight="1">
      <c r="D398" s="17"/>
      <c r="E398" s="18"/>
      <c r="F398" s="18"/>
      <c r="G398" s="12"/>
      <c r="H398" s="12"/>
      <c r="I398" s="12"/>
      <c r="J398" s="12"/>
      <c r="K398" s="12"/>
      <c r="L398" s="12"/>
      <c r="M398" s="12"/>
      <c r="U398" s="17"/>
      <c r="V398" s="19"/>
    </row>
    <row r="399" spans="4:22" ht="15.75" customHeight="1">
      <c r="D399" s="17"/>
      <c r="E399" s="18"/>
      <c r="F399" s="18"/>
      <c r="G399" s="12"/>
      <c r="H399" s="12"/>
      <c r="I399" s="12"/>
      <c r="J399" s="12"/>
      <c r="K399" s="12"/>
      <c r="L399" s="12"/>
      <c r="M399" s="12"/>
      <c r="U399" s="17"/>
      <c r="V399" s="19"/>
    </row>
    <row r="400" spans="4:22" ht="15.75" customHeight="1">
      <c r="D400" s="17"/>
      <c r="E400" s="18"/>
      <c r="F400" s="18"/>
      <c r="G400" s="12"/>
      <c r="H400" s="12"/>
      <c r="I400" s="12"/>
      <c r="J400" s="12"/>
      <c r="K400" s="12"/>
      <c r="L400" s="12"/>
      <c r="M400" s="12"/>
      <c r="U400" s="17"/>
      <c r="V400" s="19"/>
    </row>
    <row r="401" spans="4:22" ht="15.75" customHeight="1">
      <c r="D401" s="17"/>
      <c r="E401" s="18"/>
      <c r="F401" s="18"/>
      <c r="G401" s="12"/>
      <c r="H401" s="12"/>
      <c r="I401" s="12"/>
      <c r="J401" s="12"/>
      <c r="K401" s="12"/>
      <c r="L401" s="12"/>
      <c r="M401" s="12"/>
      <c r="U401" s="17"/>
      <c r="V401" s="19"/>
    </row>
    <row r="402" spans="4:22" ht="15.75" customHeight="1">
      <c r="D402" s="17"/>
      <c r="E402" s="18"/>
      <c r="F402" s="18"/>
      <c r="G402" s="12"/>
      <c r="H402" s="12"/>
      <c r="I402" s="12"/>
      <c r="J402" s="12"/>
      <c r="K402" s="12"/>
      <c r="L402" s="12"/>
      <c r="M402" s="12"/>
      <c r="U402" s="17"/>
      <c r="V402" s="19"/>
    </row>
    <row r="403" spans="4:22" ht="15.75" customHeight="1">
      <c r="D403" s="17"/>
      <c r="E403" s="18"/>
      <c r="F403" s="18"/>
      <c r="G403" s="12"/>
      <c r="H403" s="12"/>
      <c r="I403" s="12"/>
      <c r="J403" s="12"/>
      <c r="K403" s="12"/>
      <c r="L403" s="12"/>
      <c r="M403" s="12"/>
      <c r="U403" s="17"/>
      <c r="V403" s="19"/>
    </row>
    <row r="404" spans="4:22" ht="15.75" customHeight="1">
      <c r="D404" s="17"/>
      <c r="E404" s="18"/>
      <c r="F404" s="18"/>
      <c r="G404" s="12"/>
      <c r="H404" s="12"/>
      <c r="I404" s="12"/>
      <c r="J404" s="12"/>
      <c r="K404" s="12"/>
      <c r="L404" s="12"/>
      <c r="M404" s="12"/>
      <c r="U404" s="17"/>
      <c r="V404" s="19"/>
    </row>
    <row r="405" spans="4:22" ht="15.75" customHeight="1">
      <c r="D405" s="17"/>
      <c r="E405" s="18"/>
      <c r="F405" s="18"/>
      <c r="G405" s="12"/>
      <c r="H405" s="12"/>
      <c r="I405" s="12"/>
      <c r="J405" s="12"/>
      <c r="K405" s="12"/>
      <c r="L405" s="12"/>
      <c r="M405" s="12"/>
      <c r="U405" s="17"/>
      <c r="V405" s="19"/>
    </row>
    <row r="406" spans="4:22" ht="15.75" customHeight="1">
      <c r="D406" s="17"/>
      <c r="E406" s="18"/>
      <c r="F406" s="18"/>
      <c r="G406" s="12"/>
      <c r="H406" s="12"/>
      <c r="I406" s="12"/>
      <c r="J406" s="12"/>
      <c r="K406" s="12"/>
      <c r="L406" s="12"/>
      <c r="M406" s="12"/>
      <c r="U406" s="17"/>
      <c r="V406" s="19"/>
    </row>
    <row r="407" spans="4:22" ht="15.75" customHeight="1">
      <c r="D407" s="17"/>
      <c r="E407" s="18"/>
      <c r="F407" s="18"/>
      <c r="G407" s="12"/>
      <c r="H407" s="12"/>
      <c r="I407" s="12"/>
      <c r="J407" s="12"/>
      <c r="K407" s="12"/>
      <c r="L407" s="12"/>
      <c r="M407" s="12"/>
      <c r="U407" s="17"/>
      <c r="V407" s="19"/>
    </row>
    <row r="408" spans="4:22" ht="15.75" customHeight="1">
      <c r="D408" s="17"/>
      <c r="E408" s="18"/>
      <c r="F408" s="18"/>
      <c r="G408" s="12"/>
      <c r="H408" s="12"/>
      <c r="I408" s="12"/>
      <c r="J408" s="12"/>
      <c r="K408" s="12"/>
      <c r="L408" s="12"/>
      <c r="M408" s="12"/>
      <c r="U408" s="17"/>
      <c r="V408" s="19"/>
    </row>
    <row r="409" spans="4:22" ht="15.75" customHeight="1">
      <c r="D409" s="17"/>
      <c r="E409" s="18"/>
      <c r="F409" s="18"/>
      <c r="G409" s="12"/>
      <c r="H409" s="12"/>
      <c r="I409" s="12"/>
      <c r="J409" s="12"/>
      <c r="K409" s="12"/>
      <c r="L409" s="12"/>
      <c r="M409" s="12"/>
      <c r="U409" s="17"/>
      <c r="V409" s="19"/>
    </row>
    <row r="410" spans="4:22" ht="15.75" customHeight="1">
      <c r="D410" s="17"/>
      <c r="E410" s="18"/>
      <c r="F410" s="18"/>
      <c r="G410" s="12"/>
      <c r="H410" s="12"/>
      <c r="I410" s="12"/>
      <c r="J410" s="12"/>
      <c r="K410" s="12"/>
      <c r="L410" s="12"/>
      <c r="M410" s="12"/>
      <c r="U410" s="17"/>
      <c r="V410" s="19"/>
    </row>
    <row r="411" spans="4:22" ht="15.75" customHeight="1">
      <c r="D411" s="17"/>
      <c r="E411" s="18"/>
      <c r="F411" s="18"/>
      <c r="G411" s="12"/>
      <c r="H411" s="12"/>
      <c r="I411" s="12"/>
      <c r="J411" s="12"/>
      <c r="K411" s="12"/>
      <c r="L411" s="12"/>
      <c r="M411" s="12"/>
      <c r="U411" s="17"/>
      <c r="V411" s="19"/>
    </row>
    <row r="412" spans="4:22" ht="15.75" customHeight="1">
      <c r="D412" s="17"/>
      <c r="E412" s="18"/>
      <c r="F412" s="18"/>
      <c r="G412" s="12"/>
      <c r="H412" s="12"/>
      <c r="I412" s="12"/>
      <c r="J412" s="12"/>
      <c r="K412" s="12"/>
      <c r="L412" s="12"/>
      <c r="M412" s="12"/>
      <c r="U412" s="17"/>
      <c r="V412" s="19"/>
    </row>
    <row r="413" spans="4:22" ht="15.75" customHeight="1">
      <c r="D413" s="17"/>
      <c r="E413" s="18"/>
      <c r="F413" s="18"/>
      <c r="G413" s="12"/>
      <c r="H413" s="12"/>
      <c r="I413" s="12"/>
      <c r="J413" s="12"/>
      <c r="K413" s="12"/>
      <c r="L413" s="12"/>
      <c r="M413" s="12"/>
      <c r="U413" s="17"/>
      <c r="V413" s="19"/>
    </row>
    <row r="414" spans="4:22" ht="15.75" customHeight="1">
      <c r="D414" s="17"/>
      <c r="E414" s="18"/>
      <c r="F414" s="18"/>
      <c r="G414" s="12"/>
      <c r="H414" s="12"/>
      <c r="I414" s="12"/>
      <c r="J414" s="12"/>
      <c r="K414" s="12"/>
      <c r="L414" s="12"/>
      <c r="M414" s="12"/>
      <c r="U414" s="17"/>
      <c r="V414" s="19"/>
    </row>
    <row r="415" spans="4:22" ht="15.75" customHeight="1">
      <c r="D415" s="17"/>
      <c r="E415" s="18"/>
      <c r="F415" s="18"/>
      <c r="G415" s="12"/>
      <c r="H415" s="12"/>
      <c r="I415" s="12"/>
      <c r="J415" s="12"/>
      <c r="K415" s="12"/>
      <c r="L415" s="12"/>
      <c r="M415" s="12"/>
      <c r="U415" s="17"/>
      <c r="V415" s="19"/>
    </row>
    <row r="416" spans="4:22" ht="15.75" customHeight="1">
      <c r="D416" s="17"/>
      <c r="E416" s="18"/>
      <c r="F416" s="18"/>
      <c r="G416" s="12"/>
      <c r="H416" s="12"/>
      <c r="I416" s="12"/>
      <c r="J416" s="12"/>
      <c r="K416" s="12"/>
      <c r="L416" s="12"/>
      <c r="M416" s="12"/>
      <c r="U416" s="17"/>
      <c r="V416" s="19"/>
    </row>
    <row r="417" spans="4:22" ht="15.75" customHeight="1">
      <c r="D417" s="17"/>
      <c r="E417" s="18"/>
      <c r="F417" s="18"/>
      <c r="G417" s="12"/>
      <c r="H417" s="12"/>
      <c r="I417" s="12"/>
      <c r="J417" s="12"/>
      <c r="K417" s="12"/>
      <c r="L417" s="12"/>
      <c r="M417" s="12"/>
      <c r="U417" s="17"/>
      <c r="V417" s="19"/>
    </row>
    <row r="418" spans="4:22" ht="15.75" customHeight="1">
      <c r="D418" s="17"/>
      <c r="E418" s="18"/>
      <c r="F418" s="18"/>
      <c r="G418" s="12"/>
      <c r="H418" s="12"/>
      <c r="I418" s="12"/>
      <c r="J418" s="12"/>
      <c r="K418" s="12"/>
      <c r="L418" s="12"/>
      <c r="M418" s="12"/>
      <c r="U418" s="17"/>
      <c r="V418" s="19"/>
    </row>
    <row r="419" spans="4:22" ht="15.75" customHeight="1">
      <c r="D419" s="17"/>
      <c r="E419" s="18"/>
      <c r="F419" s="18"/>
      <c r="G419" s="12"/>
      <c r="H419" s="12"/>
      <c r="I419" s="12"/>
      <c r="J419" s="12"/>
      <c r="K419" s="12"/>
      <c r="L419" s="12"/>
      <c r="M419" s="12"/>
      <c r="U419" s="17"/>
      <c r="V419" s="19"/>
    </row>
    <row r="420" spans="4:22" ht="15.75" customHeight="1">
      <c r="D420" s="17"/>
      <c r="E420" s="18"/>
      <c r="F420" s="18"/>
      <c r="G420" s="12"/>
      <c r="H420" s="12"/>
      <c r="I420" s="12"/>
      <c r="J420" s="12"/>
      <c r="K420" s="12"/>
      <c r="L420" s="12"/>
      <c r="M420" s="12"/>
      <c r="U420" s="17"/>
      <c r="V420" s="19"/>
    </row>
    <row r="421" spans="4:22" ht="15.75" customHeight="1">
      <c r="D421" s="17"/>
      <c r="E421" s="18"/>
      <c r="F421" s="18"/>
      <c r="G421" s="12"/>
      <c r="H421" s="12"/>
      <c r="I421" s="12"/>
      <c r="J421" s="12"/>
      <c r="K421" s="12"/>
      <c r="L421" s="12"/>
      <c r="M421" s="12"/>
      <c r="U421" s="17"/>
      <c r="V421" s="19"/>
    </row>
    <row r="422" spans="4:22" ht="15.75" customHeight="1">
      <c r="D422" s="17"/>
      <c r="E422" s="18"/>
      <c r="F422" s="18"/>
      <c r="G422" s="12"/>
      <c r="H422" s="12"/>
      <c r="I422" s="12"/>
      <c r="J422" s="12"/>
      <c r="K422" s="12"/>
      <c r="L422" s="12"/>
      <c r="M422" s="12"/>
      <c r="U422" s="17"/>
      <c r="V422" s="19"/>
    </row>
    <row r="423" spans="4:22" ht="15.75" customHeight="1">
      <c r="D423" s="17"/>
      <c r="E423" s="18"/>
      <c r="F423" s="18"/>
      <c r="G423" s="12"/>
      <c r="H423" s="12"/>
      <c r="I423" s="12"/>
      <c r="J423" s="12"/>
      <c r="K423" s="12"/>
      <c r="L423" s="12"/>
      <c r="M423" s="12"/>
      <c r="U423" s="17"/>
      <c r="V423" s="19"/>
    </row>
    <row r="424" spans="4:22" ht="15.75" customHeight="1">
      <c r="D424" s="17"/>
      <c r="E424" s="18"/>
      <c r="F424" s="18"/>
      <c r="G424" s="12"/>
      <c r="H424" s="12"/>
      <c r="I424" s="12"/>
      <c r="J424" s="12"/>
      <c r="K424" s="12"/>
      <c r="L424" s="12"/>
      <c r="M424" s="12"/>
      <c r="U424" s="17"/>
      <c r="V424" s="19"/>
    </row>
    <row r="425" spans="4:22" ht="15.75" customHeight="1">
      <c r="D425" s="17"/>
      <c r="E425" s="18"/>
      <c r="F425" s="18"/>
      <c r="G425" s="12"/>
      <c r="H425" s="12"/>
      <c r="I425" s="12"/>
      <c r="J425" s="12"/>
      <c r="K425" s="12"/>
      <c r="L425" s="12"/>
      <c r="M425" s="12"/>
      <c r="U425" s="17"/>
      <c r="V425" s="19"/>
    </row>
    <row r="426" spans="4:22" ht="15.75" customHeight="1">
      <c r="D426" s="17"/>
      <c r="E426" s="18"/>
      <c r="F426" s="18"/>
      <c r="G426" s="12"/>
      <c r="H426" s="12"/>
      <c r="I426" s="12"/>
      <c r="J426" s="12"/>
      <c r="K426" s="12"/>
      <c r="L426" s="12"/>
      <c r="M426" s="12"/>
      <c r="U426" s="17"/>
      <c r="V426" s="19"/>
    </row>
    <row r="427" spans="4:22" ht="15.75" customHeight="1">
      <c r="D427" s="17"/>
      <c r="E427" s="18"/>
      <c r="F427" s="18"/>
      <c r="G427" s="12"/>
      <c r="H427" s="12"/>
      <c r="I427" s="12"/>
      <c r="J427" s="12"/>
      <c r="K427" s="12"/>
      <c r="L427" s="12"/>
      <c r="M427" s="12"/>
      <c r="U427" s="17"/>
      <c r="V427" s="19"/>
    </row>
    <row r="428" spans="4:22" ht="15.75" customHeight="1">
      <c r="D428" s="17"/>
      <c r="E428" s="18"/>
      <c r="F428" s="18"/>
      <c r="G428" s="12"/>
      <c r="H428" s="12"/>
      <c r="I428" s="12"/>
      <c r="J428" s="12"/>
      <c r="K428" s="12"/>
      <c r="L428" s="12"/>
      <c r="M428" s="12"/>
      <c r="U428" s="17"/>
      <c r="V428" s="19"/>
    </row>
    <row r="429" spans="4:22" ht="15.75" customHeight="1">
      <c r="D429" s="17"/>
      <c r="E429" s="18"/>
      <c r="F429" s="18"/>
      <c r="G429" s="12"/>
      <c r="H429" s="12"/>
      <c r="I429" s="12"/>
      <c r="J429" s="12"/>
      <c r="K429" s="12"/>
      <c r="L429" s="12"/>
      <c r="M429" s="12"/>
      <c r="U429" s="17"/>
      <c r="V429" s="19"/>
    </row>
    <row r="430" spans="4:22" ht="15.75" customHeight="1">
      <c r="D430" s="17"/>
      <c r="E430" s="18"/>
      <c r="F430" s="18"/>
      <c r="G430" s="12"/>
      <c r="H430" s="12"/>
      <c r="I430" s="12"/>
      <c r="J430" s="12"/>
      <c r="K430" s="12"/>
      <c r="L430" s="12"/>
      <c r="M430" s="12"/>
      <c r="U430" s="17"/>
      <c r="V430" s="19"/>
    </row>
    <row r="431" spans="4:22" ht="15.75" customHeight="1">
      <c r="D431" s="17"/>
      <c r="E431" s="18"/>
      <c r="F431" s="18"/>
      <c r="G431" s="12"/>
      <c r="H431" s="12"/>
      <c r="I431" s="12"/>
      <c r="J431" s="12"/>
      <c r="K431" s="12"/>
      <c r="L431" s="12"/>
      <c r="M431" s="12"/>
      <c r="U431" s="17"/>
      <c r="V431" s="19"/>
    </row>
    <row r="432" spans="4:22" ht="15.75" customHeight="1">
      <c r="D432" s="17"/>
      <c r="E432" s="18"/>
      <c r="F432" s="18"/>
      <c r="G432" s="12"/>
      <c r="H432" s="12"/>
      <c r="I432" s="12"/>
      <c r="J432" s="12"/>
      <c r="K432" s="12"/>
      <c r="L432" s="12"/>
      <c r="M432" s="12"/>
      <c r="U432" s="17"/>
      <c r="V432" s="19"/>
    </row>
    <row r="433" spans="4:22" ht="15.75" customHeight="1">
      <c r="D433" s="17"/>
      <c r="E433" s="18"/>
      <c r="F433" s="18"/>
      <c r="G433" s="12"/>
      <c r="H433" s="12"/>
      <c r="I433" s="12"/>
      <c r="J433" s="12"/>
      <c r="K433" s="12"/>
      <c r="L433" s="12"/>
      <c r="M433" s="12"/>
      <c r="U433" s="17"/>
      <c r="V433" s="19"/>
    </row>
    <row r="434" spans="4:22" ht="15.75" customHeight="1">
      <c r="D434" s="17"/>
      <c r="E434" s="18"/>
      <c r="F434" s="18"/>
      <c r="G434" s="12"/>
      <c r="H434" s="12"/>
      <c r="I434" s="12"/>
      <c r="J434" s="12"/>
      <c r="K434" s="12"/>
      <c r="L434" s="12"/>
      <c r="M434" s="12"/>
      <c r="U434" s="17"/>
      <c r="V434" s="19"/>
    </row>
    <row r="435" spans="4:22" ht="15.75" customHeight="1">
      <c r="D435" s="17"/>
      <c r="E435" s="18"/>
      <c r="F435" s="18"/>
      <c r="G435" s="12"/>
      <c r="H435" s="12"/>
      <c r="I435" s="12"/>
      <c r="J435" s="12"/>
      <c r="K435" s="12"/>
      <c r="L435" s="12"/>
      <c r="M435" s="12"/>
      <c r="U435" s="17"/>
      <c r="V435" s="19"/>
    </row>
    <row r="436" spans="4:22" ht="15.75" customHeight="1">
      <c r="D436" s="17"/>
      <c r="E436" s="18"/>
      <c r="F436" s="18"/>
      <c r="G436" s="12"/>
      <c r="H436" s="12"/>
      <c r="I436" s="12"/>
      <c r="J436" s="12"/>
      <c r="K436" s="12"/>
      <c r="L436" s="12"/>
      <c r="M436" s="12"/>
      <c r="U436" s="17"/>
      <c r="V436" s="19"/>
    </row>
    <row r="437" spans="4:22" ht="15.75" customHeight="1">
      <c r="D437" s="17"/>
      <c r="E437" s="18"/>
      <c r="F437" s="18"/>
      <c r="G437" s="12"/>
      <c r="H437" s="12"/>
      <c r="I437" s="12"/>
      <c r="J437" s="12"/>
      <c r="K437" s="12"/>
      <c r="L437" s="12"/>
      <c r="M437" s="12"/>
      <c r="U437" s="17"/>
      <c r="V437" s="19"/>
    </row>
    <row r="438" spans="4:22" ht="15.75" customHeight="1">
      <c r="D438" s="17"/>
      <c r="E438" s="18"/>
      <c r="F438" s="18"/>
      <c r="G438" s="12"/>
      <c r="H438" s="12"/>
      <c r="I438" s="12"/>
      <c r="J438" s="12"/>
      <c r="K438" s="12"/>
      <c r="L438" s="12"/>
      <c r="M438" s="12"/>
      <c r="U438" s="17"/>
      <c r="V438" s="19"/>
    </row>
    <row r="439" spans="4:22" ht="15.75" customHeight="1">
      <c r="D439" s="17"/>
      <c r="E439" s="18"/>
      <c r="F439" s="18"/>
      <c r="G439" s="12"/>
      <c r="H439" s="12"/>
      <c r="I439" s="12"/>
      <c r="J439" s="12"/>
      <c r="K439" s="12"/>
      <c r="L439" s="12"/>
      <c r="M439" s="12"/>
      <c r="U439" s="17"/>
      <c r="V439" s="19"/>
    </row>
    <row r="440" spans="4:22" ht="15.75" customHeight="1">
      <c r="D440" s="17"/>
      <c r="E440" s="18"/>
      <c r="F440" s="18"/>
      <c r="G440" s="12"/>
      <c r="H440" s="12"/>
      <c r="I440" s="12"/>
      <c r="J440" s="12"/>
      <c r="K440" s="12"/>
      <c r="L440" s="12"/>
      <c r="M440" s="12"/>
      <c r="U440" s="17"/>
      <c r="V440" s="19"/>
    </row>
    <row r="441" spans="4:22" ht="15.75" customHeight="1">
      <c r="D441" s="17"/>
      <c r="E441" s="18"/>
      <c r="F441" s="18"/>
      <c r="G441" s="12"/>
      <c r="H441" s="12"/>
      <c r="I441" s="12"/>
      <c r="J441" s="12"/>
      <c r="K441" s="12"/>
      <c r="L441" s="12"/>
      <c r="M441" s="12"/>
      <c r="U441" s="17"/>
      <c r="V441" s="19"/>
    </row>
    <row r="442" spans="4:22" ht="15.75" customHeight="1">
      <c r="D442" s="17"/>
      <c r="E442" s="18"/>
      <c r="F442" s="18"/>
      <c r="G442" s="12"/>
      <c r="H442" s="12"/>
      <c r="I442" s="12"/>
      <c r="J442" s="12"/>
      <c r="K442" s="12"/>
      <c r="L442" s="12"/>
      <c r="M442" s="12"/>
      <c r="U442" s="17"/>
      <c r="V442" s="19"/>
    </row>
    <row r="443" spans="4:22" ht="15.75" customHeight="1">
      <c r="D443" s="17"/>
      <c r="E443" s="18"/>
      <c r="F443" s="18"/>
      <c r="G443" s="12"/>
      <c r="H443" s="12"/>
      <c r="I443" s="12"/>
      <c r="J443" s="12"/>
      <c r="K443" s="12"/>
      <c r="L443" s="12"/>
      <c r="M443" s="12"/>
      <c r="U443" s="17"/>
      <c r="V443" s="19"/>
    </row>
    <row r="444" spans="4:22" ht="15.75" customHeight="1">
      <c r="D444" s="17"/>
      <c r="E444" s="18"/>
      <c r="F444" s="18"/>
      <c r="G444" s="12"/>
      <c r="H444" s="12"/>
      <c r="I444" s="12"/>
      <c r="J444" s="12"/>
      <c r="K444" s="12"/>
      <c r="L444" s="12"/>
      <c r="M444" s="12"/>
      <c r="U444" s="17"/>
      <c r="V444" s="19"/>
    </row>
    <row r="445" spans="4:22" ht="15.75" customHeight="1">
      <c r="D445" s="17"/>
      <c r="E445" s="18"/>
      <c r="F445" s="18"/>
      <c r="G445" s="12"/>
      <c r="H445" s="12"/>
      <c r="I445" s="12"/>
      <c r="J445" s="12"/>
      <c r="K445" s="12"/>
      <c r="L445" s="12"/>
      <c r="M445" s="12"/>
      <c r="U445" s="17"/>
      <c r="V445" s="19"/>
    </row>
    <row r="446" spans="4:22" ht="15.75" customHeight="1">
      <c r="D446" s="17"/>
      <c r="E446" s="18"/>
      <c r="F446" s="18"/>
      <c r="G446" s="12"/>
      <c r="H446" s="12"/>
      <c r="I446" s="12"/>
      <c r="J446" s="12"/>
      <c r="K446" s="12"/>
      <c r="L446" s="12"/>
      <c r="M446" s="12"/>
      <c r="U446" s="17"/>
      <c r="V446" s="19"/>
    </row>
    <row r="447" spans="4:22" ht="15.75" customHeight="1">
      <c r="D447" s="17"/>
      <c r="E447" s="18"/>
      <c r="F447" s="18"/>
      <c r="G447" s="12"/>
      <c r="H447" s="12"/>
      <c r="I447" s="12"/>
      <c r="J447" s="12"/>
      <c r="K447" s="12"/>
      <c r="L447" s="12"/>
      <c r="M447" s="12"/>
      <c r="U447" s="17"/>
      <c r="V447" s="19"/>
    </row>
    <row r="448" spans="4:22" ht="15.75" customHeight="1">
      <c r="D448" s="17"/>
      <c r="E448" s="18"/>
      <c r="F448" s="18"/>
      <c r="G448" s="12"/>
      <c r="H448" s="12"/>
      <c r="I448" s="12"/>
      <c r="J448" s="12"/>
      <c r="K448" s="12"/>
      <c r="L448" s="12"/>
      <c r="M448" s="12"/>
      <c r="U448" s="17"/>
      <c r="V448" s="19"/>
    </row>
    <row r="449" spans="4:22" ht="15.75" customHeight="1">
      <c r="D449" s="17"/>
      <c r="E449" s="18"/>
      <c r="F449" s="18"/>
      <c r="G449" s="12"/>
      <c r="H449" s="12"/>
      <c r="I449" s="12"/>
      <c r="J449" s="12"/>
      <c r="K449" s="12"/>
      <c r="L449" s="12"/>
      <c r="M449" s="12"/>
      <c r="U449" s="17"/>
      <c r="V449" s="19"/>
    </row>
    <row r="450" spans="4:22" ht="15.75" customHeight="1">
      <c r="D450" s="17"/>
      <c r="E450" s="18"/>
      <c r="F450" s="18"/>
      <c r="G450" s="12"/>
      <c r="H450" s="12"/>
      <c r="I450" s="12"/>
      <c r="J450" s="12"/>
      <c r="K450" s="12"/>
      <c r="L450" s="12"/>
      <c r="M450" s="12"/>
      <c r="U450" s="17"/>
      <c r="V450" s="19"/>
    </row>
    <row r="451" spans="4:22" ht="15.75" customHeight="1">
      <c r="D451" s="17"/>
      <c r="E451" s="18"/>
      <c r="F451" s="18"/>
      <c r="G451" s="12"/>
      <c r="H451" s="12"/>
      <c r="I451" s="12"/>
      <c r="J451" s="12"/>
      <c r="K451" s="12"/>
      <c r="L451" s="12"/>
      <c r="M451" s="12"/>
      <c r="U451" s="17"/>
      <c r="V451" s="19"/>
    </row>
    <row r="452" spans="4:22" ht="15.75" customHeight="1">
      <c r="D452" s="17"/>
      <c r="E452" s="18"/>
      <c r="F452" s="18"/>
      <c r="G452" s="12"/>
      <c r="H452" s="12"/>
      <c r="I452" s="12"/>
      <c r="J452" s="12"/>
      <c r="K452" s="12"/>
      <c r="L452" s="12"/>
      <c r="M452" s="12"/>
      <c r="U452" s="17"/>
      <c r="V452" s="19"/>
    </row>
    <row r="453" spans="4:22" ht="15.75" customHeight="1">
      <c r="D453" s="17"/>
      <c r="E453" s="18"/>
      <c r="F453" s="18"/>
      <c r="G453" s="12"/>
      <c r="H453" s="12"/>
      <c r="I453" s="12"/>
      <c r="J453" s="12"/>
      <c r="K453" s="12"/>
      <c r="L453" s="12"/>
      <c r="M453" s="12"/>
      <c r="U453" s="17"/>
      <c r="V453" s="19"/>
    </row>
    <row r="454" spans="4:22" ht="15.75" customHeight="1">
      <c r="D454" s="17"/>
      <c r="E454" s="18"/>
      <c r="F454" s="18"/>
      <c r="G454" s="12"/>
      <c r="H454" s="12"/>
      <c r="I454" s="12"/>
      <c r="J454" s="12"/>
      <c r="K454" s="12"/>
      <c r="L454" s="12"/>
      <c r="M454" s="12"/>
      <c r="U454" s="17"/>
      <c r="V454" s="19"/>
    </row>
    <row r="455" spans="4:22" ht="15.75" customHeight="1">
      <c r="D455" s="17"/>
      <c r="E455" s="18"/>
      <c r="F455" s="18"/>
      <c r="G455" s="12"/>
      <c r="H455" s="12"/>
      <c r="I455" s="12"/>
      <c r="J455" s="12"/>
      <c r="K455" s="12"/>
      <c r="L455" s="12"/>
      <c r="M455" s="12"/>
      <c r="U455" s="17"/>
      <c r="V455" s="19"/>
    </row>
    <row r="456" spans="4:22" ht="15.75" customHeight="1">
      <c r="D456" s="17"/>
      <c r="E456" s="18"/>
      <c r="F456" s="18"/>
      <c r="G456" s="12"/>
      <c r="H456" s="12"/>
      <c r="I456" s="12"/>
      <c r="J456" s="12"/>
      <c r="K456" s="12"/>
      <c r="L456" s="12"/>
      <c r="M456" s="12"/>
      <c r="U456" s="17"/>
      <c r="V456" s="19"/>
    </row>
    <row r="457" spans="4:22" ht="15.75" customHeight="1">
      <c r="D457" s="17"/>
      <c r="E457" s="18"/>
      <c r="F457" s="18"/>
      <c r="G457" s="12"/>
      <c r="H457" s="12"/>
      <c r="I457" s="12"/>
      <c r="J457" s="12"/>
      <c r="K457" s="12"/>
      <c r="L457" s="12"/>
      <c r="M457" s="12"/>
      <c r="U457" s="17"/>
      <c r="V457" s="19"/>
    </row>
    <row r="458" spans="4:22" ht="15.75" customHeight="1">
      <c r="D458" s="17"/>
      <c r="E458" s="18"/>
      <c r="F458" s="18"/>
      <c r="G458" s="12"/>
      <c r="H458" s="12"/>
      <c r="I458" s="12"/>
      <c r="J458" s="12"/>
      <c r="K458" s="12"/>
      <c r="L458" s="12"/>
      <c r="M458" s="12"/>
      <c r="U458" s="17"/>
      <c r="V458" s="19"/>
    </row>
    <row r="459" spans="4:22" ht="15.75" customHeight="1">
      <c r="D459" s="17"/>
      <c r="E459" s="18"/>
      <c r="F459" s="18"/>
      <c r="G459" s="12"/>
      <c r="H459" s="12"/>
      <c r="I459" s="12"/>
      <c r="J459" s="12"/>
      <c r="K459" s="12"/>
      <c r="L459" s="12"/>
      <c r="M459" s="12"/>
      <c r="U459" s="17"/>
      <c r="V459" s="19"/>
    </row>
    <row r="460" spans="4:22" ht="15.75" customHeight="1">
      <c r="D460" s="17"/>
      <c r="E460" s="18"/>
      <c r="F460" s="18"/>
      <c r="G460" s="12"/>
      <c r="H460" s="12"/>
      <c r="I460" s="12"/>
      <c r="J460" s="12"/>
      <c r="K460" s="12"/>
      <c r="L460" s="12"/>
      <c r="M460" s="12"/>
      <c r="U460" s="17"/>
      <c r="V460" s="19"/>
    </row>
    <row r="461" spans="4:22" ht="15.75" customHeight="1">
      <c r="D461" s="17"/>
      <c r="E461" s="18"/>
      <c r="F461" s="18"/>
      <c r="G461" s="12"/>
      <c r="H461" s="12"/>
      <c r="I461" s="12"/>
      <c r="J461" s="12"/>
      <c r="K461" s="12"/>
      <c r="L461" s="12"/>
      <c r="M461" s="12"/>
      <c r="U461" s="17"/>
      <c r="V461" s="19"/>
    </row>
    <row r="462" spans="4:22" ht="15.75" customHeight="1">
      <c r="D462" s="17"/>
      <c r="E462" s="18"/>
      <c r="F462" s="18"/>
      <c r="G462" s="12"/>
      <c r="H462" s="12"/>
      <c r="I462" s="12"/>
      <c r="J462" s="12"/>
      <c r="K462" s="12"/>
      <c r="L462" s="12"/>
      <c r="M462" s="12"/>
      <c r="U462" s="17"/>
      <c r="V462" s="19"/>
    </row>
    <row r="463" spans="4:22" ht="15.75" customHeight="1">
      <c r="D463" s="17"/>
      <c r="E463" s="18"/>
      <c r="F463" s="18"/>
      <c r="G463" s="12"/>
      <c r="H463" s="12"/>
      <c r="I463" s="12"/>
      <c r="J463" s="12"/>
      <c r="K463" s="12"/>
      <c r="L463" s="12"/>
      <c r="M463" s="12"/>
      <c r="U463" s="17"/>
      <c r="V463" s="19"/>
    </row>
    <row r="464" spans="4:22" ht="15.75" customHeight="1">
      <c r="D464" s="17"/>
      <c r="E464" s="18"/>
      <c r="F464" s="18"/>
      <c r="G464" s="12"/>
      <c r="H464" s="12"/>
      <c r="I464" s="12"/>
      <c r="J464" s="12"/>
      <c r="K464" s="12"/>
      <c r="L464" s="12"/>
      <c r="M464" s="12"/>
      <c r="U464" s="17"/>
      <c r="V464" s="19"/>
    </row>
    <row r="465" spans="4:22" ht="15.75" customHeight="1">
      <c r="D465" s="17"/>
      <c r="E465" s="18"/>
      <c r="F465" s="18"/>
      <c r="G465" s="12"/>
      <c r="H465" s="12"/>
      <c r="I465" s="12"/>
      <c r="J465" s="12"/>
      <c r="K465" s="12"/>
      <c r="L465" s="12"/>
      <c r="M465" s="12"/>
      <c r="U465" s="17"/>
      <c r="V465" s="19"/>
    </row>
    <row r="466" spans="4:22" ht="15.75" customHeight="1">
      <c r="D466" s="17"/>
      <c r="E466" s="18"/>
      <c r="F466" s="18"/>
      <c r="G466" s="12"/>
      <c r="H466" s="12"/>
      <c r="I466" s="12"/>
      <c r="J466" s="12"/>
      <c r="K466" s="12"/>
      <c r="L466" s="12"/>
      <c r="M466" s="12"/>
      <c r="U466" s="17"/>
      <c r="V466" s="19"/>
    </row>
    <row r="467" spans="4:22" ht="15.75" customHeight="1">
      <c r="D467" s="17"/>
      <c r="E467" s="18"/>
      <c r="F467" s="18"/>
      <c r="G467" s="12"/>
      <c r="H467" s="12"/>
      <c r="I467" s="12"/>
      <c r="J467" s="12"/>
      <c r="K467" s="12"/>
      <c r="L467" s="12"/>
      <c r="M467" s="12"/>
      <c r="U467" s="17"/>
      <c r="V467" s="19"/>
    </row>
    <row r="468" spans="4:22" ht="15.75" customHeight="1">
      <c r="D468" s="17"/>
      <c r="E468" s="18"/>
      <c r="F468" s="18"/>
      <c r="G468" s="12"/>
      <c r="H468" s="12"/>
      <c r="I468" s="12"/>
      <c r="J468" s="12"/>
      <c r="K468" s="12"/>
      <c r="L468" s="12"/>
      <c r="M468" s="12"/>
      <c r="U468" s="17"/>
      <c r="V468" s="19"/>
    </row>
    <row r="469" spans="4:22" ht="15.75" customHeight="1">
      <c r="D469" s="17"/>
      <c r="E469" s="18"/>
      <c r="F469" s="18"/>
      <c r="G469" s="12"/>
      <c r="H469" s="12"/>
      <c r="I469" s="12"/>
      <c r="J469" s="12"/>
      <c r="K469" s="12"/>
      <c r="L469" s="12"/>
      <c r="M469" s="12"/>
      <c r="U469" s="17"/>
      <c r="V469" s="19"/>
    </row>
    <row r="470" spans="4:22" ht="15.75" customHeight="1">
      <c r="D470" s="17"/>
      <c r="E470" s="18"/>
      <c r="F470" s="18"/>
      <c r="G470" s="12"/>
      <c r="H470" s="12"/>
      <c r="I470" s="12"/>
      <c r="J470" s="12"/>
      <c r="K470" s="12"/>
      <c r="L470" s="12"/>
      <c r="M470" s="12"/>
      <c r="U470" s="17"/>
      <c r="V470" s="19"/>
    </row>
    <row r="471" spans="4:22" ht="15.75" customHeight="1">
      <c r="D471" s="17"/>
      <c r="E471" s="18"/>
      <c r="F471" s="18"/>
      <c r="G471" s="12"/>
      <c r="H471" s="12"/>
      <c r="I471" s="12"/>
      <c r="J471" s="12"/>
      <c r="K471" s="12"/>
      <c r="L471" s="12"/>
      <c r="M471" s="12"/>
      <c r="U471" s="17"/>
      <c r="V471" s="19"/>
    </row>
    <row r="472" spans="4:22" ht="15.75" customHeight="1">
      <c r="D472" s="17"/>
      <c r="E472" s="18"/>
      <c r="F472" s="18"/>
      <c r="G472" s="12"/>
      <c r="H472" s="12"/>
      <c r="I472" s="12"/>
      <c r="J472" s="12"/>
      <c r="K472" s="12"/>
      <c r="L472" s="12"/>
      <c r="M472" s="12"/>
      <c r="U472" s="17"/>
      <c r="V472" s="19"/>
    </row>
    <row r="473" spans="4:22" ht="15.75" customHeight="1">
      <c r="D473" s="17"/>
      <c r="E473" s="18"/>
      <c r="F473" s="18"/>
      <c r="G473" s="12"/>
      <c r="H473" s="12"/>
      <c r="I473" s="12"/>
      <c r="J473" s="12"/>
      <c r="K473" s="12"/>
      <c r="L473" s="12"/>
      <c r="M473" s="12"/>
      <c r="U473" s="17"/>
      <c r="V473" s="19"/>
    </row>
    <row r="474" spans="4:22" ht="15.75" customHeight="1">
      <c r="D474" s="17"/>
      <c r="E474" s="18"/>
      <c r="F474" s="18"/>
      <c r="G474" s="12"/>
      <c r="H474" s="12"/>
      <c r="I474" s="12"/>
      <c r="J474" s="12"/>
      <c r="K474" s="12"/>
      <c r="L474" s="12"/>
      <c r="M474" s="12"/>
      <c r="U474" s="17"/>
      <c r="V474" s="19"/>
    </row>
    <row r="475" spans="4:22" ht="15.75" customHeight="1">
      <c r="D475" s="17"/>
      <c r="E475" s="18"/>
      <c r="F475" s="18"/>
      <c r="G475" s="12"/>
      <c r="H475" s="12"/>
      <c r="I475" s="12"/>
      <c r="J475" s="12"/>
      <c r="K475" s="12"/>
      <c r="L475" s="12"/>
      <c r="M475" s="12"/>
      <c r="U475" s="17"/>
      <c r="V475" s="19"/>
    </row>
    <row r="476" spans="4:22" ht="15.75" customHeight="1">
      <c r="D476" s="17"/>
      <c r="E476" s="18"/>
      <c r="F476" s="18"/>
      <c r="G476" s="12"/>
      <c r="H476" s="12"/>
      <c r="I476" s="12"/>
      <c r="J476" s="12"/>
      <c r="K476" s="12"/>
      <c r="L476" s="12"/>
      <c r="M476" s="12"/>
      <c r="U476" s="17"/>
      <c r="V476" s="19"/>
    </row>
    <row r="477" spans="4:22" ht="15.75" customHeight="1">
      <c r="D477" s="17"/>
      <c r="E477" s="18"/>
      <c r="F477" s="18"/>
      <c r="G477" s="12"/>
      <c r="H477" s="12"/>
      <c r="I477" s="12"/>
      <c r="J477" s="12"/>
      <c r="K477" s="12"/>
      <c r="L477" s="12"/>
      <c r="M477" s="12"/>
      <c r="U477" s="17"/>
      <c r="V477" s="19"/>
    </row>
    <row r="478" spans="4:22" ht="15.75" customHeight="1">
      <c r="D478" s="17"/>
      <c r="E478" s="18"/>
      <c r="F478" s="18"/>
      <c r="G478" s="12"/>
      <c r="H478" s="12"/>
      <c r="I478" s="12"/>
      <c r="J478" s="12"/>
      <c r="K478" s="12"/>
      <c r="L478" s="12"/>
      <c r="M478" s="12"/>
      <c r="U478" s="17"/>
      <c r="V478" s="19"/>
    </row>
    <row r="479" spans="4:22" ht="15.75" customHeight="1">
      <c r="D479" s="17"/>
      <c r="E479" s="18"/>
      <c r="F479" s="18"/>
      <c r="G479" s="12"/>
      <c r="H479" s="12"/>
      <c r="I479" s="12"/>
      <c r="J479" s="12"/>
      <c r="K479" s="12"/>
      <c r="L479" s="12"/>
      <c r="M479" s="12"/>
      <c r="U479" s="17"/>
      <c r="V479" s="19"/>
    </row>
    <row r="480" spans="4:22" ht="15.75" customHeight="1">
      <c r="D480" s="17"/>
      <c r="E480" s="18"/>
      <c r="F480" s="18"/>
      <c r="G480" s="12"/>
      <c r="H480" s="12"/>
      <c r="I480" s="12"/>
      <c r="J480" s="12"/>
      <c r="K480" s="12"/>
      <c r="L480" s="12"/>
      <c r="M480" s="12"/>
      <c r="U480" s="17"/>
      <c r="V480" s="19"/>
    </row>
    <row r="481" spans="4:22" ht="15.75" customHeight="1">
      <c r="D481" s="17"/>
      <c r="E481" s="18"/>
      <c r="F481" s="18"/>
      <c r="G481" s="12"/>
      <c r="H481" s="12"/>
      <c r="I481" s="12"/>
      <c r="J481" s="12"/>
      <c r="K481" s="12"/>
      <c r="L481" s="12"/>
      <c r="M481" s="12"/>
      <c r="U481" s="17"/>
      <c r="V481" s="19"/>
    </row>
    <row r="482" spans="4:22" ht="15.75" customHeight="1">
      <c r="D482" s="17"/>
      <c r="E482" s="18"/>
      <c r="F482" s="18"/>
      <c r="G482" s="12"/>
      <c r="H482" s="12"/>
      <c r="I482" s="12"/>
      <c r="J482" s="12"/>
      <c r="K482" s="12"/>
      <c r="L482" s="12"/>
      <c r="M482" s="12"/>
      <c r="U482" s="17"/>
      <c r="V482" s="19"/>
    </row>
    <row r="483" spans="4:22" ht="15.75" customHeight="1">
      <c r="D483" s="17"/>
      <c r="E483" s="18"/>
      <c r="F483" s="18"/>
      <c r="G483" s="12"/>
      <c r="H483" s="12"/>
      <c r="I483" s="12"/>
      <c r="J483" s="12"/>
      <c r="K483" s="12"/>
      <c r="L483" s="12"/>
      <c r="M483" s="12"/>
      <c r="U483" s="17"/>
      <c r="V483" s="19"/>
    </row>
    <row r="484" spans="4:22" ht="15.75" customHeight="1">
      <c r="D484" s="17"/>
      <c r="E484" s="18"/>
      <c r="F484" s="18"/>
      <c r="G484" s="12"/>
      <c r="H484" s="12"/>
      <c r="I484" s="12"/>
      <c r="J484" s="12"/>
      <c r="K484" s="12"/>
      <c r="L484" s="12"/>
      <c r="M484" s="12"/>
      <c r="U484" s="17"/>
      <c r="V484" s="19"/>
    </row>
    <row r="485" spans="4:22" ht="15.75" customHeight="1">
      <c r="D485" s="17"/>
      <c r="E485" s="18"/>
      <c r="F485" s="18"/>
      <c r="G485" s="12"/>
      <c r="H485" s="12"/>
      <c r="I485" s="12"/>
      <c r="J485" s="12"/>
      <c r="K485" s="12"/>
      <c r="L485" s="12"/>
      <c r="M485" s="12"/>
      <c r="U485" s="17"/>
      <c r="V485" s="19"/>
    </row>
    <row r="486" spans="4:22" ht="15.75" customHeight="1">
      <c r="D486" s="17"/>
      <c r="E486" s="18"/>
      <c r="F486" s="18"/>
      <c r="G486" s="12"/>
      <c r="H486" s="12"/>
      <c r="I486" s="12"/>
      <c r="J486" s="12"/>
      <c r="K486" s="12"/>
      <c r="L486" s="12"/>
      <c r="M486" s="12"/>
      <c r="U486" s="17"/>
      <c r="V486" s="19"/>
    </row>
    <row r="487" spans="4:22" ht="15.75" customHeight="1">
      <c r="D487" s="17"/>
      <c r="E487" s="18"/>
      <c r="F487" s="18"/>
      <c r="G487" s="12"/>
      <c r="H487" s="12"/>
      <c r="I487" s="12"/>
      <c r="J487" s="12"/>
      <c r="K487" s="12"/>
      <c r="L487" s="12"/>
      <c r="M487" s="12"/>
      <c r="U487" s="17"/>
      <c r="V487" s="19"/>
    </row>
    <row r="488" spans="4:22" ht="15.75" customHeight="1">
      <c r="D488" s="17"/>
      <c r="E488" s="18"/>
      <c r="F488" s="18"/>
      <c r="G488" s="12"/>
      <c r="H488" s="12"/>
      <c r="I488" s="12"/>
      <c r="J488" s="12"/>
      <c r="K488" s="12"/>
      <c r="L488" s="12"/>
      <c r="M488" s="12"/>
      <c r="U488" s="17"/>
      <c r="V488" s="19"/>
    </row>
    <row r="489" spans="4:22" ht="15.75" customHeight="1">
      <c r="D489" s="17"/>
      <c r="E489" s="18"/>
      <c r="F489" s="18"/>
      <c r="G489" s="12"/>
      <c r="H489" s="12"/>
      <c r="I489" s="12"/>
      <c r="J489" s="12"/>
      <c r="K489" s="12"/>
      <c r="L489" s="12"/>
      <c r="M489" s="12"/>
      <c r="U489" s="17"/>
      <c r="V489" s="19"/>
    </row>
    <row r="490" spans="4:22" ht="15.75" customHeight="1">
      <c r="D490" s="17"/>
      <c r="E490" s="18"/>
      <c r="F490" s="18"/>
      <c r="G490" s="12"/>
      <c r="H490" s="12"/>
      <c r="I490" s="12"/>
      <c r="J490" s="12"/>
      <c r="K490" s="12"/>
      <c r="L490" s="12"/>
      <c r="M490" s="12"/>
      <c r="U490" s="17"/>
      <c r="V490" s="19"/>
    </row>
    <row r="491" spans="4:22" ht="15.75" customHeight="1">
      <c r="D491" s="17"/>
      <c r="E491" s="18"/>
      <c r="F491" s="18"/>
      <c r="G491" s="12"/>
      <c r="H491" s="12"/>
      <c r="I491" s="12"/>
      <c r="J491" s="12"/>
      <c r="K491" s="12"/>
      <c r="L491" s="12"/>
      <c r="M491" s="12"/>
      <c r="U491" s="17"/>
      <c r="V491" s="19"/>
    </row>
    <row r="492" spans="4:22" ht="15.75" customHeight="1">
      <c r="D492" s="17"/>
      <c r="E492" s="18"/>
      <c r="F492" s="18"/>
      <c r="G492" s="12"/>
      <c r="H492" s="12"/>
      <c r="I492" s="12"/>
      <c r="J492" s="12"/>
      <c r="K492" s="12"/>
      <c r="L492" s="12"/>
      <c r="M492" s="12"/>
      <c r="U492" s="17"/>
      <c r="V492" s="19"/>
    </row>
    <row r="493" spans="4:22" ht="15.75" customHeight="1">
      <c r="D493" s="17"/>
      <c r="E493" s="18"/>
      <c r="F493" s="18"/>
      <c r="G493" s="12"/>
      <c r="H493" s="12"/>
      <c r="I493" s="12"/>
      <c r="J493" s="12"/>
      <c r="K493" s="12"/>
      <c r="L493" s="12"/>
      <c r="M493" s="12"/>
      <c r="U493" s="17"/>
      <c r="V493" s="19"/>
    </row>
    <row r="494" spans="4:22" ht="15.75" customHeight="1">
      <c r="D494" s="17"/>
      <c r="E494" s="18"/>
      <c r="F494" s="18"/>
      <c r="G494" s="12"/>
      <c r="H494" s="12"/>
      <c r="I494" s="12"/>
      <c r="J494" s="12"/>
      <c r="K494" s="12"/>
      <c r="L494" s="12"/>
      <c r="M494" s="12"/>
      <c r="U494" s="17"/>
      <c r="V494" s="19"/>
    </row>
    <row r="495" spans="4:22" ht="15.75" customHeight="1">
      <c r="D495" s="17"/>
      <c r="E495" s="18"/>
      <c r="F495" s="18"/>
      <c r="G495" s="12"/>
      <c r="H495" s="12"/>
      <c r="I495" s="12"/>
      <c r="J495" s="12"/>
      <c r="K495" s="12"/>
      <c r="L495" s="12"/>
      <c r="M495" s="12"/>
      <c r="U495" s="17"/>
      <c r="V495" s="19"/>
    </row>
    <row r="496" spans="4:22" ht="15.75" customHeight="1">
      <c r="D496" s="17"/>
      <c r="E496" s="18"/>
      <c r="F496" s="18"/>
      <c r="G496" s="12"/>
      <c r="H496" s="12"/>
      <c r="I496" s="12"/>
      <c r="J496" s="12"/>
      <c r="K496" s="12"/>
      <c r="L496" s="12"/>
      <c r="M496" s="12"/>
      <c r="U496" s="17"/>
      <c r="V496" s="19"/>
    </row>
    <row r="497" spans="4:22" ht="15.75" customHeight="1">
      <c r="D497" s="17"/>
      <c r="E497" s="18"/>
      <c r="F497" s="18"/>
      <c r="G497" s="12"/>
      <c r="H497" s="12"/>
      <c r="I497" s="12"/>
      <c r="J497" s="12"/>
      <c r="K497" s="12"/>
      <c r="L497" s="12"/>
      <c r="M497" s="12"/>
      <c r="U497" s="17"/>
      <c r="V497" s="19"/>
    </row>
    <row r="498" spans="4:22" ht="15.75" customHeight="1">
      <c r="D498" s="17"/>
      <c r="E498" s="18"/>
      <c r="F498" s="18"/>
      <c r="G498" s="12"/>
      <c r="H498" s="12"/>
      <c r="I498" s="12"/>
      <c r="J498" s="12"/>
      <c r="K498" s="12"/>
      <c r="L498" s="12"/>
      <c r="M498" s="12"/>
      <c r="U498" s="17"/>
      <c r="V498" s="19"/>
    </row>
    <row r="499" spans="4:22" ht="15.75" customHeight="1">
      <c r="D499" s="17"/>
      <c r="E499" s="18"/>
      <c r="F499" s="18"/>
      <c r="G499" s="12"/>
      <c r="H499" s="12"/>
      <c r="I499" s="12"/>
      <c r="J499" s="12"/>
      <c r="K499" s="12"/>
      <c r="L499" s="12"/>
      <c r="M499" s="12"/>
      <c r="U499" s="17"/>
      <c r="V499" s="19"/>
    </row>
    <row r="500" spans="4:22" ht="15.75" customHeight="1">
      <c r="D500" s="17"/>
      <c r="E500" s="18"/>
      <c r="F500" s="18"/>
      <c r="G500" s="12"/>
      <c r="H500" s="12"/>
      <c r="I500" s="12"/>
      <c r="J500" s="12"/>
      <c r="K500" s="12"/>
      <c r="L500" s="12"/>
      <c r="M500" s="12"/>
      <c r="U500" s="17"/>
      <c r="V500" s="19"/>
    </row>
    <row r="501" spans="4:22" ht="15.75" customHeight="1">
      <c r="D501" s="17"/>
      <c r="E501" s="18"/>
      <c r="F501" s="18"/>
      <c r="G501" s="12"/>
      <c r="H501" s="12"/>
      <c r="I501" s="12"/>
      <c r="J501" s="12"/>
      <c r="K501" s="12"/>
      <c r="L501" s="12"/>
      <c r="M501" s="12"/>
      <c r="U501" s="17"/>
      <c r="V501" s="19"/>
    </row>
    <row r="502" spans="4:22" ht="15.75" customHeight="1">
      <c r="D502" s="17"/>
      <c r="E502" s="18"/>
      <c r="F502" s="18"/>
      <c r="G502" s="12"/>
      <c r="H502" s="12"/>
      <c r="I502" s="12"/>
      <c r="J502" s="12"/>
      <c r="K502" s="12"/>
      <c r="L502" s="12"/>
      <c r="M502" s="12"/>
      <c r="U502" s="17"/>
      <c r="V502" s="19"/>
    </row>
    <row r="503" spans="4:22" ht="15.75" customHeight="1">
      <c r="D503" s="17"/>
      <c r="E503" s="18"/>
      <c r="F503" s="18"/>
      <c r="G503" s="12"/>
      <c r="H503" s="12"/>
      <c r="I503" s="12"/>
      <c r="J503" s="12"/>
      <c r="K503" s="12"/>
      <c r="L503" s="12"/>
      <c r="M503" s="12"/>
      <c r="U503" s="17"/>
      <c r="V503" s="19"/>
    </row>
    <row r="504" spans="4:22" ht="15.75" customHeight="1">
      <c r="D504" s="17"/>
      <c r="E504" s="18"/>
      <c r="F504" s="18"/>
      <c r="G504" s="12"/>
      <c r="H504" s="12"/>
      <c r="I504" s="12"/>
      <c r="J504" s="12"/>
      <c r="K504" s="12"/>
      <c r="L504" s="12"/>
      <c r="M504" s="12"/>
      <c r="U504" s="17"/>
      <c r="V504" s="19"/>
    </row>
    <row r="505" spans="4:22" ht="15.75" customHeight="1">
      <c r="D505" s="17"/>
      <c r="E505" s="18"/>
      <c r="F505" s="18"/>
      <c r="G505" s="12"/>
      <c r="H505" s="12"/>
      <c r="I505" s="12"/>
      <c r="J505" s="12"/>
      <c r="K505" s="12"/>
      <c r="L505" s="12"/>
      <c r="M505" s="12"/>
      <c r="U505" s="17"/>
      <c r="V505" s="19"/>
    </row>
    <row r="506" spans="4:22" ht="15.75" customHeight="1">
      <c r="D506" s="17"/>
      <c r="E506" s="18"/>
      <c r="F506" s="18"/>
      <c r="G506" s="12"/>
      <c r="H506" s="12"/>
      <c r="I506" s="12"/>
      <c r="J506" s="12"/>
      <c r="K506" s="12"/>
      <c r="L506" s="12"/>
      <c r="M506" s="12"/>
      <c r="U506" s="17"/>
      <c r="V506" s="19"/>
    </row>
    <row r="507" spans="4:22" ht="15.75" customHeight="1">
      <c r="D507" s="17"/>
      <c r="E507" s="18"/>
      <c r="F507" s="18"/>
      <c r="G507" s="12"/>
      <c r="H507" s="12"/>
      <c r="I507" s="12"/>
      <c r="J507" s="12"/>
      <c r="K507" s="12"/>
      <c r="L507" s="12"/>
      <c r="M507" s="12"/>
      <c r="U507" s="17"/>
      <c r="V507" s="19"/>
    </row>
    <row r="508" spans="4:22" ht="15.75" customHeight="1">
      <c r="D508" s="17"/>
      <c r="E508" s="18"/>
      <c r="F508" s="18"/>
      <c r="G508" s="12"/>
      <c r="H508" s="12"/>
      <c r="I508" s="12"/>
      <c r="J508" s="12"/>
      <c r="K508" s="12"/>
      <c r="L508" s="12"/>
      <c r="M508" s="12"/>
      <c r="U508" s="17"/>
      <c r="V508" s="19"/>
    </row>
    <row r="509" spans="4:22" ht="15.75" customHeight="1">
      <c r="D509" s="17"/>
      <c r="E509" s="18"/>
      <c r="F509" s="18"/>
      <c r="G509" s="12"/>
      <c r="H509" s="12"/>
      <c r="I509" s="12"/>
      <c r="J509" s="12"/>
      <c r="K509" s="12"/>
      <c r="L509" s="12"/>
      <c r="M509" s="12"/>
      <c r="U509" s="17"/>
      <c r="V509" s="19"/>
    </row>
    <row r="510" spans="4:22" ht="15.75" customHeight="1">
      <c r="D510" s="17"/>
      <c r="E510" s="18"/>
      <c r="F510" s="18"/>
      <c r="G510" s="12"/>
      <c r="H510" s="12"/>
      <c r="I510" s="12"/>
      <c r="J510" s="12"/>
      <c r="K510" s="12"/>
      <c r="L510" s="12"/>
      <c r="M510" s="12"/>
      <c r="U510" s="17"/>
      <c r="V510" s="19"/>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H605"/>
  <sheetViews>
    <sheetView showGridLines="0" tabSelected="1" zoomScale="70" zoomScaleNormal="70" workbookViewId="0"/>
  </sheetViews>
  <sheetFormatPr defaultColWidth="8.875" defaultRowHeight="16.5" customHeight="1"/>
  <cols>
    <col min="1" max="1" width="8.5" style="5" customWidth="1"/>
    <col min="2" max="2" width="24.875" style="47" customWidth="1"/>
    <col min="3" max="3" width="19.125" style="47" customWidth="1"/>
    <col min="4" max="4" width="22.375" style="47" customWidth="1"/>
    <col min="5" max="5" width="16" style="47" customWidth="1"/>
    <col min="6" max="6" width="19.125" style="47" customWidth="1"/>
    <col min="7" max="7" width="8.875" style="47"/>
    <col min="8" max="8" width="13" style="47" customWidth="1"/>
    <col min="9" max="16384" width="8.875" style="47"/>
  </cols>
  <sheetData>
    <row r="2" spans="2:6" ht="40.5" customHeight="1">
      <c r="B2" s="46"/>
    </row>
    <row r="4" spans="2:6" ht="16.5" customHeight="1">
      <c r="B4" s="96" t="s">
        <v>279</v>
      </c>
      <c r="C4" s="96" t="s">
        <v>91</v>
      </c>
      <c r="D4" s="96" t="s">
        <v>92</v>
      </c>
      <c r="E4" s="185"/>
    </row>
    <row r="5" spans="2:6" ht="16.5" customHeight="1">
      <c r="B5" s="43" t="s">
        <v>106</v>
      </c>
      <c r="C5" s="49">
        <f>D5/$D$8</f>
        <v>0.66279069767441856</v>
      </c>
      <c r="D5" s="48">
        <f>COUNTIF('AMZN Auto Part MASTER'!$D$4:$GU$4,B5)</f>
        <v>57</v>
      </c>
      <c r="E5" s="48"/>
    </row>
    <row r="6" spans="2:6" ht="16.5" customHeight="1">
      <c r="B6" s="5" t="s">
        <v>265</v>
      </c>
      <c r="C6" s="49">
        <f>D6/$D$8</f>
        <v>0.33720930232558138</v>
      </c>
      <c r="D6" s="48">
        <f>COUNTIF('AMZN Auto Part MASTER'!$D$4:$GU$4,B6)</f>
        <v>29</v>
      </c>
      <c r="E6" s="48"/>
    </row>
    <row r="7" spans="2:6" ht="16.5" customHeight="1">
      <c r="B7" s="43"/>
      <c r="C7" s="49"/>
      <c r="D7" s="48"/>
      <c r="E7" s="48"/>
    </row>
    <row r="8" spans="2:6" ht="16.5" customHeight="1">
      <c r="B8" s="96" t="s">
        <v>93</v>
      </c>
      <c r="C8" s="118"/>
      <c r="D8" s="96">
        <f>SUM(D5:D7)</f>
        <v>86</v>
      </c>
      <c r="E8" s="8"/>
    </row>
    <row r="9" spans="2:6" ht="16.5" customHeight="1">
      <c r="B9" s="36"/>
      <c r="C9" s="49"/>
      <c r="D9" s="48"/>
      <c r="E9" s="48"/>
    </row>
    <row r="10" spans="2:6" ht="16.5" customHeight="1">
      <c r="B10" s="7"/>
      <c r="C10" s="49"/>
      <c r="D10" s="48"/>
      <c r="E10" s="48"/>
    </row>
    <row r="13" spans="2:6" ht="16.5" customHeight="1">
      <c r="B13" s="43"/>
      <c r="C13" s="49"/>
      <c r="D13" s="48"/>
      <c r="E13" s="48"/>
    </row>
    <row r="14" spans="2:6" ht="16.5" customHeight="1">
      <c r="B14" s="43"/>
      <c r="C14" s="49"/>
      <c r="D14" s="48"/>
      <c r="E14" s="48"/>
    </row>
    <row r="15" spans="2:6" ht="16.5" customHeight="1">
      <c r="C15" s="49"/>
      <c r="D15" s="48"/>
      <c r="E15" s="48"/>
      <c r="F15" s="48"/>
    </row>
    <row r="16" spans="2:6" ht="16.5" customHeight="1">
      <c r="C16" s="49"/>
      <c r="D16" s="48"/>
      <c r="E16" s="48"/>
      <c r="F16" s="48"/>
    </row>
    <row r="17" spans="1:6" ht="16.5" customHeight="1">
      <c r="A17" s="119">
        <v>1</v>
      </c>
      <c r="B17" s="142" t="s">
        <v>90</v>
      </c>
      <c r="C17" s="120" t="s">
        <v>106</v>
      </c>
      <c r="D17" s="120" t="s">
        <v>238</v>
      </c>
      <c r="E17" s="96" t="s">
        <v>265</v>
      </c>
      <c r="F17" s="96" t="s">
        <v>237</v>
      </c>
    </row>
    <row r="18" spans="1:6" ht="16.5" customHeight="1">
      <c r="B18" s="109" t="s">
        <v>110</v>
      </c>
      <c r="C18" s="5">
        <f>COUNTIFS('1. Discounting'!$B$45:$B$544,'Independent vs Chain'!$C$17,'1. Discounting'!$D$45:$D$544,'Independent vs Chain'!B18)</f>
        <v>3</v>
      </c>
      <c r="D18" s="81">
        <f>C18/$C$23</f>
        <v>5.2631578947368418E-2</v>
      </c>
      <c r="E18" s="5">
        <f>COUNTIFS('1. Discounting'!$B$45:$B$544,'Independent vs Chain'!$E$17,'1. Discounting'!$D$45:$D$544,'Independent vs Chain'!B18)</f>
        <v>2</v>
      </c>
      <c r="F18" s="81">
        <f>IFERROR(E18/$E$23,0)</f>
        <v>6.8965517241379309E-2</v>
      </c>
    </row>
    <row r="19" spans="1:6" ht="16.5" customHeight="1">
      <c r="B19" s="109" t="s">
        <v>151</v>
      </c>
      <c r="C19" s="5">
        <f>COUNTIFS('1. Discounting'!$B$45:$B$544,'Independent vs Chain'!$C$17,'1. Discounting'!$D$45:$D$544,'Independent vs Chain'!B19)</f>
        <v>45</v>
      </c>
      <c r="D19" s="81">
        <f>C19/$C$23</f>
        <v>0.78947368421052633</v>
      </c>
      <c r="E19" s="5">
        <f>COUNTIFS('1. Discounting'!$B$45:$B$544,'Independent vs Chain'!$E$17,'1. Discounting'!$D$45:$D$544,'Independent vs Chain'!B19)</f>
        <v>27</v>
      </c>
      <c r="F19" s="81">
        <f>IFERROR((E19/$E$23),0)</f>
        <v>0.93103448275862066</v>
      </c>
    </row>
    <row r="20" spans="1:6" ht="16.5" customHeight="1">
      <c r="B20" s="109" t="s">
        <v>153</v>
      </c>
      <c r="C20" s="5">
        <f>COUNTIFS('1. Discounting'!$B$45:$B$544,'Independent vs Chain'!$C$17,'1. Discounting'!$D$45:$D$544,'Independent vs Chain'!B20)</f>
        <v>5</v>
      </c>
      <c r="D20" s="81">
        <f>C20/$C$23</f>
        <v>8.771929824561403E-2</v>
      </c>
      <c r="E20" s="5">
        <f>COUNTIFS('1. Discounting'!$B$45:$B$544,'Independent vs Chain'!$E$17,'1. Discounting'!$D$45:$D$544,'Independent vs Chain'!B20)</f>
        <v>0</v>
      </c>
      <c r="F20" s="81">
        <f>IFERROR(E20/$E$23,0)</f>
        <v>0</v>
      </c>
    </row>
    <row r="21" spans="1:6" ht="16.5" customHeight="1">
      <c r="B21" s="109" t="s">
        <v>150</v>
      </c>
      <c r="C21" s="5">
        <f>COUNTIFS('1. Discounting'!$B$45:$B$544,'Independent vs Chain'!$C$17,'1. Discounting'!$D$45:$D$544,'Independent vs Chain'!B21)</f>
        <v>4</v>
      </c>
      <c r="D21" s="81">
        <f>C21/$C$23</f>
        <v>7.0175438596491224E-2</v>
      </c>
      <c r="E21" s="5">
        <f>COUNTIFS('1. Discounting'!$B$45:$B$544,'Independent vs Chain'!$E$17,'1. Discounting'!$D$45:$D$544,'Independent vs Chain'!B21)</f>
        <v>0</v>
      </c>
      <c r="F21" s="81">
        <f>IFERROR(E21/$E$23,0)</f>
        <v>0</v>
      </c>
    </row>
    <row r="22" spans="1:6" ht="16.5" customHeight="1">
      <c r="B22" s="109"/>
    </row>
    <row r="23" spans="1:6" ht="16.5" customHeight="1">
      <c r="B23" s="142" t="s">
        <v>93</v>
      </c>
      <c r="C23" s="120">
        <f>SUM(C18:C21)</f>
        <v>57</v>
      </c>
      <c r="D23" s="119"/>
      <c r="E23" s="96">
        <f>SUM(E18:E21)</f>
        <v>29</v>
      </c>
      <c r="F23" s="111"/>
    </row>
    <row r="24" spans="1:6" ht="16.5" customHeight="1">
      <c r="B24" s="109"/>
    </row>
    <row r="25" spans="1:6" ht="16.5" customHeight="1">
      <c r="B25" s="110"/>
      <c r="C25" s="127"/>
      <c r="D25" s="127"/>
      <c r="E25" s="127"/>
      <c r="F25" s="128"/>
    </row>
    <row r="27" spans="1:6" ht="16.5" customHeight="1">
      <c r="B27" s="109" t="s">
        <v>1073</v>
      </c>
      <c r="C27" s="47">
        <f>+C18+C19+C21+E18+E19+E21</f>
        <v>81</v>
      </c>
    </row>
    <row r="31" spans="1:6" ht="16.5" customHeight="1">
      <c r="A31" s="119" t="s">
        <v>98</v>
      </c>
      <c r="B31" s="184" t="s">
        <v>111</v>
      </c>
    </row>
    <row r="33" spans="1:6" ht="16.5" customHeight="1">
      <c r="A33" s="109"/>
      <c r="B33" s="142" t="s">
        <v>280</v>
      </c>
      <c r="C33" s="120" t="s">
        <v>106</v>
      </c>
      <c r="D33" s="120" t="s">
        <v>238</v>
      </c>
      <c r="E33" s="95" t="s">
        <v>265</v>
      </c>
      <c r="F33" s="95" t="s">
        <v>237</v>
      </c>
    </row>
    <row r="34" spans="1:6" ht="16.5" customHeight="1">
      <c r="A34" s="109"/>
      <c r="B34" s="109" t="s">
        <v>120</v>
      </c>
      <c r="C34" s="5">
        <f>COUNTIFS('1. Discounting'!$B$45:$B$544,'Independent vs Chain'!$C$33,'1. Discounting'!$F$45:$F$544,B34)+COUNTIFS('1. Discounting'!$B$45:$B$544,'Independent vs Chain'!$C$33,'1. Discounting'!$G$45:$G$544,B34)+COUNTIFS('1. Discounting'!$B$45:$B$544,'Independent vs Chain'!$C$33,'1. Discounting'!$H$45:$H$544,B34)+COUNTIFS('1. Discounting'!$B$45:$B$544,'Independent vs Chain'!$C$33,'1. Discounting'!$I$45:$I$544,B34)+COUNTIFS('1. Discounting'!$B$45:$B$544,'Independent vs Chain'!$C$33,'1. Discounting'!$J$45:$J$544,B34)</f>
        <v>8</v>
      </c>
      <c r="D34" s="81">
        <f t="shared" ref="D34:D43" si="0">C34/$C$45</f>
        <v>0.26666666666666666</v>
      </c>
      <c r="E34" s="5">
        <f>COUNTIFS('1. Discounting'!$B$45:$B$544,'Independent vs Chain'!$E$33,'1. Discounting'!$F$45:$F$544,B34)+COUNTIFS('1. Discounting'!$B$45:$B$544,'Independent vs Chain'!$E$33,'1. Discounting'!$G$45:$G$544,B34)+COUNTIFS('1. Discounting'!$B$45:$B$544,'Independent vs Chain'!$E$33,'1. Discounting'!$H$45:$H$544,B34)+COUNTIFS('1. Discounting'!$B$45:$B$544,'Independent vs Chain'!$E$33,'1. Discounting'!$I$45:$I$544,B34)+COUNTIFS('1. Discounting'!$B$45:$B$544,'Independent vs Chain'!$E$33,'1. Discounting'!$J$45:$J$544,B34)</f>
        <v>1</v>
      </c>
      <c r="F34" s="81">
        <f t="shared" ref="F34:F43" si="1">IFERROR(E34/$E$45,0)</f>
        <v>4.7619047619047616E-2</v>
      </c>
    </row>
    <row r="35" spans="1:6" ht="16.5" customHeight="1">
      <c r="A35" s="114"/>
      <c r="B35" s="115" t="s">
        <v>118</v>
      </c>
      <c r="C35" s="5">
        <f>COUNTIFS('1. Discounting'!$B$45:$B$544,'Independent vs Chain'!$C$33,'1. Discounting'!$F$45:$F$544,B35)+COUNTIFS('1. Discounting'!$B$45:$B$544,'Independent vs Chain'!$C$33,'1. Discounting'!$G$45:$G$544,B35)+COUNTIFS('1. Discounting'!$B$45:$B$544,'Independent vs Chain'!$C$33,'1. Discounting'!$H$45:$H$544,B35)+COUNTIFS('1. Discounting'!$B$45:$B$544,'Independent vs Chain'!$C$33,'1. Discounting'!$I$45:$I$544,B35)+COUNTIFS('1. Discounting'!$B$45:$B$544,'Independent vs Chain'!$C$33,'1. Discounting'!$J$45:$J$544,B35)</f>
        <v>15</v>
      </c>
      <c r="D35" s="81">
        <f t="shared" si="0"/>
        <v>0.5</v>
      </c>
      <c r="E35" s="5">
        <f>COUNTIFS('1. Discounting'!$B$45:$B$544,'Independent vs Chain'!$E$33,'1. Discounting'!$F$45:$F$544,B35)+COUNTIFS('1. Discounting'!$B$45:$B$544,'Independent vs Chain'!$E$33,'1. Discounting'!$G$45:$G$544,B35)+COUNTIFS('1. Discounting'!$B$45:$B$544,'Independent vs Chain'!$E$33,'1. Discounting'!$H$45:$H$544,B35)+COUNTIFS('1. Discounting'!$B$45:$B$544,'Independent vs Chain'!$E$33,'1. Discounting'!$I$45:$I$544,B35)+COUNTIFS('1. Discounting'!$B$45:$B$544,'Independent vs Chain'!$E$33,'1. Discounting'!$J$45:$J$544,B35)</f>
        <v>4</v>
      </c>
      <c r="F35" s="81">
        <f t="shared" si="1"/>
        <v>0.19047619047619047</v>
      </c>
    </row>
    <row r="36" spans="1:6" ht="16.5" customHeight="1">
      <c r="A36" s="116"/>
      <c r="B36" s="116" t="s">
        <v>116</v>
      </c>
      <c r="C36" s="5">
        <f>COUNTIFS('1. Discounting'!$B$45:$B$544,'Independent vs Chain'!$C$33,'1. Discounting'!$F$45:$F$544,B36)+COUNTIFS('1. Discounting'!$B$45:$B$544,'Independent vs Chain'!$C$33,'1. Discounting'!$G$45:$G$544,B36)+COUNTIFS('1. Discounting'!$B$45:$B$544,'Independent vs Chain'!$C$33,'1. Discounting'!$H$45:$H$544,B36)+COUNTIFS('1. Discounting'!$B$45:$B$544,'Independent vs Chain'!$C$33,'1. Discounting'!$I$45:$I$544,B36)+COUNTIFS('1. Discounting'!$B$45:$B$544,'Independent vs Chain'!$C$33,'1. Discounting'!$J$45:$J$544,B36)</f>
        <v>3</v>
      </c>
      <c r="D36" s="81">
        <f t="shared" si="0"/>
        <v>0.1</v>
      </c>
      <c r="E36" s="5">
        <f>COUNTIFS('1. Discounting'!$B$45:$B$544,'Independent vs Chain'!$E$33,'1. Discounting'!$F$45:$F$544,B36)+COUNTIFS('1. Discounting'!$B$45:$B$544,'Independent vs Chain'!$E$33,'1. Discounting'!$G$45:$G$544,B36)+COUNTIFS('1. Discounting'!$B$45:$B$544,'Independent vs Chain'!$E$33,'1. Discounting'!$H$45:$H$544,B36)+COUNTIFS('1. Discounting'!$B$45:$B$544,'Independent vs Chain'!$E$33,'1. Discounting'!$I$45:$I$544,B36)+COUNTIFS('1. Discounting'!$B$45:$B$544,'Independent vs Chain'!$E$33,'1. Discounting'!$J$45:$J$544,B36)</f>
        <v>6</v>
      </c>
      <c r="F36" s="81">
        <f>IFERROR(E36/$E$45,0)</f>
        <v>0.2857142857142857</v>
      </c>
    </row>
    <row r="37" spans="1:6" ht="16.5" customHeight="1">
      <c r="A37" s="116"/>
      <c r="B37" s="116" t="s">
        <v>117</v>
      </c>
      <c r="C37" s="5">
        <f>COUNTIFS('1. Discounting'!$B$45:$B$544,'Independent vs Chain'!$C$33,'1. Discounting'!$F$45:$F$544,B37)+COUNTIFS('1. Discounting'!$B$45:$B$544,'Independent vs Chain'!$C$33,'1. Discounting'!$G$45:$G$544,B37)+COUNTIFS('1. Discounting'!$B$45:$B$544,'Independent vs Chain'!$C$33,'1. Discounting'!$H$45:$H$544,B37)+COUNTIFS('1. Discounting'!$B$45:$B$544,'Independent vs Chain'!$C$33,'1. Discounting'!$I$45:$I$544,B37)+COUNTIFS('1. Discounting'!$B$45:$B$544,'Independent vs Chain'!$C$33,'1. Discounting'!$J$45:$J$544,B37)</f>
        <v>0</v>
      </c>
      <c r="D37" s="81">
        <f t="shared" si="0"/>
        <v>0</v>
      </c>
      <c r="E37" s="5">
        <f>COUNTIFS('1. Discounting'!$B$45:$B$544,'Independent vs Chain'!$E$33,'1. Discounting'!$F$45:$F$544,B37)+COUNTIFS('1. Discounting'!$B$45:$B$544,'Independent vs Chain'!$E$33,'1. Discounting'!$G$45:$G$544,B37)+COUNTIFS('1. Discounting'!$B$45:$B$544,'Independent vs Chain'!$E$33,'1. Discounting'!$H$45:$H$544,B37)+COUNTIFS('1. Discounting'!$B$45:$B$544,'Independent vs Chain'!$E$33,'1. Discounting'!$I$45:$I$544,B37)+COUNTIFS('1. Discounting'!$B$45:$B$544,'Independent vs Chain'!$E$33,'1. Discounting'!$J$45:$J$544,B37)</f>
        <v>7</v>
      </c>
      <c r="F37" s="81">
        <f>IFERROR(E37/$E$45,0)</f>
        <v>0.33333333333333331</v>
      </c>
    </row>
    <row r="38" spans="1:6" ht="16.5" customHeight="1">
      <c r="A38" s="115"/>
      <c r="B38" s="114" t="s">
        <v>123</v>
      </c>
      <c r="C38" s="5">
        <f>COUNTIFS('1. Discounting'!$B$45:$B$544,'Independent vs Chain'!$C$33,'1. Discounting'!$F$45:$F$544,B38)+COUNTIFS('1. Discounting'!$B$45:$B$544,'Independent vs Chain'!$C$33,'1. Discounting'!$G$45:$G$544,B38)+COUNTIFS('1. Discounting'!$B$45:$B$544,'Independent vs Chain'!$C$33,'1. Discounting'!$H$45:$H$544,B38)+COUNTIFS('1. Discounting'!$B$45:$B$544,'Independent vs Chain'!$C$33,'1. Discounting'!$I$45:$I$544,B38)+COUNTIFS('1. Discounting'!$B$45:$B$544,'Independent vs Chain'!$C$33,'1. Discounting'!$J$45:$J$544,B38)</f>
        <v>1</v>
      </c>
      <c r="D38" s="81">
        <f t="shared" si="0"/>
        <v>3.3333333333333333E-2</v>
      </c>
      <c r="E38" s="5">
        <f>COUNTIFS('1. Discounting'!$B$45:$B$544,'Independent vs Chain'!$E$33,'1. Discounting'!$F$45:$F$544,B38)+COUNTIFS('1. Discounting'!$B$45:$B$544,'Independent vs Chain'!$E$33,'1. Discounting'!$G$45:$G$544,B38)+COUNTIFS('1. Discounting'!$B$45:$B$544,'Independent vs Chain'!$E$33,'1. Discounting'!$H$45:$H$544,B38)+COUNTIFS('1. Discounting'!$B$45:$B$544,'Independent vs Chain'!$E$33,'1. Discounting'!$I$45:$I$544,B38)+COUNTIFS('1. Discounting'!$B$45:$B$544,'Independent vs Chain'!$E$33,'1. Discounting'!$J$45:$J$544,B38)</f>
        <v>0</v>
      </c>
      <c r="F38" s="81">
        <f t="shared" si="1"/>
        <v>0</v>
      </c>
    </row>
    <row r="39" spans="1:6" ht="16.5" customHeight="1">
      <c r="A39" s="116"/>
      <c r="B39" s="114" t="s">
        <v>289</v>
      </c>
      <c r="C39" s="5">
        <f>COUNTIFS('1. Discounting'!$B$45:$B$544,'Independent vs Chain'!$C$33,'1. Discounting'!$F$45:$F$544,B39)+COUNTIFS('1. Discounting'!$B$45:$B$544,'Independent vs Chain'!$C$33,'1. Discounting'!$G$45:$G$544,B39)+COUNTIFS('1. Discounting'!$B$45:$B$544,'Independent vs Chain'!$C$33,'1. Discounting'!$H$45:$H$544,B39)+COUNTIFS('1. Discounting'!$B$45:$B$544,'Independent vs Chain'!$C$33,'1. Discounting'!$I$45:$I$544,B39)+COUNTIFS('1. Discounting'!$B$45:$B$544,'Independent vs Chain'!$C$33,'1. Discounting'!$J$45:$J$544,B39)</f>
        <v>3</v>
      </c>
      <c r="D39" s="81">
        <f t="shared" si="0"/>
        <v>0.1</v>
      </c>
      <c r="E39" s="5">
        <f>COUNTIFS('1. Discounting'!$B$45:$B$544,'Independent vs Chain'!$E$33,'1. Discounting'!$F$45:$F$544,B39)+COUNTIFS('1. Discounting'!$B$45:$B$544,'Independent vs Chain'!$E$33,'1. Discounting'!$G$45:$G$544,B39)+COUNTIFS('1. Discounting'!$B$45:$B$544,'Independent vs Chain'!$E$33,'1. Discounting'!$H$45:$H$544,B39)+COUNTIFS('1. Discounting'!$B$45:$B$544,'Independent vs Chain'!$E$33,'1. Discounting'!$I$45:$I$544,B39)+COUNTIFS('1. Discounting'!$B$45:$B$544,'Independent vs Chain'!$E$33,'1. Discounting'!$J$45:$J$544,B39)</f>
        <v>3</v>
      </c>
      <c r="F39" s="81">
        <f t="shared" si="1"/>
        <v>0.14285714285714285</v>
      </c>
    </row>
    <row r="40" spans="1:6" ht="16.5" customHeight="1">
      <c r="B40" s="116" t="s">
        <v>115</v>
      </c>
      <c r="C40" s="5">
        <f>COUNTIFS('1. Discounting'!$B$45:$B$544,'Independent vs Chain'!$C$33,'1. Discounting'!$F$45:$F$544,B40)+COUNTIFS('1. Discounting'!$B$45:$B$544,'Independent vs Chain'!$C$33,'1. Discounting'!$G$45:$G$544,B40)+COUNTIFS('1. Discounting'!$B$45:$B$544,'Independent vs Chain'!$C$33,'1. Discounting'!$H$45:$H$544,B40)+COUNTIFS('1. Discounting'!$B$45:$B$544,'Independent vs Chain'!$C$33,'1. Discounting'!$I$45:$I$544,B40)+COUNTIFS('1. Discounting'!$B$45:$B$544,'Independent vs Chain'!$C$33,'1. Discounting'!$J$45:$J$544,B40)</f>
        <v>0</v>
      </c>
      <c r="D40" s="81">
        <f t="shared" si="0"/>
        <v>0</v>
      </c>
      <c r="E40" s="5">
        <f>COUNTIFS('1. Discounting'!$B$45:$B$544,'Independent vs Chain'!$E$33,'1. Discounting'!$F$45:$F$544,B40)+COUNTIFS('1. Discounting'!$B$45:$B$544,'Independent vs Chain'!$E$33,'1. Discounting'!$G$45:$G$544,B40)+COUNTIFS('1. Discounting'!$B$45:$B$544,'Independent vs Chain'!$E$33,'1. Discounting'!$H$45:$H$544,B40)+COUNTIFS('1. Discounting'!$B$45:$B$544,'Independent vs Chain'!$E$33,'1. Discounting'!$I$45:$I$544,B40)+COUNTIFS('1. Discounting'!$B$45:$B$544,'Independent vs Chain'!$E$33,'1. Discounting'!$J$45:$J$544,B40)</f>
        <v>0</v>
      </c>
      <c r="F40" s="81">
        <f t="shared" si="1"/>
        <v>0</v>
      </c>
    </row>
    <row r="41" spans="1:6" ht="16.5" customHeight="1">
      <c r="B41" s="109" t="s">
        <v>121</v>
      </c>
      <c r="C41" s="5">
        <f>COUNTIFS('1. Discounting'!$B$45:$B$544,'Independent vs Chain'!$C$33,'1. Discounting'!$F$45:$F$544,B41)+COUNTIFS('1. Discounting'!$B$45:$B$544,'Independent vs Chain'!$C$33,'1. Discounting'!$G$45:$G$544,B41)+COUNTIFS('1. Discounting'!$B$45:$B$544,'Independent vs Chain'!$C$33,'1. Discounting'!$H$45:$H$544,B41)+COUNTIFS('1. Discounting'!$B$45:$B$544,'Independent vs Chain'!$C$33,'1. Discounting'!$I$45:$I$544,B41)+COUNTIFS('1. Discounting'!$B$45:$B$544,'Independent vs Chain'!$C$33,'1. Discounting'!$J$45:$J$544,B41)</f>
        <v>0</v>
      </c>
      <c r="D41" s="81">
        <f t="shared" si="0"/>
        <v>0</v>
      </c>
      <c r="E41" s="5">
        <f>COUNTIFS('1. Discounting'!$B$45:$B$544,'Independent vs Chain'!$E$33,'1. Discounting'!$F$45:$F$544,B41)+COUNTIFS('1. Discounting'!$B$45:$B$544,'Independent vs Chain'!$E$33,'1. Discounting'!$G$45:$G$544,B41)+COUNTIFS('1. Discounting'!$B$45:$B$544,'Independent vs Chain'!$E$33,'1. Discounting'!$H$45:$H$544,B41)+COUNTIFS('1. Discounting'!$B$45:$B$544,'Independent vs Chain'!$E$33,'1. Discounting'!$I$45:$I$544,B41)+COUNTIFS('1. Discounting'!$B$45:$B$544,'Independent vs Chain'!$E$33,'1. Discounting'!$J$45:$J$544,B41)</f>
        <v>0</v>
      </c>
      <c r="F41" s="81">
        <f t="shared" si="1"/>
        <v>0</v>
      </c>
    </row>
    <row r="42" spans="1:6" ht="16.5" customHeight="1">
      <c r="B42" s="115" t="s">
        <v>119</v>
      </c>
      <c r="C42" s="5">
        <f>COUNTIFS('1. Discounting'!$B$45:$B$544,'Independent vs Chain'!$C$33,'1. Discounting'!$F$45:$F$544,B42)+COUNTIFS('1. Discounting'!$B$45:$B$544,'Independent vs Chain'!$C$33,'1. Discounting'!$G$45:$G$544,B42)+COUNTIFS('1. Discounting'!$B$45:$B$544,'Independent vs Chain'!$C$33,'1. Discounting'!$H$45:$H$544,B42)+COUNTIFS('1. Discounting'!$B$45:$B$544,'Independent vs Chain'!$C$33,'1. Discounting'!$I$45:$I$544,B42)+COUNTIFS('1. Discounting'!$B$45:$B$544,'Independent vs Chain'!$C$33,'1. Discounting'!$J$45:$J$544,B42)</f>
        <v>0</v>
      </c>
      <c r="D42" s="81">
        <f t="shared" si="0"/>
        <v>0</v>
      </c>
      <c r="E42" s="5">
        <f>COUNTIFS('1. Discounting'!$B$45:$B$544,'Independent vs Chain'!$E$33,'1. Discounting'!$F$45:$F$544,B42)+COUNTIFS('1. Discounting'!$B$45:$B$544,'Independent vs Chain'!$E$33,'1. Discounting'!$G$45:$G$544,B42)+COUNTIFS('1. Discounting'!$B$45:$B$544,'Independent vs Chain'!$E$33,'1. Discounting'!$H$45:$H$544,B42)+COUNTIFS('1. Discounting'!$B$45:$B$544,'Independent vs Chain'!$E$33,'1. Discounting'!$I$45:$I$544,B42)+COUNTIFS('1. Discounting'!$B$45:$B$544,'Independent vs Chain'!$E$33,'1. Discounting'!$J$45:$J$544,B42)</f>
        <v>0</v>
      </c>
      <c r="F42" s="81">
        <f t="shared" si="1"/>
        <v>0</v>
      </c>
    </row>
    <row r="43" spans="1:6" ht="16.5" customHeight="1">
      <c r="B43" s="109" t="s">
        <v>122</v>
      </c>
      <c r="C43" s="5">
        <f>COUNTIFS('1. Discounting'!$B$45:$B$544,'Independent vs Chain'!$C$33,'1. Discounting'!$F$45:$F$544,B43)+COUNTIFS('1. Discounting'!$B$45:$B$544,'Independent vs Chain'!$C$33,'1. Discounting'!$G$45:$G$544,B43)+COUNTIFS('1. Discounting'!$B$45:$B$544,'Independent vs Chain'!$C$33,'1. Discounting'!$H$45:$H$544,B43)+COUNTIFS('1. Discounting'!$B$45:$B$544,'Independent vs Chain'!$C$33,'1. Discounting'!$I$45:$I$544,B43)+COUNTIFS('1. Discounting'!$B$45:$B$544,'Independent vs Chain'!$C$33,'1. Discounting'!$J$45:$J$544,B43)</f>
        <v>0</v>
      </c>
      <c r="D43" s="81">
        <f t="shared" si="0"/>
        <v>0</v>
      </c>
      <c r="E43" s="5">
        <f>COUNTIFS('1. Discounting'!$B$45:$B$544,'Independent vs Chain'!$E$33,'1. Discounting'!$F$45:$F$544,B43)+COUNTIFS('1. Discounting'!$B$45:$B$544,'Independent vs Chain'!$E$33,'1. Discounting'!$G$45:$G$544,B43)+COUNTIFS('1. Discounting'!$B$45:$B$544,'Independent vs Chain'!$E$33,'1. Discounting'!$H$45:$H$544,B43)+COUNTIFS('1. Discounting'!$B$45:$B$544,'Independent vs Chain'!$E$33,'1. Discounting'!$I$45:$I$544,B43)+COUNTIFS('1. Discounting'!$B$45:$B$544,'Independent vs Chain'!$E$33,'1. Discounting'!$J$45:$J$544,B43)</f>
        <v>0</v>
      </c>
      <c r="F43" s="81">
        <f t="shared" si="1"/>
        <v>0</v>
      </c>
    </row>
    <row r="44" spans="1:6" ht="16.5" customHeight="1">
      <c r="B44" s="2"/>
    </row>
    <row r="45" spans="1:6" ht="16.5" customHeight="1">
      <c r="B45" s="142" t="s">
        <v>93</v>
      </c>
      <c r="C45" s="120">
        <f>SUM(C34:C44)</f>
        <v>30</v>
      </c>
      <c r="D45" s="119"/>
      <c r="E45" s="96">
        <f>SUM(E34:E44)</f>
        <v>21</v>
      </c>
      <c r="F45" s="111"/>
    </row>
    <row r="51" spans="1:6" ht="16.5" customHeight="1">
      <c r="A51" s="119">
        <v>2</v>
      </c>
      <c r="B51" s="184" t="s">
        <v>285</v>
      </c>
    </row>
    <row r="52" spans="1:6" ht="16.5" customHeight="1">
      <c r="A52" s="47"/>
    </row>
    <row r="53" spans="1:6" ht="16.5" customHeight="1">
      <c r="B53" s="149" t="s">
        <v>1070</v>
      </c>
    </row>
    <row r="54" spans="1:6" ht="16.5" customHeight="1">
      <c r="B54" s="109"/>
    </row>
    <row r="55" spans="1:6" ht="16.5" customHeight="1">
      <c r="B55" s="142" t="s">
        <v>90</v>
      </c>
      <c r="C55" s="123" t="s">
        <v>106</v>
      </c>
      <c r="D55" s="124" t="s">
        <v>238</v>
      </c>
      <c r="E55" s="95" t="s">
        <v>265</v>
      </c>
      <c r="F55" s="95" t="s">
        <v>237</v>
      </c>
    </row>
    <row r="56" spans="1:6" ht="16.5" customHeight="1">
      <c r="B56" s="108" t="s">
        <v>154</v>
      </c>
      <c r="C56" s="5">
        <f>COUNTIFS('2. Sales Trends'!$B$45:$B$547,'Independent vs Chain'!$C$17,'2. Sales Trends'!$E$45:$E$547,'Independent vs Chain'!B56)</f>
        <v>10</v>
      </c>
      <c r="D56" s="81">
        <f t="shared" ref="D56:D61" si="2">C56/$C$63</f>
        <v>0.17857142857142858</v>
      </c>
      <c r="E56" s="5">
        <f>COUNTIFS('2. Sales Trends'!$B$45:$B$547,'Independent vs Chain'!$E$55,'2. Sales Trends'!$E$45:$E$547,'Independent vs Chain'!B56)</f>
        <v>1</v>
      </c>
      <c r="F56" s="81">
        <f t="shared" ref="F56:F61" si="3">IFERROR(E56/$E$63,0)</f>
        <v>3.4482758620689655E-2</v>
      </c>
    </row>
    <row r="57" spans="1:6" s="2" customFormat="1" ht="16.5" customHeight="1">
      <c r="A57" s="36"/>
      <c r="B57" s="108" t="s">
        <v>113</v>
      </c>
      <c r="C57" s="5">
        <f>COUNTIFS('2. Sales Trends'!$B$45:$B$547,'Independent vs Chain'!$C$17,'2. Sales Trends'!$E$45:$E$547,'Independent vs Chain'!B57)</f>
        <v>13</v>
      </c>
      <c r="D57" s="81">
        <f t="shared" si="2"/>
        <v>0.23214285714285715</v>
      </c>
      <c r="E57" s="5">
        <f>COUNTIFS('2. Sales Trends'!$B$45:$B$547,'Independent vs Chain'!$E$55,'2. Sales Trends'!$E$45:$E$547,'Independent vs Chain'!B57)</f>
        <v>6</v>
      </c>
      <c r="F57" s="81">
        <f t="shared" si="3"/>
        <v>0.20689655172413793</v>
      </c>
    </row>
    <row r="58" spans="1:6" s="2" customFormat="1" ht="16.5" customHeight="1">
      <c r="A58" s="43"/>
      <c r="B58" s="108" t="s">
        <v>114</v>
      </c>
      <c r="C58" s="5">
        <f>COUNTIFS('2. Sales Trends'!$B$45:$B$547,'Independent vs Chain'!$C$17,'2. Sales Trends'!$E$45:$E$547,'Independent vs Chain'!B58)</f>
        <v>23</v>
      </c>
      <c r="D58" s="81">
        <f t="shared" si="2"/>
        <v>0.4107142857142857</v>
      </c>
      <c r="E58" s="5">
        <f>COUNTIFS('2. Sales Trends'!$B$45:$B$547,'Independent vs Chain'!$E$55,'2. Sales Trends'!$E$45:$E$547,'Independent vs Chain'!B58)</f>
        <v>16</v>
      </c>
      <c r="F58" s="81">
        <f t="shared" si="3"/>
        <v>0.55172413793103448</v>
      </c>
    </row>
    <row r="59" spans="1:6" s="2" customFormat="1" ht="16.5" customHeight="1">
      <c r="A59" s="43"/>
      <c r="B59" s="108" t="s">
        <v>155</v>
      </c>
      <c r="C59" s="5">
        <f>COUNTIFS('2. Sales Trends'!$B$45:$B$547,'Independent vs Chain'!$C$17,'2. Sales Trends'!$E$45:$E$547,'Independent vs Chain'!B59)</f>
        <v>9</v>
      </c>
      <c r="D59" s="81">
        <f t="shared" si="2"/>
        <v>0.16071428571428573</v>
      </c>
      <c r="E59" s="5">
        <f>COUNTIFS('2. Sales Trends'!$B$45:$B$547,'Independent vs Chain'!$E$55,'2. Sales Trends'!$E$45:$E$547,'Independent vs Chain'!B59)</f>
        <v>2</v>
      </c>
      <c r="F59" s="81">
        <f t="shared" si="3"/>
        <v>6.8965517241379309E-2</v>
      </c>
    </row>
    <row r="60" spans="1:6" s="2" customFormat="1" ht="16.5" customHeight="1">
      <c r="A60" s="43"/>
      <c r="B60" s="108" t="s">
        <v>156</v>
      </c>
      <c r="C60" s="5">
        <f>COUNTIFS('2. Sales Trends'!$B$45:$B$547,'Independent vs Chain'!$C$17,'2. Sales Trends'!$E$45:$E$547,'Independent vs Chain'!B60)</f>
        <v>0</v>
      </c>
      <c r="D60" s="81">
        <f t="shared" si="2"/>
        <v>0</v>
      </c>
      <c r="E60" s="5">
        <f>COUNTIFS('2. Sales Trends'!$B$45:$B$547,'Independent vs Chain'!$E$55,'2. Sales Trends'!$E$45:$E$547,'Independent vs Chain'!B60)</f>
        <v>2</v>
      </c>
      <c r="F60" s="81">
        <f t="shared" si="3"/>
        <v>6.8965517241379309E-2</v>
      </c>
    </row>
    <row r="61" spans="1:6" s="2" customFormat="1" ht="16.5" customHeight="1">
      <c r="A61" s="43"/>
      <c r="B61" s="108" t="s">
        <v>234</v>
      </c>
      <c r="C61" s="5">
        <f>COUNTIFS('2. Sales Trends'!$B$45:$B$547,'Independent vs Chain'!$C$17,'2. Sales Trends'!$E$45:$E$547,'Independent vs Chain'!B61)</f>
        <v>1</v>
      </c>
      <c r="D61" s="81">
        <f t="shared" si="2"/>
        <v>1.7857142857142856E-2</v>
      </c>
      <c r="E61" s="5">
        <f>COUNTIFS('2. Sales Trends'!$B$45:$B$547,'Independent vs Chain'!$E$55,'2. Sales Trends'!$E$45:$E$547,'Independent vs Chain'!B61)</f>
        <v>2</v>
      </c>
      <c r="F61" s="81">
        <f t="shared" si="3"/>
        <v>6.8965517241379309E-2</v>
      </c>
    </row>
    <row r="62" spans="1:6" s="2" customFormat="1" ht="16.5" customHeight="1">
      <c r="A62" s="43"/>
      <c r="B62" s="107"/>
    </row>
    <row r="63" spans="1:6" s="2" customFormat="1" ht="16.5" customHeight="1">
      <c r="A63" s="43"/>
      <c r="B63" s="142" t="s">
        <v>93</v>
      </c>
      <c r="C63" s="125">
        <f>SUM(C56:C61)</f>
        <v>56</v>
      </c>
      <c r="D63" s="126"/>
      <c r="E63" s="96">
        <f>SUM(E56:E61)</f>
        <v>29</v>
      </c>
      <c r="F63" s="122"/>
    </row>
    <row r="64" spans="1:6" s="2" customFormat="1" ht="16.5" customHeight="1">
      <c r="A64" s="43"/>
      <c r="B64" s="107"/>
    </row>
    <row r="65" spans="1:6" s="2" customFormat="1" ht="16.5" customHeight="1">
      <c r="A65" s="43"/>
      <c r="B65" s="107"/>
      <c r="C65" s="2" t="s">
        <v>1074</v>
      </c>
      <c r="F65" s="47"/>
    </row>
    <row r="66" spans="1:6" s="2" customFormat="1" ht="16.5" customHeight="1">
      <c r="A66" s="43"/>
    </row>
    <row r="67" spans="1:6" s="2" customFormat="1" ht="16.5" customHeight="1">
      <c r="A67" s="43"/>
      <c r="B67" s="110"/>
      <c r="C67" s="47"/>
      <c r="D67" s="47"/>
      <c r="E67" s="47"/>
      <c r="F67" s="47"/>
    </row>
    <row r="68" spans="1:6" s="2" customFormat="1" ht="16.5" customHeight="1">
      <c r="A68" s="43"/>
      <c r="B68" s="151" t="s">
        <v>920</v>
      </c>
      <c r="C68" s="47"/>
      <c r="D68" s="47"/>
      <c r="E68" s="47"/>
      <c r="F68" s="47"/>
    </row>
    <row r="69" spans="1:6" s="2" customFormat="1" ht="16.5" customHeight="1">
      <c r="A69" s="43"/>
      <c r="B69" s="15"/>
      <c r="C69" s="47"/>
      <c r="D69" s="47"/>
      <c r="E69" s="47"/>
      <c r="F69" s="47"/>
    </row>
    <row r="70" spans="1:6" s="2" customFormat="1" ht="16.5" customHeight="1">
      <c r="A70" s="43"/>
      <c r="B70" s="142" t="s">
        <v>90</v>
      </c>
      <c r="C70" s="123" t="s">
        <v>106</v>
      </c>
      <c r="D70" s="124" t="s">
        <v>238</v>
      </c>
      <c r="E70" s="95" t="s">
        <v>265</v>
      </c>
      <c r="F70" s="95" t="s">
        <v>237</v>
      </c>
    </row>
    <row r="71" spans="1:6" s="2" customFormat="1" ht="16.5" customHeight="1">
      <c r="A71" s="43"/>
      <c r="B71" s="108" t="s">
        <v>154</v>
      </c>
      <c r="C71" s="5">
        <f>COUNTIFS('2. Sales Trends'!$B$45:$B$547,'Independent vs Chain'!$C$70,'2. Sales Trends'!$G$45:$G$547,'Independent vs Chain'!B71)</f>
        <v>8</v>
      </c>
      <c r="D71" s="81">
        <f t="shared" ref="D71:D76" si="4">C71/$C$78</f>
        <v>0.14285714285714285</v>
      </c>
      <c r="E71" s="5">
        <f>COUNTIFS('2. Sales Trends'!$B$45:$B$547,'Independent vs Chain'!$E$70,'2. Sales Trends'!$G$45:$G$547,'Independent vs Chain'!B71)</f>
        <v>1</v>
      </c>
      <c r="F71" s="81">
        <f t="shared" ref="F71:F76" si="5">IFERROR(E71/$E$78,0)</f>
        <v>3.4482758620689655E-2</v>
      </c>
    </row>
    <row r="72" spans="1:6" s="2" customFormat="1" ht="16.5" customHeight="1">
      <c r="A72" s="43"/>
      <c r="B72" s="108" t="s">
        <v>113</v>
      </c>
      <c r="C72" s="5">
        <f>COUNTIFS('2. Sales Trends'!$B$45:$B$547,'Independent vs Chain'!$C$70,'2. Sales Trends'!$G$45:$G$547,'Independent vs Chain'!B72)</f>
        <v>14</v>
      </c>
      <c r="D72" s="81">
        <f t="shared" si="4"/>
        <v>0.25</v>
      </c>
      <c r="E72" s="5">
        <f>COUNTIFS('2. Sales Trends'!$B$45:$B$547,'Independent vs Chain'!$E$70,'2. Sales Trends'!$G$45:$G$547,'Independent vs Chain'!B72)</f>
        <v>6</v>
      </c>
      <c r="F72" s="81">
        <f t="shared" si="5"/>
        <v>0.20689655172413793</v>
      </c>
    </row>
    <row r="73" spans="1:6" s="2" customFormat="1" ht="16.5" customHeight="1">
      <c r="A73" s="43"/>
      <c r="B73" s="108" t="s">
        <v>114</v>
      </c>
      <c r="C73" s="5">
        <f>COUNTIFS('2. Sales Trends'!$B$45:$B$547,'Independent vs Chain'!$C$70,'2. Sales Trends'!$G$45:$G$547,'Independent vs Chain'!B73)</f>
        <v>22</v>
      </c>
      <c r="D73" s="81">
        <f t="shared" si="4"/>
        <v>0.39285714285714285</v>
      </c>
      <c r="E73" s="5">
        <f>COUNTIFS('2. Sales Trends'!$B$45:$B$547,'Independent vs Chain'!$E$70,'2. Sales Trends'!$G$45:$G$547,'Independent vs Chain'!B73)</f>
        <v>16</v>
      </c>
      <c r="F73" s="81">
        <f t="shared" si="5"/>
        <v>0.55172413793103448</v>
      </c>
    </row>
    <row r="74" spans="1:6" s="2" customFormat="1" ht="16.5" customHeight="1">
      <c r="A74" s="43"/>
      <c r="B74" s="108" t="s">
        <v>155</v>
      </c>
      <c r="C74" s="5">
        <f>COUNTIFS('2. Sales Trends'!$B$45:$B$547,'Independent vs Chain'!$C$70,'2. Sales Trends'!$G$45:$G$547,'Independent vs Chain'!B74)</f>
        <v>6</v>
      </c>
      <c r="D74" s="81">
        <f t="shared" si="4"/>
        <v>0.10714285714285714</v>
      </c>
      <c r="E74" s="5">
        <f>COUNTIFS('2. Sales Trends'!$B$45:$B$547,'Independent vs Chain'!$E$70,'2. Sales Trends'!$G$45:$G$547,'Independent vs Chain'!B74)</f>
        <v>3</v>
      </c>
      <c r="F74" s="81">
        <f t="shared" si="5"/>
        <v>0.10344827586206896</v>
      </c>
    </row>
    <row r="75" spans="1:6" s="2" customFormat="1" ht="16.5" customHeight="1">
      <c r="A75" s="43"/>
      <c r="B75" s="108" t="s">
        <v>156</v>
      </c>
      <c r="C75" s="5">
        <f>COUNTIFS('2. Sales Trends'!$B$45:$B$547,'Independent vs Chain'!$C$70,'2. Sales Trends'!$G$45:$G$547,'Independent vs Chain'!B75)</f>
        <v>2</v>
      </c>
      <c r="D75" s="81">
        <f t="shared" si="4"/>
        <v>3.5714285714285712E-2</v>
      </c>
      <c r="E75" s="5">
        <f>COUNTIFS('2. Sales Trends'!$B$45:$B$547,'Independent vs Chain'!$E$70,'2. Sales Trends'!$G$45:$G$547,'Independent vs Chain'!B75)</f>
        <v>2</v>
      </c>
      <c r="F75" s="81">
        <f t="shared" si="5"/>
        <v>6.8965517241379309E-2</v>
      </c>
    </row>
    <row r="76" spans="1:6" s="2" customFormat="1" ht="16.5" customHeight="1">
      <c r="A76" s="43"/>
      <c r="B76" s="108" t="s">
        <v>234</v>
      </c>
      <c r="C76" s="5">
        <f>COUNTIFS('2. Sales Trends'!$B$45:$B$547,'Independent vs Chain'!$C$70,'2. Sales Trends'!$G$45:$G$547,'Independent vs Chain'!B76)</f>
        <v>4</v>
      </c>
      <c r="D76" s="81">
        <f t="shared" si="4"/>
        <v>7.1428571428571425E-2</v>
      </c>
      <c r="E76" s="5">
        <f>COUNTIFS('2. Sales Trends'!$B$45:$B$547,'Independent vs Chain'!$E$70,'2. Sales Trends'!$G$45:$G$547,'Independent vs Chain'!B76)</f>
        <v>1</v>
      </c>
      <c r="F76" s="81">
        <f t="shared" si="5"/>
        <v>3.4482758620689655E-2</v>
      </c>
    </row>
    <row r="77" spans="1:6" s="2" customFormat="1" ht="16.5" customHeight="1">
      <c r="A77" s="1"/>
      <c r="B77" s="107"/>
    </row>
    <row r="78" spans="1:6" s="2" customFormat="1" ht="16.5" customHeight="1">
      <c r="A78" s="1"/>
      <c r="B78" s="142" t="s">
        <v>93</v>
      </c>
      <c r="C78" s="125">
        <f>SUM(C71:C76)</f>
        <v>56</v>
      </c>
      <c r="D78" s="126"/>
      <c r="E78" s="96">
        <f>SUM(E71:E76)</f>
        <v>29</v>
      </c>
      <c r="F78" s="129"/>
    </row>
    <row r="79" spans="1:6" s="2" customFormat="1" ht="16.5" customHeight="1">
      <c r="A79" s="1"/>
      <c r="B79" s="110"/>
      <c r="C79" s="52"/>
      <c r="D79" s="52"/>
      <c r="E79" s="52"/>
      <c r="F79" s="52"/>
    </row>
    <row r="80" spans="1:6" s="2" customFormat="1" ht="16.5" customHeight="1">
      <c r="A80" s="1"/>
      <c r="B80" s="110"/>
      <c r="C80" s="2" t="s">
        <v>1074</v>
      </c>
      <c r="D80" s="52"/>
      <c r="E80" s="47"/>
      <c r="F80" s="52"/>
    </row>
    <row r="81" spans="1:6" s="2" customFormat="1" ht="16.5" customHeight="1">
      <c r="A81" s="1"/>
      <c r="B81" s="110"/>
      <c r="C81" s="52"/>
      <c r="D81" s="52"/>
      <c r="E81" s="52"/>
      <c r="F81" s="52"/>
    </row>
    <row r="82" spans="1:6" s="2" customFormat="1" ht="16.5" customHeight="1">
      <c r="A82" s="1"/>
      <c r="B82" s="110"/>
      <c r="C82" s="52"/>
      <c r="D82" s="52"/>
      <c r="E82" s="52"/>
      <c r="F82" s="52"/>
    </row>
    <row r="83" spans="1:6" s="2" customFormat="1" ht="16.5" customHeight="1">
      <c r="A83" s="119">
        <v>3</v>
      </c>
      <c r="B83" s="153" t="s">
        <v>288</v>
      </c>
      <c r="C83" s="185"/>
      <c r="D83" s="185"/>
      <c r="E83" s="52"/>
      <c r="F83" s="185"/>
    </row>
    <row r="84" spans="1:6" s="2" customFormat="1" ht="16.5" customHeight="1">
      <c r="A84" s="1"/>
      <c r="B84" s="108"/>
      <c r="C84" s="42"/>
      <c r="D84" s="49"/>
      <c r="E84" s="52"/>
      <c r="F84" s="48"/>
    </row>
    <row r="85" spans="1:6" s="2" customFormat="1" ht="30.75" customHeight="1">
      <c r="B85" s="142" t="s">
        <v>90</v>
      </c>
      <c r="C85" s="123" t="s">
        <v>106</v>
      </c>
      <c r="D85" s="124" t="s">
        <v>259</v>
      </c>
      <c r="E85" s="95" t="s">
        <v>265</v>
      </c>
      <c r="F85" s="95" t="s">
        <v>258</v>
      </c>
    </row>
    <row r="86" spans="1:6" s="2" customFormat="1" ht="16.5" customHeight="1">
      <c r="A86" s="311"/>
      <c r="B86" s="108" t="s">
        <v>120</v>
      </c>
      <c r="C86" s="5">
        <f>COUNTIFS('3. Suppliers'!$C$45:$C$548,'Independent vs Chain'!$C$85,'3. Suppliers'!$J$45:$J$548,"&gt;0")</f>
        <v>23</v>
      </c>
      <c r="D86" s="81">
        <f>AVERAGEIFS('3. Suppliers'!$J$45:$J$128,'3. Suppliers'!$J$45:$J$128,"&gt;0",'3. Suppliers'!$C$45:$C$128,'Independent vs Chain'!$C$85)</f>
        <v>0.29217391304347823</v>
      </c>
      <c r="E86" s="5">
        <f>COUNTIFS('3. Suppliers'!$C$45:$C$548,'Independent vs Chain'!$E$85,'3. Suppliers'!$J$45:$J$548,"&gt;0")</f>
        <v>14</v>
      </c>
      <c r="F86" s="81">
        <f>IFERROR(AVERAGEIFS('3. Suppliers'!$J$45:$J$128,'3. Suppliers'!$J$45:$J$128,"&gt;0",'3. Suppliers'!$C$45:$C$128,'Independent vs Chain'!$E$85),0)</f>
        <v>0.12785714285714286</v>
      </c>
    </row>
    <row r="87" spans="1:6" s="2" customFormat="1" ht="16.5" customHeight="1">
      <c r="A87" s="311"/>
      <c r="B87" s="108" t="s">
        <v>118</v>
      </c>
      <c r="C87" s="5">
        <f>COUNTIFS('3. Suppliers'!$C$45:$C$548,'Independent vs Chain'!$C$85,'3. Suppliers'!$H$45:$H$548,"&gt;0")</f>
        <v>33</v>
      </c>
      <c r="D87" s="81">
        <f>AVERAGEIFS('3. Suppliers'!$H$45:$H$128,'3. Suppliers'!$H$45:$H$128,"&gt;0",'3. Suppliers'!$C$45:$C$128,'Independent vs Chain'!$C$85)</f>
        <v>0.26121212121212117</v>
      </c>
      <c r="E87" s="5">
        <f>COUNTIFS('3. Suppliers'!$C$45:$C$548,'Independent vs Chain'!$E$85,'3. Suppliers'!$H$45:$H$548,"&gt;0")</f>
        <v>14</v>
      </c>
      <c r="F87" s="81">
        <f>IFERROR(AVERAGEIFS('3. Suppliers'!$H$45:$H$128,'3. Suppliers'!$H$45:$H$128,"&gt;0",'3. Suppliers'!$C$45:$C$128,'Independent vs Chain'!$E$85),0)</f>
        <v>0.19923076923076921</v>
      </c>
    </row>
    <row r="88" spans="1:6" s="2" customFormat="1" ht="16.5" customHeight="1">
      <c r="A88" s="311"/>
      <c r="B88" s="108" t="s">
        <v>116</v>
      </c>
      <c r="C88" s="5">
        <f>COUNTIFS('3. Suppliers'!$C$45:$C$548,'Independent vs Chain'!$C$85,'3. Suppliers'!$F$45:$F$548,"&gt;0")</f>
        <v>19</v>
      </c>
      <c r="D88" s="81">
        <f>AVERAGEIFS('3. Suppliers'!$F$45:$F$128,'3. Suppliers'!$F$45:$F$128,"&gt;0",'3. Suppliers'!$C$45:$C$128,'Independent vs Chain'!$C$85)</f>
        <v>0.24210526315789477</v>
      </c>
      <c r="E88" s="5">
        <f>COUNTIFS('3. Suppliers'!$C$45:$C$548,'Independent vs Chain'!$E$85,'3. Suppliers'!$F$45:$F$548,"&gt;0")</f>
        <v>22</v>
      </c>
      <c r="F88" s="81">
        <f>IFERROR(AVERAGEIFS('3. Suppliers'!$F$45:$F$128,'3. Suppliers'!$F$45:$F$128,"&gt;0",'3. Suppliers'!$C$45:$C$128,'Independent vs Chain'!$E$85),0)</f>
        <v>0.30272727272727268</v>
      </c>
    </row>
    <row r="89" spans="1:6" s="2" customFormat="1" ht="16.5" customHeight="1">
      <c r="A89" s="311"/>
      <c r="B89" s="108" t="s">
        <v>117</v>
      </c>
      <c r="C89" s="5">
        <f>COUNTIFS('3. Suppliers'!$C$45:$C$548,'Independent vs Chain'!$C$85,'3. Suppliers'!$G$45:$G$548,"&gt;0")</f>
        <v>11</v>
      </c>
      <c r="D89" s="81">
        <f>AVERAGEIFS('3. Suppliers'!$G$45:$G$128,'3. Suppliers'!$G$45:$G$128,"&gt;0",'3. Suppliers'!$C$45:$C$128,'Independent vs Chain'!$C$85)</f>
        <v>0.17181818181818184</v>
      </c>
      <c r="E89" s="5">
        <f>COUNTIFS('3. Suppliers'!$C$45:$C$548,'Independent vs Chain'!$E$85,'3. Suppliers'!$G$45:$G$548,"&gt;0")</f>
        <v>24</v>
      </c>
      <c r="F89" s="81">
        <f>IFERROR(AVERAGEIFS('3. Suppliers'!$G$45:$G$128,'3. Suppliers'!$G$45:$G$128,"&gt;0",'3. Suppliers'!$C$45:$C$128,'Independent vs Chain'!$E$85),0)</f>
        <v>0.35782608695652174</v>
      </c>
    </row>
    <row r="90" spans="1:6" s="2" customFormat="1" ht="16.5" customHeight="1">
      <c r="A90" s="311"/>
      <c r="B90" s="108" t="s">
        <v>115</v>
      </c>
      <c r="C90" s="5">
        <f>COUNTIFS('3. Suppliers'!$C$45:$C$548,'Independent vs Chain'!$C$85,'3. Suppliers'!$E$45:$E$548,"&gt;0")</f>
        <v>26</v>
      </c>
      <c r="D90" s="81">
        <f>AVERAGEIFS('3. Suppliers'!$E$45:$E$128,'3. Suppliers'!$E$45:$E$128,"&gt;0",'3. Suppliers'!$C$45:$C$128,'Independent vs Chain'!$C$85)</f>
        <v>3.7692307692307699E-2</v>
      </c>
      <c r="E90" s="5">
        <f>COUNTIFS('3. Suppliers'!$C$45:$C$548,'Independent vs Chain'!$E$85,'3. Suppliers'!$E$45:$E$548,"&gt;0")</f>
        <v>0</v>
      </c>
      <c r="F90" s="81">
        <f>IFERROR(AVERAGEIFS('3. Suppliers'!$E$45:$E$128,'3. Suppliers'!$E$45:$E$128,"&gt;0",'3. Suppliers'!$C$45:$C$128,'Independent vs Chain'!$E$85),0)</f>
        <v>0</v>
      </c>
    </row>
    <row r="91" spans="1:6" s="2" customFormat="1" ht="16.5" customHeight="1">
      <c r="A91" s="311"/>
      <c r="B91" s="108" t="s">
        <v>121</v>
      </c>
      <c r="C91" s="5">
        <f>COUNTIFS('3. Suppliers'!$C$45:$C$548,'Independent vs Chain'!$C$85,'3. Suppliers'!$K$45:$K$548,"&gt;0")</f>
        <v>20</v>
      </c>
      <c r="D91" s="81">
        <f>AVERAGEIFS('3. Suppliers'!$K$45:$K$128,'3. Suppliers'!$K$45:$K$128,"&gt;0",'3. Suppliers'!$C$45:$C$128,'Independent vs Chain'!$C$85)</f>
        <v>0.30400000000000005</v>
      </c>
      <c r="E91" s="5">
        <f>COUNTIFS('3. Suppliers'!$C$45:$C$548,'Independent vs Chain'!$E$85,'3. Suppliers'!$K$45:$K$548,"&gt;0")</f>
        <v>1</v>
      </c>
      <c r="F91" s="81">
        <f>IFERROR(AVERAGEIFS('3. Suppliers'!$K$45:$K$128,'3. Suppliers'!$K$45:$K$128,"&gt;0",'3. Suppliers'!$C$45:$C$128,'Independent vs Chain'!$E$85),0)</f>
        <v>0.05</v>
      </c>
    </row>
    <row r="92" spans="1:6" s="2" customFormat="1" ht="16.5" customHeight="1">
      <c r="A92" s="311"/>
      <c r="B92" s="108" t="s">
        <v>119</v>
      </c>
      <c r="C92" s="5">
        <f>COUNTIFS('3. Suppliers'!$C$45:$C$548,'Independent vs Chain'!$C$85,'3. Suppliers'!$I$45:$I$548,"&gt;0")</f>
        <v>10</v>
      </c>
      <c r="D92" s="81">
        <f>AVERAGEIFS('3. Suppliers'!$I$45:$I$128,'3. Suppliers'!$I$45:$I$128,"&gt;0",'3. Suppliers'!$C$45:$C$128,'Independent vs Chain'!$C$85)</f>
        <v>0.14000000000000001</v>
      </c>
      <c r="E92" s="5">
        <f>COUNTIFS('3. Suppliers'!$C$45:$C$548,'Independent vs Chain'!$E$85,'3. Suppliers'!$I$45:$I$548,"&gt;0")</f>
        <v>0</v>
      </c>
      <c r="F92" s="81">
        <f>IFERROR(AVERAGEIFS('3. Suppliers'!$I$45:$I$128,'3. Suppliers'!$I$45:$I$128,"&gt;0",'3. Suppliers'!$C$45:$C$128,'Independent vs Chain'!$E$85),0)</f>
        <v>0</v>
      </c>
    </row>
    <row r="93" spans="1:6" s="2" customFormat="1" ht="16.5" customHeight="1">
      <c r="A93" s="311"/>
      <c r="B93" s="108" t="s">
        <v>123</v>
      </c>
      <c r="C93" s="5">
        <f>COUNTIFS('3. Suppliers'!$C$45:$C$548,'Independent vs Chain'!$C$85,'3. Suppliers'!$M$45:$M$548,"&gt;0")</f>
        <v>5</v>
      </c>
      <c r="D93" s="81">
        <f>AVERAGEIFS('3. Suppliers'!$M$45:$M$128,'3. Suppliers'!$M$45:$M$128,"&gt;0",'3. Suppliers'!$C$45:$C$128,'Independent vs Chain'!$C$85)</f>
        <v>0.23000000000000004</v>
      </c>
      <c r="E93" s="5">
        <f>COUNTIFS('3. Suppliers'!$C$45:$C$548,'Independent vs Chain'!$E$85,'3. Suppliers'!$M$45:$M$548,"&gt;0")</f>
        <v>2</v>
      </c>
      <c r="F93" s="81">
        <f>IFERROR(AVERAGEIFS('3. Suppliers'!$M$45:$M$128,'3. Suppliers'!$M$45:$M$128,"&gt;0",'3. Suppliers'!$C$45:$C$128,'Independent vs Chain'!$E$85),0)</f>
        <v>0.2</v>
      </c>
    </row>
    <row r="94" spans="1:6" s="2" customFormat="1" ht="16.5" customHeight="1">
      <c r="A94" s="311"/>
      <c r="B94" s="108" t="s">
        <v>122</v>
      </c>
      <c r="C94" s="5">
        <f>COUNTIFS('3. Suppliers'!$C$45:$C$548,'Independent vs Chain'!$C$85,'3. Suppliers'!$L$45:$L$548,"&gt;0")</f>
        <v>18</v>
      </c>
      <c r="D94" s="81">
        <f>AVERAGEIFS('3. Suppliers'!$L$45:$L$128,'3. Suppliers'!$L$45:$L$128,"&gt;0",'3. Suppliers'!$C$45:$C$128,'Independent vs Chain'!$C$85)</f>
        <v>3.2777777777777781E-2</v>
      </c>
      <c r="E94" s="5">
        <f>COUNTIFS('3. Suppliers'!$C$45:$C$548,'Independent vs Chain'!$E$85,'3. Suppliers'!$L$45:$L$548,"&gt;0")</f>
        <v>1</v>
      </c>
      <c r="F94" s="81">
        <f>IFERROR(AVERAGEIFS('3. Suppliers'!$L$45:$L$128,'3. Suppliers'!$L$45:$L$128,"&gt;0",'3. Suppliers'!$C$45:$C$128,'Independent vs Chain'!$E$85),0)</f>
        <v>0.02</v>
      </c>
    </row>
    <row r="95" spans="1:6" s="2" customFormat="1" ht="16.5" customHeight="1">
      <c r="A95" s="311"/>
      <c r="B95" s="147" t="s">
        <v>94</v>
      </c>
      <c r="C95" s="154">
        <f>COUNTIFS('3. Suppliers'!$C$45:$C$548,'Independent vs Chain'!$C$85,'3. Suppliers'!$N$45:$N$548,"&gt;0")</f>
        <v>50</v>
      </c>
      <c r="D95" s="155">
        <f>AVERAGEIFS('3. Suppliers'!$J$45:$J$128,'3. Suppliers'!$J$45:$J$128,"&gt;0",'3. Suppliers'!$C$45:$C$128,'Independent vs Chain'!$C$85)</f>
        <v>0.29217391304347823</v>
      </c>
      <c r="E95" s="154">
        <f>COUNTIFS('3. Suppliers'!$C$45:$C$548,'Independent vs Chain'!$E$85,'3. Suppliers'!$N$45:$N$548,"&gt;0")</f>
        <v>26</v>
      </c>
      <c r="F95" s="155">
        <f>IFERROR(AVERAGEIFS('3. Suppliers'!$N$45:$N$128,'3. Suppliers'!$N$45:$N$128,"&gt;0",'3. Suppliers'!$C$45:$C$128,'Independent vs Chain'!$E$85),0)</f>
        <v>0.30458333333333326</v>
      </c>
    </row>
    <row r="96" spans="1:6" s="2" customFormat="1" ht="16.5" customHeight="1">
      <c r="A96" s="311"/>
      <c r="B96" s="110"/>
      <c r="C96" s="52"/>
      <c r="D96" s="52"/>
      <c r="E96" s="52"/>
      <c r="F96" s="52"/>
    </row>
    <row r="97" spans="1:6" s="2" customFormat="1" ht="16.5" customHeight="1">
      <c r="A97" s="1"/>
      <c r="B97" s="142" t="s">
        <v>93</v>
      </c>
      <c r="C97" s="125">
        <f>SUM(C86:C96)</f>
        <v>215</v>
      </c>
      <c r="D97" s="126"/>
      <c r="E97" s="96">
        <f>SUM(E86:E96)</f>
        <v>104</v>
      </c>
      <c r="F97" s="121"/>
    </row>
    <row r="98" spans="1:6" s="2" customFormat="1" ht="16.5" customHeight="1">
      <c r="A98" s="1"/>
      <c r="B98" s="110"/>
      <c r="C98" s="52"/>
      <c r="D98" s="52"/>
      <c r="E98" s="52"/>
      <c r="F98" s="52"/>
    </row>
    <row r="99" spans="1:6" s="2" customFormat="1" ht="16.5" customHeight="1">
      <c r="A99" s="1"/>
      <c r="B99" s="110"/>
      <c r="C99" s="47"/>
      <c r="D99" s="47"/>
      <c r="E99" s="47"/>
      <c r="F99" s="47"/>
    </row>
    <row r="100" spans="1:6" s="2" customFormat="1" ht="16.5" customHeight="1">
      <c r="A100" s="1"/>
      <c r="B100" s="110"/>
      <c r="C100" s="52"/>
      <c r="D100" s="52"/>
      <c r="E100" s="52"/>
      <c r="F100" s="52"/>
    </row>
    <row r="101" spans="1:6" s="2" customFormat="1" ht="16.5" customHeight="1">
      <c r="A101" s="1"/>
      <c r="B101" s="110"/>
      <c r="C101" s="52"/>
      <c r="D101" s="52"/>
      <c r="E101" s="52"/>
      <c r="F101" s="52"/>
    </row>
    <row r="102" spans="1:6" s="2" customFormat="1" ht="16.5" customHeight="1">
      <c r="A102" s="7"/>
      <c r="B102" s="107"/>
    </row>
    <row r="103" spans="1:6" s="2" customFormat="1" ht="16.5" customHeight="1">
      <c r="A103" s="43"/>
      <c r="B103" s="107"/>
    </row>
    <row r="104" spans="1:6" s="2" customFormat="1" ht="16.5" customHeight="1">
      <c r="A104" s="43"/>
      <c r="B104" s="107"/>
    </row>
    <row r="105" spans="1:6" s="2" customFormat="1" ht="16.5" customHeight="1">
      <c r="A105" s="43"/>
      <c r="B105" s="107"/>
    </row>
    <row r="106" spans="1:6" s="2" customFormat="1" ht="16.5" customHeight="1">
      <c r="A106" s="119" t="s">
        <v>126</v>
      </c>
      <c r="B106" s="151" t="s">
        <v>290</v>
      </c>
    </row>
    <row r="107" spans="1:6" s="2" customFormat="1" ht="16.5" customHeight="1">
      <c r="A107" s="47"/>
      <c r="B107" s="151"/>
    </row>
    <row r="108" spans="1:6" s="2" customFormat="1" ht="16.5" customHeight="1">
      <c r="A108" s="303"/>
      <c r="B108" s="142" t="s">
        <v>90</v>
      </c>
      <c r="C108" s="123" t="s">
        <v>106</v>
      </c>
      <c r="D108" s="124" t="s">
        <v>238</v>
      </c>
      <c r="E108" s="95" t="s">
        <v>265</v>
      </c>
      <c r="F108" s="95" t="s">
        <v>237</v>
      </c>
    </row>
    <row r="109" spans="1:6" s="2" customFormat="1" ht="16.5" customHeight="1">
      <c r="A109" s="303"/>
      <c r="B109" s="135" t="s">
        <v>299</v>
      </c>
      <c r="C109" s="5">
        <f>COUNTIFS('3. Suppliers'!$C$45:$C$548,$C$108,'3. Suppliers'!$AB$45:$AB$548,$B109)+COUNTIFS('3. Suppliers'!$C$45:$C$548,$C$108,'3. Suppliers'!$AC$45:$AC$548,$B109)+COUNTIFS('3. Suppliers'!$C$45:$C$548,$C$108,'3. Suppliers'!$AD$45:$AD$548,$B109)+COUNTIFS('3. Suppliers'!$C$45:$C$548,$C$108,'3. Suppliers'!$AE$45:$AE$548,$B109)+COUNTIFS('3. Suppliers'!$C$45:$C$548,$C$108,'3. Suppliers'!$AF$45:$AF$548,$B109)</f>
        <v>23</v>
      </c>
      <c r="D109" s="81">
        <f t="shared" ref="D109:D117" si="6">C109/$C$121</f>
        <v>0.40350877192982454</v>
      </c>
      <c r="E109" s="5">
        <f>COUNTIFS('3. Suppliers'!$C$45:$C$548,'Independent vs Chain'!$E$108,'3. Suppliers'!$AB$45:$AB$548,'Independent vs Chain'!B109)+COUNTIFS('3. Suppliers'!$C$45:$C$548,'Independent vs Chain'!$E$108,'3. Suppliers'!$AC$45:$AC$548,'Independent vs Chain'!B109)+COUNTIFS('3. Suppliers'!$C$45:$C$548,'Independent vs Chain'!$E$108,'3. Suppliers'!$AD$45:$AD$548,'Independent vs Chain'!B109)+COUNTIFS('3. Suppliers'!$C$45:$C$548,'Independent vs Chain'!$E$108,'3. Suppliers'!$AE$45:$AE$548,'Independent vs Chain'!B109)+COUNTIFS('3. Suppliers'!$C$45:$C$548,'Independent vs Chain'!$E$108,'3. Suppliers'!$AF$45:$AF$548,'Independent vs Chain'!B109)</f>
        <v>10</v>
      </c>
      <c r="F109" s="81">
        <f>E109/$E$121</f>
        <v>0.34482758620689657</v>
      </c>
    </row>
    <row r="110" spans="1:6" s="2" customFormat="1" ht="16.5" customHeight="1">
      <c r="A110" s="303"/>
      <c r="B110" s="135" t="s">
        <v>270</v>
      </c>
      <c r="C110" s="5">
        <f>COUNTIFS('3. Suppliers'!$C$45:$C$548,$C$108,'3. Suppliers'!$AB$45:$AB$548,$B110)+COUNTIFS('3. Suppliers'!$C$45:$C$548,$C$108,'3. Suppliers'!$AC$45:$AC$548,$B110)+COUNTIFS('3. Suppliers'!$C$45:$C$548,$C$108,'3. Suppliers'!$AD$45:$AD$548,$B110)+COUNTIFS('3. Suppliers'!$C$45:$C$548,$C$108,'3. Suppliers'!$AE$45:$AE$548,$B110)+COUNTIFS('3. Suppliers'!$C$45:$C$548,$C$108,'3. Suppliers'!$AF$45:$AF$548,$B110)</f>
        <v>21</v>
      </c>
      <c r="D110" s="81">
        <f t="shared" si="6"/>
        <v>0.36842105263157893</v>
      </c>
      <c r="E110" s="5">
        <f>COUNTIFS('3. Suppliers'!$C$45:$C$548,'Independent vs Chain'!$E$108,'3. Suppliers'!$AB$45:$AB$548,'Independent vs Chain'!B110)+COUNTIFS('3. Suppliers'!$C$45:$C$548,'Independent vs Chain'!$E$108,'3. Suppliers'!$AC$45:$AC$548,'Independent vs Chain'!B110)+COUNTIFS('3. Suppliers'!$C$45:$C$548,'Independent vs Chain'!$E$108,'3. Suppliers'!$AD$45:$AD$548,'Independent vs Chain'!B110)+COUNTIFS('3. Suppliers'!$C$45:$C$548,'Independent vs Chain'!$E$108,'3. Suppliers'!$AE$45:$AE$548,'Independent vs Chain'!B110)+COUNTIFS('3. Suppliers'!$C$45:$C$548,'Independent vs Chain'!$E$108,'3. Suppliers'!$AF$45:$AF$548,'Independent vs Chain'!B110)</f>
        <v>19</v>
      </c>
      <c r="F110" s="81">
        <f>E110/$E$121</f>
        <v>0.65517241379310343</v>
      </c>
    </row>
    <row r="111" spans="1:6" s="2" customFormat="1" ht="16.5" customHeight="1">
      <c r="A111" s="303"/>
      <c r="B111" s="135" t="s">
        <v>137</v>
      </c>
      <c r="C111" s="5">
        <f>COUNTIFS('3. Suppliers'!$C$45:$C$548,$C$108,'3. Suppliers'!$AB$45:$AB$548,$B111)+COUNTIFS('3. Suppliers'!$C$45:$C$548,$C$108,'3. Suppliers'!$AC$45:$AC$548,$B111)+COUNTIFS('3. Suppliers'!$C$45:$C$548,$C$108,'3. Suppliers'!$AD$45:$AD$548,$B111)+COUNTIFS('3. Suppliers'!$C$45:$C$548,$C$108,'3. Suppliers'!$AE$45:$AE$548,$B111)+COUNTIFS('3. Suppliers'!$C$45:$C$548,$C$108,'3. Suppliers'!$AF$45:$AF$548,$B111)</f>
        <v>13</v>
      </c>
      <c r="D111" s="81">
        <f t="shared" si="6"/>
        <v>0.22807017543859648</v>
      </c>
      <c r="E111" s="5">
        <f>COUNTIFS('3. Suppliers'!$C$45:$C$548,'Independent vs Chain'!$E$108,'3. Suppliers'!$AB$45:$AB$548,'Independent vs Chain'!B111)+COUNTIFS('3. Suppliers'!$C$45:$C$548,'Independent vs Chain'!$E$108,'3. Suppliers'!$AC$45:$AC$548,'Independent vs Chain'!B111)+COUNTIFS('3. Suppliers'!$C$45:$C$548,'Independent vs Chain'!$E$108,'3. Suppliers'!$AD$45:$AD$548,'Independent vs Chain'!B111)+COUNTIFS('3. Suppliers'!$C$45:$C$548,'Independent vs Chain'!$E$108,'3. Suppliers'!$AE$45:$AE$548,'Independent vs Chain'!B111)+COUNTIFS('3. Suppliers'!$C$45:$C$548,'Independent vs Chain'!$E$108,'3. Suppliers'!$AF$45:$AF$548,'Independent vs Chain'!B111)</f>
        <v>5</v>
      </c>
      <c r="F111" s="81">
        <f t="shared" ref="F111:F117" si="7">E111/$E$121</f>
        <v>0.17241379310344829</v>
      </c>
    </row>
    <row r="112" spans="1:6" s="2" customFormat="1" ht="16.5" customHeight="1">
      <c r="A112" s="303"/>
      <c r="B112" s="135" t="s">
        <v>233</v>
      </c>
      <c r="C112" s="5">
        <f>COUNTIFS('3. Suppliers'!$C$45:$C$548,$C$108,'3. Suppliers'!$AB$45:$AB$548,$B112)+COUNTIFS('3. Suppliers'!$C$45:$C$548,$C$108,'3. Suppliers'!$AC$45:$AC$548,$B112)+COUNTIFS('3. Suppliers'!$C$45:$C$548,$C$108,'3. Suppliers'!$AD$45:$AD$548,$B112)+COUNTIFS('3. Suppliers'!$C$45:$C$548,$C$108,'3. Suppliers'!$AE$45:$AE$548,$B112)+COUNTIFS('3. Suppliers'!$C$45:$C$548,$C$108,'3. Suppliers'!$AF$45:$AF$548,$B112)</f>
        <v>9</v>
      </c>
      <c r="D112" s="81">
        <f t="shared" si="6"/>
        <v>0.15789473684210525</v>
      </c>
      <c r="E112" s="5">
        <f>COUNTIFS('3. Suppliers'!$C$45:$C$548,'Independent vs Chain'!$E$108,'3. Suppliers'!$AB$45:$AB$548,'Independent vs Chain'!B112)+COUNTIFS('3. Suppliers'!$C$45:$C$548,'Independent vs Chain'!$E$108,'3. Suppliers'!$AC$45:$AC$548,'Independent vs Chain'!B112)+COUNTIFS('3. Suppliers'!$C$45:$C$548,'Independent vs Chain'!$E$108,'3. Suppliers'!$AD$45:$AD$548,'Independent vs Chain'!B112)+COUNTIFS('3. Suppliers'!$C$45:$C$548,'Independent vs Chain'!$E$108,'3. Suppliers'!$AE$45:$AE$548,'Independent vs Chain'!B112)+COUNTIFS('3. Suppliers'!$C$45:$C$548,'Independent vs Chain'!$E$108,'3. Suppliers'!$AF$45:$AF$548,'Independent vs Chain'!B112)</f>
        <v>8</v>
      </c>
      <c r="F112" s="81">
        <f t="shared" si="7"/>
        <v>0.27586206896551724</v>
      </c>
    </row>
    <row r="113" spans="1:6" s="2" customFormat="1" ht="16.5" customHeight="1">
      <c r="A113" s="303"/>
      <c r="B113" s="135" t="s">
        <v>213</v>
      </c>
      <c r="C113" s="5">
        <f>COUNTIFS('3. Suppliers'!$C$45:$C$548,$C$108,'3. Suppliers'!$AB$45:$AB$548,$B113)+COUNTIFS('3. Suppliers'!$C$45:$C$548,$C$108,'3. Suppliers'!$AC$45:$AC$548,$B113)+COUNTIFS('3. Suppliers'!$C$45:$C$548,$C$108,'3. Suppliers'!$AD$45:$AD$548,$B113)+COUNTIFS('3. Suppliers'!$C$45:$C$548,$C$108,'3. Suppliers'!$AE$45:$AE$548,$B113)+COUNTIFS('3. Suppliers'!$C$45:$C$548,$C$108,'3. Suppliers'!$AF$45:$AF$548,$B113)</f>
        <v>7</v>
      </c>
      <c r="D113" s="81">
        <f t="shared" si="6"/>
        <v>0.12280701754385964</v>
      </c>
      <c r="E113" s="5">
        <f>COUNTIFS('3. Suppliers'!$C$45:$C$548,'Independent vs Chain'!$E$108,'3. Suppliers'!$AB$45:$AB$548,'Independent vs Chain'!B113)+COUNTIFS('3. Suppliers'!$C$45:$C$548,'Independent vs Chain'!$E$108,'3. Suppliers'!$AC$45:$AC$548,'Independent vs Chain'!B113)+COUNTIFS('3. Suppliers'!$C$45:$C$548,'Independent vs Chain'!$E$108,'3. Suppliers'!$AD$45:$AD$548,'Independent vs Chain'!B113)+COUNTIFS('3. Suppliers'!$C$45:$C$548,'Independent vs Chain'!$E$108,'3. Suppliers'!$AE$45:$AE$548,'Independent vs Chain'!B113)+COUNTIFS('3. Suppliers'!$C$45:$C$548,'Independent vs Chain'!$E$108,'3. Suppliers'!$AF$45:$AF$548,'Independent vs Chain'!B113)</f>
        <v>7</v>
      </c>
      <c r="F113" s="81">
        <f t="shared" si="7"/>
        <v>0.2413793103448276</v>
      </c>
    </row>
    <row r="114" spans="1:6" s="2" customFormat="1" ht="16.5" customHeight="1">
      <c r="A114" s="303"/>
      <c r="B114" s="156" t="s">
        <v>271</v>
      </c>
      <c r="C114" s="5">
        <f>COUNTIFS('3. Suppliers'!$C$45:$C$548,$C$108,'3. Suppliers'!$AB$45:$AB$548,$B114)+COUNTIFS('3. Suppliers'!$C$45:$C$548,$C$108,'3. Suppliers'!$AC$45:$AC$548,$B114)+COUNTIFS('3. Suppliers'!$C$45:$C$548,$C$108,'3. Suppliers'!$AD$45:$AD$548,$B114)+COUNTIFS('3. Suppliers'!$C$45:$C$548,$C$108,'3. Suppliers'!$AE$45:$AE$548,$B114)+COUNTIFS('3. Suppliers'!$C$45:$C$548,$C$108,'3. Suppliers'!$AF$45:$AF$548,$B114)</f>
        <v>1</v>
      </c>
      <c r="D114" s="81">
        <f t="shared" si="6"/>
        <v>1.7543859649122806E-2</v>
      </c>
      <c r="E114" s="5">
        <f>COUNTIFS('3. Suppliers'!$C$45:$C$548,'Independent vs Chain'!$E$108,'3. Suppliers'!$AB$45:$AB$548,'Independent vs Chain'!B114)+COUNTIFS('3. Suppliers'!$C$45:$C$548,'Independent vs Chain'!$E$108,'3. Suppliers'!$AC$45:$AC$548,'Independent vs Chain'!B114)+COUNTIFS('3. Suppliers'!$C$45:$C$548,'Independent vs Chain'!$E$108,'3. Suppliers'!$AD$45:$AD$548,'Independent vs Chain'!B114)+COUNTIFS('3. Suppliers'!$C$45:$C$548,'Independent vs Chain'!$E$108,'3. Suppliers'!$AE$45:$AE$548,'Independent vs Chain'!B114)+COUNTIFS('3. Suppliers'!$C$45:$C$548,'Independent vs Chain'!$E$108,'3. Suppliers'!$AF$45:$AF$548,'Independent vs Chain'!B114)</f>
        <v>3</v>
      </c>
      <c r="F114" s="81">
        <f t="shared" si="7"/>
        <v>0.10344827586206896</v>
      </c>
    </row>
    <row r="115" spans="1:6" s="2" customFormat="1" ht="16.5" customHeight="1">
      <c r="A115" s="303"/>
      <c r="B115" s="135" t="s">
        <v>269</v>
      </c>
      <c r="C115" s="5">
        <f>COUNTIFS('3. Suppliers'!$C$45:$C$548,$C$108,'3. Suppliers'!$AB$45:$AB$548,$B115)+COUNTIFS('3. Suppliers'!$C$45:$C$548,$C$108,'3. Suppliers'!$AC$45:$AC$548,$B115)+COUNTIFS('3. Suppliers'!$C$45:$C$548,$C$108,'3. Suppliers'!$AD$45:$AD$548,$B115)+COUNTIFS('3. Suppliers'!$C$45:$C$548,$C$108,'3. Suppliers'!$AE$45:$AE$548,$B115)+COUNTIFS('3. Suppliers'!$C$45:$C$548,$C$108,'3. Suppliers'!$AF$45:$AF$548,$B115)</f>
        <v>8</v>
      </c>
      <c r="D115" s="81">
        <f t="shared" si="6"/>
        <v>0.14035087719298245</v>
      </c>
      <c r="E115" s="5">
        <f>COUNTIFS('3. Suppliers'!$C$45:$C$548,'Independent vs Chain'!$E$108,'3. Suppliers'!$AB$45:$AB$548,'Independent vs Chain'!B115)+COUNTIFS('3. Suppliers'!$C$45:$C$548,'Independent vs Chain'!$E$108,'3. Suppliers'!$AC$45:$AC$548,'Independent vs Chain'!B115)+COUNTIFS('3. Suppliers'!$C$45:$C$548,'Independent vs Chain'!$E$108,'3. Suppliers'!$AD$45:$AD$548,'Independent vs Chain'!B115)+COUNTIFS('3. Suppliers'!$C$45:$C$548,'Independent vs Chain'!$E$108,'3. Suppliers'!$AE$45:$AE$548,'Independent vs Chain'!B115)+COUNTIFS('3. Suppliers'!$C$45:$C$548,'Independent vs Chain'!$E$108,'3. Suppliers'!$AF$45:$AF$548,'Independent vs Chain'!B115)</f>
        <v>0</v>
      </c>
      <c r="F115" s="81">
        <f t="shared" si="7"/>
        <v>0</v>
      </c>
    </row>
    <row r="116" spans="1:6" s="2" customFormat="1" ht="16.5" customHeight="1">
      <c r="A116" s="303"/>
      <c r="B116" s="135" t="s">
        <v>495</v>
      </c>
      <c r="C116" s="5">
        <f>COUNTIFS('3. Suppliers'!$C$45:$C$548,$C$108,'3. Suppliers'!$AB$45:$AB$548,$B116)+COUNTIFS('3. Suppliers'!$C$45:$C$548,$C$108,'3. Suppliers'!$AC$45:$AC$548,$B116)+COUNTIFS('3. Suppliers'!$C$45:$C$548,$C$108,'3. Suppliers'!$AD$45:$AD$548,$B116)+COUNTIFS('3. Suppliers'!$C$45:$C$548,$C$108,'3. Suppliers'!$AE$45:$AE$548,$B116)+COUNTIFS('3. Suppliers'!$C$45:$C$548,$C$108,'3. Suppliers'!$AF$45:$AF$548,$B116)</f>
        <v>14</v>
      </c>
      <c r="D116" s="81">
        <f t="shared" si="6"/>
        <v>0.24561403508771928</v>
      </c>
      <c r="E116" s="5">
        <f>COUNTIFS('3. Suppliers'!$C$45:$C$548,'Independent vs Chain'!$E$108,'3. Suppliers'!$AB$45:$AB$548,'Independent vs Chain'!B116)+COUNTIFS('3. Suppliers'!$C$45:$C$548,'Independent vs Chain'!$E$108,'3. Suppliers'!$AC$45:$AC$548,'Independent vs Chain'!B116)+COUNTIFS('3. Suppliers'!$C$45:$C$548,'Independent vs Chain'!$E$108,'3. Suppliers'!$AD$45:$AD$548,'Independent vs Chain'!B116)+COUNTIFS('3. Suppliers'!$C$45:$C$548,'Independent vs Chain'!$E$108,'3. Suppliers'!$AE$45:$AE$548,'Independent vs Chain'!B116)+COUNTIFS('3. Suppliers'!$C$45:$C$548,'Independent vs Chain'!$E$108,'3. Suppliers'!$AF$45:$AF$548,'Independent vs Chain'!B116)</f>
        <v>14</v>
      </c>
      <c r="F116" s="81">
        <f t="shared" si="7"/>
        <v>0.48275862068965519</v>
      </c>
    </row>
    <row r="117" spans="1:6" s="2" customFormat="1" ht="16.5" customHeight="1">
      <c r="A117" s="194"/>
      <c r="B117" s="135" t="s">
        <v>94</v>
      </c>
      <c r="C117" s="5">
        <f>COUNTIFS('3. Suppliers'!$C$45:$C$548,$C$108,'3. Suppliers'!$AB$45:$AB$548,$B117)+COUNTIFS('3. Suppliers'!$C$45:$C$548,$C$108,'3. Suppliers'!$AC$45:$AC$548,$B117)+COUNTIFS('3. Suppliers'!$C$45:$C$548,$C$108,'3. Suppliers'!$AD$45:$AD$548,$B117)+COUNTIFS('3. Suppliers'!$C$45:$C$548,$C$108,'3. Suppliers'!$AE$45:$AE$548,$B117)+COUNTIFS('3. Suppliers'!$C$45:$C$548,$C$108,'3. Suppliers'!$AF$45:$AF$548,$B117)</f>
        <v>2</v>
      </c>
      <c r="D117" s="81">
        <f t="shared" si="6"/>
        <v>3.5087719298245612E-2</v>
      </c>
      <c r="E117" s="5">
        <f>COUNTIFS('3. Suppliers'!$C$45:$C$548,'Independent vs Chain'!$E$108,'3. Suppliers'!$AB$45:$AB$548,'Independent vs Chain'!B117)+COUNTIFS('3. Suppliers'!$C$45:$C$548,'Independent vs Chain'!$E$108,'3. Suppliers'!$AC$45:$AC$548,'Independent vs Chain'!B117)+COUNTIFS('3. Suppliers'!$C$45:$C$548,'Independent vs Chain'!$E$108,'3. Suppliers'!$AD$45:$AD$548,'Independent vs Chain'!B117)+COUNTIFS('3. Suppliers'!$C$45:$C$548,'Independent vs Chain'!$E$108,'3. Suppliers'!$AE$45:$AE$548,'Independent vs Chain'!B117)+COUNTIFS('3. Suppliers'!$C$45:$C$548,'Independent vs Chain'!$E$108,'3. Suppliers'!$AF$45:$AF$548,'Independent vs Chain'!B117)</f>
        <v>3</v>
      </c>
      <c r="F117" s="81">
        <f t="shared" si="7"/>
        <v>0.10344827586206896</v>
      </c>
    </row>
    <row r="118" spans="1:6" s="2" customFormat="1" ht="16.5" customHeight="1">
      <c r="A118" s="36"/>
      <c r="B118" s="114"/>
    </row>
    <row r="119" spans="1:6" s="2" customFormat="1" ht="16.5" customHeight="1">
      <c r="A119" s="36"/>
      <c r="B119" s="142" t="s">
        <v>93</v>
      </c>
      <c r="C119" s="125">
        <f>SUM(C109:C118)</f>
        <v>98</v>
      </c>
      <c r="D119" s="126"/>
      <c r="E119" s="96">
        <f>SUM(E109:E118)</f>
        <v>69</v>
      </c>
      <c r="F119" s="121"/>
    </row>
    <row r="120" spans="1:6" s="2" customFormat="1" ht="16.5" customHeight="1">
      <c r="A120" s="36"/>
      <c r="B120" s="107"/>
    </row>
    <row r="121" spans="1:6" s="2" customFormat="1" ht="16.5" customHeight="1">
      <c r="A121" s="36"/>
      <c r="B121" s="142" t="s">
        <v>103</v>
      </c>
      <c r="C121" s="125">
        <f>+D5</f>
        <v>57</v>
      </c>
      <c r="D121" s="126"/>
      <c r="E121" s="96">
        <f>+D6</f>
        <v>29</v>
      </c>
      <c r="F121" s="96"/>
    </row>
    <row r="122" spans="1:6" s="2" customFormat="1" ht="16.5" customHeight="1">
      <c r="A122" s="36"/>
      <c r="B122" s="107"/>
    </row>
    <row r="123" spans="1:6" s="2" customFormat="1" ht="16.5" customHeight="1">
      <c r="B123" s="114"/>
    </row>
    <row r="124" spans="1:6" s="2" customFormat="1" ht="16.5" customHeight="1">
      <c r="B124" s="114"/>
    </row>
    <row r="125" spans="1:6" s="2" customFormat="1" ht="16.5" customHeight="1">
      <c r="B125" s="114"/>
    </row>
    <row r="126" spans="1:6" s="2" customFormat="1" ht="16.5" customHeight="1">
      <c r="B126" s="114"/>
    </row>
    <row r="127" spans="1:6" s="2" customFormat="1" ht="16.5" customHeight="1">
      <c r="B127" s="114"/>
    </row>
    <row r="128" spans="1:6" s="2" customFormat="1" ht="16.5" customHeight="1">
      <c r="B128" s="114"/>
    </row>
    <row r="129" spans="1:6" s="2" customFormat="1" ht="16.5" customHeight="1">
      <c r="A129" s="119" t="s">
        <v>129</v>
      </c>
      <c r="B129" s="151" t="s">
        <v>291</v>
      </c>
    </row>
    <row r="130" spans="1:6" s="2" customFormat="1" ht="16.5" customHeight="1">
      <c r="B130" s="114"/>
    </row>
    <row r="131" spans="1:6" s="2" customFormat="1" ht="16.5" customHeight="1">
      <c r="B131" s="142" t="s">
        <v>90</v>
      </c>
      <c r="C131" s="123" t="s">
        <v>106</v>
      </c>
      <c r="D131" s="124" t="s">
        <v>238</v>
      </c>
      <c r="E131" s="95" t="s">
        <v>265</v>
      </c>
      <c r="F131" s="95" t="s">
        <v>237</v>
      </c>
    </row>
    <row r="132" spans="1:6" s="2" customFormat="1" ht="16.5" customHeight="1">
      <c r="A132" s="36"/>
      <c r="B132" s="109" t="s">
        <v>88</v>
      </c>
      <c r="C132" s="5">
        <f>COUNTIFS('3. Suppliers'!$C$45:$C$548,'Independent vs Chain'!$C$131,'3. Suppliers'!$AG$45:AG$548,'Independent vs Chain'!B132)</f>
        <v>1</v>
      </c>
      <c r="D132" s="81">
        <f>C132/$C$135</f>
        <v>1.7543859649122806E-2</v>
      </c>
      <c r="E132" s="5">
        <f>COUNTIFS('3. Suppliers'!$C$45:$C$548,'Independent vs Chain'!$E$131,'3. Suppliers'!$AG$45:$AG$548,'Independent vs Chain'!B132)</f>
        <v>12</v>
      </c>
      <c r="F132" s="81">
        <f>IFERROR(E132/$E$135,0)</f>
        <v>0.41379310344827586</v>
      </c>
    </row>
    <row r="133" spans="1:6" s="2" customFormat="1" ht="16.5" customHeight="1">
      <c r="A133" s="36"/>
      <c r="B133" s="109" t="s">
        <v>87</v>
      </c>
      <c r="C133" s="5">
        <f>COUNTIFS('3. Suppliers'!$C$45:$C$548,'Independent vs Chain'!$C$131,'3. Suppliers'!$AG$45:AG$548,'Independent vs Chain'!B133)</f>
        <v>56</v>
      </c>
      <c r="D133" s="81">
        <f>C133/$C$135</f>
        <v>0.98245614035087714</v>
      </c>
      <c r="E133" s="5">
        <f>COUNTIFS('3. Suppliers'!$C$45:$C$548,'Independent vs Chain'!$E$131,'3. Suppliers'!$AG$45:$AG$548,'Independent vs Chain'!B133)</f>
        <v>17</v>
      </c>
      <c r="F133" s="81">
        <f>IFERROR(E133/$E$135,0)</f>
        <v>0.58620689655172409</v>
      </c>
    </row>
    <row r="134" spans="1:6" s="2" customFormat="1" ht="16.5" customHeight="1">
      <c r="A134" s="36"/>
      <c r="B134" s="109"/>
      <c r="C134" s="5"/>
      <c r="D134" s="81"/>
      <c r="E134" s="5"/>
      <c r="F134" s="81"/>
    </row>
    <row r="135" spans="1:6" s="2" customFormat="1" ht="16.5" customHeight="1">
      <c r="A135" s="36"/>
      <c r="B135" s="142" t="s">
        <v>93</v>
      </c>
      <c r="C135" s="125">
        <f>SUM(C132:C133)</f>
        <v>57</v>
      </c>
      <c r="D135" s="126"/>
      <c r="E135" s="96">
        <f>SUM(E132:E133)</f>
        <v>29</v>
      </c>
      <c r="F135" s="121"/>
    </row>
    <row r="136" spans="1:6" s="2" customFormat="1" ht="16.5" customHeight="1">
      <c r="A136" s="36"/>
      <c r="B136" s="107"/>
    </row>
    <row r="137" spans="1:6" s="2" customFormat="1" ht="16.5" customHeight="1">
      <c r="B137" s="114"/>
      <c r="E137" s="47"/>
    </row>
    <row r="138" spans="1:6" s="2" customFormat="1" ht="16.5" customHeight="1">
      <c r="B138" s="114"/>
    </row>
    <row r="139" spans="1:6" s="2" customFormat="1" ht="16.5" customHeight="1">
      <c r="B139" s="114"/>
    </row>
    <row r="140" spans="1:6" s="2" customFormat="1" ht="16.5" customHeight="1">
      <c r="B140" s="114"/>
    </row>
    <row r="141" spans="1:6" s="2" customFormat="1" ht="16.5" customHeight="1">
      <c r="B141" s="114"/>
    </row>
    <row r="142" spans="1:6" s="2" customFormat="1" ht="16.5" customHeight="1">
      <c r="B142" s="114"/>
    </row>
    <row r="143" spans="1:6" s="2" customFormat="1" ht="16.5" customHeight="1">
      <c r="B143" s="114"/>
    </row>
    <row r="144" spans="1:6" s="2" customFormat="1" ht="16.5" customHeight="1">
      <c r="B144" s="114"/>
    </row>
    <row r="145" spans="1:6" s="2" customFormat="1" ht="16.5" customHeight="1">
      <c r="B145" s="114"/>
    </row>
    <row r="146" spans="1:6" s="2" customFormat="1" ht="16.5" customHeight="1">
      <c r="A146" s="119">
        <v>4</v>
      </c>
      <c r="B146" s="151" t="s">
        <v>294</v>
      </c>
    </row>
    <row r="147" spans="1:6" s="2" customFormat="1" ht="16.5" customHeight="1">
      <c r="B147" s="114"/>
    </row>
    <row r="148" spans="1:6" s="2" customFormat="1" ht="16.5" customHeight="1">
      <c r="B148" s="142" t="s">
        <v>278</v>
      </c>
      <c r="C148" s="123" t="s">
        <v>106</v>
      </c>
      <c r="D148" s="124" t="s">
        <v>238</v>
      </c>
      <c r="E148" s="95" t="s">
        <v>265</v>
      </c>
      <c r="F148" s="95" t="s">
        <v>237</v>
      </c>
    </row>
    <row r="149" spans="1:6" s="2" customFormat="1" ht="16.5" customHeight="1">
      <c r="A149" s="36"/>
      <c r="B149" s="108" t="s">
        <v>208</v>
      </c>
      <c r="C149" s="5">
        <f>COUNTIFS('4. Suppliers Using More'!$B$45:$B$543,'Independent vs Chain'!C$148,'4. Suppliers Using More'!$E$45:$E$543,'Independent vs Chain'!$B149)</f>
        <v>1</v>
      </c>
      <c r="D149" s="81">
        <f t="shared" ref="D149:D159" si="8">IFERROR(C149/$C$161,0)</f>
        <v>1.7543859649122806E-2</v>
      </c>
      <c r="E149" s="5">
        <f>COUNTIFS('4. Suppliers Using More'!$B$45:$B$543,'Independent vs Chain'!E$148,'4. Suppliers Using More'!$E$45:$E$543,'Independent vs Chain'!$B149)</f>
        <v>1</v>
      </c>
      <c r="F149" s="81">
        <f t="shared" ref="F149:F159" si="9">IFERROR(E149/$E$161,0)</f>
        <v>3.4482758620689655E-2</v>
      </c>
    </row>
    <row r="150" spans="1:6" s="2" customFormat="1" ht="16.5" customHeight="1">
      <c r="A150" s="36"/>
      <c r="B150" s="108" t="s">
        <v>118</v>
      </c>
      <c r="C150" s="5">
        <f>COUNTIFS('4. Suppliers Using More'!$B$45:$B$543,'Independent vs Chain'!C$148,'4. Suppliers Using More'!$E$45:$E$543,'Independent vs Chain'!$B150)</f>
        <v>12</v>
      </c>
      <c r="D150" s="81">
        <f t="shared" si="8"/>
        <v>0.21052631578947367</v>
      </c>
      <c r="E150" s="5">
        <f>COUNTIFS('4. Suppliers Using More'!$B$45:$B$543,'Independent vs Chain'!E$148,'4. Suppliers Using More'!$E$45:$E$543,'Independent vs Chain'!$B150)</f>
        <v>3</v>
      </c>
      <c r="F150" s="81">
        <f t="shared" si="9"/>
        <v>0.10344827586206896</v>
      </c>
    </row>
    <row r="151" spans="1:6" s="2" customFormat="1" ht="16.5" customHeight="1">
      <c r="A151" s="36"/>
      <c r="B151" s="108" t="s">
        <v>117</v>
      </c>
      <c r="C151" s="5">
        <f>COUNTIFS('4. Suppliers Using More'!$B$45:$B$543,'Independent vs Chain'!C$148,'4. Suppliers Using More'!$E$45:$E$543,'Independent vs Chain'!$B151)</f>
        <v>0</v>
      </c>
      <c r="D151" s="81">
        <f t="shared" si="8"/>
        <v>0</v>
      </c>
      <c r="E151" s="5">
        <f>COUNTIFS('4. Suppliers Using More'!$B$45:$B$543,'Independent vs Chain'!E$148,'4. Suppliers Using More'!$E$45:$E$543,'Independent vs Chain'!$B151)</f>
        <v>7</v>
      </c>
      <c r="F151" s="81">
        <f t="shared" si="9"/>
        <v>0.2413793103448276</v>
      </c>
    </row>
    <row r="152" spans="1:6" s="2" customFormat="1" ht="16.5" customHeight="1">
      <c r="A152" s="36"/>
      <c r="B152" s="108" t="s">
        <v>116</v>
      </c>
      <c r="C152" s="5">
        <f>COUNTIFS('4. Suppliers Using More'!$B$45:$B$543,'Independent vs Chain'!C$148,'4. Suppliers Using More'!$E$45:$E$543,'Independent vs Chain'!$B152)</f>
        <v>4</v>
      </c>
      <c r="D152" s="81">
        <f t="shared" si="8"/>
        <v>7.0175438596491224E-2</v>
      </c>
      <c r="E152" s="5">
        <f>COUNTIFS('4. Suppliers Using More'!$B$45:$B$543,'Independent vs Chain'!E$148,'4. Suppliers Using More'!$E$45:$E$543,'Independent vs Chain'!$B152)</f>
        <v>6</v>
      </c>
      <c r="F152" s="81">
        <f t="shared" si="9"/>
        <v>0.20689655172413793</v>
      </c>
    </row>
    <row r="153" spans="1:6" s="2" customFormat="1" ht="16.5" customHeight="1">
      <c r="A153" s="36"/>
      <c r="B153" s="108" t="s">
        <v>121</v>
      </c>
      <c r="C153" s="5">
        <f>COUNTIFS('4. Suppliers Using More'!$B$45:$B$543,'Independent vs Chain'!C$148,'4. Suppliers Using More'!$E$45:$E$543,'Independent vs Chain'!$B153)</f>
        <v>3</v>
      </c>
      <c r="D153" s="81">
        <f t="shared" si="8"/>
        <v>5.2631578947368418E-2</v>
      </c>
      <c r="E153" s="5">
        <f>COUNTIFS('4. Suppliers Using More'!$B$45:$B$543,'Independent vs Chain'!E$148,'4. Suppliers Using More'!$E$45:$E$543,'Independent vs Chain'!$B153)</f>
        <v>0</v>
      </c>
      <c r="F153" s="81">
        <f t="shared" si="9"/>
        <v>0</v>
      </c>
    </row>
    <row r="154" spans="1:6" s="2" customFormat="1" ht="16.5" customHeight="1">
      <c r="A154" s="36"/>
      <c r="B154" s="116" t="s">
        <v>123</v>
      </c>
      <c r="C154" s="5">
        <f>COUNTIFS('4. Suppliers Using More'!$B$45:$B$543,'Independent vs Chain'!C$148,'4. Suppliers Using More'!$E$45:$E$543,'Independent vs Chain'!$B154)</f>
        <v>0</v>
      </c>
      <c r="D154" s="81">
        <f t="shared" si="8"/>
        <v>0</v>
      </c>
      <c r="E154" s="5">
        <f>COUNTIFS('4. Suppliers Using More'!$B$45:$B$543,'Independent vs Chain'!E$148,'4. Suppliers Using More'!$E$45:$E$543,'Independent vs Chain'!$B154)</f>
        <v>1</v>
      </c>
      <c r="F154" s="81">
        <f t="shared" si="9"/>
        <v>3.4482758620689655E-2</v>
      </c>
    </row>
    <row r="155" spans="1:6" s="2" customFormat="1" ht="16.5" customHeight="1">
      <c r="A155" s="36"/>
      <c r="B155" s="116" t="s">
        <v>122</v>
      </c>
      <c r="C155" s="5">
        <f>COUNTIFS('4. Suppliers Using More'!$B$45:$B$543,'Independent vs Chain'!C$148,'4. Suppliers Using More'!$E$45:$E$543,'Independent vs Chain'!$B155)</f>
        <v>0</v>
      </c>
      <c r="D155" s="81">
        <f t="shared" si="8"/>
        <v>0</v>
      </c>
      <c r="E155" s="5">
        <f>COUNTIFS('4. Suppliers Using More'!$B$45:$B$543,'Independent vs Chain'!E$148,'4. Suppliers Using More'!$E$45:$E$543,'Independent vs Chain'!$B155)</f>
        <v>0</v>
      </c>
      <c r="F155" s="81">
        <f t="shared" si="9"/>
        <v>0</v>
      </c>
    </row>
    <row r="156" spans="1:6" s="2" customFormat="1" ht="16.5" customHeight="1">
      <c r="A156" s="36"/>
      <c r="B156" s="108" t="s">
        <v>115</v>
      </c>
      <c r="C156" s="5">
        <f>COUNTIFS('4. Suppliers Using More'!$B$45:$B$543,'Independent vs Chain'!C$148,'4. Suppliers Using More'!$E$45:$E$543,'Independent vs Chain'!$B156)</f>
        <v>0</v>
      </c>
      <c r="D156" s="81">
        <f t="shared" si="8"/>
        <v>0</v>
      </c>
      <c r="E156" s="5">
        <f>COUNTIFS('4. Suppliers Using More'!$B$45:$B$543,'Independent vs Chain'!E$148,'4. Suppliers Using More'!$E$45:$E$543,'Independent vs Chain'!$B156)</f>
        <v>0</v>
      </c>
      <c r="F156" s="81">
        <f t="shared" si="9"/>
        <v>0</v>
      </c>
    </row>
    <row r="157" spans="1:6" s="2" customFormat="1" ht="16.5" customHeight="1">
      <c r="A157" s="36"/>
      <c r="B157" s="108" t="s">
        <v>242</v>
      </c>
      <c r="C157" s="5">
        <f>COUNTIFS('4. Suppliers Using More'!$B$45:$B$543,'Independent vs Chain'!C$148,'4. Suppliers Using More'!$E$45:$E$543,'Independent vs Chain'!$B157)</f>
        <v>0</v>
      </c>
      <c r="D157" s="81">
        <f t="shared" si="8"/>
        <v>0</v>
      </c>
      <c r="E157" s="5">
        <f>COUNTIFS('4. Suppliers Using More'!$B$45:$B$543,'Independent vs Chain'!E$148,'4. Suppliers Using More'!$E$45:$E$543,'Independent vs Chain'!$B157)</f>
        <v>0</v>
      </c>
      <c r="F157" s="81">
        <f t="shared" si="9"/>
        <v>0</v>
      </c>
    </row>
    <row r="158" spans="1:6" s="2" customFormat="1" ht="16.5" customHeight="1">
      <c r="A158" s="36"/>
      <c r="B158" s="108" t="s">
        <v>94</v>
      </c>
      <c r="C158" s="5">
        <f>COUNTIFS('4. Suppliers Using More'!$B$45:$B$543,'Independent vs Chain'!C$148,'4. Suppliers Using More'!$E$45:$E$543,'Independent vs Chain'!$B158)</f>
        <v>6</v>
      </c>
      <c r="D158" s="81">
        <f t="shared" si="8"/>
        <v>0.10526315789473684</v>
      </c>
      <c r="E158" s="5">
        <f>COUNTIFS('4. Suppliers Using More'!$B$45:$B$543,'Independent vs Chain'!E$148,'4. Suppliers Using More'!$E$45:$E$543,'Independent vs Chain'!$B158)</f>
        <v>6</v>
      </c>
      <c r="F158" s="81">
        <f t="shared" si="9"/>
        <v>0.20689655172413793</v>
      </c>
    </row>
    <row r="159" spans="1:6" s="2" customFormat="1" ht="16.5" customHeight="1">
      <c r="A159" s="36"/>
      <c r="B159" s="109" t="s">
        <v>209</v>
      </c>
      <c r="C159" s="5">
        <f>COUNTIFS('4. Suppliers Using More'!$B$45:$B$543,'Independent vs Chain'!C$148,'4. Suppliers Using More'!$E$45:$E$543,'Independent vs Chain'!$B159)</f>
        <v>31</v>
      </c>
      <c r="D159" s="81">
        <f t="shared" si="8"/>
        <v>0.54385964912280704</v>
      </c>
      <c r="E159" s="5">
        <f>COUNTIFS('4. Suppliers Using More'!$B$45:$B$543,'Independent vs Chain'!E$148,'4. Suppliers Using More'!$E$45:$E$543,'Independent vs Chain'!$B159)</f>
        <v>5</v>
      </c>
      <c r="F159" s="81">
        <f t="shared" si="9"/>
        <v>0.17241379310344829</v>
      </c>
    </row>
    <row r="160" spans="1:6" s="2" customFormat="1" ht="16.5" customHeight="1">
      <c r="A160" s="36"/>
      <c r="B160" s="114"/>
    </row>
    <row r="161" spans="1:6" s="2" customFormat="1" ht="16.5" customHeight="1">
      <c r="A161" s="36"/>
      <c r="B161" s="107"/>
      <c r="C161" s="125">
        <f>SUM(C149:C159)</f>
        <v>57</v>
      </c>
      <c r="D161" s="126"/>
      <c r="E161" s="96">
        <f>SUM(E149:E159)</f>
        <v>29</v>
      </c>
      <c r="F161" s="121"/>
    </row>
    <row r="162" spans="1:6" s="2" customFormat="1" ht="16.5" customHeight="1">
      <c r="A162" s="36"/>
      <c r="B162" s="107"/>
    </row>
    <row r="163" spans="1:6" s="2" customFormat="1" ht="16.5" customHeight="1">
      <c r="A163" s="36"/>
      <c r="B163" s="107"/>
    </row>
    <row r="164" spans="1:6" s="2" customFormat="1" ht="16.5" customHeight="1">
      <c r="B164" s="114"/>
    </row>
    <row r="165" spans="1:6" s="2" customFormat="1" ht="16.5" customHeight="1">
      <c r="B165" s="114"/>
    </row>
    <row r="166" spans="1:6" s="2" customFormat="1" ht="16.5" customHeight="1">
      <c r="B166" s="114"/>
    </row>
    <row r="167" spans="1:6" s="2" customFormat="1" ht="16.5" customHeight="1">
      <c r="B167" s="114"/>
    </row>
    <row r="168" spans="1:6" s="2" customFormat="1" ht="16.5" customHeight="1">
      <c r="A168" s="119" t="s">
        <v>132</v>
      </c>
      <c r="B168" s="114"/>
    </row>
    <row r="169" spans="1:6" s="2" customFormat="1" ht="16.5" customHeight="1">
      <c r="B169" s="114"/>
    </row>
    <row r="170" spans="1:6" s="2" customFormat="1" ht="16.5" customHeight="1">
      <c r="B170" s="142" t="s">
        <v>90</v>
      </c>
      <c r="C170" s="123" t="s">
        <v>106</v>
      </c>
      <c r="D170" s="124" t="s">
        <v>238</v>
      </c>
      <c r="E170" s="95" t="s">
        <v>265</v>
      </c>
      <c r="F170" s="95" t="s">
        <v>237</v>
      </c>
    </row>
    <row r="171" spans="1:6" s="2" customFormat="1" ht="16.5" customHeight="1">
      <c r="A171" s="109"/>
      <c r="B171" s="109" t="s">
        <v>495</v>
      </c>
      <c r="C171" s="5">
        <f>COUNTIFS('4. Suppliers Using More'!$B$45:$B$543,'Independent vs Chain'!C$170,'4. Suppliers Using More'!$M$45:$M$543,'Independent vs Chain'!B171)+COUNTIFS('4. Suppliers Using More'!$B$45:$B$543,'Independent vs Chain'!C$170,'4. Suppliers Using More'!$K$45:$K$543,'Independent vs Chain'!B171)+COUNTIFS('4. Suppliers Using More'!$B$45:$B$543,'Independent vs Chain'!$C$170,'4. Suppliers Using More'!$L$45:$L$543,'Independent vs Chain'!B171)+COUNTIFS('4. Suppliers Using More'!$B$45:$B$543,'Independent vs Chain'!$C$170,'4. Suppliers Using More'!$N$45:$N$543,'Independent vs Chain'!B171)</f>
        <v>5</v>
      </c>
      <c r="D171" s="81">
        <f t="shared" ref="D171:D178" si="10">C171/$C$180</f>
        <v>0.1388888888888889</v>
      </c>
      <c r="E171" s="5">
        <f>COUNTIFS('4. Suppliers Using More'!$B$45:$B$543,'Independent vs Chain'!E$170,'4. Suppliers Using More'!$K$45:$K$543,'Independent vs Chain'!B171)+COUNTIFS('4. Suppliers Using More'!$B$45:$B$543,'Independent vs Chain'!E$170,'4. Suppliers Using More'!$L$45:$L$543,'Independent vs Chain'!B171)+COUNTIFS('4. Suppliers Using More'!$B$45:$B$543,'Independent vs Chain'!$E$170,'4. Suppliers Using More'!$M$45:$M$543,'Independent vs Chain'!B171)+COUNTIFS('4. Suppliers Using More'!$B$45:$B$543,'Independent vs Chain'!$E$170,'4. Suppliers Using More'!$N$45:$N$543,'Independent vs Chain'!B171)</f>
        <v>13</v>
      </c>
      <c r="F171" s="81">
        <f t="shared" ref="F171:F178" si="11">IFERROR(E171/$E$180,0)</f>
        <v>0.27659574468085107</v>
      </c>
    </row>
    <row r="172" spans="1:6" s="2" customFormat="1" ht="16.5" customHeight="1">
      <c r="A172" s="114"/>
      <c r="B172" s="114" t="s">
        <v>215</v>
      </c>
      <c r="C172" s="5">
        <f>COUNTIFS('4. Suppliers Using More'!$B$45:$B$543,'Independent vs Chain'!C$170,'4. Suppliers Using More'!$M$45:$M$543,'Independent vs Chain'!B172)+COUNTIFS('4. Suppliers Using More'!$B$45:$B$543,'Independent vs Chain'!C$170,'4. Suppliers Using More'!$K$45:$K$543,'Independent vs Chain'!B172)+COUNTIFS('4. Suppliers Using More'!$B$45:$B$543,'Independent vs Chain'!$C$170,'4. Suppliers Using More'!$L$45:$L$543,'Independent vs Chain'!B172)+COUNTIFS('4. Suppliers Using More'!$B$45:$B$543,'Independent vs Chain'!$C$170,'4. Suppliers Using More'!$N$45:$N$543,'Independent vs Chain'!B172)</f>
        <v>9</v>
      </c>
      <c r="D172" s="81">
        <f t="shared" si="10"/>
        <v>0.25</v>
      </c>
      <c r="E172" s="5">
        <f>COUNTIFS('4. Suppliers Using More'!$B$45:$B$543,'Independent vs Chain'!E$170,'4. Suppliers Using More'!$K$45:$K$543,'Independent vs Chain'!B172)+COUNTIFS('4. Suppliers Using More'!$B$45:$B$543,'Independent vs Chain'!E$170,'4. Suppliers Using More'!$L$45:$L$543,'Independent vs Chain'!B172)+COUNTIFS('4. Suppliers Using More'!$B$45:$B$543,'Independent vs Chain'!$E$170,'4. Suppliers Using More'!$M$45:$M$543,'Independent vs Chain'!B172)+COUNTIFS('4. Suppliers Using More'!$B$45:$B$543,'Independent vs Chain'!$E$170,'4. Suppliers Using More'!$N$45:$N$543,'Independent vs Chain'!B172)</f>
        <v>14</v>
      </c>
      <c r="F172" s="81">
        <f t="shared" si="11"/>
        <v>0.2978723404255319</v>
      </c>
    </row>
    <row r="173" spans="1:6" s="2" customFormat="1" ht="16.5" customHeight="1">
      <c r="A173" s="109"/>
      <c r="B173" s="114" t="s">
        <v>214</v>
      </c>
      <c r="C173" s="5">
        <f>COUNTIFS('4. Suppliers Using More'!$B$45:$B$543,'Independent vs Chain'!C$170,'4. Suppliers Using More'!$M$45:$M$543,'Independent vs Chain'!B173)+COUNTIFS('4. Suppliers Using More'!$B$45:$B$543,'Independent vs Chain'!C$170,'4. Suppliers Using More'!$K$45:$K$543,'Independent vs Chain'!B173)+COUNTIFS('4. Suppliers Using More'!$B$45:$B$543,'Independent vs Chain'!$C$170,'4. Suppliers Using More'!$L$45:$L$543,'Independent vs Chain'!B173)+COUNTIFS('4. Suppliers Using More'!$B$45:$B$543,'Independent vs Chain'!$C$170,'4. Suppliers Using More'!$N$45:$N$543,'Independent vs Chain'!B173)</f>
        <v>4</v>
      </c>
      <c r="D173" s="81">
        <f t="shared" si="10"/>
        <v>0.1111111111111111</v>
      </c>
      <c r="E173" s="5">
        <f>COUNTIFS('4. Suppliers Using More'!$B$45:$B$543,'Independent vs Chain'!E$170,'4. Suppliers Using More'!$K$45:$K$543,'Independent vs Chain'!B173)+COUNTIFS('4. Suppliers Using More'!$B$45:$B$543,'Independent vs Chain'!E$170,'4. Suppliers Using More'!$L$45:$L$543,'Independent vs Chain'!B173)+COUNTIFS('4. Suppliers Using More'!$B$45:$B$543,'Independent vs Chain'!$E$170,'4. Suppliers Using More'!$M$45:$M$543,'Independent vs Chain'!B173)+COUNTIFS('4. Suppliers Using More'!$B$45:$B$543,'Independent vs Chain'!$E$170,'4. Suppliers Using More'!$N$45:$N$543,'Independent vs Chain'!B173)</f>
        <v>4</v>
      </c>
      <c r="F173" s="81">
        <f t="shared" si="11"/>
        <v>8.5106382978723402E-2</v>
      </c>
    </row>
    <row r="174" spans="1:6" s="2" customFormat="1" ht="16.5" customHeight="1">
      <c r="A174" s="109"/>
      <c r="B174" s="114" t="s">
        <v>217</v>
      </c>
      <c r="C174" s="5">
        <f>COUNTIFS('4. Suppliers Using More'!$B$45:$B$543,'Independent vs Chain'!C$170,'4. Suppliers Using More'!$M$45:$M$543,'Independent vs Chain'!B174)+COUNTIFS('4. Suppliers Using More'!$B$45:$B$543,'Independent vs Chain'!C$170,'4. Suppliers Using More'!$K$45:$K$543,'Independent vs Chain'!B174)+COUNTIFS('4. Suppliers Using More'!$B$45:$B$543,'Independent vs Chain'!$C$170,'4. Suppliers Using More'!$L$45:$L$543,'Independent vs Chain'!B174)+COUNTIFS('4. Suppliers Using More'!$B$45:$B$543,'Independent vs Chain'!$C$170,'4. Suppliers Using More'!$N$45:$N$543,'Independent vs Chain'!B174)</f>
        <v>6</v>
      </c>
      <c r="D174" s="81">
        <f t="shared" si="10"/>
        <v>0.16666666666666666</v>
      </c>
      <c r="E174" s="5">
        <f>COUNTIFS('4. Suppliers Using More'!$B$45:$B$543,'Independent vs Chain'!E$170,'4. Suppliers Using More'!$K$45:$K$543,'Independent vs Chain'!B174)+COUNTIFS('4. Suppliers Using More'!$B$45:$B$543,'Independent vs Chain'!E$170,'4. Suppliers Using More'!$L$45:$L$543,'Independent vs Chain'!B174)+COUNTIFS('4. Suppliers Using More'!$B$45:$B$543,'Independent vs Chain'!$E$170,'4. Suppliers Using More'!$M$45:$M$543,'Independent vs Chain'!B174)+COUNTIFS('4. Suppliers Using More'!$B$45:$B$543,'Independent vs Chain'!$E$170,'4. Suppliers Using More'!$N$45:$N$543,'Independent vs Chain'!B174)</f>
        <v>3</v>
      </c>
      <c r="F174" s="81">
        <f t="shared" si="11"/>
        <v>6.3829787234042548E-2</v>
      </c>
    </row>
    <row r="175" spans="1:6" s="2" customFormat="1" ht="16.5" customHeight="1">
      <c r="A175" s="109"/>
      <c r="B175" s="114" t="s">
        <v>213</v>
      </c>
      <c r="C175" s="5">
        <f>COUNTIFS('4. Suppliers Using More'!$B$45:$B$543,'Independent vs Chain'!C$170,'4. Suppliers Using More'!$M$45:$M$543,'Independent vs Chain'!B175)+COUNTIFS('4. Suppliers Using More'!$B$45:$B$543,'Independent vs Chain'!C$170,'4. Suppliers Using More'!$K$45:$K$543,'Independent vs Chain'!B175)+COUNTIFS('4. Suppliers Using More'!$B$45:$B$543,'Independent vs Chain'!$C$170,'4. Suppliers Using More'!$L$45:$L$543,'Independent vs Chain'!B175)+COUNTIFS('4. Suppliers Using More'!$B$45:$B$543,'Independent vs Chain'!$C$170,'4. Suppliers Using More'!$N$45:$N$543,'Independent vs Chain'!B175)</f>
        <v>4</v>
      </c>
      <c r="D175" s="81">
        <f t="shared" si="10"/>
        <v>0.1111111111111111</v>
      </c>
      <c r="E175" s="5">
        <f>COUNTIFS('4. Suppliers Using More'!$B$45:$B$543,'Independent vs Chain'!E$170,'4. Suppliers Using More'!$K$45:$K$543,'Independent vs Chain'!B175)+COUNTIFS('4. Suppliers Using More'!$B$45:$B$543,'Independent vs Chain'!E$170,'4. Suppliers Using More'!$L$45:$L$543,'Independent vs Chain'!B175)+COUNTIFS('4. Suppliers Using More'!$B$45:$B$543,'Independent vs Chain'!$E$170,'4. Suppliers Using More'!$M$45:$M$543,'Independent vs Chain'!B175)+COUNTIFS('4. Suppliers Using More'!$B$45:$B$543,'Independent vs Chain'!$E$170,'4. Suppliers Using More'!$N$45:$N$543,'Independent vs Chain'!B175)</f>
        <v>6</v>
      </c>
      <c r="F175" s="81">
        <f t="shared" si="11"/>
        <v>0.1276595744680851</v>
      </c>
    </row>
    <row r="176" spans="1:6" s="2" customFormat="1" ht="16.5" customHeight="1">
      <c r="A176" s="109"/>
      <c r="B176" s="114" t="s">
        <v>216</v>
      </c>
      <c r="C176" s="5">
        <f>COUNTIFS('4. Suppliers Using More'!$B$45:$B$543,'Independent vs Chain'!C$170,'4. Suppliers Using More'!$M$45:$M$543,'Independent vs Chain'!B176)+COUNTIFS('4. Suppliers Using More'!$B$45:$B$543,'Independent vs Chain'!C$170,'4. Suppliers Using More'!$K$45:$K$543,'Independent vs Chain'!B176)+COUNTIFS('4. Suppliers Using More'!$B$45:$B$543,'Independent vs Chain'!$C$170,'4. Suppliers Using More'!$L$45:$L$543,'Independent vs Chain'!B176)+COUNTIFS('4. Suppliers Using More'!$B$45:$B$543,'Independent vs Chain'!$C$170,'4. Suppliers Using More'!$N$45:$N$543,'Independent vs Chain'!B176)</f>
        <v>1</v>
      </c>
      <c r="D176" s="81">
        <f t="shared" si="10"/>
        <v>2.7777777777777776E-2</v>
      </c>
      <c r="E176" s="5">
        <f>COUNTIFS('4. Suppliers Using More'!$B$45:$B$543,'Independent vs Chain'!E$170,'4. Suppliers Using More'!$K$45:$K$543,'Independent vs Chain'!B176)+COUNTIFS('4. Suppliers Using More'!$B$45:$B$543,'Independent vs Chain'!E$170,'4. Suppliers Using More'!$L$45:$L$543,'Independent vs Chain'!B176)+COUNTIFS('4. Suppliers Using More'!$B$45:$B$543,'Independent vs Chain'!$E$170,'4. Suppliers Using More'!$M$45:$M$543,'Independent vs Chain'!B176)+COUNTIFS('4. Suppliers Using More'!$B$45:$B$543,'Independent vs Chain'!$E$170,'4. Suppliers Using More'!$N$45:$N$543,'Independent vs Chain'!B176)</f>
        <v>0</v>
      </c>
      <c r="F176" s="81">
        <f t="shared" si="11"/>
        <v>0</v>
      </c>
    </row>
    <row r="177" spans="1:6" s="2" customFormat="1" ht="16.5" customHeight="1">
      <c r="A177" s="114"/>
      <c r="B177" s="134" t="s">
        <v>233</v>
      </c>
      <c r="C177" s="5">
        <f>COUNTIFS('4. Suppliers Using More'!$B$45:$B$543,'Independent vs Chain'!C$170,'4. Suppliers Using More'!$M$45:$M$543,'Independent vs Chain'!B177)+COUNTIFS('4. Suppliers Using More'!$B$45:$B$543,'Independent vs Chain'!C$170,'4. Suppliers Using More'!$K$45:$K$543,'Independent vs Chain'!B177)+COUNTIFS('4. Suppliers Using More'!$B$45:$B$543,'Independent vs Chain'!$C$170,'4. Suppliers Using More'!$L$45:$L$543,'Independent vs Chain'!B177)+COUNTIFS('4. Suppliers Using More'!$B$45:$B$543,'Independent vs Chain'!$C$170,'4. Suppliers Using More'!$N$45:$N$543,'Independent vs Chain'!B177)</f>
        <v>4</v>
      </c>
      <c r="D177" s="81">
        <f t="shared" si="10"/>
        <v>0.1111111111111111</v>
      </c>
      <c r="E177" s="5">
        <f>COUNTIFS('4. Suppliers Using More'!$B$45:$B$543,'Independent vs Chain'!E$170,'4. Suppliers Using More'!$K$45:$K$543,'Independent vs Chain'!B177)+COUNTIFS('4. Suppliers Using More'!$B$45:$B$543,'Independent vs Chain'!E$170,'4. Suppliers Using More'!$L$45:$L$543,'Independent vs Chain'!B177)+COUNTIFS('4. Suppliers Using More'!$B$45:$B$543,'Independent vs Chain'!$E$170,'4. Suppliers Using More'!$M$45:$M$543,'Independent vs Chain'!B177)+COUNTIFS('4. Suppliers Using More'!$B$45:$B$543,'Independent vs Chain'!$E$170,'4. Suppliers Using More'!$N$45:$N$543,'Independent vs Chain'!B177)</f>
        <v>6</v>
      </c>
      <c r="F177" s="81">
        <f t="shared" si="11"/>
        <v>0.1276595744680851</v>
      </c>
    </row>
    <row r="178" spans="1:6" s="2" customFormat="1" ht="16.5" customHeight="1">
      <c r="A178" s="109"/>
      <c r="B178" s="168" t="s">
        <v>94</v>
      </c>
      <c r="C178" s="5">
        <f>COUNTIFS('4. Suppliers Using More'!$B$45:$B$543,'Independent vs Chain'!C$170,'4. Suppliers Using More'!$M$45:$M$543,'Independent vs Chain'!B178)+COUNTIFS('4. Suppliers Using More'!$B$45:$B$543,'Independent vs Chain'!C$170,'4. Suppliers Using More'!$K$45:$K$543,'Independent vs Chain'!B178)+COUNTIFS('4. Suppliers Using More'!$B$45:$B$543,'Independent vs Chain'!$C$170,'4. Suppliers Using More'!$L$45:$L$543,'Independent vs Chain'!B178)+COUNTIFS('4. Suppliers Using More'!$B$45:$B$543,'Independent vs Chain'!$C$170,'4. Suppliers Using More'!$N$45:$N$543,'Independent vs Chain'!B178)</f>
        <v>3</v>
      </c>
      <c r="D178" s="81">
        <f t="shared" si="10"/>
        <v>8.3333333333333329E-2</v>
      </c>
      <c r="E178" s="5">
        <f>COUNTIFS('4. Suppliers Using More'!$B$45:$B$543,'Independent vs Chain'!E$170,'4. Suppliers Using More'!$K$45:$K$543,'Independent vs Chain'!B178)+COUNTIFS('4. Suppliers Using More'!$B$45:$B$543,'Independent vs Chain'!E$170,'4. Suppliers Using More'!$L$45:$L$543,'Independent vs Chain'!B178)+COUNTIFS('4. Suppliers Using More'!$B$45:$B$543,'Independent vs Chain'!$E$170,'4. Suppliers Using More'!$M$45:$M$543,'Independent vs Chain'!B178)+COUNTIFS('4. Suppliers Using More'!$B$45:$B$543,'Independent vs Chain'!$E$170,'4. Suppliers Using More'!$N$45:$N$543,'Independent vs Chain'!B178)</f>
        <v>1</v>
      </c>
      <c r="F178" s="81">
        <f t="shared" si="11"/>
        <v>2.1276595744680851E-2</v>
      </c>
    </row>
    <row r="179" spans="1:6" s="2" customFormat="1" ht="16.5" customHeight="1">
      <c r="A179" s="36"/>
    </row>
    <row r="180" spans="1:6" s="2" customFormat="1" ht="16.5" customHeight="1">
      <c r="A180" s="36"/>
      <c r="B180" s="142" t="s">
        <v>93</v>
      </c>
      <c r="C180" s="125">
        <f>SUM(C171:C178)</f>
        <v>36</v>
      </c>
      <c r="D180" s="126"/>
      <c r="E180" s="96">
        <f>SUM(E171:E178)</f>
        <v>47</v>
      </c>
      <c r="F180" s="121"/>
    </row>
    <row r="181" spans="1:6" s="2" customFormat="1" ht="16.5" customHeight="1">
      <c r="A181" s="36"/>
      <c r="B181" s="114"/>
      <c r="E181" s="47"/>
    </row>
    <row r="182" spans="1:6" s="2" customFormat="1" ht="16.5" customHeight="1">
      <c r="A182" s="36"/>
      <c r="B182" s="107"/>
    </row>
    <row r="183" spans="1:6" s="2" customFormat="1" ht="16.5" customHeight="1">
      <c r="A183" s="36"/>
      <c r="B183" s="107"/>
    </row>
    <row r="184" spans="1:6" s="2" customFormat="1" ht="16.5" customHeight="1">
      <c r="B184" s="114"/>
    </row>
    <row r="185" spans="1:6" s="2" customFormat="1" ht="16.5" customHeight="1">
      <c r="B185" s="114"/>
    </row>
    <row r="186" spans="1:6" s="2" customFormat="1" ht="16.5" customHeight="1">
      <c r="B186" s="114"/>
    </row>
    <row r="187" spans="1:6" s="2" customFormat="1" ht="16.5" customHeight="1">
      <c r="B187" s="114"/>
    </row>
    <row r="188" spans="1:6" s="2" customFormat="1" ht="16.5" customHeight="1">
      <c r="B188" s="114"/>
    </row>
    <row r="189" spans="1:6" s="2" customFormat="1" ht="16.5" customHeight="1">
      <c r="B189" s="114"/>
    </row>
    <row r="190" spans="1:6" s="2" customFormat="1" ht="16.5" customHeight="1">
      <c r="B190" s="114"/>
    </row>
    <row r="191" spans="1:6" s="2" customFormat="1" ht="16.5" customHeight="1">
      <c r="A191" s="119" t="s">
        <v>134</v>
      </c>
      <c r="B191" s="114"/>
    </row>
    <row r="192" spans="1:6" s="2" customFormat="1" ht="16.5" customHeight="1">
      <c r="B192" s="136" t="s">
        <v>135</v>
      </c>
    </row>
    <row r="193" spans="1:6" s="2" customFormat="1" ht="16.5" customHeight="1">
      <c r="B193" s="114"/>
    </row>
    <row r="194" spans="1:6" s="2" customFormat="1" ht="16.5" customHeight="1">
      <c r="B194" s="142" t="s">
        <v>90</v>
      </c>
      <c r="C194" s="123" t="s">
        <v>106</v>
      </c>
      <c r="D194" s="124" t="s">
        <v>238</v>
      </c>
      <c r="E194" s="95" t="s">
        <v>265</v>
      </c>
      <c r="F194" s="95" t="s">
        <v>237</v>
      </c>
    </row>
    <row r="195" spans="1:6" s="2" customFormat="1" ht="16.5" customHeight="1">
      <c r="A195" s="36"/>
      <c r="B195" s="137" t="s">
        <v>118</v>
      </c>
      <c r="C195" s="5">
        <f>+Independent!C5</f>
        <v>7</v>
      </c>
      <c r="D195" s="81">
        <f t="shared" ref="D195:D201" si="12">C195/$C$203</f>
        <v>0.22580645161290322</v>
      </c>
      <c r="E195" s="5">
        <f>+Chain!C5</f>
        <v>1</v>
      </c>
      <c r="F195" s="81">
        <f t="shared" ref="F195:F201" si="13">IFERROR(E195/$E$203,0)</f>
        <v>6.6666666666666666E-2</v>
      </c>
    </row>
    <row r="196" spans="1:6" s="2" customFormat="1" ht="16.5" customHeight="1">
      <c r="A196" s="36"/>
      <c r="B196" s="137" t="s">
        <v>117</v>
      </c>
      <c r="C196" s="36">
        <f>+Independent!D5</f>
        <v>1</v>
      </c>
      <c r="D196" s="81">
        <f t="shared" si="12"/>
        <v>3.2258064516129031E-2</v>
      </c>
      <c r="E196" s="36">
        <f>+Chain!D5</f>
        <v>2</v>
      </c>
      <c r="F196" s="81">
        <f t="shared" si="13"/>
        <v>0.13333333333333333</v>
      </c>
    </row>
    <row r="197" spans="1:6" s="2" customFormat="1" ht="16.5" customHeight="1">
      <c r="A197" s="36"/>
      <c r="B197" s="137" t="s">
        <v>121</v>
      </c>
      <c r="C197" s="36">
        <f>+Independent!E5</f>
        <v>5</v>
      </c>
      <c r="D197" s="81">
        <f t="shared" si="12"/>
        <v>0.16129032258064516</v>
      </c>
      <c r="E197" s="36">
        <f>+Chain!E5</f>
        <v>0</v>
      </c>
      <c r="F197" s="81">
        <f t="shared" si="13"/>
        <v>0</v>
      </c>
    </row>
    <row r="198" spans="1:6" s="2" customFormat="1" ht="16.5" customHeight="1">
      <c r="A198" s="36"/>
      <c r="B198" s="137" t="s">
        <v>1071</v>
      </c>
      <c r="C198" s="36">
        <f>+Independent!F5</f>
        <v>1</v>
      </c>
      <c r="D198" s="81">
        <f t="shared" si="12"/>
        <v>3.2258064516129031E-2</v>
      </c>
      <c r="E198" s="36">
        <f>+Chain!F5</f>
        <v>1</v>
      </c>
      <c r="F198" s="81">
        <f t="shared" si="13"/>
        <v>6.6666666666666666E-2</v>
      </c>
    </row>
    <row r="199" spans="1:6" s="2" customFormat="1" ht="16.5" customHeight="1">
      <c r="A199" s="36"/>
      <c r="B199" s="137" t="s">
        <v>116</v>
      </c>
      <c r="C199" s="36">
        <f>+Independent!G5</f>
        <v>5</v>
      </c>
      <c r="D199" s="81">
        <f t="shared" si="12"/>
        <v>0.16129032258064516</v>
      </c>
      <c r="E199" s="36">
        <f>+Chain!G5</f>
        <v>6</v>
      </c>
      <c r="F199" s="81">
        <f t="shared" si="13"/>
        <v>0.4</v>
      </c>
    </row>
    <row r="200" spans="1:6" s="2" customFormat="1" ht="16.5" customHeight="1">
      <c r="A200" s="36"/>
      <c r="B200" s="137" t="s">
        <v>870</v>
      </c>
      <c r="C200" s="36">
        <f>+Independent!H5</f>
        <v>2</v>
      </c>
      <c r="D200" s="81">
        <f t="shared" si="12"/>
        <v>6.4516129032258063E-2</v>
      </c>
      <c r="E200" s="36">
        <f>+Chain!H5</f>
        <v>1</v>
      </c>
      <c r="F200" s="81">
        <f t="shared" si="13"/>
        <v>6.6666666666666666E-2</v>
      </c>
    </row>
    <row r="201" spans="1:6" s="2" customFormat="1" ht="16.5" customHeight="1">
      <c r="A201" s="36"/>
      <c r="B201" s="137" t="s">
        <v>94</v>
      </c>
      <c r="C201" s="36">
        <f>+Independent!I5</f>
        <v>10</v>
      </c>
      <c r="D201" s="81">
        <f t="shared" si="12"/>
        <v>0.32258064516129031</v>
      </c>
      <c r="E201" s="36">
        <f>+Chain!I5</f>
        <v>4</v>
      </c>
      <c r="F201" s="81">
        <f t="shared" si="13"/>
        <v>0.26666666666666666</v>
      </c>
    </row>
    <row r="202" spans="1:6" s="2" customFormat="1" ht="16.5" customHeight="1">
      <c r="A202" s="36"/>
      <c r="B202" s="107"/>
      <c r="C202" s="36"/>
      <c r="D202" s="36"/>
      <c r="E202" s="36"/>
      <c r="F202" s="36"/>
    </row>
    <row r="203" spans="1:6" s="2" customFormat="1" ht="16.5" customHeight="1">
      <c r="A203" s="36"/>
      <c r="B203" s="142" t="s">
        <v>93</v>
      </c>
      <c r="C203" s="125">
        <f>SUM(C195:C202)</f>
        <v>31</v>
      </c>
      <c r="D203" s="126"/>
      <c r="E203" s="96">
        <f>SUM(E195:E202)</f>
        <v>15</v>
      </c>
      <c r="F203" s="121"/>
    </row>
    <row r="204" spans="1:6" s="2" customFormat="1" ht="16.5" customHeight="1">
      <c r="A204" s="36"/>
      <c r="B204" s="107"/>
    </row>
    <row r="205" spans="1:6" s="2" customFormat="1" ht="16.5" customHeight="1">
      <c r="B205" s="114"/>
      <c r="E205" s="47"/>
    </row>
    <row r="206" spans="1:6" s="2" customFormat="1" ht="16.5" customHeight="1">
      <c r="B206" s="114"/>
    </row>
    <row r="207" spans="1:6" s="2" customFormat="1" ht="16.5" customHeight="1">
      <c r="B207" s="114"/>
    </row>
    <row r="208" spans="1:6" s="2" customFormat="1" ht="16.5" customHeight="1">
      <c r="B208" s="114"/>
    </row>
    <row r="209" spans="1:6" s="2" customFormat="1" ht="16.5" customHeight="1">
      <c r="B209" s="114"/>
    </row>
    <row r="210" spans="1:6" s="2" customFormat="1" ht="16.5" customHeight="1">
      <c r="B210" s="136" t="s">
        <v>136</v>
      </c>
    </row>
    <row r="211" spans="1:6" s="2" customFormat="1" ht="16.5" customHeight="1">
      <c r="B211" s="114"/>
    </row>
    <row r="212" spans="1:6" s="2" customFormat="1" ht="16.5" customHeight="1">
      <c r="A212" s="36"/>
      <c r="B212" s="142" t="s">
        <v>90</v>
      </c>
      <c r="C212" s="123" t="s">
        <v>106</v>
      </c>
      <c r="D212" s="124" t="s">
        <v>238</v>
      </c>
      <c r="E212" s="95" t="s">
        <v>265</v>
      </c>
      <c r="F212" s="95" t="s">
        <v>237</v>
      </c>
    </row>
    <row r="213" spans="1:6" s="2" customFormat="1" ht="16.5" customHeight="1">
      <c r="A213" s="36"/>
      <c r="B213" s="137" t="s">
        <v>138</v>
      </c>
      <c r="C213" s="5">
        <f>+Independent!C6</f>
        <v>9</v>
      </c>
      <c r="D213" s="81">
        <f t="shared" ref="D213:D219" si="14">C213/$C$221</f>
        <v>0.29032258064516131</v>
      </c>
      <c r="E213" s="5">
        <f>+Chain!C6</f>
        <v>1</v>
      </c>
      <c r="F213" s="81">
        <f t="shared" ref="F213:F219" si="15">IFERROR(E213/$E$221,0)</f>
        <v>0.1</v>
      </c>
    </row>
    <row r="214" spans="1:6" s="2" customFormat="1" ht="16.5" customHeight="1">
      <c r="A214" s="36"/>
      <c r="B214" s="137" t="s">
        <v>117</v>
      </c>
      <c r="C214" s="36">
        <f>+Independent!D6</f>
        <v>2</v>
      </c>
      <c r="D214" s="81">
        <f t="shared" si="14"/>
        <v>6.4516129032258063E-2</v>
      </c>
      <c r="E214" s="36">
        <f>+Chain!D6</f>
        <v>1</v>
      </c>
      <c r="F214" s="81">
        <f t="shared" si="15"/>
        <v>0.1</v>
      </c>
    </row>
    <row r="215" spans="1:6" s="2" customFormat="1" ht="16.5" customHeight="1">
      <c r="A215" s="36"/>
      <c r="B215" s="137" t="s">
        <v>121</v>
      </c>
      <c r="C215" s="36">
        <f>+Independent!E6</f>
        <v>3</v>
      </c>
      <c r="D215" s="81">
        <f t="shared" si="14"/>
        <v>9.6774193548387094E-2</v>
      </c>
      <c r="E215" s="36">
        <f>+Chain!E6</f>
        <v>0</v>
      </c>
      <c r="F215" s="81">
        <f t="shared" si="15"/>
        <v>0</v>
      </c>
    </row>
    <row r="216" spans="1:6" s="2" customFormat="1" ht="16.5" customHeight="1">
      <c r="A216" s="36"/>
      <c r="B216" s="137" t="s">
        <v>208</v>
      </c>
      <c r="C216" s="36">
        <f>+Independent!F6</f>
        <v>1</v>
      </c>
      <c r="D216" s="81">
        <f t="shared" si="14"/>
        <v>3.2258064516129031E-2</v>
      </c>
      <c r="E216" s="36">
        <f>+Chain!F6</f>
        <v>0</v>
      </c>
      <c r="F216" s="81">
        <f t="shared" si="15"/>
        <v>0</v>
      </c>
    </row>
    <row r="217" spans="1:6" s="2" customFormat="1" ht="16.5" customHeight="1">
      <c r="A217" s="36"/>
      <c r="B217" s="137" t="s">
        <v>116</v>
      </c>
      <c r="C217" s="36">
        <f>+Independent!G6</f>
        <v>2</v>
      </c>
      <c r="D217" s="81">
        <f t="shared" si="14"/>
        <v>6.4516129032258063E-2</v>
      </c>
      <c r="E217" s="36">
        <f>+Chain!G6</f>
        <v>4</v>
      </c>
      <c r="F217" s="81">
        <f t="shared" si="15"/>
        <v>0.4</v>
      </c>
    </row>
    <row r="218" spans="1:6" s="2" customFormat="1" ht="16.5" customHeight="1">
      <c r="A218" s="36"/>
      <c r="B218" s="137" t="s">
        <v>870</v>
      </c>
      <c r="C218" s="36">
        <f>+Independent!H6</f>
        <v>2</v>
      </c>
      <c r="D218" s="81">
        <f t="shared" si="14"/>
        <v>6.4516129032258063E-2</v>
      </c>
      <c r="E218" s="36">
        <f>+Chain!H6</f>
        <v>1</v>
      </c>
      <c r="F218" s="81">
        <f t="shared" si="15"/>
        <v>0.1</v>
      </c>
    </row>
    <row r="219" spans="1:6" s="2" customFormat="1" ht="16.5" customHeight="1">
      <c r="A219" s="36"/>
      <c r="B219" s="137" t="s">
        <v>94</v>
      </c>
      <c r="C219" s="36">
        <f>+Independent!I6</f>
        <v>12</v>
      </c>
      <c r="D219" s="81">
        <f t="shared" si="14"/>
        <v>0.38709677419354838</v>
      </c>
      <c r="E219" s="36">
        <f>+Chain!I6</f>
        <v>3</v>
      </c>
      <c r="F219" s="81">
        <f t="shared" si="15"/>
        <v>0.3</v>
      </c>
    </row>
    <row r="220" spans="1:6" s="2" customFormat="1" ht="16.5" customHeight="1">
      <c r="A220" s="36"/>
      <c r="B220" s="107"/>
      <c r="C220" s="36"/>
      <c r="D220" s="36"/>
      <c r="E220" s="36"/>
      <c r="F220" s="36"/>
    </row>
    <row r="221" spans="1:6" s="2" customFormat="1" ht="16.5" customHeight="1">
      <c r="A221" s="36"/>
      <c r="B221" s="142" t="s">
        <v>93</v>
      </c>
      <c r="C221" s="126">
        <f>SUM(C213:C220)</f>
        <v>31</v>
      </c>
      <c r="D221" s="126"/>
      <c r="E221" s="129">
        <f>SUM(E213:E220)</f>
        <v>10</v>
      </c>
      <c r="F221" s="129"/>
    </row>
    <row r="222" spans="1:6" s="2" customFormat="1" ht="16.5" customHeight="1">
      <c r="A222" s="36"/>
      <c r="B222" s="107"/>
    </row>
    <row r="223" spans="1:6" s="2" customFormat="1" ht="16.5" customHeight="1">
      <c r="A223" s="36"/>
      <c r="B223" s="114"/>
      <c r="E223" s="47"/>
    </row>
    <row r="224" spans="1:6" s="2" customFormat="1" ht="16.5" customHeight="1">
      <c r="A224" s="36"/>
      <c r="B224" s="114"/>
    </row>
    <row r="225" spans="1:6" s="2" customFormat="1" ht="16.5" customHeight="1">
      <c r="A225" s="36"/>
      <c r="B225" s="114"/>
    </row>
    <row r="226" spans="1:6" s="2" customFormat="1" ht="16.5" customHeight="1">
      <c r="A226" s="36"/>
      <c r="B226" s="136" t="s">
        <v>137</v>
      </c>
    </row>
    <row r="227" spans="1:6" s="2" customFormat="1" ht="16.5" customHeight="1">
      <c r="A227" s="36"/>
      <c r="B227" s="114"/>
    </row>
    <row r="228" spans="1:6" s="2" customFormat="1" ht="16.5" customHeight="1">
      <c r="A228" s="36"/>
      <c r="B228" s="142" t="s">
        <v>90</v>
      </c>
      <c r="C228" s="123" t="s">
        <v>106</v>
      </c>
      <c r="D228" s="124" t="s">
        <v>238</v>
      </c>
      <c r="E228" s="95" t="s">
        <v>265</v>
      </c>
      <c r="F228" s="95" t="s">
        <v>237</v>
      </c>
    </row>
    <row r="229" spans="1:6" s="2" customFormat="1" ht="16.5" customHeight="1">
      <c r="A229" s="36"/>
      <c r="B229" s="137" t="s">
        <v>138</v>
      </c>
      <c r="C229" s="5">
        <f>+Independent!C7</f>
        <v>3</v>
      </c>
      <c r="D229" s="81">
        <f t="shared" ref="D229:D235" si="16">IFERROR(C229/$C$237,0)</f>
        <v>0.15</v>
      </c>
      <c r="E229" s="5">
        <f>+Chain!C7</f>
        <v>1</v>
      </c>
      <c r="F229" s="81">
        <f t="shared" ref="F229:F235" si="17">IFERROR(E229/$E$237,0)</f>
        <v>0.2</v>
      </c>
    </row>
    <row r="230" spans="1:6" s="2" customFormat="1" ht="16.5" customHeight="1">
      <c r="A230" s="36"/>
      <c r="B230" s="137" t="s">
        <v>117</v>
      </c>
      <c r="C230" s="36">
        <f>+Independent!D7</f>
        <v>1</v>
      </c>
      <c r="D230" s="81">
        <f t="shared" si="16"/>
        <v>0.05</v>
      </c>
      <c r="E230" s="36">
        <f>+Chain!D7</f>
        <v>1</v>
      </c>
      <c r="F230" s="81">
        <f t="shared" si="17"/>
        <v>0.2</v>
      </c>
    </row>
    <row r="231" spans="1:6" s="2" customFormat="1" ht="16.5" customHeight="1">
      <c r="A231" s="36"/>
      <c r="B231" s="137" t="s">
        <v>121</v>
      </c>
      <c r="C231" s="36">
        <f>+Independent!E7</f>
        <v>2</v>
      </c>
      <c r="D231" s="81">
        <f t="shared" si="16"/>
        <v>0.1</v>
      </c>
      <c r="E231" s="36">
        <f>+Chain!E7</f>
        <v>0</v>
      </c>
      <c r="F231" s="81">
        <f t="shared" si="17"/>
        <v>0</v>
      </c>
    </row>
    <row r="232" spans="1:6" s="2" customFormat="1" ht="16.5" customHeight="1">
      <c r="A232" s="36"/>
      <c r="B232" s="137" t="s">
        <v>208</v>
      </c>
      <c r="C232" s="36">
        <f>+Independent!F7</f>
        <v>2</v>
      </c>
      <c r="D232" s="81">
        <f t="shared" si="16"/>
        <v>0.1</v>
      </c>
      <c r="E232" s="36">
        <f>+Chain!F7</f>
        <v>0</v>
      </c>
      <c r="F232" s="81">
        <f t="shared" si="17"/>
        <v>0</v>
      </c>
    </row>
    <row r="233" spans="1:6" s="2" customFormat="1" ht="16.5" customHeight="1">
      <c r="A233" s="36"/>
      <c r="B233" s="137" t="s">
        <v>116</v>
      </c>
      <c r="C233" s="36">
        <f>+Independent!G7</f>
        <v>1</v>
      </c>
      <c r="D233" s="81">
        <f t="shared" si="16"/>
        <v>0.05</v>
      </c>
      <c r="E233" s="36">
        <f>+Chain!G7</f>
        <v>1</v>
      </c>
      <c r="F233" s="81">
        <f t="shared" si="17"/>
        <v>0.2</v>
      </c>
    </row>
    <row r="234" spans="1:6" s="2" customFormat="1" ht="16.5" customHeight="1">
      <c r="A234" s="36"/>
      <c r="B234" s="137" t="s">
        <v>870</v>
      </c>
      <c r="C234" s="36">
        <f>+Independent!H7</f>
        <v>2</v>
      </c>
      <c r="D234" s="81">
        <f t="shared" si="16"/>
        <v>0.1</v>
      </c>
      <c r="E234" s="36">
        <f>+Chain!H7</f>
        <v>1</v>
      </c>
      <c r="F234" s="81">
        <f t="shared" si="17"/>
        <v>0.2</v>
      </c>
    </row>
    <row r="235" spans="1:6" s="2" customFormat="1" ht="16.5" customHeight="1">
      <c r="A235" s="36"/>
      <c r="B235" s="137" t="s">
        <v>94</v>
      </c>
      <c r="C235" s="36">
        <f>+Independent!I7</f>
        <v>9</v>
      </c>
      <c r="D235" s="81">
        <f t="shared" si="16"/>
        <v>0.45</v>
      </c>
      <c r="E235" s="36">
        <f>+Chain!I7</f>
        <v>1</v>
      </c>
      <c r="F235" s="81">
        <f t="shared" si="17"/>
        <v>0.2</v>
      </c>
    </row>
    <row r="236" spans="1:6" s="2" customFormat="1" ht="16.5" customHeight="1">
      <c r="A236" s="36"/>
      <c r="B236" s="107"/>
      <c r="C236" s="36"/>
      <c r="D236" s="36"/>
      <c r="E236" s="36"/>
      <c r="F236" s="36"/>
    </row>
    <row r="237" spans="1:6" s="2" customFormat="1" ht="16.5" customHeight="1">
      <c r="A237" s="36"/>
      <c r="B237" s="142" t="s">
        <v>93</v>
      </c>
      <c r="C237" s="125">
        <f>SUM(C229:C236)</f>
        <v>20</v>
      </c>
      <c r="D237" s="126"/>
      <c r="E237" s="96">
        <f>SUM(E229:E236)</f>
        <v>5</v>
      </c>
      <c r="F237" s="129"/>
    </row>
    <row r="238" spans="1:6" s="2" customFormat="1" ht="16.5" customHeight="1">
      <c r="A238" s="36"/>
      <c r="B238" s="107"/>
    </row>
    <row r="239" spans="1:6" s="2" customFormat="1" ht="16.5" customHeight="1">
      <c r="A239" s="36"/>
      <c r="B239" s="107"/>
      <c r="E239" s="47"/>
    </row>
    <row r="240" spans="1:6" s="2" customFormat="1" ht="16.5" customHeight="1">
      <c r="A240" s="36"/>
      <c r="B240" s="107"/>
    </row>
    <row r="241" spans="1:6" s="2" customFormat="1" ht="16.5" customHeight="1">
      <c r="B241" s="114"/>
    </row>
    <row r="242" spans="1:6" s="2" customFormat="1" ht="16.5" customHeight="1">
      <c r="B242" s="114"/>
    </row>
    <row r="243" spans="1:6" s="2" customFormat="1" ht="16.5" customHeight="1">
      <c r="B243" s="114"/>
    </row>
    <row r="244" spans="1:6" s="2" customFormat="1" ht="16.5" customHeight="1">
      <c r="A244" s="36">
        <v>5</v>
      </c>
      <c r="B244" s="142" t="s">
        <v>90</v>
      </c>
      <c r="C244" s="123" t="s">
        <v>106</v>
      </c>
      <c r="D244" s="124" t="s">
        <v>238</v>
      </c>
      <c r="E244" s="95" t="s">
        <v>265</v>
      </c>
      <c r="F244" s="95" t="s">
        <v>237</v>
      </c>
    </row>
    <row r="245" spans="1:6" s="2" customFormat="1" ht="16.5" customHeight="1">
      <c r="A245" s="108"/>
      <c r="B245" s="108" t="s">
        <v>208</v>
      </c>
      <c r="C245" s="5">
        <f>COUNTIFS('5. Suppliers Using Less'!$B$45:$B$244,'Independent vs Chain'!$C$244,'5. Suppliers Using Less'!$E$45:$E$244,'Independent vs Chain'!B245)</f>
        <v>4</v>
      </c>
      <c r="D245" s="81">
        <f t="shared" ref="D245:D254" si="18">C245/$C$256</f>
        <v>7.0175438596491224E-2</v>
      </c>
      <c r="E245" s="5">
        <f>COUNTIFS('5. Suppliers Using Less'!$B$45:$B$244,'Independent vs Chain'!$E$244,'5. Suppliers Using Less'!$E$45:$E$244,'Independent vs Chain'!B245)</f>
        <v>2</v>
      </c>
      <c r="F245" s="81">
        <f t="shared" ref="F245:F254" si="19">IFERROR(E245/$E$256,0)</f>
        <v>6.8965517241379309E-2</v>
      </c>
    </row>
    <row r="246" spans="1:6" s="2" customFormat="1" ht="16.5" customHeight="1">
      <c r="A246" s="108"/>
      <c r="B246" s="108" t="s">
        <v>118</v>
      </c>
      <c r="C246" s="5">
        <f>COUNTIFS('5. Suppliers Using Less'!$B$45:$B$244,'Independent vs Chain'!$C$244,'5. Suppliers Using Less'!$E$45:$E$244,'Independent vs Chain'!B246)</f>
        <v>5</v>
      </c>
      <c r="D246" s="81">
        <f t="shared" si="18"/>
        <v>8.771929824561403E-2</v>
      </c>
      <c r="E246" s="5">
        <f>COUNTIFS('5. Suppliers Using Less'!$B$45:$B$244,'Independent vs Chain'!$E$244,'5. Suppliers Using Less'!$E$45:$E$244,'Independent vs Chain'!B246)</f>
        <v>3</v>
      </c>
      <c r="F246" s="81">
        <f t="shared" si="19"/>
        <v>0.10344827586206896</v>
      </c>
    </row>
    <row r="247" spans="1:6" s="2" customFormat="1" ht="16.5" customHeight="1">
      <c r="A247" s="108"/>
      <c r="B247" s="108" t="s">
        <v>117</v>
      </c>
      <c r="C247" s="5">
        <f>COUNTIFS('5. Suppliers Using Less'!$B$45:$B$244,'Independent vs Chain'!$C$244,'5. Suppliers Using Less'!$E$45:$E$244,'Independent vs Chain'!B247)</f>
        <v>4</v>
      </c>
      <c r="D247" s="81">
        <f t="shared" si="18"/>
        <v>7.0175438596491224E-2</v>
      </c>
      <c r="E247" s="5">
        <f>COUNTIFS('5. Suppliers Using Less'!$B$45:$B$244,'Independent vs Chain'!$E$244,'5. Suppliers Using Less'!$E$45:$E$244,'Independent vs Chain'!B247)</f>
        <v>5</v>
      </c>
      <c r="F247" s="81">
        <f t="shared" si="19"/>
        <v>0.17241379310344829</v>
      </c>
    </row>
    <row r="248" spans="1:6" s="2" customFormat="1" ht="16.5" customHeight="1">
      <c r="A248" s="108"/>
      <c r="B248" s="108" t="s">
        <v>116</v>
      </c>
      <c r="C248" s="5">
        <f>COUNTIFS('5. Suppliers Using Less'!$B$45:$B$244,'Independent vs Chain'!$C$244,'5. Suppliers Using Less'!$E$45:$E$244,'Independent vs Chain'!B248)</f>
        <v>2</v>
      </c>
      <c r="D248" s="81">
        <f t="shared" si="18"/>
        <v>3.5087719298245612E-2</v>
      </c>
      <c r="E248" s="5">
        <f>COUNTIFS('5. Suppliers Using Less'!$B$45:$B$244,'Independent vs Chain'!$E$244,'5. Suppliers Using Less'!$E$45:$E$244,'Independent vs Chain'!B248)</f>
        <v>3</v>
      </c>
      <c r="F248" s="81">
        <f t="shared" si="19"/>
        <v>0.10344827586206896</v>
      </c>
    </row>
    <row r="249" spans="1:6" s="2" customFormat="1" ht="16.5" customHeight="1">
      <c r="A249" s="108"/>
      <c r="B249" s="108" t="s">
        <v>121</v>
      </c>
      <c r="C249" s="5">
        <f>COUNTIFS('5. Suppliers Using Less'!$B$45:$B$244,'Independent vs Chain'!$C$244,'5. Suppliers Using Less'!$E$45:$E$244,'Independent vs Chain'!B249)</f>
        <v>1</v>
      </c>
      <c r="D249" s="81">
        <f t="shared" si="18"/>
        <v>1.7543859649122806E-2</v>
      </c>
      <c r="E249" s="5">
        <f>COUNTIFS('5. Suppliers Using Less'!$B$45:$B$244,'Independent vs Chain'!$E$244,'5. Suppliers Using Less'!$E$45:$E$244,'Independent vs Chain'!B249)</f>
        <v>0</v>
      </c>
      <c r="F249" s="81">
        <f t="shared" si="19"/>
        <v>0</v>
      </c>
    </row>
    <row r="250" spans="1:6" s="2" customFormat="1" ht="16.5" customHeight="1">
      <c r="A250" s="116"/>
      <c r="B250" s="116" t="s">
        <v>123</v>
      </c>
      <c r="C250" s="5">
        <f>COUNTIFS('5. Suppliers Using Less'!$B$45:$B$244,'Independent vs Chain'!$C$244,'5. Suppliers Using Less'!$E$45:$E$244,'Independent vs Chain'!B250)</f>
        <v>0</v>
      </c>
      <c r="D250" s="81">
        <f t="shared" si="18"/>
        <v>0</v>
      </c>
      <c r="E250" s="5">
        <f>COUNTIFS('5. Suppliers Using Less'!$B$45:$B$244,'Independent vs Chain'!$E$244,'5. Suppliers Using Less'!$E$45:$E$244,'Independent vs Chain'!B250)</f>
        <v>0</v>
      </c>
      <c r="F250" s="81">
        <f t="shared" si="19"/>
        <v>0</v>
      </c>
    </row>
    <row r="251" spans="1:6" s="2" customFormat="1" ht="16.5" customHeight="1">
      <c r="A251" s="116"/>
      <c r="B251" s="108" t="s">
        <v>115</v>
      </c>
      <c r="C251" s="5">
        <f>COUNTIFS('5. Suppliers Using Less'!$B$45:$B$244,'Independent vs Chain'!$C$244,'5. Suppliers Using Less'!$E$45:$E$244,'Independent vs Chain'!B251)</f>
        <v>0</v>
      </c>
      <c r="D251" s="81">
        <f t="shared" si="18"/>
        <v>0</v>
      </c>
      <c r="E251" s="5">
        <f>COUNTIFS('5. Suppliers Using Less'!$B$45:$B$244,'Independent vs Chain'!$E$244,'5. Suppliers Using Less'!$E$45:$E$244,'Independent vs Chain'!B251)</f>
        <v>0</v>
      </c>
      <c r="F251" s="81">
        <f t="shared" si="19"/>
        <v>0</v>
      </c>
    </row>
    <row r="252" spans="1:6" s="2" customFormat="1" ht="16.5" customHeight="1">
      <c r="A252" s="108"/>
      <c r="B252" s="108" t="s">
        <v>94</v>
      </c>
      <c r="C252" s="5">
        <f>COUNTIFS('5. Suppliers Using Less'!$B$45:$B$244,'Independent vs Chain'!$C$244,'5. Suppliers Using Less'!$E$45:$E$244,'Independent vs Chain'!B252)</f>
        <v>8</v>
      </c>
      <c r="D252" s="81">
        <f t="shared" si="18"/>
        <v>0.14035087719298245</v>
      </c>
      <c r="E252" s="5">
        <f>COUNTIFS('5. Suppliers Using Less'!$B$45:$B$244,'Independent vs Chain'!$E$244,'5. Suppliers Using Less'!$E$45:$E$244,'Independent vs Chain'!B252)</f>
        <v>10</v>
      </c>
      <c r="F252" s="81">
        <f t="shared" si="19"/>
        <v>0.34482758620689657</v>
      </c>
    </row>
    <row r="253" spans="1:6" s="2" customFormat="1" ht="16.5" customHeight="1">
      <c r="A253" s="147"/>
      <c r="B253" s="116" t="s">
        <v>122</v>
      </c>
      <c r="C253" s="5">
        <f>COUNTIFS('5. Suppliers Using Less'!$B$45:$B$244,'Independent vs Chain'!$C$244,'5. Suppliers Using Less'!$E$45:$E$244,'Independent vs Chain'!B253)</f>
        <v>0</v>
      </c>
      <c r="D253" s="81">
        <f t="shared" si="18"/>
        <v>0</v>
      </c>
      <c r="E253" s="5">
        <f>COUNTIFS('5. Suppliers Using Less'!$B$45:$B$244,'Independent vs Chain'!$E$244,'5. Suppliers Using Less'!$E$45:$E$244,'Independent vs Chain'!B253)</f>
        <v>0</v>
      </c>
      <c r="F253" s="81">
        <f t="shared" si="19"/>
        <v>0</v>
      </c>
    </row>
    <row r="254" spans="1:6" s="2" customFormat="1" ht="16.5" customHeight="1">
      <c r="A254" s="168"/>
      <c r="B254" s="114" t="s">
        <v>209</v>
      </c>
      <c r="C254" s="5">
        <f>COUNTIFS('5. Suppliers Using Less'!$B$45:$B$244,'Independent vs Chain'!$C$244,'5. Suppliers Using Less'!$E$45:$E$244,'Independent vs Chain'!B254)</f>
        <v>33</v>
      </c>
      <c r="D254" s="81">
        <f t="shared" si="18"/>
        <v>0.57894736842105265</v>
      </c>
      <c r="E254" s="5">
        <f>COUNTIFS('5. Suppliers Using Less'!$B$45:$B$244,'Independent vs Chain'!$E$244,'5. Suppliers Using Less'!$E$45:$E$244,'Independent vs Chain'!B254)</f>
        <v>6</v>
      </c>
      <c r="F254" s="81">
        <f t="shared" si="19"/>
        <v>0.20689655172413793</v>
      </c>
    </row>
    <row r="255" spans="1:6" s="2" customFormat="1" ht="16.5" customHeight="1">
      <c r="A255" s="36"/>
    </row>
    <row r="256" spans="1:6" s="2" customFormat="1" ht="16.5" customHeight="1">
      <c r="A256" s="36"/>
      <c r="B256" s="142" t="s">
        <v>93</v>
      </c>
      <c r="C256" s="125">
        <f>SUM(C245:C254)</f>
        <v>57</v>
      </c>
      <c r="D256" s="126"/>
      <c r="E256" s="96">
        <f>SUM(E245:E255)</f>
        <v>29</v>
      </c>
      <c r="F256" s="129"/>
    </row>
    <row r="257" spans="1:6" s="2" customFormat="1" ht="16.5" customHeight="1">
      <c r="A257" s="36"/>
      <c r="B257" s="107"/>
      <c r="E257" s="47"/>
    </row>
    <row r="258" spans="1:6" s="2" customFormat="1" ht="16.5" customHeight="1">
      <c r="A258" s="36"/>
      <c r="B258" s="107"/>
    </row>
    <row r="259" spans="1:6" s="2" customFormat="1" ht="16.5" customHeight="1">
      <c r="A259" s="36"/>
      <c r="B259" s="107"/>
    </row>
    <row r="260" spans="1:6" s="2" customFormat="1" ht="16.5" customHeight="1">
      <c r="A260" s="36"/>
      <c r="B260" s="107"/>
    </row>
    <row r="261" spans="1:6" s="2" customFormat="1" ht="16.5" customHeight="1">
      <c r="A261" s="36"/>
      <c r="B261" s="107"/>
    </row>
    <row r="262" spans="1:6" s="2" customFormat="1" ht="16.5" customHeight="1">
      <c r="A262" s="36"/>
      <c r="B262" s="107"/>
    </row>
    <row r="263" spans="1:6" s="2" customFormat="1" ht="16.5" customHeight="1">
      <c r="B263" s="114"/>
    </row>
    <row r="264" spans="1:6" s="2" customFormat="1" ht="16.5" customHeight="1">
      <c r="B264" s="114"/>
    </row>
    <row r="265" spans="1:6" s="2" customFormat="1" ht="16.5" customHeight="1">
      <c r="A265" s="36" t="s">
        <v>139</v>
      </c>
      <c r="B265" s="142" t="s">
        <v>90</v>
      </c>
      <c r="C265" s="123" t="s">
        <v>106</v>
      </c>
      <c r="D265" s="124" t="s">
        <v>238</v>
      </c>
      <c r="E265" s="95" t="s">
        <v>265</v>
      </c>
      <c r="F265" s="95" t="s">
        <v>237</v>
      </c>
    </row>
    <row r="266" spans="1:6" s="2" customFormat="1" ht="16.5" customHeight="1">
      <c r="A266" s="194"/>
      <c r="B266" s="134" t="s">
        <v>220</v>
      </c>
      <c r="C266" s="5">
        <f>COUNTIFS('5. Suppliers Using Less'!$B$45:$B$244,'Independent vs Chain'!$C$265,'5. Suppliers Using Less'!$K$45:$K$244,'Independent vs Chain'!$B266)+COUNTIFS('5. Suppliers Using Less'!$B$45:$B$244,'Independent vs Chain'!$C$265,'5. Suppliers Using Less'!$L$45:$L$244,'Independent vs Chain'!$B266)+COUNTIFS('5. Suppliers Using Less'!$B$45:$B$244,'Independent vs Chain'!$C$265,'5. Suppliers Using Less'!$M$45:$M$244,'Independent vs Chain'!$B266)+COUNTIFS('5. Suppliers Using Less'!$B$45:$B$244,'Independent vs Chain'!$C$265,'5. Suppliers Using Less'!$N$45:$N$244,'Independent vs Chain'!$B266)</f>
        <v>2</v>
      </c>
      <c r="D266" s="81">
        <f t="shared" ref="D266:D272" si="20">IFERROR(C266/$C$274,0)</f>
        <v>7.407407407407407E-2</v>
      </c>
      <c r="E266" s="5">
        <f>COUNTIFS('5. Suppliers Using Less'!$B$45:$B$244,'Independent vs Chain'!$E$265,'5. Suppliers Using Less'!$K$45:$K$244,'Independent vs Chain'!$B266)+COUNTIFS('5. Suppliers Using Less'!$B$45:$B$244,'Independent vs Chain'!$E$265,'5. Suppliers Using Less'!$L$45:$L$244,'Independent vs Chain'!$B266)+COUNTIFS('5. Suppliers Using Less'!$B$45:$B$244,'Independent vs Chain'!$E$265,'5. Suppliers Using Less'!$M$45:$M$244,'Independent vs Chain'!$B266)+COUNTIFS('5. Suppliers Using Less'!$B$45:$B$244,'Independent vs Chain'!$E$265,'5. Suppliers Using Less'!$N$45:$N$244,'Independent vs Chain'!$B266)</f>
        <v>3</v>
      </c>
      <c r="F266" s="81">
        <f t="shared" ref="F266:F272" si="21">IFERROR(E266/$E$274,0)</f>
        <v>0.1111111111111111</v>
      </c>
    </row>
    <row r="267" spans="1:6" s="2" customFormat="1" ht="16.5" customHeight="1">
      <c r="A267" s="194"/>
      <c r="B267" s="134" t="s">
        <v>193</v>
      </c>
      <c r="C267" s="5">
        <f>COUNTIFS('5. Suppliers Using Less'!$B$45:$B$244,'Independent vs Chain'!$C$265,'5. Suppliers Using Less'!$K$45:$K$244,'Independent vs Chain'!$B267)+COUNTIFS('5. Suppliers Using Less'!$B$45:$B$244,'Independent vs Chain'!$C$265,'5. Suppliers Using Less'!$L$45:$L$244,'Independent vs Chain'!$B267)+COUNTIFS('5. Suppliers Using Less'!$B$45:$B$244,'Independent vs Chain'!$C$265,'5. Suppliers Using Less'!$M$45:$M$244,'Independent vs Chain'!$B267)+COUNTIFS('5. Suppliers Using Less'!$B$45:$B$244,'Independent vs Chain'!$C$265,'5. Suppliers Using Less'!$N$45:$N$244,'Independent vs Chain'!$B267)</f>
        <v>3</v>
      </c>
      <c r="D267" s="81">
        <f t="shared" si="20"/>
        <v>0.1111111111111111</v>
      </c>
      <c r="E267" s="5">
        <f>COUNTIFS('5. Suppliers Using Less'!$B$45:$B$244,'Independent vs Chain'!$E$265,'5. Suppliers Using Less'!$K$45:$K$244,'Independent vs Chain'!$B267)+COUNTIFS('5. Suppliers Using Less'!$B$45:$B$244,'Independent vs Chain'!$E$265,'5. Suppliers Using Less'!$L$45:$L$244,'Independent vs Chain'!$B267)+COUNTIFS('5. Suppliers Using Less'!$B$45:$B$244,'Independent vs Chain'!$E$265,'5. Suppliers Using Less'!$M$45:$M$244,'Independent vs Chain'!$B267)+COUNTIFS('5. Suppliers Using Less'!$B$45:$B$244,'Independent vs Chain'!$E$265,'5. Suppliers Using Less'!$N$45:$N$244,'Independent vs Chain'!$B267)</f>
        <v>4</v>
      </c>
      <c r="F267" s="81">
        <f t="shared" si="21"/>
        <v>0.14814814814814814</v>
      </c>
    </row>
    <row r="268" spans="1:6" s="2" customFormat="1" ht="16.5" customHeight="1">
      <c r="A268" s="194"/>
      <c r="B268" s="114" t="s">
        <v>221</v>
      </c>
      <c r="C268" s="5">
        <f>COUNTIFS('5. Suppliers Using Less'!$B$45:$B$244,'Independent vs Chain'!$C$265,'5. Suppliers Using Less'!$K$45:$K$244,'Independent vs Chain'!$B268)+COUNTIFS('5. Suppliers Using Less'!$B$45:$B$244,'Independent vs Chain'!$C$265,'5. Suppliers Using Less'!$L$45:$L$244,'Independent vs Chain'!$B268)+COUNTIFS('5. Suppliers Using Less'!$B$45:$B$244,'Independent vs Chain'!$C$265,'5. Suppliers Using Less'!$M$45:$M$244,'Independent vs Chain'!$B268)+COUNTIFS('5. Suppliers Using Less'!$B$45:$B$244,'Independent vs Chain'!$C$265,'5. Suppliers Using Less'!$N$45:$N$244,'Independent vs Chain'!$B268)</f>
        <v>7</v>
      </c>
      <c r="D268" s="81">
        <f t="shared" si="20"/>
        <v>0.25925925925925924</v>
      </c>
      <c r="E268" s="5">
        <f>COUNTIFS('5. Suppliers Using Less'!$B$45:$B$244,'Independent vs Chain'!$E$265,'5. Suppliers Using Less'!$K$45:$K$244,'Independent vs Chain'!$B268)+COUNTIFS('5. Suppliers Using Less'!$B$45:$B$244,'Independent vs Chain'!$E$265,'5. Suppliers Using Less'!$L$45:$L$244,'Independent vs Chain'!$B268)+COUNTIFS('5. Suppliers Using Less'!$B$45:$B$244,'Independent vs Chain'!$E$265,'5. Suppliers Using Less'!$M$45:$M$244,'Independent vs Chain'!$B268)+COUNTIFS('5. Suppliers Using Less'!$B$45:$B$244,'Independent vs Chain'!$E$265,'5. Suppliers Using Less'!$N$45:$N$244,'Independent vs Chain'!$B268)</f>
        <v>6</v>
      </c>
      <c r="F268" s="81">
        <f t="shared" si="21"/>
        <v>0.22222222222222221</v>
      </c>
    </row>
    <row r="269" spans="1:6" s="2" customFormat="1" ht="16.5" customHeight="1">
      <c r="A269" s="194"/>
      <c r="B269" s="114" t="s">
        <v>301</v>
      </c>
      <c r="C269" s="5">
        <f>COUNTIFS('5. Suppliers Using Less'!$B$45:$B$244,'Independent vs Chain'!$C$265,'5. Suppliers Using Less'!$K$45:$K$244,'Independent vs Chain'!$B269)+COUNTIFS('5. Suppliers Using Less'!$B$45:$B$244,'Independent vs Chain'!$C$265,'5. Suppliers Using Less'!$L$45:$L$244,'Independent vs Chain'!$B269)+COUNTIFS('5. Suppliers Using Less'!$B$45:$B$244,'Independent vs Chain'!$C$265,'5. Suppliers Using Less'!$M$45:$M$244,'Independent vs Chain'!$B269)+COUNTIFS('5. Suppliers Using Less'!$B$45:$B$244,'Independent vs Chain'!$C$265,'5. Suppliers Using Less'!$N$45:$N$244,'Independent vs Chain'!$B269)</f>
        <v>3</v>
      </c>
      <c r="D269" s="81">
        <f t="shared" si="20"/>
        <v>0.1111111111111111</v>
      </c>
      <c r="E269" s="5">
        <f>COUNTIFS('5. Suppliers Using Less'!$B$45:$B$244,'Independent vs Chain'!$E$265,'5. Suppliers Using Less'!$K$45:$K$244,'Independent vs Chain'!$B269)+COUNTIFS('5. Suppliers Using Less'!$B$45:$B$244,'Independent vs Chain'!$E$265,'5. Suppliers Using Less'!$L$45:$L$244,'Independent vs Chain'!$B269)+COUNTIFS('5. Suppliers Using Less'!$B$45:$B$244,'Independent vs Chain'!$E$265,'5. Suppliers Using Less'!$M$45:$M$244,'Independent vs Chain'!$B269)+COUNTIFS('5. Suppliers Using Less'!$B$45:$B$244,'Independent vs Chain'!$E$265,'5. Suppliers Using Less'!$N$45:$N$244,'Independent vs Chain'!$B269)</f>
        <v>3</v>
      </c>
      <c r="F269" s="81">
        <f t="shared" si="21"/>
        <v>0.1111111111111111</v>
      </c>
    </row>
    <row r="270" spans="1:6" s="2" customFormat="1" ht="16.5" customHeight="1">
      <c r="A270" s="194"/>
      <c r="B270" s="114" t="s">
        <v>218</v>
      </c>
      <c r="C270" s="5">
        <f>COUNTIFS('5. Suppliers Using Less'!$B$45:$B$244,'Independent vs Chain'!$C$265,'5. Suppliers Using Less'!$K$45:$K$244,'Independent vs Chain'!$B270)+COUNTIFS('5. Suppliers Using Less'!$B$45:$B$244,'Independent vs Chain'!$C$265,'5. Suppliers Using Less'!$L$45:$L$244,'Independent vs Chain'!$B270)+COUNTIFS('5. Suppliers Using Less'!$B$45:$B$244,'Independent vs Chain'!$C$265,'5. Suppliers Using Less'!$M$45:$M$244,'Independent vs Chain'!$B270)+COUNTIFS('5. Suppliers Using Less'!$B$45:$B$244,'Independent vs Chain'!$C$265,'5. Suppliers Using Less'!$N$45:$N$244,'Independent vs Chain'!$B270)</f>
        <v>6</v>
      </c>
      <c r="D270" s="81">
        <f t="shared" si="20"/>
        <v>0.22222222222222221</v>
      </c>
      <c r="E270" s="5">
        <f>COUNTIFS('5. Suppliers Using Less'!$B$45:$B$244,'Independent vs Chain'!$E$265,'5. Suppliers Using Less'!$K$45:$K$244,'Independent vs Chain'!$B270)+COUNTIFS('5. Suppliers Using Less'!$B$45:$B$244,'Independent vs Chain'!$E$265,'5. Suppliers Using Less'!$L$45:$L$244,'Independent vs Chain'!$B270)+COUNTIFS('5. Suppliers Using Less'!$B$45:$B$244,'Independent vs Chain'!$E$265,'5. Suppliers Using Less'!$M$45:$M$244,'Independent vs Chain'!$B270)+COUNTIFS('5. Suppliers Using Less'!$B$45:$B$244,'Independent vs Chain'!$E$265,'5. Suppliers Using Less'!$N$45:$N$244,'Independent vs Chain'!$B270)</f>
        <v>2</v>
      </c>
      <c r="F270" s="81">
        <f t="shared" si="21"/>
        <v>7.407407407407407E-2</v>
      </c>
    </row>
    <row r="271" spans="1:6" s="2" customFormat="1" ht="16.5" customHeight="1">
      <c r="A271" s="194"/>
      <c r="B271" s="114" t="s">
        <v>94</v>
      </c>
      <c r="C271" s="5">
        <f>COUNTIFS('5. Suppliers Using Less'!$B$45:$B$244,'Independent vs Chain'!$C$265,'5. Suppliers Using Less'!$K$45:$K$244,'Independent vs Chain'!$B271)+COUNTIFS('5. Suppliers Using Less'!$B$45:$B$244,'Independent vs Chain'!$C$265,'5. Suppliers Using Less'!$L$45:$L$244,'Independent vs Chain'!$B271)+COUNTIFS('5. Suppliers Using Less'!$B$45:$B$244,'Independent vs Chain'!$C$265,'5. Suppliers Using Less'!$M$45:$M$244,'Independent vs Chain'!$B271)+COUNTIFS('5. Suppliers Using Less'!$B$45:$B$244,'Independent vs Chain'!$C$265,'5. Suppliers Using Less'!$N$45:$N$244,'Independent vs Chain'!$B271)</f>
        <v>4</v>
      </c>
      <c r="D271" s="81">
        <f t="shared" si="20"/>
        <v>0.14814814814814814</v>
      </c>
      <c r="E271" s="5">
        <f>COUNTIFS('5. Suppliers Using Less'!$B$45:$B$244,'Independent vs Chain'!$E$265,'5. Suppliers Using Less'!$K$45:$K$244,'Independent vs Chain'!$B271)+COUNTIFS('5. Suppliers Using Less'!$B$45:$B$244,'Independent vs Chain'!$E$265,'5. Suppliers Using Less'!$L$45:$L$244,'Independent vs Chain'!$B271)+COUNTIFS('5. Suppliers Using Less'!$B$45:$B$244,'Independent vs Chain'!$E$265,'5. Suppliers Using Less'!$M$45:$M$244,'Independent vs Chain'!$B271)+COUNTIFS('5. Suppliers Using Less'!$B$45:$B$244,'Independent vs Chain'!$E$265,'5. Suppliers Using Less'!$N$45:$N$244,'Independent vs Chain'!$B271)</f>
        <v>8</v>
      </c>
      <c r="F271" s="81">
        <f t="shared" si="21"/>
        <v>0.29629629629629628</v>
      </c>
    </row>
    <row r="272" spans="1:6" s="2" customFormat="1" ht="16.5" customHeight="1">
      <c r="A272" s="194"/>
      <c r="B272" s="114" t="s">
        <v>219</v>
      </c>
      <c r="C272" s="5">
        <f>COUNTIFS('5. Suppliers Using Less'!$B$45:$B$244,'Independent vs Chain'!$C$265,'5. Suppliers Using Less'!$K$45:$K$244,'Independent vs Chain'!$B272)+COUNTIFS('5. Suppliers Using Less'!$B$45:$B$244,'Independent vs Chain'!$C$265,'5. Suppliers Using Less'!$L$45:$L$244,'Independent vs Chain'!$B272)+COUNTIFS('5. Suppliers Using Less'!$B$45:$B$244,'Independent vs Chain'!$C$265,'5. Suppliers Using Less'!$M$45:$M$244,'Independent vs Chain'!$B272)+COUNTIFS('5. Suppliers Using Less'!$B$45:$B$244,'Independent vs Chain'!$C$265,'5. Suppliers Using Less'!$N$45:$N$244,'Independent vs Chain'!$B272)</f>
        <v>2</v>
      </c>
      <c r="D272" s="81">
        <f t="shared" si="20"/>
        <v>7.407407407407407E-2</v>
      </c>
      <c r="E272" s="5">
        <f>COUNTIFS('5. Suppliers Using Less'!$B$45:$B$244,'Independent vs Chain'!$E$265,'5. Suppliers Using Less'!$K$45:$K$244,'Independent vs Chain'!$B272)+COUNTIFS('5. Suppliers Using Less'!$B$45:$B$244,'Independent vs Chain'!$E$265,'5. Suppliers Using Less'!$L$45:$L$244,'Independent vs Chain'!$B272)+COUNTIFS('5. Suppliers Using Less'!$B$45:$B$244,'Independent vs Chain'!$E$265,'5. Suppliers Using Less'!$M$45:$M$244,'Independent vs Chain'!$B272)+COUNTIFS('5. Suppliers Using Less'!$B$45:$B$244,'Independent vs Chain'!$E$265,'5. Suppliers Using Less'!$N$45:$N$244,'Independent vs Chain'!$B272)</f>
        <v>1</v>
      </c>
      <c r="F272" s="81">
        <f t="shared" si="21"/>
        <v>3.7037037037037035E-2</v>
      </c>
    </row>
    <row r="273" spans="1:6" s="2" customFormat="1" ht="16.5" customHeight="1">
      <c r="A273" s="26"/>
      <c r="B273" s="107"/>
      <c r="C273" s="5"/>
      <c r="D273" s="81"/>
      <c r="E273" s="5"/>
      <c r="F273" s="81"/>
    </row>
    <row r="274" spans="1:6" s="2" customFormat="1" ht="16.5" customHeight="1">
      <c r="A274" s="36"/>
      <c r="B274" s="142" t="s">
        <v>93</v>
      </c>
      <c r="C274" s="125">
        <f>SUM(C266:C273)</f>
        <v>27</v>
      </c>
      <c r="D274" s="143"/>
      <c r="E274" s="96">
        <f>SUM(E266:E272)</f>
        <v>27</v>
      </c>
      <c r="F274" s="130"/>
    </row>
    <row r="275" spans="1:6" s="2" customFormat="1" ht="16.5" customHeight="1">
      <c r="A275" s="36"/>
      <c r="B275" s="107"/>
    </row>
    <row r="276" spans="1:6" s="2" customFormat="1" ht="16.5" customHeight="1">
      <c r="A276" s="36"/>
      <c r="B276" s="107"/>
      <c r="E276" s="47"/>
    </row>
    <row r="277" spans="1:6" s="2" customFormat="1" ht="16.5" customHeight="1">
      <c r="A277" s="36"/>
      <c r="B277" s="107"/>
    </row>
    <row r="278" spans="1:6" s="2" customFormat="1" ht="16.5" customHeight="1">
      <c r="B278" s="114"/>
    </row>
    <row r="279" spans="1:6" s="2" customFormat="1" ht="16.5" customHeight="1">
      <c r="B279" s="114"/>
    </row>
    <row r="280" spans="1:6" s="2" customFormat="1" ht="16.5" customHeight="1">
      <c r="B280" s="114"/>
    </row>
    <row r="281" spans="1:6" s="2" customFormat="1" ht="16.5" customHeight="1">
      <c r="B281" s="114"/>
    </row>
    <row r="282" spans="1:6" s="2" customFormat="1" ht="16.5" customHeight="1">
      <c r="B282" s="114"/>
    </row>
    <row r="283" spans="1:6" s="2" customFormat="1" ht="16.5" customHeight="1">
      <c r="A283" s="36" t="s">
        <v>141</v>
      </c>
      <c r="B283" s="136" t="s">
        <v>135</v>
      </c>
    </row>
    <row r="284" spans="1:6" s="2" customFormat="1" ht="16.5" customHeight="1">
      <c r="B284" s="114"/>
    </row>
    <row r="285" spans="1:6" s="2" customFormat="1" ht="16.5" customHeight="1">
      <c r="B285" s="142" t="s">
        <v>90</v>
      </c>
      <c r="C285" s="123" t="s">
        <v>106</v>
      </c>
      <c r="D285" s="124" t="s">
        <v>238</v>
      </c>
      <c r="E285" s="95" t="s">
        <v>265</v>
      </c>
      <c r="F285" s="95" t="s">
        <v>237</v>
      </c>
    </row>
    <row r="286" spans="1:6" s="2" customFormat="1" ht="16.5" customHeight="1">
      <c r="A286" s="36"/>
      <c r="B286" s="137" t="s">
        <v>138</v>
      </c>
      <c r="C286" s="5">
        <f>+Independent!C13</f>
        <v>1</v>
      </c>
      <c r="D286" s="81">
        <f t="shared" ref="D286:D292" si="22">C286/$C$294</f>
        <v>8.3333333333333329E-2</v>
      </c>
      <c r="E286" s="5">
        <f>+Chain!C13</f>
        <v>0</v>
      </c>
      <c r="F286" s="81">
        <f t="shared" ref="F286:F292" si="23">IFERROR(E286/$E$294,0)</f>
        <v>0</v>
      </c>
    </row>
    <row r="287" spans="1:6" s="2" customFormat="1" ht="16.5" customHeight="1">
      <c r="A287" s="36"/>
      <c r="B287" s="137" t="s">
        <v>117</v>
      </c>
      <c r="C287" s="36">
        <f>+Independent!D13</f>
        <v>2</v>
      </c>
      <c r="D287" s="81">
        <f t="shared" si="22"/>
        <v>0.16666666666666666</v>
      </c>
      <c r="E287" s="36">
        <f>+Chain!D13</f>
        <v>1</v>
      </c>
      <c r="F287" s="81">
        <f t="shared" si="23"/>
        <v>0.5</v>
      </c>
    </row>
    <row r="288" spans="1:6" s="2" customFormat="1" ht="16.5" customHeight="1">
      <c r="A288" s="36"/>
      <c r="B288" s="137" t="s">
        <v>121</v>
      </c>
      <c r="C288" s="36">
        <f>+Independent!E13</f>
        <v>0</v>
      </c>
      <c r="D288" s="81">
        <f t="shared" si="22"/>
        <v>0</v>
      </c>
      <c r="E288" s="36">
        <f>+Chain!E13</f>
        <v>0</v>
      </c>
      <c r="F288" s="81">
        <f t="shared" si="23"/>
        <v>0</v>
      </c>
    </row>
    <row r="289" spans="1:6" s="2" customFormat="1" ht="16.5" customHeight="1">
      <c r="A289" s="36"/>
      <c r="B289" s="137" t="s">
        <v>208</v>
      </c>
      <c r="C289" s="36">
        <f>+Independent!F13</f>
        <v>0</v>
      </c>
      <c r="D289" s="81">
        <f t="shared" si="22"/>
        <v>0</v>
      </c>
      <c r="E289" s="36">
        <f>+Chain!F13</f>
        <v>0</v>
      </c>
      <c r="F289" s="81">
        <f t="shared" si="23"/>
        <v>0</v>
      </c>
    </row>
    <row r="290" spans="1:6" s="2" customFormat="1" ht="16.5" customHeight="1">
      <c r="A290" s="36"/>
      <c r="B290" s="137" t="s">
        <v>116</v>
      </c>
      <c r="C290" s="36">
        <f>+Independent!G13</f>
        <v>1</v>
      </c>
      <c r="D290" s="81">
        <f t="shared" si="22"/>
        <v>8.3333333333333329E-2</v>
      </c>
      <c r="E290" s="36">
        <f>+Chain!G13</f>
        <v>0</v>
      </c>
      <c r="F290" s="81">
        <f t="shared" si="23"/>
        <v>0</v>
      </c>
    </row>
    <row r="291" spans="1:6" s="2" customFormat="1" ht="16.5" customHeight="1">
      <c r="A291" s="36"/>
      <c r="B291" s="137" t="s">
        <v>870</v>
      </c>
      <c r="C291" s="36">
        <f>+Independent!H13</f>
        <v>0</v>
      </c>
      <c r="D291" s="81">
        <f t="shared" si="22"/>
        <v>0</v>
      </c>
      <c r="E291" s="36">
        <f>+Chain!H13</f>
        <v>0</v>
      </c>
      <c r="F291" s="81">
        <f t="shared" si="23"/>
        <v>0</v>
      </c>
    </row>
    <row r="292" spans="1:6" s="2" customFormat="1" ht="16.5" customHeight="1">
      <c r="A292" s="36"/>
      <c r="B292" s="137" t="s">
        <v>94</v>
      </c>
      <c r="C292" s="36">
        <f>+Independent!I13</f>
        <v>8</v>
      </c>
      <c r="D292" s="81">
        <f t="shared" si="22"/>
        <v>0.66666666666666663</v>
      </c>
      <c r="E292" s="36">
        <f>+Chain!I13</f>
        <v>1</v>
      </c>
      <c r="F292" s="81">
        <f t="shared" si="23"/>
        <v>0.5</v>
      </c>
    </row>
    <row r="293" spans="1:6" s="2" customFormat="1" ht="16.5" customHeight="1">
      <c r="A293" s="36"/>
      <c r="B293" s="107"/>
      <c r="C293" s="36"/>
      <c r="D293" s="36"/>
      <c r="E293" s="36"/>
      <c r="F293" s="36"/>
    </row>
    <row r="294" spans="1:6" s="2" customFormat="1" ht="16.5" customHeight="1">
      <c r="A294" s="36"/>
      <c r="B294" s="142" t="s">
        <v>93</v>
      </c>
      <c r="C294" s="125">
        <f>SUM(C286:C293)</f>
        <v>12</v>
      </c>
      <c r="D294" s="126"/>
      <c r="E294" s="96">
        <f>SUM(E286:E293)</f>
        <v>2</v>
      </c>
      <c r="F294" s="121"/>
    </row>
    <row r="295" spans="1:6" s="2" customFormat="1" ht="16.5" customHeight="1">
      <c r="B295" s="114"/>
    </row>
    <row r="296" spans="1:6" s="2" customFormat="1" ht="16.5" customHeight="1">
      <c r="B296" s="114"/>
      <c r="E296" s="47"/>
    </row>
    <row r="297" spans="1:6" s="2" customFormat="1" ht="16.5" customHeight="1">
      <c r="B297" s="114"/>
    </row>
    <row r="298" spans="1:6" s="2" customFormat="1" ht="16.5" customHeight="1">
      <c r="A298" s="36"/>
      <c r="B298" s="114"/>
    </row>
    <row r="299" spans="1:6" s="2" customFormat="1" ht="16.5" customHeight="1">
      <c r="A299" s="36"/>
      <c r="B299" s="114"/>
    </row>
    <row r="300" spans="1:6" s="2" customFormat="1" ht="16.5" customHeight="1">
      <c r="A300" s="36"/>
      <c r="B300" s="114"/>
    </row>
    <row r="301" spans="1:6" s="2" customFormat="1" ht="16.5" customHeight="1">
      <c r="A301" s="36"/>
      <c r="B301" s="114"/>
    </row>
    <row r="302" spans="1:6" s="2" customFormat="1" ht="16.5" customHeight="1">
      <c r="A302" s="36"/>
      <c r="B302" s="114"/>
    </row>
    <row r="303" spans="1:6" s="2" customFormat="1" ht="16.5" customHeight="1">
      <c r="A303" s="36"/>
      <c r="B303" s="136" t="s">
        <v>136</v>
      </c>
    </row>
    <row r="304" spans="1:6" s="2" customFormat="1" ht="16.5" customHeight="1">
      <c r="A304" s="36"/>
      <c r="B304" s="114"/>
    </row>
    <row r="305" spans="1:6" s="2" customFormat="1" ht="16.5" customHeight="1">
      <c r="A305" s="36"/>
      <c r="B305" s="142" t="s">
        <v>90</v>
      </c>
      <c r="C305" s="124" t="s">
        <v>106</v>
      </c>
      <c r="D305" s="124" t="s">
        <v>238</v>
      </c>
      <c r="E305" s="95" t="s">
        <v>265</v>
      </c>
      <c r="F305" s="95" t="s">
        <v>237</v>
      </c>
    </row>
    <row r="306" spans="1:6" s="2" customFormat="1" ht="16.5" customHeight="1">
      <c r="A306" s="36"/>
      <c r="B306" s="137" t="s">
        <v>118</v>
      </c>
      <c r="C306" s="5">
        <f>+Independent!C14</f>
        <v>3</v>
      </c>
      <c r="D306" s="81">
        <f t="shared" ref="D306:D312" si="24">C306/$C$314</f>
        <v>0.16666666666666666</v>
      </c>
      <c r="E306" s="5">
        <f>+Chain!C14</f>
        <v>0</v>
      </c>
      <c r="F306" s="81">
        <f t="shared" ref="F306:F312" si="25">IFERROR(E306/$E$314,0)</f>
        <v>0</v>
      </c>
    </row>
    <row r="307" spans="1:6" s="2" customFormat="1" ht="16.5" customHeight="1">
      <c r="A307" s="36"/>
      <c r="B307" s="137" t="s">
        <v>117</v>
      </c>
      <c r="C307" s="36">
        <f>+Independent!D14</f>
        <v>2</v>
      </c>
      <c r="D307" s="81">
        <f t="shared" si="24"/>
        <v>0.1111111111111111</v>
      </c>
      <c r="E307" s="36">
        <f>+Chain!D14</f>
        <v>1</v>
      </c>
      <c r="F307" s="81">
        <f t="shared" si="25"/>
        <v>0.33333333333333331</v>
      </c>
    </row>
    <row r="308" spans="1:6" s="2" customFormat="1" ht="16.5" customHeight="1">
      <c r="A308" s="36"/>
      <c r="B308" s="137" t="s">
        <v>121</v>
      </c>
      <c r="C308" s="36">
        <f>+Independent!E14</f>
        <v>3</v>
      </c>
      <c r="D308" s="81">
        <f t="shared" si="24"/>
        <v>0.16666666666666666</v>
      </c>
      <c r="E308" s="36">
        <f>+Chain!E14</f>
        <v>0</v>
      </c>
      <c r="F308" s="81">
        <f t="shared" si="25"/>
        <v>0</v>
      </c>
    </row>
    <row r="309" spans="1:6" s="2" customFormat="1" ht="16.5" customHeight="1">
      <c r="A309" s="36"/>
      <c r="B309" s="137" t="s">
        <v>120</v>
      </c>
      <c r="C309" s="36">
        <f>+Independent!F14</f>
        <v>4</v>
      </c>
      <c r="D309" s="81">
        <f t="shared" si="24"/>
        <v>0.22222222222222221</v>
      </c>
      <c r="E309" s="36">
        <f>+Chain!F14</f>
        <v>1</v>
      </c>
      <c r="F309" s="81">
        <f t="shared" si="25"/>
        <v>0.33333333333333331</v>
      </c>
    </row>
    <row r="310" spans="1:6" s="2" customFormat="1" ht="16.5" customHeight="1">
      <c r="A310" s="36"/>
      <c r="B310" s="137" t="s">
        <v>116</v>
      </c>
      <c r="C310" s="36">
        <f>+Independent!G14</f>
        <v>3</v>
      </c>
      <c r="D310" s="81">
        <f t="shared" si="24"/>
        <v>0.16666666666666666</v>
      </c>
      <c r="E310" s="36">
        <f>+Chain!G14</f>
        <v>1</v>
      </c>
      <c r="F310" s="81">
        <f t="shared" si="25"/>
        <v>0.33333333333333331</v>
      </c>
    </row>
    <row r="311" spans="1:6" s="2" customFormat="1" ht="16.5" customHeight="1">
      <c r="A311" s="36"/>
      <c r="B311" s="137" t="s">
        <v>870</v>
      </c>
      <c r="C311" s="36">
        <f>+Independent!H14</f>
        <v>0</v>
      </c>
      <c r="D311" s="81">
        <f t="shared" si="24"/>
        <v>0</v>
      </c>
      <c r="E311" s="36">
        <f>+Chain!H14</f>
        <v>0</v>
      </c>
      <c r="F311" s="81">
        <f t="shared" si="25"/>
        <v>0</v>
      </c>
    </row>
    <row r="312" spans="1:6" s="2" customFormat="1" ht="16.5" customHeight="1">
      <c r="A312" s="36"/>
      <c r="B312" s="137" t="s">
        <v>94</v>
      </c>
      <c r="C312" s="36">
        <f>+Independent!I14</f>
        <v>3</v>
      </c>
      <c r="D312" s="81">
        <f t="shared" si="24"/>
        <v>0.16666666666666666</v>
      </c>
      <c r="E312" s="36">
        <f>+Chain!I14</f>
        <v>0</v>
      </c>
      <c r="F312" s="81">
        <f t="shared" si="25"/>
        <v>0</v>
      </c>
    </row>
    <row r="313" spans="1:6" s="2" customFormat="1" ht="16.5" customHeight="1">
      <c r="A313" s="36"/>
      <c r="B313" s="107"/>
      <c r="C313" s="36"/>
      <c r="D313" s="36"/>
      <c r="E313" s="36"/>
      <c r="F313" s="36"/>
    </row>
    <row r="314" spans="1:6" s="2" customFormat="1" ht="16.5" customHeight="1">
      <c r="A314" s="36"/>
      <c r="B314" s="142" t="s">
        <v>93</v>
      </c>
      <c r="C314" s="125">
        <f>SUM(C306:C313)</f>
        <v>18</v>
      </c>
      <c r="D314" s="126"/>
      <c r="E314" s="96">
        <f>SUM(E306:E313)</f>
        <v>3</v>
      </c>
      <c r="F314" s="121"/>
    </row>
    <row r="315" spans="1:6" s="2" customFormat="1" ht="16.5" customHeight="1">
      <c r="A315" s="36"/>
      <c r="B315" s="107"/>
    </row>
    <row r="316" spans="1:6" s="2" customFormat="1" ht="16.5" customHeight="1">
      <c r="A316" s="36"/>
      <c r="B316" s="114"/>
      <c r="E316" s="47"/>
    </row>
    <row r="317" spans="1:6" s="2" customFormat="1" ht="16.5" customHeight="1">
      <c r="A317" s="36"/>
      <c r="B317" s="114"/>
    </row>
    <row r="318" spans="1:6" s="2" customFormat="1" ht="16.5" customHeight="1">
      <c r="A318" s="36"/>
      <c r="B318" s="114"/>
    </row>
    <row r="319" spans="1:6" s="2" customFormat="1" ht="16.5" customHeight="1">
      <c r="A319" s="36"/>
      <c r="B319" s="114"/>
    </row>
    <row r="320" spans="1:6" s="2" customFormat="1" ht="16.5" customHeight="1">
      <c r="A320" s="36"/>
      <c r="B320" s="114"/>
    </row>
    <row r="321" spans="1:6" s="2" customFormat="1" ht="16.5" customHeight="1">
      <c r="A321" s="36"/>
      <c r="B321" s="114"/>
    </row>
    <row r="322" spans="1:6" s="2" customFormat="1" ht="16.5" customHeight="1">
      <c r="A322" s="36"/>
      <c r="B322" s="136" t="s">
        <v>137</v>
      </c>
    </row>
    <row r="323" spans="1:6" s="2" customFormat="1" ht="16.5" customHeight="1">
      <c r="A323" s="36"/>
      <c r="B323" s="114"/>
    </row>
    <row r="324" spans="1:6" s="2" customFormat="1" ht="16.5" customHeight="1">
      <c r="A324" s="36"/>
      <c r="B324" s="142" t="s">
        <v>90</v>
      </c>
      <c r="C324" s="124" t="s">
        <v>106</v>
      </c>
      <c r="D324" s="124" t="s">
        <v>238</v>
      </c>
      <c r="E324" s="95" t="s">
        <v>265</v>
      </c>
      <c r="F324" s="95" t="s">
        <v>237</v>
      </c>
    </row>
    <row r="325" spans="1:6" s="2" customFormat="1" ht="16.5" customHeight="1">
      <c r="A325" s="36"/>
      <c r="B325" s="137" t="s">
        <v>138</v>
      </c>
      <c r="C325" s="5">
        <f>+Independent!C15</f>
        <v>4</v>
      </c>
      <c r="D325" s="81">
        <f t="shared" ref="D325:D331" si="26">IFERROR(C325/$C$333,0)</f>
        <v>0.25</v>
      </c>
      <c r="E325" s="5">
        <f>+Chain!C15</f>
        <v>0</v>
      </c>
      <c r="F325" s="81">
        <f t="shared" ref="F325:F331" si="27">IFERROR(E325/$E$333,0)</f>
        <v>0</v>
      </c>
    </row>
    <row r="326" spans="1:6" s="2" customFormat="1" ht="16.5" customHeight="1">
      <c r="A326" s="36"/>
      <c r="B326" s="137" t="s">
        <v>117</v>
      </c>
      <c r="C326" s="36">
        <f>+Independent!D15</f>
        <v>1</v>
      </c>
      <c r="D326" s="81">
        <f t="shared" si="26"/>
        <v>6.25E-2</v>
      </c>
      <c r="E326" s="36">
        <f>+Chain!D15</f>
        <v>0</v>
      </c>
      <c r="F326" s="81">
        <f t="shared" si="27"/>
        <v>0</v>
      </c>
    </row>
    <row r="327" spans="1:6" s="2" customFormat="1" ht="16.5" customHeight="1">
      <c r="A327" s="36"/>
      <c r="B327" s="137" t="s">
        <v>121</v>
      </c>
      <c r="C327" s="36">
        <f>+Independent!E15</f>
        <v>1</v>
      </c>
      <c r="D327" s="81">
        <f t="shared" si="26"/>
        <v>6.25E-2</v>
      </c>
      <c r="E327" s="36">
        <f>+Chain!E15</f>
        <v>0</v>
      </c>
      <c r="F327" s="81">
        <f t="shared" si="27"/>
        <v>0</v>
      </c>
    </row>
    <row r="328" spans="1:6" s="2" customFormat="1" ht="16.5" customHeight="1">
      <c r="A328" s="36"/>
      <c r="B328" s="137" t="s">
        <v>208</v>
      </c>
      <c r="C328" s="36">
        <f>+Independent!F15</f>
        <v>1</v>
      </c>
      <c r="D328" s="81">
        <f t="shared" si="26"/>
        <v>6.25E-2</v>
      </c>
      <c r="E328" s="36">
        <f>+Chain!F15</f>
        <v>1</v>
      </c>
      <c r="F328" s="81">
        <f t="shared" si="27"/>
        <v>0.5</v>
      </c>
    </row>
    <row r="329" spans="1:6" s="2" customFormat="1" ht="16.5" customHeight="1">
      <c r="A329" s="36"/>
      <c r="B329" s="137" t="s">
        <v>116</v>
      </c>
      <c r="C329" s="36">
        <f>+Independent!G15</f>
        <v>4</v>
      </c>
      <c r="D329" s="81">
        <f t="shared" si="26"/>
        <v>0.25</v>
      </c>
      <c r="E329" s="36">
        <f>+Chain!G15</f>
        <v>1</v>
      </c>
      <c r="F329" s="81">
        <f t="shared" si="27"/>
        <v>0.5</v>
      </c>
    </row>
    <row r="330" spans="1:6" s="2" customFormat="1" ht="16.5" customHeight="1">
      <c r="A330" s="36"/>
      <c r="B330" s="137" t="s">
        <v>870</v>
      </c>
      <c r="C330" s="36">
        <f>+Independent!H15</f>
        <v>0</v>
      </c>
      <c r="D330" s="81">
        <f t="shared" si="26"/>
        <v>0</v>
      </c>
      <c r="E330" s="36">
        <f>+Chain!H15</f>
        <v>0</v>
      </c>
      <c r="F330" s="81">
        <f t="shared" si="27"/>
        <v>0</v>
      </c>
    </row>
    <row r="331" spans="1:6" s="2" customFormat="1" ht="16.5" customHeight="1">
      <c r="A331" s="36"/>
      <c r="B331" s="137" t="s">
        <v>94</v>
      </c>
      <c r="C331" s="36">
        <f>+Independent!I15</f>
        <v>5</v>
      </c>
      <c r="D331" s="81">
        <f t="shared" si="26"/>
        <v>0.3125</v>
      </c>
      <c r="E331" s="36">
        <f>+Chain!I15</f>
        <v>0</v>
      </c>
      <c r="F331" s="81">
        <f t="shared" si="27"/>
        <v>0</v>
      </c>
    </row>
    <row r="332" spans="1:6" s="2" customFormat="1" ht="16.5" customHeight="1">
      <c r="A332" s="36"/>
      <c r="B332" s="107"/>
      <c r="C332" s="36"/>
      <c r="D332" s="36"/>
      <c r="E332" s="36"/>
      <c r="F332" s="36"/>
    </row>
    <row r="333" spans="1:6" s="2" customFormat="1" ht="16.5" customHeight="1">
      <c r="A333" s="36"/>
      <c r="B333" s="142" t="s">
        <v>93</v>
      </c>
      <c r="C333" s="125">
        <f>SUM(C325:C332)</f>
        <v>16</v>
      </c>
      <c r="D333" s="126"/>
      <c r="E333" s="96">
        <f>SUM(E325:E332)</f>
        <v>2</v>
      </c>
      <c r="F333" s="121"/>
    </row>
    <row r="334" spans="1:6" s="2" customFormat="1" ht="16.5" customHeight="1">
      <c r="A334" s="36"/>
      <c r="B334" s="107"/>
    </row>
    <row r="335" spans="1:6" s="2" customFormat="1" ht="16.5" customHeight="1">
      <c r="A335" s="36"/>
      <c r="B335" s="107"/>
      <c r="E335" s="47"/>
    </row>
    <row r="336" spans="1:6" s="2" customFormat="1" ht="16.5" customHeight="1">
      <c r="A336" s="36"/>
      <c r="B336" s="107"/>
    </row>
    <row r="337" spans="1:6" s="2" customFormat="1" ht="16.5" customHeight="1">
      <c r="A337" s="36"/>
      <c r="B337" s="107"/>
    </row>
    <row r="338" spans="1:6" s="2" customFormat="1" ht="16.5" customHeight="1">
      <c r="A338" s="36"/>
      <c r="B338" s="107"/>
    </row>
    <row r="339" spans="1:6" s="2" customFormat="1" ht="16.5" customHeight="1">
      <c r="A339" s="36"/>
      <c r="B339" s="107"/>
    </row>
    <row r="340" spans="1:6" s="2" customFormat="1" ht="16.5" customHeight="1">
      <c r="A340" s="36"/>
      <c r="B340" s="107"/>
    </row>
    <row r="341" spans="1:6" s="2" customFormat="1" ht="16.5" customHeight="1">
      <c r="A341" s="36"/>
      <c r="B341" s="107"/>
    </row>
    <row r="342" spans="1:6" s="2" customFormat="1" ht="16.5" customHeight="1">
      <c r="B342" s="114"/>
    </row>
    <row r="343" spans="1:6" s="2" customFormat="1" ht="16.5" customHeight="1">
      <c r="B343" s="114"/>
    </row>
    <row r="344" spans="1:6" s="2" customFormat="1" ht="16.5" customHeight="1">
      <c r="A344" s="36">
        <v>6</v>
      </c>
      <c r="B344" s="142" t="s">
        <v>90</v>
      </c>
      <c r="C344" s="124" t="s">
        <v>106</v>
      </c>
      <c r="D344" s="124" t="s">
        <v>238</v>
      </c>
      <c r="E344" s="95" t="s">
        <v>265</v>
      </c>
      <c r="F344" s="95" t="s">
        <v>237</v>
      </c>
    </row>
    <row r="345" spans="1:6" s="2" customFormat="1" ht="16.5" customHeight="1">
      <c r="B345" s="138" t="s">
        <v>194</v>
      </c>
      <c r="C345" s="48">
        <f>COUNTIFS('6. Parts &lt;2 hours'!$E$45:$E$542,"&lt;=20%",'6. Parts &lt;2 hours'!$B$45:$B$542,$C$344)</f>
        <v>15</v>
      </c>
      <c r="D345" s="81">
        <f>C345/$C$351</f>
        <v>0.26315789473684209</v>
      </c>
      <c r="E345" s="48">
        <f>COUNTIFS('6. Parts &lt;2 hours'!$E45:$E$542,"&lt;=20%",'6. Parts &lt;2 hours'!$B$45:$B$542,$E$344)</f>
        <v>8</v>
      </c>
      <c r="F345" s="81">
        <f>IFERROR(E345/$E$351,0)</f>
        <v>0.27586206896551724</v>
      </c>
    </row>
    <row r="346" spans="1:6" s="2" customFormat="1" ht="16.5" customHeight="1">
      <c r="A346" s="36"/>
      <c r="B346" s="138" t="s">
        <v>195</v>
      </c>
      <c r="C346" s="48">
        <f>COUNTIFS('6. Parts &lt;2 hours'!$E$45:$E$542,"&gt;=21%",'6. Parts &lt;2 hours'!$E$45:$E$542,"&lt;=40%",'6. Parts &lt;2 hours'!$B$45:$B$542,$C$344)</f>
        <v>3</v>
      </c>
      <c r="D346" s="81">
        <f>C346/$C$351</f>
        <v>5.2631578947368418E-2</v>
      </c>
      <c r="E346" s="48">
        <f>COUNTIFS('6. Parts &lt;2 hours'!$E$45:$E$542,"&gt;=21%",'6. Parts &lt;2 hours'!$E$45:$E$542,"&lt;=40%",'6. Parts &lt;2 hours'!$B$45:$B$542,$E$344)</f>
        <v>11</v>
      </c>
      <c r="F346" s="81">
        <f>IFERROR(E346/$E$351,0)</f>
        <v>0.37931034482758619</v>
      </c>
    </row>
    <row r="347" spans="1:6" s="2" customFormat="1" ht="16.5" customHeight="1">
      <c r="A347" s="36"/>
      <c r="B347" s="138" t="s">
        <v>196</v>
      </c>
      <c r="C347" s="48">
        <f>COUNTIFS('6. Parts &lt;2 hours'!$E$45:$E$542,"&gt;=41%",'6. Parts &lt;2 hours'!$E$45:$E$542,"&lt;=60%",'6. Parts &lt;2 hours'!$B$45:$B$542,$C$344)</f>
        <v>8</v>
      </c>
      <c r="D347" s="81">
        <f>C347/$C$351</f>
        <v>0.14035087719298245</v>
      </c>
      <c r="E347" s="48">
        <f>COUNTIFS('6. Parts &lt;2 hours'!$E$45:$E$542,"&gt;=41%",'6. Parts &lt;2 hours'!$E$45:$E$542,"&lt;=60%",'6. Parts &lt;2 hours'!$B$45:$B$542,$E$344)</f>
        <v>0</v>
      </c>
      <c r="F347" s="81">
        <f>IFERROR(E347/$E$351,0)</f>
        <v>0</v>
      </c>
    </row>
    <row r="348" spans="1:6" s="2" customFormat="1" ht="16.5" customHeight="1">
      <c r="A348" s="36"/>
      <c r="B348" s="138" t="s">
        <v>197</v>
      </c>
      <c r="C348" s="48">
        <f>COUNTIFS('6. Parts &lt;2 hours'!$E$45:$E$542,"&gt;=61%",'6. Parts &lt;2 hours'!$E$45:$E$542,"&lt;=80%",'6. Parts &lt;2 hours'!$B$45:$B$542,$C$344)</f>
        <v>18</v>
      </c>
      <c r="D348" s="81">
        <f>C348/$C$351</f>
        <v>0.31578947368421051</v>
      </c>
      <c r="E348" s="48">
        <f>COUNTIFS('6. Parts &lt;2 hours'!$E$45:$E$542,"&gt;=61%",'6. Parts &lt;2 hours'!$E$45:$E$542,"&lt;=80%",'6. Parts &lt;2 hours'!$B$45:$B$542,$E$344)</f>
        <v>2</v>
      </c>
      <c r="F348" s="81">
        <f>IFERROR(E348/$E$351,0)</f>
        <v>6.8965517241379309E-2</v>
      </c>
    </row>
    <row r="349" spans="1:6" s="2" customFormat="1" ht="16.5" customHeight="1">
      <c r="A349" s="36"/>
      <c r="B349" s="138" t="s">
        <v>198</v>
      </c>
      <c r="C349" s="48">
        <f>COUNTIFS('6. Parts &lt;2 hours'!$E$45:$E$542,"&gt;=81%",'6. Parts &lt;2 hours'!$E$45:$E$542,"&lt;=100%",'6. Parts &lt;2 hours'!$B$45:$B$542,$C$344)</f>
        <v>13</v>
      </c>
      <c r="D349" s="81">
        <f>C349/$C$351</f>
        <v>0.22807017543859648</v>
      </c>
      <c r="E349" s="48">
        <f>COUNTIFS('6. Parts &lt;2 hours'!$E$45:$E$542,"&gt;=81%",'6. Parts &lt;2 hours'!$E$45:$E$542,"&lt;=100%",'6. Parts &lt;2 hours'!$B$45:$B$542,$E$344)</f>
        <v>8</v>
      </c>
      <c r="F349" s="81">
        <f>IFERROR(E349/$E$351,0)</f>
        <v>0.27586206896551724</v>
      </c>
    </row>
    <row r="350" spans="1:6" s="2" customFormat="1" ht="16.5" customHeight="1">
      <c r="A350" s="36"/>
      <c r="B350" s="114"/>
    </row>
    <row r="351" spans="1:6" s="2" customFormat="1" ht="16.5" customHeight="1">
      <c r="A351" s="36"/>
      <c r="B351" s="142" t="s">
        <v>93</v>
      </c>
      <c r="C351" s="125">
        <f>SUM(C345:C350)</f>
        <v>57</v>
      </c>
      <c r="D351" s="144"/>
      <c r="E351" s="96">
        <f>SUM(E345:E350)</f>
        <v>29</v>
      </c>
      <c r="F351" s="122"/>
    </row>
    <row r="352" spans="1:6" s="2" customFormat="1" ht="16.5" customHeight="1">
      <c r="B352" s="114"/>
    </row>
    <row r="353" spans="1:6" s="2" customFormat="1" ht="16.5" customHeight="1">
      <c r="B353" s="114"/>
      <c r="E353" s="47"/>
    </row>
    <row r="354" spans="1:6" s="2" customFormat="1" ht="16.5" customHeight="1">
      <c r="A354" s="36"/>
      <c r="B354" s="107"/>
    </row>
    <row r="355" spans="1:6" s="2" customFormat="1" ht="16.5" customHeight="1">
      <c r="A355" s="36"/>
      <c r="B355" s="107"/>
    </row>
    <row r="356" spans="1:6" s="2" customFormat="1" ht="16.5" customHeight="1">
      <c r="A356" s="36"/>
      <c r="B356" s="107"/>
    </row>
    <row r="357" spans="1:6" s="2" customFormat="1" ht="16.5" customHeight="1">
      <c r="A357" s="36"/>
      <c r="B357" s="107"/>
    </row>
    <row r="358" spans="1:6" s="2" customFormat="1" ht="16.5" customHeight="1">
      <c r="A358" s="36"/>
      <c r="B358" s="107"/>
    </row>
    <row r="359" spans="1:6" s="2" customFormat="1" ht="16.5" customHeight="1">
      <c r="A359" s="36"/>
      <c r="B359" s="107"/>
    </row>
    <row r="360" spans="1:6" s="2" customFormat="1" ht="16.5" customHeight="1">
      <c r="A360" s="36"/>
      <c r="B360" s="107"/>
    </row>
    <row r="361" spans="1:6" s="2" customFormat="1" ht="16.5" customHeight="1">
      <c r="A361" s="36"/>
      <c r="B361" s="107" t="s">
        <v>515</v>
      </c>
    </row>
    <row r="362" spans="1:6" s="2" customFormat="1" ht="16.5" customHeight="1">
      <c r="A362" s="36"/>
      <c r="B362" s="107"/>
    </row>
    <row r="363" spans="1:6" s="2" customFormat="1" ht="16.5" customHeight="1">
      <c r="A363" s="36">
        <v>7</v>
      </c>
      <c r="B363" s="142" t="s">
        <v>90</v>
      </c>
      <c r="C363" s="124" t="s">
        <v>106</v>
      </c>
      <c r="D363" s="124" t="s">
        <v>238</v>
      </c>
      <c r="E363" s="95" t="s">
        <v>265</v>
      </c>
      <c r="F363" s="95" t="s">
        <v>237</v>
      </c>
    </row>
    <row r="364" spans="1:6" s="2" customFormat="1" ht="16.5" customHeight="1">
      <c r="A364" s="36"/>
      <c r="B364" s="138" t="s">
        <v>88</v>
      </c>
      <c r="C364" s="5">
        <f>COUNTIFS('7. Online Ordering'!$B$45:$B$544,C363,'7. Online Ordering'!$D$45:D$544,'Independent vs Chain'!B364)</f>
        <v>37</v>
      </c>
      <c r="D364" s="81">
        <f>C364/$C$367</f>
        <v>0.64912280701754388</v>
      </c>
      <c r="E364" s="5">
        <f>COUNTIFS('7. Online Ordering'!$B$45:$B$544,'Independent vs Chain'!$E$363,'7. Online Ordering'!$D$45:$D$544,'Independent vs Chain'!B364)</f>
        <v>4</v>
      </c>
      <c r="F364" s="81">
        <f>IFERROR(E364/$E$367,0)</f>
        <v>0.13793103448275862</v>
      </c>
    </row>
    <row r="365" spans="1:6" s="2" customFormat="1" ht="16.5" customHeight="1">
      <c r="A365" s="36"/>
      <c r="B365" s="139" t="s">
        <v>87</v>
      </c>
      <c r="C365" s="5">
        <f>COUNTIFS('7. Online Ordering'!$B$45:$B$544,'Independent vs Chain'!$C$363,'7. Online Ordering'!$D$45:D$544,'Independent vs Chain'!B365)</f>
        <v>20</v>
      </c>
      <c r="D365" s="81">
        <f>C365/$C$367</f>
        <v>0.35087719298245612</v>
      </c>
      <c r="E365" s="5">
        <f>COUNTIFS('7. Online Ordering'!$B$45:$B$544,'Independent vs Chain'!$E$363,'7. Online Ordering'!$D$45:$D$544,'Independent vs Chain'!B365)</f>
        <v>25</v>
      </c>
      <c r="F365" s="81">
        <f>IFERROR(E365/$E$367,0)</f>
        <v>0.86206896551724133</v>
      </c>
    </row>
    <row r="366" spans="1:6" s="2" customFormat="1" ht="16.5" customHeight="1">
      <c r="A366" s="36"/>
      <c r="B366" s="109"/>
      <c r="C366" s="48"/>
      <c r="D366" s="81"/>
      <c r="E366" s="48"/>
      <c r="F366" s="81"/>
    </row>
    <row r="367" spans="1:6" s="2" customFormat="1" ht="16.5" customHeight="1">
      <c r="A367" s="36"/>
      <c r="B367" s="142" t="s">
        <v>93</v>
      </c>
      <c r="C367" s="125">
        <f>SUM(C361:C366)</f>
        <v>57</v>
      </c>
      <c r="D367" s="145"/>
      <c r="E367" s="96">
        <f>SUM(E361:E366)</f>
        <v>29</v>
      </c>
      <c r="F367" s="131"/>
    </row>
    <row r="368" spans="1:6" s="2" customFormat="1" ht="16.5" customHeight="1">
      <c r="A368" s="36"/>
      <c r="B368" s="107"/>
    </row>
    <row r="369" spans="1:6" s="2" customFormat="1" ht="16.5" customHeight="1">
      <c r="A369" s="36"/>
      <c r="B369" s="107"/>
      <c r="E369" s="47"/>
    </row>
    <row r="370" spans="1:6" s="2" customFormat="1" ht="16.5" customHeight="1">
      <c r="A370" s="36"/>
      <c r="B370" s="107"/>
    </row>
    <row r="371" spans="1:6" s="2" customFormat="1" ht="16.5" customHeight="1">
      <c r="A371" s="36"/>
      <c r="B371" s="107"/>
    </row>
    <row r="372" spans="1:6" s="2" customFormat="1" ht="16.5" customHeight="1">
      <c r="A372" s="36"/>
      <c r="B372" s="107"/>
    </row>
    <row r="373" spans="1:6" s="2" customFormat="1" ht="16.5" customHeight="1">
      <c r="A373" s="36"/>
      <c r="B373" s="107"/>
    </row>
    <row r="374" spans="1:6" s="2" customFormat="1" ht="16.5" customHeight="1">
      <c r="A374" s="36"/>
      <c r="B374" s="107"/>
    </row>
    <row r="375" spans="1:6" s="2" customFormat="1" ht="16.5" customHeight="1">
      <c r="A375" s="36"/>
      <c r="B375" s="107"/>
    </row>
    <row r="376" spans="1:6" s="2" customFormat="1" ht="16.5" customHeight="1">
      <c r="A376" s="36"/>
      <c r="B376" s="107"/>
    </row>
    <row r="377" spans="1:6" s="2" customFormat="1" ht="16.5" customHeight="1">
      <c r="A377" s="36"/>
      <c r="B377" s="151" t="s">
        <v>516</v>
      </c>
    </row>
    <row r="378" spans="1:6" s="2" customFormat="1" ht="16.5" customHeight="1">
      <c r="A378" s="36">
        <v>8</v>
      </c>
      <c r="B378" s="142" t="s">
        <v>90</v>
      </c>
      <c r="C378" s="124" t="s">
        <v>106</v>
      </c>
      <c r="D378" s="124" t="s">
        <v>238</v>
      </c>
      <c r="E378" s="95" t="s">
        <v>265</v>
      </c>
      <c r="F378" s="95" t="s">
        <v>237</v>
      </c>
    </row>
    <row r="379" spans="1:6" s="2" customFormat="1" ht="16.5" customHeight="1">
      <c r="A379" s="36"/>
      <c r="B379" s="138" t="s">
        <v>246</v>
      </c>
      <c r="C379" s="48">
        <f>COUNTIFS('8. Percentage Online'!$E$45:$E$548,"&lt;=5%",'8. Percentage Online'!$E$45:$E$548,"&gt;0%",'8. Percentage Online'!$B$45:$B$548,'Independent vs Chain'!$C$378)</f>
        <v>23</v>
      </c>
      <c r="D379" s="81">
        <f t="shared" ref="D379:D384" si="28">C379/$C$385</f>
        <v>0.6216216216216216</v>
      </c>
      <c r="E379" s="48">
        <f>COUNTIFS('8. Percentage Online'!$E$45:$E$548,"&lt;=5%",'8. Percentage Online'!$E$45:$E$548,"&gt;0%",'8. Percentage Online'!$B$45:$B$548,'Independent vs Chain'!$E$378)</f>
        <v>4</v>
      </c>
      <c r="F379" s="81">
        <f t="shared" ref="F379:F384" si="29">IFERROR(E379/$E$385,0)</f>
        <v>1</v>
      </c>
    </row>
    <row r="380" spans="1:6" s="2" customFormat="1" ht="16.5" customHeight="1">
      <c r="A380" s="36"/>
      <c r="B380" s="138" t="s">
        <v>247</v>
      </c>
      <c r="C380" s="48">
        <f>COUNTIFS('8. Percentage Online'!$E$45:$E$548,"&lt;=10%",'8. Percentage Online'!$E$45:$E$548,"&gt;=6%",'8. Percentage Online'!$B$45:$B$548,'Independent vs Chain'!$C$378)</f>
        <v>7</v>
      </c>
      <c r="D380" s="81">
        <f t="shared" si="28"/>
        <v>0.1891891891891892</v>
      </c>
      <c r="E380" s="48">
        <f>COUNTIFS('8. Percentage Online'!$E$45:$E$548,"&lt;=10%",'8. Percentage Online'!$E$45:$E$548,"&gt;6%",'8. Percentage Online'!$B$45:$B$548,'Independent vs Chain'!$E$378)</f>
        <v>0</v>
      </c>
      <c r="F380" s="81">
        <f t="shared" si="29"/>
        <v>0</v>
      </c>
    </row>
    <row r="381" spans="1:6" s="2" customFormat="1" ht="16.5" customHeight="1">
      <c r="A381" s="36"/>
      <c r="B381" s="138" t="s">
        <v>248</v>
      </c>
      <c r="C381" s="48">
        <f>COUNTIFS('8. Percentage Online'!$E$45:$E$548,"&lt;=25%",'8. Percentage Online'!$E$45:$E$548,"&gt;11%",'8. Percentage Online'!$B$45:$B$548,'Independent vs Chain'!$C$378)</f>
        <v>6</v>
      </c>
      <c r="D381" s="81">
        <f t="shared" si="28"/>
        <v>0.16216216216216217</v>
      </c>
      <c r="E381" s="48">
        <f>COUNTIFS('8. Percentage Online'!$E$45:$E$548,"&lt;=25%",'8. Percentage Online'!$E$45:$E$548,"&gt;11%",'8. Percentage Online'!$B$45:$B$548,'Independent vs Chain'!$E$378)</f>
        <v>0</v>
      </c>
      <c r="F381" s="81">
        <f t="shared" si="29"/>
        <v>0</v>
      </c>
    </row>
    <row r="382" spans="1:6" s="2" customFormat="1" ht="16.5" customHeight="1">
      <c r="A382" s="36"/>
      <c r="B382" s="138" t="s">
        <v>249</v>
      </c>
      <c r="C382" s="48">
        <f>COUNTIFS('8. Percentage Online'!$E$45:$E$548,"&lt;=50%",'8. Percentage Online'!$E$45:$E$548,"&gt;26%",'8. Percentage Online'!$B$45:$B$548,'Independent vs Chain'!$C$378)</f>
        <v>0</v>
      </c>
      <c r="D382" s="81">
        <f t="shared" si="28"/>
        <v>0</v>
      </c>
      <c r="E382" s="48">
        <f>COUNTIFS('8. Percentage Online'!$E$45:$E$548,"&lt;=50%",'8. Percentage Online'!$E$45:$E$548,"&gt;26%",'8. Percentage Online'!$B$45:$B$548,'Independent vs Chain'!$E$378)</f>
        <v>0</v>
      </c>
      <c r="F382" s="81">
        <f t="shared" si="29"/>
        <v>0</v>
      </c>
    </row>
    <row r="383" spans="1:6" s="2" customFormat="1" ht="16.5" customHeight="1">
      <c r="A383" s="36"/>
      <c r="B383" s="138" t="s">
        <v>250</v>
      </c>
      <c r="C383" s="48">
        <f>COUNTIFS('8. Percentage Online'!$E$45:$E$548,"&lt;=75%",'8. Percentage Online'!$E$45:$E$548,"&gt;51%",'8. Percentage Online'!$B$45:$B$548,'Independent vs Chain'!$C$378)</f>
        <v>0</v>
      </c>
      <c r="D383" s="81">
        <f t="shared" si="28"/>
        <v>0</v>
      </c>
      <c r="E383" s="48">
        <f>COUNTIFS('8. Percentage Online'!$E$45:$E$548,"&lt;=75%",'8. Percentage Online'!$E$45:$E$548,"&gt;51%",'8. Percentage Online'!$B$45:$B$548,'Independent vs Chain'!$E$378)</f>
        <v>0</v>
      </c>
      <c r="F383" s="81">
        <f t="shared" si="29"/>
        <v>0</v>
      </c>
    </row>
    <row r="384" spans="1:6" s="2" customFormat="1" ht="16.5" customHeight="1">
      <c r="A384" s="36"/>
      <c r="B384" s="109" t="s">
        <v>251</v>
      </c>
      <c r="C384" s="48">
        <f>COUNTIFS('8. Percentage Online'!$E$45:$E$548,"&lt;=100%",'8. Percentage Online'!$E$45:$E$548,"&gt;76%",'8. Percentage Online'!$B$45:$B$548,'Independent vs Chain'!$C$378)</f>
        <v>1</v>
      </c>
      <c r="D384" s="81">
        <f t="shared" si="28"/>
        <v>2.7027027027027029E-2</v>
      </c>
      <c r="E384" s="48">
        <f>COUNTIFS('8. Percentage Online'!$E$45:$E$548,"&lt;=100%",'8. Percentage Online'!$E$45:$E$548,"&gt;76%",'8. Percentage Online'!$B$45:$B$548,'Independent vs Chain'!$E$378)</f>
        <v>0</v>
      </c>
      <c r="F384" s="81">
        <f t="shared" si="29"/>
        <v>0</v>
      </c>
    </row>
    <row r="385" spans="1:8" s="2" customFormat="1" ht="16.5" customHeight="1">
      <c r="A385" s="36"/>
      <c r="B385" s="142" t="s">
        <v>93</v>
      </c>
      <c r="C385" s="146">
        <f>SUM(C379:C384)</f>
        <v>37</v>
      </c>
      <c r="D385" s="144"/>
      <c r="E385" s="133">
        <f>SUM(E379:E384)</f>
        <v>4</v>
      </c>
      <c r="F385" s="132"/>
    </row>
    <row r="386" spans="1:8" s="2" customFormat="1" ht="16.5" customHeight="1">
      <c r="A386" s="36"/>
      <c r="B386" s="107"/>
    </row>
    <row r="387" spans="1:8" s="2" customFormat="1" ht="16.5" customHeight="1">
      <c r="A387" s="36"/>
      <c r="B387" s="107"/>
      <c r="E387" s="47"/>
    </row>
    <row r="388" spans="1:8" s="2" customFormat="1" ht="16.5" customHeight="1">
      <c r="A388" s="36"/>
      <c r="B388" s="107"/>
    </row>
    <row r="389" spans="1:8" s="2" customFormat="1" ht="16.5" customHeight="1">
      <c r="A389" s="36"/>
      <c r="B389" s="107"/>
    </row>
    <row r="390" spans="1:8" s="2" customFormat="1" ht="16.5" customHeight="1">
      <c r="A390" s="36"/>
      <c r="B390" s="107"/>
    </row>
    <row r="391" spans="1:8" s="2" customFormat="1" ht="16.5" customHeight="1">
      <c r="A391" s="36"/>
      <c r="B391" s="107"/>
    </row>
    <row r="392" spans="1:8" s="2" customFormat="1" ht="16.5" customHeight="1">
      <c r="A392" s="36"/>
      <c r="B392" s="107"/>
    </row>
    <row r="393" spans="1:8" s="2" customFormat="1" ht="16.5" customHeight="1">
      <c r="A393" s="36"/>
      <c r="B393" s="107"/>
    </row>
    <row r="394" spans="1:8" s="2" customFormat="1" ht="16.5" customHeight="1">
      <c r="A394" s="36"/>
      <c r="B394" s="107"/>
    </row>
    <row r="395" spans="1:8" s="2" customFormat="1" ht="16.5" customHeight="1">
      <c r="A395" s="36"/>
      <c r="B395" s="107"/>
    </row>
    <row r="396" spans="1:8" s="2" customFormat="1" ht="16.5" customHeight="1">
      <c r="A396" s="36"/>
      <c r="B396" s="107"/>
    </row>
    <row r="397" spans="1:8" s="2" customFormat="1" ht="16.5" customHeight="1">
      <c r="A397" s="36">
        <v>9</v>
      </c>
      <c r="B397" s="142" t="s">
        <v>90</v>
      </c>
      <c r="C397" s="124" t="s">
        <v>106</v>
      </c>
      <c r="D397" s="124" t="s">
        <v>238</v>
      </c>
      <c r="E397" s="95" t="s">
        <v>265</v>
      </c>
      <c r="F397" s="95" t="s">
        <v>237</v>
      </c>
    </row>
    <row r="398" spans="1:8" s="2" customFormat="1" ht="16.5" customHeight="1">
      <c r="A398" s="36"/>
      <c r="B398" s="116" t="s">
        <v>115</v>
      </c>
      <c r="C398" s="5">
        <f>COUNTIFS('9. Who order from online'!$B$45:$B$553,'Independent vs Chain'!$C$397,'9. Who order from online'!$D$45:$D$553,"&gt;0")</f>
        <v>29</v>
      </c>
      <c r="D398" s="81">
        <f>C398/$C$409</f>
        <v>0.39726027397260272</v>
      </c>
      <c r="E398" s="5">
        <f>COUNTIFS('9. Who order from online'!$B$45:$B$553,'Independent vs Chain'!$E$397,'9. Who order from online'!$D$45:$D$553,"&gt;0")</f>
        <v>0</v>
      </c>
      <c r="F398" s="81">
        <f>E398/$E$409</f>
        <v>0</v>
      </c>
      <c r="H398" s="109"/>
    </row>
    <row r="399" spans="1:8" s="2" customFormat="1" ht="16.5" customHeight="1">
      <c r="A399" s="36"/>
      <c r="B399" s="115" t="s">
        <v>119</v>
      </c>
      <c r="C399" s="5">
        <f>COUNTIFS('9. Who order from online'!$B$45:$B$553,'Independent vs Chain'!$C$397,'9. Who order from online'!$H$45:$H$553,"&gt;0")</f>
        <v>9</v>
      </c>
      <c r="D399" s="81">
        <f t="shared" ref="D399:D407" si="30">C399/$C$409</f>
        <v>0.12328767123287671</v>
      </c>
      <c r="E399" s="5">
        <f>COUNTIFS('9. Who order from online'!$B$45:$B$553,'Independent vs Chain'!$E$397,'9. Who order from online'!$H$45:$H$553,"&gt;0")</f>
        <v>0</v>
      </c>
      <c r="F399" s="81">
        <f t="shared" ref="F399:F407" si="31">E399/$E$409</f>
        <v>0</v>
      </c>
      <c r="H399" s="109"/>
    </row>
    <row r="400" spans="1:8" s="2" customFormat="1" ht="16.5" customHeight="1">
      <c r="A400" s="36"/>
      <c r="B400" s="109" t="s">
        <v>121</v>
      </c>
      <c r="C400" s="5">
        <f>COUNTIFS('9. Who order from online'!$B$45:$B$553,'Independent vs Chain'!$C$397,'9. Who order from online'!$J$45:$J$553,"&gt;0")</f>
        <v>2</v>
      </c>
      <c r="D400" s="81">
        <f t="shared" si="30"/>
        <v>2.7397260273972601E-2</v>
      </c>
      <c r="E400" s="5">
        <f>COUNTIFS('9. Who order from online'!$B$45:$B$553,'Independent vs Chain'!$E$397,'9. Who order from online'!$J$45:$J$553,"&gt;0")</f>
        <v>1</v>
      </c>
      <c r="F400" s="81">
        <f t="shared" si="31"/>
        <v>0.25</v>
      </c>
      <c r="H400" s="115"/>
    </row>
    <row r="401" spans="1:8" s="2" customFormat="1" ht="16.5" customHeight="1">
      <c r="A401" s="36"/>
      <c r="B401" s="109" t="s">
        <v>122</v>
      </c>
      <c r="C401" s="5">
        <f>COUNTIFS('9. Who order from online'!$B$45:$B$553,'Independent vs Chain'!$C$397,'9. Who order from online'!$K$45:$K$553,"&gt;0")</f>
        <v>21</v>
      </c>
      <c r="D401" s="81">
        <f t="shared" si="30"/>
        <v>0.28767123287671231</v>
      </c>
      <c r="E401" s="5">
        <f>COUNTIFS('9. Who order from online'!$B$45:$B$553,'Independent vs Chain'!$E$397,'9. Who order from online'!$K$45:$K$553,"&gt;0")</f>
        <v>1</v>
      </c>
      <c r="F401" s="81">
        <f t="shared" si="31"/>
        <v>0.25</v>
      </c>
      <c r="H401" s="109"/>
    </row>
    <row r="402" spans="1:8" s="2" customFormat="1" ht="16.5" customHeight="1">
      <c r="A402" s="36"/>
      <c r="B402" s="115" t="s">
        <v>118</v>
      </c>
      <c r="C402" s="5">
        <f>COUNTIFS('9. Who order from online'!$B$45:$B$553,'Independent vs Chain'!$C$397,'9. Who order from online'!$G$45:$G$553,"&gt;0")</f>
        <v>0</v>
      </c>
      <c r="D402" s="81">
        <f t="shared" si="30"/>
        <v>0</v>
      </c>
      <c r="E402" s="5">
        <f>COUNTIFS('9. Who order from online'!$B$45:$B$553,'Independent vs Chain'!$E$397,'9. Who order from online'!$G$45:$G$553,"&gt;0")</f>
        <v>0</v>
      </c>
      <c r="F402" s="81">
        <f t="shared" si="31"/>
        <v>0</v>
      </c>
      <c r="H402" s="116"/>
    </row>
    <row r="403" spans="1:8" s="2" customFormat="1" ht="16.5" customHeight="1">
      <c r="A403" s="36"/>
      <c r="B403" s="114" t="s">
        <v>304</v>
      </c>
      <c r="C403" s="5">
        <f>COUNTIFS('9. Who order from online'!$B$45:$B$553,'Independent vs Chain'!$C$397,'9. Who order from online'!$N$45:$N$553,"&gt;0")</f>
        <v>12</v>
      </c>
      <c r="D403" s="81">
        <f t="shared" si="30"/>
        <v>0.16438356164383561</v>
      </c>
      <c r="E403" s="5">
        <f>COUNTIFS('9. Who order from online'!$B$45:$B$553,'Independent vs Chain'!$E$397,'9. Who order from online'!$N$45:$N$553,"&gt;0")</f>
        <v>2</v>
      </c>
      <c r="F403" s="81">
        <f t="shared" si="31"/>
        <v>0.5</v>
      </c>
      <c r="H403" s="109"/>
    </row>
    <row r="404" spans="1:8" s="2" customFormat="1" ht="16.5" customHeight="1">
      <c r="A404" s="36"/>
      <c r="B404" s="116" t="s">
        <v>116</v>
      </c>
      <c r="C404" s="5">
        <f>COUNTIFS('9. Who order from online'!$B$45:$B$553,'Independent vs Chain'!$C$397,'9. Who order from online'!$E$45:$E$553,"&gt;0")</f>
        <v>0</v>
      </c>
      <c r="D404" s="81">
        <f t="shared" si="30"/>
        <v>0</v>
      </c>
      <c r="E404" s="5">
        <f>COUNTIFS('9. Who order from online'!$B$45:$B$553,'Independent vs Chain'!$E$397,'9. Who order from online'!$E$45:$E$553,"&gt;0")</f>
        <v>0</v>
      </c>
      <c r="F404" s="81">
        <f t="shared" si="31"/>
        <v>0</v>
      </c>
      <c r="H404" s="109"/>
    </row>
    <row r="405" spans="1:8" s="2" customFormat="1" ht="16.5" customHeight="1">
      <c r="A405" s="36"/>
      <c r="B405" s="116" t="s">
        <v>117</v>
      </c>
      <c r="C405" s="5">
        <f>COUNTIFS('9. Who order from online'!$B$45:$B$553,'Independent vs Chain'!$C$397,'9. Who order from online'!$F$45:$F$553,"&gt;0")</f>
        <v>0</v>
      </c>
      <c r="D405" s="81">
        <f t="shared" si="30"/>
        <v>0</v>
      </c>
      <c r="E405" s="5">
        <f>COUNTIFS('9. Who order from online'!$B$45:$B$553,'Independent vs Chain'!$E$397,'9. Who order from online'!$F$45:$F$553,"&gt;0")</f>
        <v>0</v>
      </c>
      <c r="F405" s="81">
        <f t="shared" si="31"/>
        <v>0</v>
      </c>
      <c r="H405" s="116"/>
    </row>
    <row r="406" spans="1:8" s="2" customFormat="1" ht="16.5" customHeight="1">
      <c r="A406" s="36"/>
      <c r="B406" s="109" t="s">
        <v>120</v>
      </c>
      <c r="C406" s="5">
        <f>COUNTIFS('9. Who order from online'!$B$45:$B$553,'Independent vs Chain'!$C$397,'9. Who order from online'!$I$45:$I$553,"&gt;0")</f>
        <v>0</v>
      </c>
      <c r="D406" s="81">
        <f t="shared" si="30"/>
        <v>0</v>
      </c>
      <c r="E406" s="5">
        <f>COUNTIFS('9. Who order from online'!$B$45:$B$553,'Independent vs Chain'!$E$397,'9. Who order from online'!$I$45:$I$553,"&gt;0")</f>
        <v>0</v>
      </c>
      <c r="F406" s="81">
        <f t="shared" si="31"/>
        <v>0</v>
      </c>
      <c r="H406" s="114"/>
    </row>
    <row r="407" spans="1:8" s="2" customFormat="1" ht="16.5" customHeight="1">
      <c r="A407" s="36"/>
      <c r="B407" s="114" t="s">
        <v>123</v>
      </c>
      <c r="C407" s="5">
        <f>COUNTIFS('9. Who order from online'!$B$45:$B$553,'Independent vs Chain'!$C$397,'9. Who order from online'!$L$45:$L$553,"&gt;0")</f>
        <v>0</v>
      </c>
      <c r="D407" s="81">
        <f t="shared" si="30"/>
        <v>0</v>
      </c>
      <c r="E407" s="5">
        <f>COUNTIFS('9. Who order from online'!$B$45:$B$553,'Independent vs Chain'!$E$397,'9. Who order from online'!$L$45:$L$553,"&gt;0")</f>
        <v>0</v>
      </c>
      <c r="F407" s="81">
        <f t="shared" si="31"/>
        <v>0</v>
      </c>
      <c r="H407" s="109"/>
    </row>
    <row r="408" spans="1:8" s="2" customFormat="1" ht="16.5" customHeight="1">
      <c r="A408" s="36"/>
      <c r="B408" s="109"/>
    </row>
    <row r="409" spans="1:8" s="2" customFormat="1" ht="16.5" customHeight="1">
      <c r="A409" s="36"/>
      <c r="B409" s="142" t="s">
        <v>93</v>
      </c>
      <c r="C409" s="146">
        <f>SUM(C398:C408)</f>
        <v>73</v>
      </c>
      <c r="D409" s="144"/>
      <c r="E409" s="133">
        <f>SUM(E398:E408)</f>
        <v>4</v>
      </c>
      <c r="F409" s="132"/>
    </row>
    <row r="410" spans="1:8" s="2" customFormat="1" ht="16.5" customHeight="1">
      <c r="A410" s="36"/>
      <c r="B410" s="107"/>
    </row>
    <row r="411" spans="1:8" s="2" customFormat="1" ht="16.5" customHeight="1">
      <c r="A411" s="36"/>
      <c r="B411" s="142"/>
      <c r="C411" s="125"/>
      <c r="D411" s="125"/>
      <c r="E411" s="96">
        <f>E409+C409</f>
        <v>77</v>
      </c>
      <c r="F411" s="96"/>
    </row>
    <row r="412" spans="1:8" s="2" customFormat="1" ht="16.5" customHeight="1">
      <c r="A412" s="36"/>
      <c r="B412" s="107"/>
    </row>
    <row r="413" spans="1:8" s="2" customFormat="1" ht="16.5" customHeight="1">
      <c r="A413" s="36"/>
      <c r="B413" s="107"/>
    </row>
    <row r="414" spans="1:8" s="2" customFormat="1" ht="16.5" customHeight="1">
      <c r="A414" s="36"/>
      <c r="B414" s="107"/>
    </row>
    <row r="415" spans="1:8" s="2" customFormat="1" ht="16.5" customHeight="1">
      <c r="A415" s="36"/>
      <c r="B415" s="107"/>
    </row>
    <row r="416" spans="1:8" s="2" customFormat="1" ht="16.5" customHeight="1">
      <c r="A416" s="36"/>
      <c r="B416" s="117"/>
    </row>
    <row r="417" spans="1:2" s="2" customFormat="1" ht="16.5" customHeight="1">
      <c r="A417" s="36"/>
      <c r="B417" s="139"/>
    </row>
    <row r="418" spans="1:2" s="2" customFormat="1" ht="16.5" customHeight="1">
      <c r="A418" s="36"/>
      <c r="B418" s="139"/>
    </row>
    <row r="419" spans="1:2" s="2" customFormat="1" ht="16.5" customHeight="1">
      <c r="A419" s="36"/>
      <c r="B419" s="139"/>
    </row>
    <row r="420" spans="1:2" s="2" customFormat="1" ht="16.5" customHeight="1">
      <c r="A420" s="36"/>
      <c r="B420" s="109"/>
    </row>
    <row r="421" spans="1:2" s="2" customFormat="1" ht="16.5" customHeight="1">
      <c r="A421" s="36"/>
      <c r="B421" s="117"/>
    </row>
    <row r="422" spans="1:2" s="2" customFormat="1" ht="16.5" customHeight="1">
      <c r="A422" s="36"/>
      <c r="B422" s="107"/>
    </row>
    <row r="423" spans="1:2" s="2" customFormat="1" ht="16.5" customHeight="1">
      <c r="A423" s="36"/>
      <c r="B423" s="107"/>
    </row>
    <row r="424" spans="1:2" s="2" customFormat="1" ht="16.5" customHeight="1">
      <c r="A424" s="36"/>
      <c r="B424" s="107"/>
    </row>
    <row r="425" spans="1:2" s="2" customFormat="1" ht="16.5" customHeight="1">
      <c r="A425" s="36"/>
      <c r="B425" s="107"/>
    </row>
    <row r="426" spans="1:2" s="2" customFormat="1" ht="16.5" customHeight="1">
      <c r="A426" s="36"/>
      <c r="B426" s="107"/>
    </row>
    <row r="427" spans="1:2" s="2" customFormat="1" ht="16.5" customHeight="1">
      <c r="A427" s="36"/>
      <c r="B427" s="107"/>
    </row>
    <row r="428" spans="1:2" s="2" customFormat="1" ht="16.5" customHeight="1">
      <c r="A428" s="36"/>
      <c r="B428" s="107"/>
    </row>
    <row r="429" spans="1:2" s="2" customFormat="1" ht="16.5" customHeight="1">
      <c r="A429" s="36"/>
      <c r="B429" s="107"/>
    </row>
    <row r="430" spans="1:2" s="2" customFormat="1" ht="16.5" customHeight="1">
      <c r="A430" s="36"/>
      <c r="B430" s="107"/>
    </row>
    <row r="431" spans="1:2" s="2" customFormat="1" ht="16.5" customHeight="1">
      <c r="A431" s="36"/>
      <c r="B431" s="107"/>
    </row>
    <row r="432" spans="1:2" s="2" customFormat="1" ht="16.5" customHeight="1">
      <c r="A432" s="36"/>
      <c r="B432" s="107"/>
    </row>
    <row r="433" spans="1:2" s="2" customFormat="1" ht="16.5" customHeight="1">
      <c r="A433" s="36"/>
      <c r="B433" s="107"/>
    </row>
    <row r="434" spans="1:2" s="2" customFormat="1" ht="16.5" customHeight="1">
      <c r="A434" s="36"/>
      <c r="B434" s="116"/>
    </row>
    <row r="435" spans="1:2" s="2" customFormat="1" ht="16.5" customHeight="1">
      <c r="A435" s="36"/>
      <c r="B435" s="109"/>
    </row>
    <row r="436" spans="1:2" s="2" customFormat="1" ht="16.5" customHeight="1">
      <c r="A436" s="36"/>
      <c r="B436" s="116"/>
    </row>
    <row r="437" spans="1:2" s="2" customFormat="1" ht="16.5" customHeight="1">
      <c r="A437" s="36"/>
      <c r="B437" s="115"/>
    </row>
    <row r="438" spans="1:2" s="2" customFormat="1" ht="16.5" customHeight="1">
      <c r="A438" s="36"/>
      <c r="B438" s="109"/>
    </row>
    <row r="439" spans="1:2" s="2" customFormat="1" ht="16.5" customHeight="1">
      <c r="A439" s="36"/>
      <c r="B439" s="114"/>
    </row>
    <row r="440" spans="1:2" s="2" customFormat="1" ht="16.5" customHeight="1">
      <c r="A440" s="36"/>
      <c r="B440" s="116"/>
    </row>
    <row r="441" spans="1:2" s="2" customFormat="1" ht="16.5" customHeight="1">
      <c r="A441" s="36"/>
      <c r="B441" s="115"/>
    </row>
    <row r="442" spans="1:2" s="2" customFormat="1" ht="16.5" customHeight="1">
      <c r="A442" s="36"/>
      <c r="B442" s="109"/>
    </row>
    <row r="443" spans="1:2" s="2" customFormat="1" ht="16.5" customHeight="1">
      <c r="A443" s="36"/>
      <c r="B443" s="114"/>
    </row>
    <row r="444" spans="1:2" s="2" customFormat="1" ht="16.5" customHeight="1">
      <c r="A444" s="36"/>
      <c r="B444" s="109"/>
    </row>
    <row r="445" spans="1:2" s="2" customFormat="1" ht="16.5" customHeight="1">
      <c r="A445" s="36"/>
      <c r="B445" s="117"/>
    </row>
    <row r="446" spans="1:2" s="2" customFormat="1" ht="16.5" customHeight="1">
      <c r="A446" s="36"/>
      <c r="B446" s="107"/>
    </row>
    <row r="447" spans="1:2" s="2" customFormat="1" ht="16.5" customHeight="1">
      <c r="A447" s="36"/>
      <c r="B447" s="107"/>
    </row>
    <row r="448" spans="1:2" s="2" customFormat="1" ht="16.5" customHeight="1">
      <c r="A448" s="36"/>
      <c r="B448" s="114"/>
    </row>
    <row r="449" spans="1:2" s="2" customFormat="1" ht="16.5" customHeight="1">
      <c r="A449" s="36"/>
      <c r="B449" s="114"/>
    </row>
    <row r="450" spans="1:2" s="2" customFormat="1" ht="16.5" customHeight="1">
      <c r="A450" s="36"/>
      <c r="B450" s="107"/>
    </row>
    <row r="451" spans="1:2" s="2" customFormat="1" ht="16.5" customHeight="1">
      <c r="A451" s="36"/>
      <c r="B451" s="107"/>
    </row>
    <row r="452" spans="1:2" s="2" customFormat="1" ht="16.5" customHeight="1">
      <c r="A452" s="36"/>
      <c r="B452" s="107"/>
    </row>
    <row r="453" spans="1:2" s="2" customFormat="1" ht="16.5" customHeight="1">
      <c r="A453" s="36"/>
      <c r="B453" s="108"/>
    </row>
    <row r="454" spans="1:2" s="2" customFormat="1" ht="16.5" customHeight="1">
      <c r="A454" s="36"/>
      <c r="B454" s="108"/>
    </row>
    <row r="455" spans="1:2" s="2" customFormat="1" ht="16.5" customHeight="1">
      <c r="A455" s="36"/>
      <c r="B455" s="108"/>
    </row>
    <row r="456" spans="1:2" s="2" customFormat="1" ht="16.5" customHeight="1">
      <c r="A456" s="36"/>
      <c r="B456" s="108"/>
    </row>
    <row r="457" spans="1:2" s="2" customFormat="1" ht="16.5" customHeight="1">
      <c r="A457" s="36"/>
      <c r="B457" s="108"/>
    </row>
    <row r="458" spans="1:2" s="2" customFormat="1" ht="16.5" customHeight="1">
      <c r="A458" s="36"/>
      <c r="B458" s="117"/>
    </row>
    <row r="459" spans="1:2" s="2" customFormat="1" ht="16.5" customHeight="1">
      <c r="A459" s="36"/>
      <c r="B459" s="108"/>
    </row>
    <row r="460" spans="1:2" s="2" customFormat="1" ht="16.5" customHeight="1">
      <c r="A460" s="36"/>
      <c r="B460" s="107"/>
    </row>
    <row r="461" spans="1:2" s="2" customFormat="1" ht="16.5" customHeight="1">
      <c r="A461" s="36"/>
      <c r="B461" s="107"/>
    </row>
    <row r="462" spans="1:2" s="2" customFormat="1" ht="16.5" customHeight="1">
      <c r="A462" s="36"/>
      <c r="B462" s="107"/>
    </row>
    <row r="463" spans="1:2" s="2" customFormat="1" ht="16.5" customHeight="1">
      <c r="A463" s="36"/>
      <c r="B463" s="107"/>
    </row>
    <row r="464" spans="1:2" s="2" customFormat="1" ht="16.5" customHeight="1">
      <c r="A464" s="36"/>
      <c r="B464" s="107"/>
    </row>
    <row r="465" spans="1:2" s="2" customFormat="1" ht="16.5" customHeight="1">
      <c r="A465" s="36"/>
      <c r="B465" s="107"/>
    </row>
    <row r="466" spans="1:2" s="2" customFormat="1" ht="16.5" customHeight="1">
      <c r="A466" s="36"/>
      <c r="B466" s="107"/>
    </row>
    <row r="467" spans="1:2" s="2" customFormat="1" ht="16.5" customHeight="1">
      <c r="A467" s="36"/>
      <c r="B467" s="107"/>
    </row>
    <row r="468" spans="1:2" s="2" customFormat="1" ht="16.5" customHeight="1">
      <c r="A468" s="36"/>
      <c r="B468" s="107"/>
    </row>
    <row r="469" spans="1:2" s="2" customFormat="1" ht="16.5" customHeight="1">
      <c r="A469" s="36"/>
      <c r="B469" s="108"/>
    </row>
    <row r="470" spans="1:2" s="2" customFormat="1" ht="16.5" customHeight="1">
      <c r="A470" s="36"/>
      <c r="B470" s="108"/>
    </row>
    <row r="471" spans="1:2" s="2" customFormat="1" ht="16.5" customHeight="1">
      <c r="A471" s="36"/>
      <c r="B471" s="108"/>
    </row>
    <row r="472" spans="1:2" s="2" customFormat="1" ht="16.5" customHeight="1">
      <c r="A472" s="36"/>
      <c r="B472" s="109"/>
    </row>
    <row r="473" spans="1:2" s="2" customFormat="1" ht="16.5" customHeight="1">
      <c r="A473" s="36"/>
      <c r="B473" s="117"/>
    </row>
    <row r="474" spans="1:2" s="2" customFormat="1" ht="16.5" customHeight="1">
      <c r="A474" s="36"/>
      <c r="B474" s="107"/>
    </row>
    <row r="475" spans="1:2" s="2" customFormat="1" ht="16.5" customHeight="1">
      <c r="A475" s="36"/>
      <c r="B475" s="107"/>
    </row>
    <row r="476" spans="1:2" s="2" customFormat="1" ht="16.5" customHeight="1">
      <c r="A476" s="36"/>
      <c r="B476" s="107"/>
    </row>
    <row r="477" spans="1:2" s="2" customFormat="1" ht="16.5" customHeight="1">
      <c r="A477" s="36"/>
      <c r="B477" s="107"/>
    </row>
    <row r="478" spans="1:2" s="2" customFormat="1" ht="16.5" customHeight="1">
      <c r="A478" s="36"/>
      <c r="B478" s="107"/>
    </row>
    <row r="479" spans="1:2" s="2" customFormat="1" ht="16.5" customHeight="1">
      <c r="A479" s="36"/>
      <c r="B479" s="107"/>
    </row>
    <row r="480" spans="1:2" s="2" customFormat="1" ht="16.5" customHeight="1">
      <c r="A480" s="36"/>
      <c r="B480" s="107"/>
    </row>
    <row r="481" spans="1:2" s="2" customFormat="1" ht="16.5" customHeight="1">
      <c r="A481" s="36"/>
      <c r="B481" s="107"/>
    </row>
    <row r="482" spans="1:2" s="2" customFormat="1" ht="16.5" customHeight="1">
      <c r="A482" s="36"/>
      <c r="B482" s="107"/>
    </row>
    <row r="483" spans="1:2" s="2" customFormat="1" ht="16.5" customHeight="1">
      <c r="A483" s="36"/>
      <c r="B483" s="107"/>
    </row>
    <row r="484" spans="1:2" s="2" customFormat="1" ht="16.5" customHeight="1">
      <c r="A484" s="36"/>
      <c r="B484" s="107"/>
    </row>
    <row r="485" spans="1:2" s="2" customFormat="1" ht="16.5" customHeight="1">
      <c r="A485" s="36"/>
      <c r="B485" s="117"/>
    </row>
    <row r="486" spans="1:2" s="2" customFormat="1" ht="16.5" customHeight="1">
      <c r="A486" s="36"/>
      <c r="B486" s="116"/>
    </row>
    <row r="487" spans="1:2" s="2" customFormat="1" ht="16.5" customHeight="1">
      <c r="A487" s="36"/>
      <c r="B487" s="116"/>
    </row>
    <row r="488" spans="1:2" s="2" customFormat="1" ht="16.5" customHeight="1">
      <c r="A488" s="36"/>
      <c r="B488" s="116"/>
    </row>
    <row r="489" spans="1:2" s="2" customFormat="1" ht="16.5" customHeight="1">
      <c r="A489" s="36"/>
      <c r="B489" s="116"/>
    </row>
    <row r="490" spans="1:2" s="2" customFormat="1" ht="16.5" customHeight="1">
      <c r="A490" s="36"/>
      <c r="B490" s="116"/>
    </row>
    <row r="491" spans="1:2" s="2" customFormat="1" ht="16.5" customHeight="1">
      <c r="A491" s="36"/>
      <c r="B491" s="115"/>
    </row>
    <row r="492" spans="1:2" s="2" customFormat="1" ht="16.5" customHeight="1">
      <c r="A492" s="36"/>
      <c r="B492" s="109"/>
    </row>
    <row r="493" spans="1:2" s="2" customFormat="1" ht="16.5" customHeight="1">
      <c r="A493" s="36"/>
      <c r="B493" s="117"/>
    </row>
    <row r="494" spans="1:2" s="2" customFormat="1" ht="16.5" customHeight="1">
      <c r="A494" s="36"/>
      <c r="B494" s="109"/>
    </row>
    <row r="495" spans="1:2" s="2" customFormat="1" ht="16.5" customHeight="1">
      <c r="A495" s="36"/>
      <c r="B495" s="114"/>
    </row>
    <row r="496" spans="1:2" s="2" customFormat="1" ht="16.5" customHeight="1">
      <c r="A496" s="36"/>
      <c r="B496" s="114"/>
    </row>
    <row r="497" spans="1:2" s="2" customFormat="1" ht="16.5" customHeight="1">
      <c r="A497" s="36"/>
      <c r="B497" s="114"/>
    </row>
    <row r="498" spans="1:2" s="2" customFormat="1" ht="16.5" customHeight="1">
      <c r="A498" s="36"/>
      <c r="B498" s="107"/>
    </row>
    <row r="499" spans="1:2" s="2" customFormat="1" ht="16.5" customHeight="1">
      <c r="A499" s="36"/>
      <c r="B499" s="107"/>
    </row>
    <row r="500" spans="1:2" s="2" customFormat="1" ht="16.5" customHeight="1">
      <c r="A500" s="36"/>
      <c r="B500" s="107"/>
    </row>
    <row r="501" spans="1:2" s="2" customFormat="1" ht="16.5" customHeight="1">
      <c r="A501" s="36"/>
      <c r="B501" s="107"/>
    </row>
    <row r="502" spans="1:2" s="2" customFormat="1" ht="16.5" customHeight="1">
      <c r="A502" s="36"/>
      <c r="B502" s="107"/>
    </row>
    <row r="503" spans="1:2" s="2" customFormat="1" ht="16.5" customHeight="1">
      <c r="A503" s="36"/>
      <c r="B503" s="107"/>
    </row>
    <row r="504" spans="1:2" s="2" customFormat="1" ht="16.5" customHeight="1">
      <c r="B504" s="114"/>
    </row>
    <row r="505" spans="1:2" s="2" customFormat="1" ht="16.5" customHeight="1">
      <c r="B505" s="114"/>
    </row>
    <row r="506" spans="1:2" s="2" customFormat="1" ht="16.5" customHeight="1">
      <c r="A506" s="36"/>
      <c r="B506" s="107"/>
    </row>
    <row r="507" spans="1:2" s="2" customFormat="1" ht="16.5" customHeight="1">
      <c r="A507" s="36"/>
      <c r="B507" s="138"/>
    </row>
    <row r="508" spans="1:2" s="2" customFormat="1" ht="16.5" customHeight="1">
      <c r="A508" s="36"/>
      <c r="B508" s="139"/>
    </row>
    <row r="509" spans="1:2" s="2" customFormat="1" ht="16.5" customHeight="1">
      <c r="A509" s="36"/>
      <c r="B509" s="109"/>
    </row>
    <row r="510" spans="1:2" s="2" customFormat="1" ht="16.5" customHeight="1">
      <c r="A510" s="36"/>
      <c r="B510" s="117"/>
    </row>
    <row r="511" spans="1:2" s="2" customFormat="1" ht="16.5" customHeight="1">
      <c r="A511" s="36"/>
      <c r="B511" s="107"/>
    </row>
    <row r="512" spans="1:2" s="2" customFormat="1" ht="16.5" customHeight="1">
      <c r="A512" s="36"/>
      <c r="B512" s="107"/>
    </row>
    <row r="513" spans="1:2" s="2" customFormat="1" ht="16.5" customHeight="1">
      <c r="A513" s="36"/>
      <c r="B513" s="107"/>
    </row>
    <row r="514" spans="1:2" s="2" customFormat="1" ht="16.5" customHeight="1">
      <c r="A514" s="36"/>
      <c r="B514" s="107"/>
    </row>
    <row r="515" spans="1:2" s="2" customFormat="1" ht="16.5" customHeight="1">
      <c r="A515" s="36"/>
      <c r="B515" s="107"/>
    </row>
    <row r="516" spans="1:2" s="2" customFormat="1" ht="16.5" customHeight="1">
      <c r="A516" s="36"/>
      <c r="B516" s="107"/>
    </row>
    <row r="517" spans="1:2" s="2" customFormat="1" ht="16.5" customHeight="1">
      <c r="A517" s="36"/>
      <c r="B517" s="107"/>
    </row>
    <row r="518" spans="1:2" s="2" customFormat="1" ht="16.5" customHeight="1">
      <c r="A518" s="36"/>
      <c r="B518" s="107"/>
    </row>
    <row r="519" spans="1:2" s="2" customFormat="1" ht="16.5" customHeight="1">
      <c r="A519" s="36"/>
      <c r="B519" s="107"/>
    </row>
    <row r="520" spans="1:2" s="2" customFormat="1" ht="16.5" customHeight="1">
      <c r="A520" s="36"/>
      <c r="B520" s="107"/>
    </row>
    <row r="521" spans="1:2" s="2" customFormat="1" ht="16.5" customHeight="1">
      <c r="A521" s="36"/>
      <c r="B521" s="107"/>
    </row>
    <row r="522" spans="1:2" s="2" customFormat="1" ht="16.5" customHeight="1">
      <c r="A522" s="36"/>
      <c r="B522" s="107"/>
    </row>
    <row r="523" spans="1:2" s="2" customFormat="1" ht="16.5" customHeight="1">
      <c r="A523" s="36"/>
      <c r="B523" s="107"/>
    </row>
    <row r="524" spans="1:2" s="2" customFormat="1" ht="16.5" customHeight="1">
      <c r="A524" s="36"/>
      <c r="B524" s="138"/>
    </row>
    <row r="525" spans="1:2" s="2" customFormat="1" ht="16.5" customHeight="1">
      <c r="A525" s="36"/>
      <c r="B525" s="139"/>
    </row>
    <row r="526" spans="1:2" s="2" customFormat="1" ht="16.5" customHeight="1">
      <c r="A526" s="36"/>
      <c r="B526" s="109"/>
    </row>
    <row r="527" spans="1:2" s="2" customFormat="1" ht="16.5" customHeight="1">
      <c r="A527" s="36"/>
      <c r="B527" s="117"/>
    </row>
    <row r="528" spans="1:2" s="2" customFormat="1" ht="16.5" customHeight="1">
      <c r="A528" s="36"/>
      <c r="B528" s="107"/>
    </row>
    <row r="529" spans="1:2" s="2" customFormat="1" ht="16.5" customHeight="1">
      <c r="A529" s="36"/>
      <c r="B529" s="107"/>
    </row>
    <row r="530" spans="1:2" s="2" customFormat="1" ht="16.5" customHeight="1">
      <c r="A530" s="36"/>
      <c r="B530" s="107"/>
    </row>
    <row r="531" spans="1:2" s="2" customFormat="1" ht="16.5" customHeight="1">
      <c r="A531" s="36"/>
      <c r="B531" s="107"/>
    </row>
    <row r="532" spans="1:2" s="2" customFormat="1" ht="16.5" customHeight="1">
      <c r="A532" s="36"/>
      <c r="B532" s="107"/>
    </row>
    <row r="533" spans="1:2" s="2" customFormat="1" ht="16.5" customHeight="1">
      <c r="A533" s="36"/>
      <c r="B533" s="107"/>
    </row>
    <row r="534" spans="1:2" s="2" customFormat="1" ht="16.5" customHeight="1">
      <c r="A534" s="36"/>
      <c r="B534" s="107"/>
    </row>
    <row r="535" spans="1:2" s="2" customFormat="1" ht="16.5" customHeight="1">
      <c r="A535" s="36"/>
      <c r="B535" s="107"/>
    </row>
    <row r="536" spans="1:2" s="2" customFormat="1" ht="16.5" customHeight="1">
      <c r="A536" s="36"/>
      <c r="B536" s="107"/>
    </row>
    <row r="537" spans="1:2" s="2" customFormat="1" ht="16.5" customHeight="1">
      <c r="A537" s="36"/>
      <c r="B537" s="107"/>
    </row>
    <row r="538" spans="1:2" s="2" customFormat="1" ht="16.5" customHeight="1">
      <c r="A538" s="36"/>
      <c r="B538" s="107"/>
    </row>
    <row r="539" spans="1:2" s="2" customFormat="1" ht="16.5" customHeight="1">
      <c r="A539" s="36"/>
      <c r="B539" s="107"/>
    </row>
    <row r="540" spans="1:2" s="2" customFormat="1" ht="16.5" customHeight="1">
      <c r="A540" s="36"/>
      <c r="B540" s="117"/>
    </row>
    <row r="541" spans="1:2" s="2" customFormat="1" ht="16.5" customHeight="1">
      <c r="A541" s="36"/>
      <c r="B541" s="134"/>
    </row>
    <row r="542" spans="1:2" s="2" customFormat="1" ht="16.5" customHeight="1">
      <c r="A542" s="36"/>
      <c r="B542" s="114"/>
    </row>
    <row r="543" spans="1:2" s="2" customFormat="1" ht="16.5" customHeight="1">
      <c r="A543" s="36"/>
      <c r="B543" s="134"/>
    </row>
    <row r="544" spans="1:2" s="2" customFormat="1" ht="16.5" customHeight="1">
      <c r="A544" s="36"/>
      <c r="B544" s="114"/>
    </row>
    <row r="545" spans="1:2" s="2" customFormat="1" ht="16.5" customHeight="1">
      <c r="A545" s="36"/>
      <c r="B545" s="134"/>
    </row>
    <row r="546" spans="1:2" s="2" customFormat="1" ht="16.5" customHeight="1">
      <c r="A546" s="36"/>
      <c r="B546" s="134"/>
    </row>
    <row r="547" spans="1:2" s="2" customFormat="1" ht="16.5" customHeight="1">
      <c r="A547" s="36"/>
      <c r="B547" s="114"/>
    </row>
    <row r="548" spans="1:2" s="2" customFormat="1" ht="16.5" customHeight="1">
      <c r="A548" s="36"/>
      <c r="B548" s="134"/>
    </row>
    <row r="549" spans="1:2" s="2" customFormat="1" ht="16.5" customHeight="1">
      <c r="A549" s="36"/>
      <c r="B549" s="109"/>
    </row>
    <row r="550" spans="1:2" s="2" customFormat="1" ht="16.5" customHeight="1">
      <c r="A550" s="36"/>
      <c r="B550" s="117"/>
    </row>
    <row r="551" spans="1:2" s="2" customFormat="1" ht="16.5" customHeight="1">
      <c r="A551" s="36"/>
      <c r="B551" s="109"/>
    </row>
    <row r="552" spans="1:2" s="2" customFormat="1" ht="16.5" customHeight="1">
      <c r="A552" s="36"/>
      <c r="B552" s="114"/>
    </row>
    <row r="553" spans="1:2" s="2" customFormat="1" ht="16.5" customHeight="1">
      <c r="A553" s="36"/>
      <c r="B553" s="107"/>
    </row>
    <row r="554" spans="1:2" s="2" customFormat="1" ht="16.5" customHeight="1">
      <c r="A554" s="36"/>
      <c r="B554" s="107"/>
    </row>
    <row r="555" spans="1:2" s="2" customFormat="1" ht="16.5" customHeight="1">
      <c r="A555" s="36"/>
      <c r="B555" s="107"/>
    </row>
    <row r="556" spans="1:2" s="2" customFormat="1" ht="16.5" customHeight="1">
      <c r="A556" s="36"/>
      <c r="B556" s="107"/>
    </row>
    <row r="557" spans="1:2" s="2" customFormat="1" ht="16.5" customHeight="1">
      <c r="B557" s="114"/>
    </row>
    <row r="558" spans="1:2" s="2" customFormat="1" ht="16.5" customHeight="1">
      <c r="B558" s="114"/>
    </row>
    <row r="559" spans="1:2" s="2" customFormat="1" ht="16.5" customHeight="1">
      <c r="A559" s="36"/>
      <c r="B559" s="107"/>
    </row>
    <row r="560" spans="1:2" s="2" customFormat="1" ht="16.5" customHeight="1">
      <c r="A560" s="36"/>
      <c r="B560" s="138"/>
    </row>
    <row r="561" spans="1:2" s="2" customFormat="1" ht="16.5" customHeight="1">
      <c r="A561" s="36"/>
      <c r="B561" s="139"/>
    </row>
    <row r="562" spans="1:2" s="2" customFormat="1" ht="16.5" customHeight="1">
      <c r="A562" s="36"/>
      <c r="B562" s="107"/>
    </row>
    <row r="563" spans="1:2" s="2" customFormat="1" ht="16.5" customHeight="1">
      <c r="A563" s="36"/>
      <c r="B563" s="117"/>
    </row>
    <row r="564" spans="1:2" s="2" customFormat="1" ht="16.5" customHeight="1">
      <c r="B564" s="114"/>
    </row>
    <row r="565" spans="1:2" s="2" customFormat="1" ht="16.5" customHeight="1">
      <c r="B565" s="114"/>
    </row>
    <row r="566" spans="1:2" s="2" customFormat="1" ht="16.5" customHeight="1">
      <c r="B566" s="114"/>
    </row>
    <row r="567" spans="1:2" s="2" customFormat="1" ht="16.5" customHeight="1">
      <c r="A567" s="36"/>
      <c r="B567" s="107"/>
    </row>
    <row r="568" spans="1:2" s="2" customFormat="1" ht="16.5" customHeight="1">
      <c r="A568" s="36"/>
      <c r="B568" s="107"/>
    </row>
    <row r="569" spans="1:2" s="2" customFormat="1" ht="16.5" customHeight="1">
      <c r="A569" s="36"/>
      <c r="B569" s="107"/>
    </row>
    <row r="570" spans="1:2" s="2" customFormat="1" ht="16.5" customHeight="1">
      <c r="A570" s="36"/>
      <c r="B570" s="107"/>
    </row>
    <row r="571" spans="1:2" s="2" customFormat="1" ht="16.5" customHeight="1">
      <c r="A571" s="36"/>
      <c r="B571" s="107"/>
    </row>
    <row r="572" spans="1:2" s="2" customFormat="1" ht="16.5" customHeight="1">
      <c r="A572" s="36"/>
      <c r="B572" s="107"/>
    </row>
    <row r="573" spans="1:2" s="2" customFormat="1" ht="16.5" customHeight="1">
      <c r="A573" s="36"/>
      <c r="B573" s="107"/>
    </row>
    <row r="574" spans="1:2" s="2" customFormat="1" ht="16.5" customHeight="1">
      <c r="A574" s="36"/>
      <c r="B574" s="138"/>
    </row>
    <row r="575" spans="1:2" s="2" customFormat="1" ht="16.5" customHeight="1">
      <c r="A575" s="36"/>
      <c r="B575" s="139"/>
    </row>
    <row r="576" spans="1:2" s="2" customFormat="1" ht="16.5" customHeight="1">
      <c r="A576" s="36"/>
      <c r="B576" s="107"/>
    </row>
    <row r="577" spans="1:6" s="2" customFormat="1" ht="16.5" customHeight="1">
      <c r="A577" s="36"/>
      <c r="B577" s="117"/>
    </row>
    <row r="578" spans="1:6" s="2" customFormat="1" ht="16.5" customHeight="1">
      <c r="A578" s="36"/>
      <c r="B578" s="107"/>
    </row>
    <row r="579" spans="1:6" s="2" customFormat="1" ht="16.5" customHeight="1">
      <c r="A579" s="36"/>
      <c r="B579" s="107"/>
    </row>
    <row r="580" spans="1:6" s="2" customFormat="1" ht="16.5" customHeight="1">
      <c r="A580" s="36"/>
      <c r="B580" s="107"/>
    </row>
    <row r="581" spans="1:6" s="2" customFormat="1" ht="16.5" customHeight="1">
      <c r="A581" s="36"/>
      <c r="B581" s="107"/>
    </row>
    <row r="582" spans="1:6" s="2" customFormat="1" ht="16.5" customHeight="1">
      <c r="A582" s="36"/>
      <c r="B582" s="107"/>
    </row>
    <row r="583" spans="1:6" ht="16.5" customHeight="1">
      <c r="B583" s="109"/>
      <c r="C583" s="2"/>
      <c r="D583" s="2"/>
      <c r="E583" s="2"/>
      <c r="F583" s="2"/>
    </row>
    <row r="584" spans="1:6" ht="16.5" customHeight="1">
      <c r="B584" s="109"/>
      <c r="C584" s="2"/>
      <c r="D584" s="2"/>
      <c r="E584" s="2"/>
      <c r="F584" s="2"/>
    </row>
    <row r="585" spans="1:6" ht="16.5" customHeight="1">
      <c r="B585" s="109"/>
      <c r="C585" s="2"/>
      <c r="D585" s="2"/>
      <c r="E585" s="2"/>
      <c r="F585" s="2"/>
    </row>
    <row r="586" spans="1:6" ht="16.5" customHeight="1">
      <c r="B586" s="109"/>
      <c r="C586" s="2"/>
      <c r="D586" s="2"/>
      <c r="E586" s="2"/>
      <c r="F586" s="2"/>
    </row>
    <row r="587" spans="1:6" ht="16.5" customHeight="1">
      <c r="B587" s="109"/>
      <c r="C587" s="2"/>
      <c r="D587" s="2"/>
      <c r="E587" s="2"/>
      <c r="F587" s="2"/>
    </row>
    <row r="588" spans="1:6" ht="16.5" customHeight="1">
      <c r="B588" s="109"/>
      <c r="C588" s="2"/>
      <c r="D588" s="2"/>
      <c r="E588" s="2"/>
      <c r="F588" s="2"/>
    </row>
    <row r="589" spans="1:6" ht="16.5" customHeight="1">
      <c r="B589" s="109"/>
      <c r="C589" s="2"/>
      <c r="D589" s="2"/>
      <c r="E589" s="2"/>
      <c r="F589" s="2"/>
    </row>
    <row r="590" spans="1:6" ht="16.5" customHeight="1">
      <c r="C590" s="2"/>
      <c r="D590" s="2"/>
      <c r="E590" s="2"/>
      <c r="F590" s="2"/>
    </row>
    <row r="591" spans="1:6" ht="16.5" customHeight="1">
      <c r="C591" s="2"/>
      <c r="D591" s="2"/>
      <c r="E591" s="2"/>
      <c r="F591" s="2"/>
    </row>
    <row r="592" spans="1:6" ht="16.5" customHeight="1">
      <c r="C592" s="2"/>
      <c r="D592" s="2"/>
      <c r="E592" s="2"/>
      <c r="F592" s="2"/>
    </row>
    <row r="593" spans="3:6" ht="16.5" customHeight="1">
      <c r="C593" s="2"/>
      <c r="D593" s="2"/>
      <c r="E593" s="2"/>
      <c r="F593" s="2"/>
    </row>
    <row r="594" spans="3:6" ht="16.5" customHeight="1">
      <c r="C594" s="2"/>
      <c r="D594" s="2"/>
      <c r="E594" s="2"/>
      <c r="F594" s="2"/>
    </row>
    <row r="595" spans="3:6" ht="16.5" customHeight="1">
      <c r="C595" s="2"/>
      <c r="D595" s="2"/>
      <c r="E595" s="2"/>
      <c r="F595" s="2"/>
    </row>
    <row r="596" spans="3:6" ht="16.5" customHeight="1">
      <c r="C596" s="2"/>
      <c r="D596" s="2"/>
      <c r="E596" s="2"/>
      <c r="F596" s="2"/>
    </row>
    <row r="597" spans="3:6" ht="16.5" customHeight="1">
      <c r="C597" s="2"/>
      <c r="D597" s="2"/>
      <c r="E597" s="2"/>
      <c r="F597" s="2"/>
    </row>
    <row r="598" spans="3:6" ht="16.5" customHeight="1">
      <c r="C598" s="2"/>
      <c r="D598" s="2"/>
      <c r="E598" s="2"/>
      <c r="F598" s="2"/>
    </row>
    <row r="599" spans="3:6" ht="16.5" customHeight="1">
      <c r="C599" s="2"/>
      <c r="D599" s="2"/>
      <c r="E599" s="2"/>
      <c r="F599" s="2"/>
    </row>
    <row r="600" spans="3:6" ht="16.5" customHeight="1">
      <c r="C600" s="2"/>
      <c r="D600" s="2"/>
      <c r="E600" s="2"/>
      <c r="F600" s="2"/>
    </row>
    <row r="601" spans="3:6" ht="16.5" customHeight="1">
      <c r="C601" s="2"/>
      <c r="D601" s="2"/>
      <c r="E601" s="2"/>
      <c r="F601" s="2"/>
    </row>
    <row r="602" spans="3:6" ht="16.5" customHeight="1">
      <c r="C602" s="2"/>
      <c r="D602" s="2"/>
      <c r="E602" s="2"/>
      <c r="F602" s="2"/>
    </row>
    <row r="603" spans="3:6" ht="16.5" customHeight="1">
      <c r="C603" s="2"/>
      <c r="D603" s="2"/>
      <c r="E603" s="2"/>
      <c r="F603" s="2"/>
    </row>
    <row r="604" spans="3:6" ht="16.5" customHeight="1">
      <c r="C604" s="2"/>
      <c r="D604" s="2"/>
      <c r="E604" s="2"/>
      <c r="F604" s="2"/>
    </row>
    <row r="605" spans="3:6" ht="16.5" customHeight="1">
      <c r="C605" s="2"/>
      <c r="D605" s="2"/>
      <c r="E605" s="2"/>
      <c r="F605" s="2"/>
    </row>
  </sheetData>
  <pageMargins left="0.7" right="0.7" top="0.75" bottom="0.75" header="0.3" footer="0.3"/>
  <pageSetup orientation="portrait" horizontalDpi="4294967292" verticalDpi="0"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P544"/>
  <sheetViews>
    <sheetView showGridLines="0" zoomScale="90" zoomScaleNormal="90" zoomScalePageLayoutView="90" workbookViewId="0">
      <selection activeCell="B16" sqref="B16"/>
    </sheetView>
  </sheetViews>
  <sheetFormatPr defaultColWidth="8.875" defaultRowHeight="15.75" customHeight="1"/>
  <cols>
    <col min="1" max="1" width="3.5" style="47" customWidth="1"/>
    <col min="2" max="2" width="41.625" style="47" customWidth="1"/>
    <col min="3" max="3" width="25.5" style="47" customWidth="1"/>
    <col min="4" max="5" width="10.125" style="47" customWidth="1"/>
    <col min="6" max="6" width="22" style="47" customWidth="1"/>
    <col min="7" max="7" width="15.375" style="47" customWidth="1"/>
    <col min="8" max="8" width="15.375" style="13" customWidth="1"/>
    <col min="9" max="9" width="15.375" style="47" customWidth="1"/>
    <col min="10" max="10" width="15.375" style="13" customWidth="1"/>
    <col min="11" max="11" width="20.875" style="13" customWidth="1"/>
    <col min="12" max="12" width="24.625" style="13" customWidth="1"/>
    <col min="13" max="13" width="21.375" style="47" customWidth="1"/>
    <col min="14" max="16" width="14.625" style="13" customWidth="1"/>
    <col min="17" max="17" width="13" style="13" customWidth="1"/>
    <col min="18" max="18" width="14.625" style="13" customWidth="1"/>
    <col min="19" max="19" width="12" style="13" customWidth="1"/>
    <col min="20" max="20" width="24" style="47" customWidth="1"/>
    <col min="21" max="27" width="8.875" style="47"/>
    <col min="28" max="28" width="32.625" style="47" customWidth="1"/>
    <col min="29" max="31" width="8.875" style="47"/>
    <col min="32" max="32" width="12.125" style="47" customWidth="1"/>
    <col min="33" max="33" width="13" style="47" bestFit="1" customWidth="1"/>
    <col min="34" max="34" width="13.375" style="47" bestFit="1" customWidth="1"/>
    <col min="35" max="35" width="9.625" style="47" bestFit="1" customWidth="1"/>
    <col min="36" max="36" width="10.5" style="47" bestFit="1" customWidth="1"/>
    <col min="37" max="37" width="12" style="47" customWidth="1"/>
    <col min="38" max="38" width="9" style="47" bestFit="1" customWidth="1"/>
    <col min="39" max="39" width="6" style="47" bestFit="1" customWidth="1"/>
    <col min="40" max="42" width="12" style="47" customWidth="1"/>
    <col min="43" max="16384" width="8.875" style="47"/>
  </cols>
  <sheetData>
    <row r="1" spans="2:42" ht="16.5" customHeight="1"/>
    <row r="2" spans="2:42" ht="24.95" customHeight="1">
      <c r="B2" s="68" t="s">
        <v>171</v>
      </c>
      <c r="C2" s="35"/>
      <c r="D2" s="35"/>
      <c r="E2" s="35"/>
      <c r="F2" s="35"/>
      <c r="G2" s="35"/>
      <c r="H2" s="35"/>
      <c r="I2" s="35"/>
      <c r="J2" s="35"/>
      <c r="P2" s="32"/>
      <c r="Q2" s="47"/>
      <c r="R2" s="47"/>
    </row>
    <row r="3" spans="2:42" ht="16.5" customHeight="1">
      <c r="B3" s="35"/>
      <c r="C3" s="35"/>
      <c r="D3" s="35"/>
      <c r="E3" s="35"/>
      <c r="F3" s="35"/>
      <c r="G3" s="35"/>
      <c r="H3" s="35"/>
      <c r="I3" s="35"/>
      <c r="J3" s="35"/>
      <c r="P3" s="47"/>
      <c r="Q3" s="47"/>
      <c r="R3" s="47"/>
    </row>
    <row r="4" spans="2:42" ht="30.75" customHeight="1">
      <c r="B4" s="46" t="s">
        <v>106</v>
      </c>
      <c r="C4" s="83" t="s">
        <v>118</v>
      </c>
      <c r="D4" s="83" t="s">
        <v>117</v>
      </c>
      <c r="E4" s="83" t="s">
        <v>121</v>
      </c>
      <c r="F4" s="83" t="s">
        <v>1071</v>
      </c>
      <c r="G4" s="83" t="s">
        <v>116</v>
      </c>
      <c r="H4" s="83" t="s">
        <v>870</v>
      </c>
      <c r="I4" s="83" t="s">
        <v>94</v>
      </c>
      <c r="J4" s="57"/>
      <c r="P4" s="52"/>
      <c r="Q4" s="185"/>
      <c r="R4" s="185"/>
      <c r="AO4" s="83"/>
      <c r="AP4" s="83"/>
    </row>
    <row r="5" spans="2:42" ht="16.5" customHeight="1">
      <c r="B5" s="91" t="s">
        <v>135</v>
      </c>
      <c r="C5" s="69">
        <f>COUNTIFS('4. Suppliers Using More'!$B$45:$B$544,$B$4,'4. Suppliers Using More'!$R$45:$R$544,C$4)+COUNTIFS('4. Suppliers Using More'!$B$45:$B$544,$B$4,'4. Suppliers Using More'!$U$45:$U$544,C$4)</f>
        <v>7</v>
      </c>
      <c r="D5" s="69">
        <f>COUNTIFS('4. Suppliers Using More'!$B$45:$B$544,$B$4,'4. Suppliers Using More'!$R$45:$R$544,D$4)+COUNTIFS('4. Suppliers Using More'!$B$45:$B$544,$B$4,'4. Suppliers Using More'!$U$45:$U$544,D$4)</f>
        <v>1</v>
      </c>
      <c r="E5" s="69">
        <f>COUNTIFS('4. Suppliers Using More'!$B$45:$B$544,$B$4,'4. Suppliers Using More'!$R$45:$R$544,E$4)+COUNTIFS('4. Suppliers Using More'!$B$45:$B$544,$B$4,'4. Suppliers Using More'!$U$45:$U$544,E$4)</f>
        <v>5</v>
      </c>
      <c r="F5" s="69">
        <f>COUNTIFS('4. Suppliers Using More'!$B$45:$B$544,$B$4,'4. Suppliers Using More'!$R$45:$R$544,F$4)+COUNTIFS('4. Suppliers Using More'!$B$45:$B$544,$B$4,'4. Suppliers Using More'!$U$45:$U$544,F$4)</f>
        <v>1</v>
      </c>
      <c r="G5" s="69">
        <f>COUNTIFS('4. Suppliers Using More'!$B$45:$B$544,$B$4,'4. Suppliers Using More'!$R$45:$R$544,G$4)+COUNTIFS('4. Suppliers Using More'!$B$45:$B$544,$B$4,'4. Suppliers Using More'!$U$45:$U$544,G$4)</f>
        <v>5</v>
      </c>
      <c r="H5" s="69">
        <f>COUNTIFS('4. Suppliers Using More'!$B$45:$B$544,$B$4,'4. Suppliers Using More'!$R$45:$R$544,H$4)+COUNTIFS('4. Suppliers Using More'!$B$45:$B$544,$B$4,'4. Suppliers Using More'!$U$45:$U$544,H$4)</f>
        <v>2</v>
      </c>
      <c r="I5" s="69">
        <f>COUNTIFS('4. Suppliers Using More'!$B$45:$B$544,$B$4,'4. Suppliers Using More'!$R$45:$R$544,I$4)+COUNTIFS('4. Suppliers Using More'!$B$45:$B$544,$B$4,'4. Suppliers Using More'!$U$45:$U$544,I$4)+COUNTIFS('4. Suppliers Using More'!$B$45:$B$544,$B$4,'4. Suppliers Using More'!$X$45:$X$544,I$4)</f>
        <v>10</v>
      </c>
      <c r="O5" s="7"/>
      <c r="P5" s="36"/>
      <c r="Q5" s="49"/>
      <c r="R5" s="48"/>
      <c r="AO5" s="41"/>
      <c r="AP5" s="41"/>
    </row>
    <row r="6" spans="2:42" ht="16.5" customHeight="1">
      <c r="B6" s="91" t="s">
        <v>136</v>
      </c>
      <c r="C6" s="69">
        <f>COUNTIFS('4. Suppliers Using More'!$B$45:$B$544,$B$4,'4. Suppliers Using More'!$S$45:$S$544,C$4)+COUNTIFS('4. Suppliers Using More'!$B$45:$B$544,$B$4,'4. Suppliers Using More'!$V$45:$V$544,C$4)</f>
        <v>9</v>
      </c>
      <c r="D6" s="69">
        <f>COUNTIFS('4. Suppliers Using More'!$B$45:$B$544,$B$4,'4. Suppliers Using More'!$S$45:$S$544,D$4)+COUNTIFS('4. Suppliers Using More'!$B$45:$B$544,$B$4,'4. Suppliers Using More'!$V$45:$V$544,D$4)</f>
        <v>2</v>
      </c>
      <c r="E6" s="69">
        <f>COUNTIFS('4. Suppliers Using More'!$B$45:$B$544,$B$4,'4. Suppliers Using More'!$S$45:$S$544,E$4)+COUNTIFS('4. Suppliers Using More'!$B$45:$B$544,$B$4,'4. Suppliers Using More'!$V$45:$V$544,E$4)</f>
        <v>3</v>
      </c>
      <c r="F6" s="69">
        <f>COUNTIFS('4. Suppliers Using More'!$B$45:$B$544,$B$4,'4. Suppliers Using More'!$S$45:$S$544,F$4)+COUNTIFS('4. Suppliers Using More'!$B$45:$B$544,$B$4,'4. Suppliers Using More'!$V$45:$V$544,F$4)</f>
        <v>1</v>
      </c>
      <c r="G6" s="69">
        <f>COUNTIFS('4. Suppliers Using More'!$B$45:$B$544,$B$4,'4. Suppliers Using More'!$S$45:$S$544,G$4)+COUNTIFS('4. Suppliers Using More'!$B$45:$B$544,$B$4,'4. Suppliers Using More'!$V$45:$V$544,G$4)</f>
        <v>2</v>
      </c>
      <c r="H6" s="69">
        <f>COUNTIFS('4. Suppliers Using More'!$B$45:$B$544,$B$4,'4. Suppliers Using More'!$S$45:$S$544,H$4)+COUNTIFS('4. Suppliers Using More'!$B$45:$B$544,$B$4,'4. Suppliers Using More'!$V$45:$V$544,H$4)</f>
        <v>2</v>
      </c>
      <c r="I6" s="69">
        <f>COUNTIFS('4. Suppliers Using More'!$B$45:$B$544,$B$4,'4. Suppliers Using More'!$S$45:$S$544,I$4)+COUNTIFS('4. Suppliers Using More'!$B$45:$B$544,$B$4,'4. Suppliers Using More'!$V$45:$V$544,I$4)</f>
        <v>12</v>
      </c>
      <c r="J6" s="69"/>
      <c r="O6" s="7"/>
      <c r="P6" s="36"/>
      <c r="Q6" s="49"/>
      <c r="R6" s="48"/>
      <c r="AO6" s="41"/>
      <c r="AP6" s="41"/>
    </row>
    <row r="7" spans="2:42" ht="16.5" customHeight="1">
      <c r="B7" s="91" t="s">
        <v>137</v>
      </c>
      <c r="C7" s="69">
        <f>COUNTIFS('4. Suppliers Using More'!$B$45:$B$544,$B$4,'4. Suppliers Using More'!$T$45:$T$544,C$4)+COUNTIFS('4. Suppliers Using More'!$B$45:$B$544,$B$4,'4. Suppliers Using More'!$W$45:$W$544,C$4)</f>
        <v>3</v>
      </c>
      <c r="D7" s="69">
        <f>COUNTIFS('4. Suppliers Using More'!$B$45:$B$544,$B$4,'4. Suppliers Using More'!$T$45:$T$544,D$4)+COUNTIFS('4. Suppliers Using More'!$B$45:$B$544,$B$4,'4. Suppliers Using More'!$W$45:$W$544,D$4)</f>
        <v>1</v>
      </c>
      <c r="E7" s="69">
        <f>COUNTIFS('4. Suppliers Using More'!$B$45:$B$544,$B$4,'4. Suppliers Using More'!$T$45:$T$544,E$4)+COUNTIFS('4. Suppliers Using More'!$B$45:$B$544,$B$4,'4. Suppliers Using More'!$W$45:$W$544,E$4)</f>
        <v>2</v>
      </c>
      <c r="F7" s="69">
        <f>COUNTIFS('4. Suppliers Using More'!$B$45:$B$544,$B$4,'4. Suppliers Using More'!$T$45:$T$544,F$4)+COUNTIFS('4. Suppliers Using More'!$B$45:$B$544,$B$4,'4. Suppliers Using More'!$W$45:$W$544,F$4)</f>
        <v>2</v>
      </c>
      <c r="G7" s="69">
        <f>COUNTIFS('4. Suppliers Using More'!$B$45:$B$544,$B$4,'4. Suppliers Using More'!$T$45:$T$544,G$4)+COUNTIFS('4. Suppliers Using More'!$B$45:$B$544,$B$4,'4. Suppliers Using More'!$W$45:$W$544,G$4)</f>
        <v>1</v>
      </c>
      <c r="H7" s="69">
        <f>COUNTIFS('4. Suppliers Using More'!$B$45:$B$544,$B$4,'4. Suppliers Using More'!$T$45:$T$544,H$4)+COUNTIFS('4. Suppliers Using More'!$B$45:$B$544,$B$4,'4. Suppliers Using More'!$W$45:$W$544,H$4)</f>
        <v>2</v>
      </c>
      <c r="I7" s="69">
        <f>COUNTIFS('4. Suppliers Using More'!$B$45:$B$544,$B$4,'4. Suppliers Using More'!$T$45:$T$544,I$4)+COUNTIFS('4. Suppliers Using More'!$B$45:$B$544,$B$4,'4. Suppliers Using More'!$W$45:$W$544,I$4)</f>
        <v>9</v>
      </c>
      <c r="J7" s="69"/>
      <c r="O7" s="36"/>
      <c r="P7" s="36"/>
      <c r="Q7" s="49"/>
      <c r="R7" s="48"/>
      <c r="AO7" s="41"/>
      <c r="AP7" s="41"/>
    </row>
    <row r="8" spans="2:42" ht="16.5" customHeight="1">
      <c r="B8" s="83"/>
      <c r="C8" s="186"/>
      <c r="D8" s="186"/>
      <c r="E8" s="186"/>
      <c r="F8" s="69"/>
      <c r="G8" s="35"/>
      <c r="H8" s="35"/>
      <c r="I8" s="35"/>
      <c r="J8" s="35"/>
      <c r="O8" s="36"/>
      <c r="P8" s="36"/>
      <c r="Q8" s="49"/>
      <c r="R8" s="48"/>
    </row>
    <row r="9" spans="2:42" ht="16.5" customHeight="1">
      <c r="B9" s="70"/>
      <c r="C9" s="71"/>
      <c r="D9" s="72"/>
      <c r="E9" s="35"/>
      <c r="F9" s="70"/>
      <c r="G9" s="35"/>
      <c r="H9" s="35"/>
      <c r="I9" s="35"/>
      <c r="J9" s="71"/>
      <c r="O9" s="36"/>
      <c r="P9" s="36"/>
      <c r="Q9" s="49"/>
      <c r="R9" s="48"/>
    </row>
    <row r="10" spans="2:42" ht="47.25">
      <c r="B10" s="68" t="s">
        <v>174</v>
      </c>
      <c r="C10" s="35"/>
      <c r="D10" s="35"/>
      <c r="E10" s="35"/>
      <c r="F10" s="35"/>
      <c r="G10" s="35"/>
      <c r="H10" s="35"/>
      <c r="I10" s="35"/>
      <c r="J10" s="5"/>
      <c r="O10" s="36"/>
      <c r="P10" s="36"/>
      <c r="Q10" s="49"/>
      <c r="R10" s="48"/>
    </row>
    <row r="11" spans="2:42" ht="16.5" customHeight="1">
      <c r="B11" s="35"/>
      <c r="C11" s="35"/>
      <c r="D11" s="35"/>
      <c r="E11" s="35"/>
      <c r="F11" s="35"/>
      <c r="G11" s="35"/>
      <c r="H11" s="35"/>
      <c r="I11" s="35"/>
      <c r="O11" s="36"/>
      <c r="P11" s="36"/>
      <c r="Q11" s="49"/>
      <c r="R11" s="48"/>
      <c r="AF11" s="89"/>
      <c r="AG11" s="41"/>
      <c r="AH11" s="41"/>
      <c r="AI11" s="41"/>
      <c r="AJ11" s="5"/>
    </row>
    <row r="12" spans="2:42" ht="31.5">
      <c r="B12" s="46" t="s">
        <v>106</v>
      </c>
      <c r="C12" s="83" t="s">
        <v>118</v>
      </c>
      <c r="D12" s="83" t="s">
        <v>117</v>
      </c>
      <c r="E12" s="83" t="s">
        <v>121</v>
      </c>
      <c r="F12" s="83" t="s">
        <v>120</v>
      </c>
      <c r="G12" s="83" t="s">
        <v>116</v>
      </c>
      <c r="H12" s="83" t="s">
        <v>870</v>
      </c>
      <c r="I12" s="83" t="s">
        <v>94</v>
      </c>
      <c r="P12" s="36"/>
      <c r="Q12" s="49"/>
      <c r="R12" s="48"/>
    </row>
    <row r="13" spans="2:42" ht="16.5" customHeight="1">
      <c r="B13" s="91" t="s">
        <v>135</v>
      </c>
      <c r="C13" s="69">
        <f>COUNTIFS('5. Suppliers Using Less'!$B$45:$B$244,$B$12,'5. Suppliers Using Less'!$R$45:$R$244,C$12)+COUNTIFS('5. Suppliers Using Less'!$B$45:$B$244,$B$12,'5. Suppliers Using Less'!$U$45:$U$244,C$12)+COUNTIFS('5. Suppliers Using Less'!$B$45:$B$244,$B$12,'5. Suppliers Using Less'!$X$45:$X$244,C$12)+COUNTIFS('5. Suppliers Using Less'!$B$45:$B$244,$B$12,'5. Suppliers Using Less'!$AA$45:$AA$244,C$12)</f>
        <v>1</v>
      </c>
      <c r="D13" s="69">
        <f>COUNTIFS('5. Suppliers Using Less'!$B$45:$B$244,$B$12,'5. Suppliers Using Less'!$R$45:$R$244,D$12)+COUNTIFS('5. Suppliers Using Less'!$B$45:$B$244,$B$12,'5. Suppliers Using Less'!$U$45:$U$244,D$12)+COUNTIFS('5. Suppliers Using Less'!$B$45:$B$244,$B$12,'5. Suppliers Using Less'!$X$45:$X$244,D$12)+COUNTIFS('5. Suppliers Using Less'!$B$45:$B$244,$B$12,'5. Suppliers Using Less'!$AA$45:$AA$244,D$12)</f>
        <v>2</v>
      </c>
      <c r="E13" s="69">
        <f>COUNTIFS('5. Suppliers Using Less'!$B$45:$B$244,$B$12,'5. Suppliers Using Less'!$R$45:$R$244,E$12)+COUNTIFS('5. Suppliers Using Less'!$B$45:$B$244,$B$12,'5. Suppliers Using Less'!$U$45:$U$244,E$12)+COUNTIFS('5. Suppliers Using Less'!$B$45:$B$244,$B$12,'5. Suppliers Using Less'!$X$45:$X$244,E$12)+COUNTIFS('5. Suppliers Using Less'!$B$45:$B$244,$B$12,'5. Suppliers Using Less'!$AA$45:$AA$244,E$12)</f>
        <v>0</v>
      </c>
      <c r="F13" s="69">
        <f>COUNTIFS('5. Suppliers Using Less'!$B$45:$B$244,$B$12,'5. Suppliers Using Less'!$R$45:$R$244,F$12)+COUNTIFS('5. Suppliers Using Less'!$B$45:$B$244,$B$12,'5. Suppliers Using Less'!$U$45:$U$244,F$12)+COUNTIFS('5. Suppliers Using Less'!$B$45:$B$244,$B$12,'5. Suppliers Using Less'!$X$45:$X$244,F$12)+COUNTIFS('5. Suppliers Using Less'!$B$45:$B$244,$B$12,'5. Suppliers Using Less'!$AA$45:$AA$244,F$12)</f>
        <v>0</v>
      </c>
      <c r="G13" s="69">
        <f>COUNTIFS('5. Suppliers Using Less'!$B$45:$B$244,$B$12,'5. Suppliers Using Less'!$R$45:$R$244,G$12)+COUNTIFS('5. Suppliers Using Less'!$B$45:$B$244,$B$12,'5. Suppliers Using Less'!$U$45:$U$244,G$12)+COUNTIFS('5. Suppliers Using Less'!$B$45:$B$244,$B$12,'5. Suppliers Using Less'!$X$45:$X$244,G$12)+COUNTIFS('5. Suppliers Using Less'!$B$45:$B$244,$B$12,'5. Suppliers Using Less'!$AA$45:$AA$244,G$12)</f>
        <v>1</v>
      </c>
      <c r="H13" s="69">
        <f>COUNTIFS('5. Suppliers Using Less'!$B$45:$B$244,$B$12,'5. Suppliers Using Less'!$R$45:$R$244,H$12)+COUNTIFS('5. Suppliers Using Less'!$B$45:$B$244,$B$12,'5. Suppliers Using Less'!$U$45:$U$244,H$12)+COUNTIFS('5. Suppliers Using Less'!$B$45:$B$244,$B$12,'5. Suppliers Using Less'!$X$45:$X$244,H$12)+COUNTIFS('5. Suppliers Using Less'!$B$45:$B$244,$B$12,'5. Suppliers Using Less'!$AA$45:$AA$244,H$12)</f>
        <v>0</v>
      </c>
      <c r="I13" s="69">
        <f>COUNTIFS('5. Suppliers Using Less'!$B$45:$B$244,$B$12,'5. Suppliers Using Less'!$R$45:$R$244,I$12)+COUNTIFS('5. Suppliers Using Less'!$B$45:$B$244,$B$12,'5. Suppliers Using Less'!$U$45:$U$244,I$12)+COUNTIFS('5. Suppliers Using Less'!$B$45:$B$244,$B$12,'5. Suppliers Using Less'!$X$45:$X$244,I$12)+COUNTIFS('5. Suppliers Using Less'!$B$45:$B$244,$B$12,'5. Suppliers Using Less'!$AA$45:$AA$244,I$12)</f>
        <v>8</v>
      </c>
      <c r="P13" s="52"/>
      <c r="Q13" s="49"/>
      <c r="R13" s="44"/>
    </row>
    <row r="14" spans="2:42" ht="16.5" customHeight="1">
      <c r="B14" s="91" t="s">
        <v>136</v>
      </c>
      <c r="C14" s="69">
        <f>COUNTIFS('5. Suppliers Using Less'!$B$45:$B$244,$B$12,'5. Suppliers Using Less'!$S$45:$S$244,C$12)+COUNTIFS('5. Suppliers Using Less'!$B$45:$B$244,$B$12,'5. Suppliers Using Less'!$V$45:$V$244,C$12)+COUNTIFS('5. Suppliers Using Less'!$B$45:$B$244,$B$12,'5. Suppliers Using Less'!$Y$45:$Y$244,C$12)+COUNTIFS('5. Suppliers Using Less'!$B$45:$B$244,$B$12,'5. Suppliers Using Less'!$AB$45:$AB$244,C$12)</f>
        <v>3</v>
      </c>
      <c r="D14" s="69">
        <f>COUNTIFS('5. Suppliers Using Less'!$B$45:$B$244,$B$12,'5. Suppliers Using Less'!$S$45:$S$244,D$12)+COUNTIFS('5. Suppliers Using Less'!$B$45:$B$244,$B$12,'5. Suppliers Using Less'!$V$45:$V$244,D$12)+COUNTIFS('5. Suppliers Using Less'!$B$45:$B$244,$B$12,'5. Suppliers Using Less'!$Y$45:$Y$244,D$12)+COUNTIFS('5. Suppliers Using Less'!$B$45:$B$244,$B$12,'5. Suppliers Using Less'!$AB$45:$AB$244,D$12)</f>
        <v>2</v>
      </c>
      <c r="E14" s="69">
        <f>COUNTIFS('5. Suppliers Using Less'!$B$45:$B$244,$B$12,'5. Suppliers Using Less'!$S$45:$S$244,E$12)+COUNTIFS('5. Suppliers Using Less'!$B$45:$B$244,$B$12,'5. Suppliers Using Less'!$V$45:$V$244,E$12)+COUNTIFS('5. Suppliers Using Less'!$B$45:$B$244,$B$12,'5. Suppliers Using Less'!$Y$45:$Y$244,E$12)+COUNTIFS('5. Suppliers Using Less'!$B$45:$B$244,$B$12,'5. Suppliers Using Less'!$AB$45:$AB$244,E$12)</f>
        <v>3</v>
      </c>
      <c r="F14" s="69">
        <f>COUNTIFS('5. Suppliers Using Less'!$B$45:$B$244,$B$12,'5. Suppliers Using Less'!$S$45:$S$244,F$12)+COUNTIFS('5. Suppliers Using Less'!$B$45:$B$244,$B$12,'5. Suppliers Using Less'!$V$45:$V$244,F$12)+COUNTIFS('5. Suppliers Using Less'!$B$45:$B$244,$B$12,'5. Suppliers Using Less'!$Y$45:$Y$244,F$12)+COUNTIFS('5. Suppliers Using Less'!$B$45:$B$244,$B$12,'5. Suppliers Using Less'!$AB$45:$AB$244,F$12)</f>
        <v>4</v>
      </c>
      <c r="G14" s="69">
        <f>COUNTIFS('5. Suppliers Using Less'!$B$45:$B$244,$B$12,'5. Suppliers Using Less'!$S$45:$S$244,G$12)+COUNTIFS('5. Suppliers Using Less'!$B$45:$B$244,$B$12,'5. Suppliers Using Less'!$V$45:$V$244,G$12)+COUNTIFS('5. Suppliers Using Less'!$B$45:$B$244,$B$12,'5. Suppliers Using Less'!$Y$45:$Y$244,G$12)+COUNTIFS('5. Suppliers Using Less'!$B$45:$B$244,$B$12,'5. Suppliers Using Less'!$AB$45:$AB$244,G$12)</f>
        <v>3</v>
      </c>
      <c r="H14" s="69">
        <f>COUNTIFS('5. Suppliers Using Less'!$B$45:$B$244,$B$12,'5. Suppliers Using Less'!$S$45:$S$244,H$12)+COUNTIFS('5. Suppliers Using Less'!$B$45:$B$244,$B$12,'5. Suppliers Using Less'!$V$45:$V$244,H$12)+COUNTIFS('5. Suppliers Using Less'!$B$45:$B$244,$B$12,'5. Suppliers Using Less'!$Y$45:$Y$244,H$12)+COUNTIFS('5. Suppliers Using Less'!$B$45:$B$244,$B$12,'5. Suppliers Using Less'!$AB$45:$AB$244,H$12)</f>
        <v>0</v>
      </c>
      <c r="I14" s="69">
        <f>COUNTIFS('5. Suppliers Using Less'!$B$45:$B$244,$B$12,'5. Suppliers Using Less'!$S$45:$S$244,I$12)+COUNTIFS('5. Suppliers Using Less'!$B$45:$B$244,$B$12,'5. Suppliers Using Less'!$V$45:$V$244,I$12)+COUNTIFS('5. Suppliers Using Less'!$B$45:$B$244,$B$12,'5. Suppliers Using Less'!$Y$45:$Y$244,I$12)+COUNTIFS('5. Suppliers Using Less'!$B$45:$B$244,$B$12,'5. Suppliers Using Less'!$AB$45:$AB$244,I$12)</f>
        <v>3</v>
      </c>
      <c r="P14" s="36"/>
      <c r="Q14" s="49"/>
      <c r="R14" s="48"/>
      <c r="AJ14" s="5"/>
    </row>
    <row r="15" spans="2:42" ht="16.5" customHeight="1">
      <c r="B15" s="91" t="s">
        <v>137</v>
      </c>
      <c r="C15" s="69">
        <f>COUNTIFS('5. Suppliers Using Less'!$B$45:$B$244,$B$12,'5. Suppliers Using Less'!$T$45:$T$244,C$12)+COUNTIFS('5. Suppliers Using Less'!$B$45:$B$244,$B$12,'5. Suppliers Using Less'!$W$45:$W$244,C$12)+COUNTIFS('5. Suppliers Using Less'!$B$45:$B$244,$B$12,'5. Suppliers Using Less'!$Z$45:$Z$244,C$12)+COUNTIFS('5. Suppliers Using Less'!$B$45:$B$244,$B$12,'5. Suppliers Using Less'!$AC$45:$AC$244,C$12)</f>
        <v>4</v>
      </c>
      <c r="D15" s="69">
        <f>COUNTIFS('5. Suppliers Using Less'!$B$45:$B$244,$B$12,'5. Suppliers Using Less'!$T$45:$T$244,D$12)+COUNTIFS('5. Suppliers Using Less'!$B$45:$B$244,$B$12,'5. Suppliers Using Less'!$W$45:$W$244,D$12)+COUNTIFS('5. Suppliers Using Less'!$B$45:$B$244,$B$12,'5. Suppliers Using Less'!$Z$45:$Z$244,D$12)+COUNTIFS('5. Suppliers Using Less'!$B$45:$B$244,$B$12,'5. Suppliers Using Less'!$AC$45:$AC$244,D$12)</f>
        <v>1</v>
      </c>
      <c r="E15" s="69">
        <f>COUNTIFS('5. Suppliers Using Less'!$B$45:$B$244,$B$12,'5. Suppliers Using Less'!$T$45:$T$244,E$12)+COUNTIFS('5. Suppliers Using Less'!$B$45:$B$244,$B$12,'5. Suppliers Using Less'!$W$45:$W$244,E$12)+COUNTIFS('5. Suppliers Using Less'!$B$45:$B$244,$B$12,'5. Suppliers Using Less'!$Z$45:$Z$244,E$12)+COUNTIFS('5. Suppliers Using Less'!$B$45:$B$244,$B$12,'5. Suppliers Using Less'!$AC$45:$AC$244,E$12)</f>
        <v>1</v>
      </c>
      <c r="F15" s="69">
        <f>COUNTIFS('5. Suppliers Using Less'!$B$45:$B$244,$B$12,'5. Suppliers Using Less'!$T$45:$T$244,F$12)+COUNTIFS('5. Suppliers Using Less'!$B$45:$B$244,$B$12,'5. Suppliers Using Less'!$W$45:$W$244,F$12)+COUNTIFS('5. Suppliers Using Less'!$B$45:$B$244,$B$12,'5. Suppliers Using Less'!$Z$45:$Z$244,F$12)+COUNTIFS('5. Suppliers Using Less'!$B$45:$B$244,$B$12,'5. Suppliers Using Less'!$AC$45:$AC$244,F$12)</f>
        <v>1</v>
      </c>
      <c r="G15" s="69">
        <f>COUNTIFS('5. Suppliers Using Less'!$B$45:$B$244,$B$12,'5. Suppliers Using Less'!$T$45:$T$244,G$12)+COUNTIFS('5. Suppliers Using Less'!$B$45:$B$244,$B$12,'5. Suppliers Using Less'!$W$45:$W$244,G$12)+COUNTIFS('5. Suppliers Using Less'!$B$45:$B$244,$B$12,'5. Suppliers Using Less'!$Z$45:$Z$244,G$12)+COUNTIFS('5. Suppliers Using Less'!$B$45:$B$244,$B$12,'5. Suppliers Using Less'!$AC$45:$AC$244,G$12)</f>
        <v>4</v>
      </c>
      <c r="H15" s="69">
        <f>COUNTIFS('5. Suppliers Using Less'!$B$45:$B$244,$B$12,'5. Suppliers Using Less'!$T$45:$T$244,H$12)+COUNTIFS('5. Suppliers Using Less'!$B$45:$B$244,$B$12,'5. Suppliers Using Less'!$W$45:$W$244,H$12)+COUNTIFS('5. Suppliers Using Less'!$B$45:$B$244,$B$12,'5. Suppliers Using Less'!$Z$45:$Z$244,H$12)+COUNTIFS('5. Suppliers Using Less'!$B$45:$B$244,$B$12,'5. Suppliers Using Less'!$AC$45:$AC$244,H$12)</f>
        <v>0</v>
      </c>
      <c r="I15" s="69">
        <f>COUNTIFS('5. Suppliers Using Less'!$B$45:$B$244,$B$12,'5. Suppliers Using Less'!$T$45:$T$244,I$12)+COUNTIFS('5. Suppliers Using Less'!$B$45:$B$244,$B$12,'5. Suppliers Using Less'!$W$45:$W$244,I$12)+COUNTIFS('5. Suppliers Using Less'!$B$45:$B$244,$B$12,'5. Suppliers Using Less'!$Z$45:$Z$244,I$12)+COUNTIFS('5. Suppliers Using Less'!$B$45:$B$244,$B$12,'5. Suppliers Using Less'!$AC$45:$AC$244,I$12)</f>
        <v>5</v>
      </c>
      <c r="T15" s="36"/>
      <c r="U15" s="49"/>
      <c r="V15" s="48"/>
      <c r="AJ15" s="44"/>
    </row>
    <row r="16" spans="2:42" ht="16.5" customHeight="1"/>
    <row r="17" spans="3:6" ht="16.5" customHeight="1">
      <c r="C17" s="52"/>
      <c r="D17" s="52"/>
      <c r="E17" s="52"/>
    </row>
    <row r="18" spans="3:6" ht="16.5" customHeight="1"/>
    <row r="19" spans="3:6" ht="16.5" customHeight="1"/>
    <row r="20" spans="3:6" ht="16.5" customHeight="1"/>
    <row r="21" spans="3:6" ht="16.5" customHeight="1"/>
    <row r="22" spans="3:6" ht="16.5" customHeight="1"/>
    <row r="23" spans="3:6" ht="16.5" customHeight="1"/>
    <row r="24" spans="3:6" ht="16.5" customHeight="1"/>
    <row r="25" spans="3:6" ht="16.5" customHeight="1"/>
    <row r="26" spans="3:6" ht="16.5" customHeight="1"/>
    <row r="27" spans="3:6" ht="16.5" customHeight="1">
      <c r="C27" s="6"/>
    </row>
    <row r="28" spans="3:6" ht="16.5" customHeight="1">
      <c r="C28" s="185"/>
      <c r="D28" s="185"/>
      <c r="E28" s="185"/>
      <c r="F28" s="185"/>
    </row>
    <row r="29" spans="3:6" ht="16.5" customHeight="1">
      <c r="C29" s="50"/>
      <c r="D29" s="49"/>
      <c r="E29" s="49"/>
      <c r="F29" s="48"/>
    </row>
    <row r="30" spans="3:6" ht="16.5" customHeight="1">
      <c r="C30" s="50"/>
      <c r="D30" s="49"/>
      <c r="E30" s="49"/>
      <c r="F30" s="48"/>
    </row>
    <row r="31" spans="3:6" ht="16.5" customHeight="1">
      <c r="C31" s="50"/>
      <c r="D31" s="49"/>
      <c r="E31" s="49"/>
      <c r="F31" s="48"/>
    </row>
    <row r="32" spans="3:6" ht="16.5" customHeight="1">
      <c r="C32" s="50"/>
      <c r="D32" s="49"/>
      <c r="E32" s="49"/>
      <c r="F32" s="48"/>
    </row>
    <row r="33" spans="1:24" ht="16.5" customHeight="1">
      <c r="C33" s="50"/>
      <c r="D33" s="49"/>
      <c r="E33" s="49"/>
      <c r="F33" s="48"/>
    </row>
    <row r="34" spans="1:24" ht="16.5" customHeight="1">
      <c r="C34" s="44"/>
      <c r="D34" s="45"/>
      <c r="E34" s="45"/>
      <c r="F34" s="44"/>
    </row>
    <row r="35" spans="1:24" ht="16.5" customHeight="1"/>
    <row r="36" spans="1:24" ht="16.5" customHeight="1"/>
    <row r="37" spans="1:24" ht="16.5" customHeight="1"/>
    <row r="38" spans="1:24" ht="16.5" customHeight="1"/>
    <row r="39" spans="1:24" ht="16.5" customHeight="1"/>
    <row r="40" spans="1:24" ht="16.5" customHeight="1"/>
    <row r="41" spans="1:24" ht="16.5" customHeight="1"/>
    <row r="42" spans="1:24" ht="16.5" customHeight="1"/>
    <row r="43" spans="1:24" ht="16.5" customHeight="1"/>
    <row r="44" spans="1:24" s="2" customFormat="1" ht="31.5">
      <c r="C44" s="2" t="s">
        <v>89</v>
      </c>
      <c r="D44" s="46" t="s">
        <v>167</v>
      </c>
      <c r="E44" s="46" t="s">
        <v>236</v>
      </c>
      <c r="F44" s="46" t="s">
        <v>168</v>
      </c>
      <c r="K44" s="46" t="s">
        <v>135</v>
      </c>
      <c r="L44" s="46" t="s">
        <v>136</v>
      </c>
      <c r="M44" s="46" t="s">
        <v>137</v>
      </c>
      <c r="N44" s="92" t="s">
        <v>135</v>
      </c>
      <c r="O44" s="92" t="s">
        <v>135</v>
      </c>
      <c r="P44" s="92" t="s">
        <v>135</v>
      </c>
      <c r="Q44" s="92" t="s">
        <v>136</v>
      </c>
      <c r="R44" s="92" t="s">
        <v>136</v>
      </c>
      <c r="S44" s="92" t="s">
        <v>136</v>
      </c>
      <c r="T44" s="92" t="s">
        <v>137</v>
      </c>
      <c r="U44" s="93" t="s">
        <v>137</v>
      </c>
      <c r="V44" s="93" t="s">
        <v>137</v>
      </c>
    </row>
    <row r="45" spans="1:24" s="2" customFormat="1" ht="15.75" customHeight="1">
      <c r="A45" s="23"/>
      <c r="B45" s="260" t="str">
        <f>'AMZN Auto Part MASTER'!$D$4</f>
        <v>Independent</v>
      </c>
      <c r="C45" s="207" t="s">
        <v>5</v>
      </c>
      <c r="D45" s="260" t="str">
        <f>'AMZN Auto Part MASTER'!$D$29</f>
        <v>O'Reilly</v>
      </c>
      <c r="E45" s="18" t="s">
        <v>94</v>
      </c>
      <c r="F45" s="30" t="str">
        <f>'AMZN Auto Part MASTER'!$D$31</f>
        <v>Good service and they've expanded what they carry. More autobody repair and supplies.</v>
      </c>
      <c r="G45" s="36" t="s">
        <v>199</v>
      </c>
      <c r="H45" s="36"/>
      <c r="I45" s="36"/>
      <c r="J45" s="36"/>
      <c r="K45" s="55" t="str">
        <f>'AMZN Auto Part MASTER'!$D$33</f>
        <v>O'Reilly</v>
      </c>
      <c r="L45" s="55" t="str">
        <f>'AMZN Auto Part MASTER'!$D$34</f>
        <v>O'Reilly</v>
      </c>
      <c r="M45" s="55" t="str">
        <f>'AMZN Auto Part MASTER'!$D$35</f>
        <v>None specifically</v>
      </c>
      <c r="N45" s="62"/>
      <c r="O45" s="36"/>
      <c r="Q45" s="62"/>
      <c r="R45" s="26"/>
      <c r="T45" s="26"/>
      <c r="U45" s="64"/>
      <c r="V45" s="56"/>
      <c r="W45" s="56"/>
      <c r="X45" s="56"/>
    </row>
    <row r="46" spans="1:24" s="2" customFormat="1" ht="15.75" customHeight="1">
      <c r="A46" s="23"/>
      <c r="B46" s="260" t="str">
        <f>'AMZN Auto Part MASTER'!$E$4</f>
        <v>Independent</v>
      </c>
      <c r="C46" s="207" t="s">
        <v>6</v>
      </c>
      <c r="D46" s="260" t="str">
        <f>'AMZN Auto Part MASTER'!$E$29</f>
        <v>O'Reilly</v>
      </c>
      <c r="E46" s="18" t="s">
        <v>120</v>
      </c>
      <c r="F46" s="30" t="str">
        <f>'AMZN Auto Part MASTER'!$E$31</f>
        <v>Good service, and good parts + availability.</v>
      </c>
      <c r="G46" s="36"/>
      <c r="H46" s="36"/>
      <c r="I46" s="36"/>
      <c r="J46" s="36"/>
      <c r="K46" s="55" t="str">
        <f>'AMZN Auto Part MASTER'!$E$33</f>
        <v>O'Reilly</v>
      </c>
      <c r="L46" s="55" t="str">
        <f>'AMZN Auto Part MASTER'!$E$34</f>
        <v>O'Reilly</v>
      </c>
      <c r="M46" s="55" t="str">
        <f>'AMZN Auto Part MASTER'!$E$35</f>
        <v>None specifically</v>
      </c>
      <c r="N46" s="62"/>
      <c r="O46" s="36"/>
      <c r="Q46" s="62"/>
      <c r="R46" s="26"/>
      <c r="T46" s="26"/>
      <c r="U46" s="64"/>
      <c r="V46" s="56"/>
      <c r="W46" s="56"/>
      <c r="X46" s="56"/>
    </row>
    <row r="47" spans="1:24" s="2" customFormat="1" ht="15.75" customHeight="1">
      <c r="A47" s="23"/>
      <c r="B47" s="260" t="str">
        <f>'AMZN Auto Part MASTER'!$F$4</f>
        <v>Independent</v>
      </c>
      <c r="C47" s="207" t="s">
        <v>7</v>
      </c>
      <c r="D47" s="260" t="str">
        <f>'AMZN Auto Part MASTER'!$F$29</f>
        <v>O'Reilly</v>
      </c>
      <c r="E47" s="18" t="s">
        <v>116</v>
      </c>
      <c r="F47" s="30" t="str">
        <f>'AMZN Auto Part MASTER'!$F$31</f>
        <v>Availability of parts and pricing is good.</v>
      </c>
      <c r="G47" s="36" t="s">
        <v>215</v>
      </c>
      <c r="H47" s="36"/>
      <c r="I47" s="36"/>
      <c r="J47" s="36"/>
      <c r="K47" s="55" t="str">
        <f>'AMZN Auto Part MASTER'!$F$33</f>
        <v>None specifically</v>
      </c>
      <c r="L47" s="55" t="str">
        <f>'AMZN Auto Part MASTER'!$F$34</f>
        <v>None specifically</v>
      </c>
      <c r="M47" s="55" t="str">
        <f>'AMZN Auto Part MASTER'!$F$35</f>
        <v>None specifically</v>
      </c>
      <c r="N47" s="62"/>
      <c r="O47" s="36"/>
      <c r="Q47" s="62"/>
      <c r="R47" s="26"/>
      <c r="T47" s="26" t="s">
        <v>123</v>
      </c>
      <c r="U47" s="64"/>
      <c r="V47" s="56"/>
      <c r="W47" s="56"/>
      <c r="X47" s="56"/>
    </row>
    <row r="48" spans="1:24" s="2" customFormat="1" ht="15.75" customHeight="1">
      <c r="A48" s="23"/>
      <c r="B48" s="260" t="str">
        <f>'AMZN Auto Part MASTER'!$G$4</f>
        <v>Independent</v>
      </c>
      <c r="C48" s="207" t="s">
        <v>8</v>
      </c>
      <c r="D48" s="260" t="str">
        <f>'AMZN Auto Part MASTER'!$G$29</f>
        <v xml:space="preserve">None  </v>
      </c>
      <c r="E48" s="18" t="s">
        <v>118</v>
      </c>
      <c r="F48" s="30" t="str">
        <f>'AMZN Auto Part MASTER'!$G$31</f>
        <v>N/A - Not using anyone more</v>
      </c>
      <c r="G48" s="36" t="s">
        <v>217</v>
      </c>
      <c r="H48" s="36"/>
      <c r="I48" s="36"/>
      <c r="J48" s="36"/>
      <c r="K48" s="55" t="str">
        <f>'AMZN Auto Part MASTER'!$G$33</f>
        <v>None specifically</v>
      </c>
      <c r="L48" s="55" t="str">
        <f>'AMZN Auto Part MASTER'!$G$34</f>
        <v>None specifically</v>
      </c>
      <c r="M48" s="55" t="str">
        <f>'AMZN Auto Part MASTER'!$G$35</f>
        <v>None specifically</v>
      </c>
      <c r="N48" s="62"/>
      <c r="O48" s="36"/>
      <c r="Q48" s="62"/>
      <c r="R48" s="26"/>
      <c r="T48" s="94" t="s">
        <v>120</v>
      </c>
      <c r="U48" s="65" t="s">
        <v>118</v>
      </c>
      <c r="V48" s="56"/>
      <c r="W48" s="56"/>
      <c r="X48" s="56"/>
    </row>
    <row r="49" spans="1:24" s="2" customFormat="1" ht="15.75" customHeight="1">
      <c r="A49" s="23"/>
      <c r="B49" s="260" t="str">
        <f>'AMZN Auto Part MASTER'!$H$4</f>
        <v>Independent</v>
      </c>
      <c r="C49" s="207" t="s">
        <v>9</v>
      </c>
      <c r="D49" s="260" t="str">
        <f>'AMZN Auto Part MASTER'!$H$29</f>
        <v>AutoZone</v>
      </c>
      <c r="E49" s="18" t="s">
        <v>120</v>
      </c>
      <c r="F49" s="30" t="str">
        <f>'AMZN Auto Part MASTER'!$H$31</f>
        <v>They took over any and all warranties for us because I spend so much with them. We have a good relationship going.</v>
      </c>
      <c r="G49" s="36" t="s">
        <v>215</v>
      </c>
      <c r="H49" s="36" t="s">
        <v>94</v>
      </c>
      <c r="I49" s="36"/>
      <c r="J49" s="36"/>
      <c r="K49" s="55" t="str">
        <f>'AMZN Auto Part MASTER'!$H$33</f>
        <v>None specifically</v>
      </c>
      <c r="L49" s="55" t="str">
        <f>'AMZN Auto Part MASTER'!$H$34</f>
        <v>None specifically</v>
      </c>
      <c r="M49" s="55" t="str">
        <f>'AMZN Auto Part MASTER'!$H$35</f>
        <v>None specifically</v>
      </c>
      <c r="N49" s="62"/>
      <c r="O49" s="36"/>
      <c r="Q49" s="94" t="s">
        <v>120</v>
      </c>
      <c r="R49" s="26"/>
      <c r="T49" s="26"/>
      <c r="U49" s="64"/>
      <c r="V49" s="56"/>
      <c r="W49" s="56"/>
      <c r="X49" s="56"/>
    </row>
    <row r="50" spans="1:24" s="2" customFormat="1" ht="15.75" customHeight="1">
      <c r="A50" s="23"/>
      <c r="B50" s="260" t="str">
        <f>'AMZN Auto Part MASTER'!$I$4</f>
        <v>Independent</v>
      </c>
      <c r="C50" s="207" t="s">
        <v>0</v>
      </c>
      <c r="D50" s="260" t="str">
        <f>'AMZN Auto Part MASTER'!$I$29</f>
        <v xml:space="preserve">None   </v>
      </c>
      <c r="E50" s="18" t="s">
        <v>121</v>
      </c>
      <c r="F50" s="30" t="str">
        <f>'AMZN Auto Part MASTER'!$I$31</f>
        <v>Not using anyone more.</v>
      </c>
      <c r="G50" s="36" t="s">
        <v>216</v>
      </c>
      <c r="H50" s="36"/>
      <c r="I50" s="36"/>
      <c r="J50" s="36"/>
      <c r="K50" s="55" t="str">
        <f>'AMZN Auto Part MASTER'!$I$33</f>
        <v>None specifically</v>
      </c>
      <c r="L50" s="55" t="str">
        <f>'AMZN Auto Part MASTER'!$I$34</f>
        <v>None specifically</v>
      </c>
      <c r="M50" s="55" t="str">
        <f>'AMZN Auto Part MASTER'!$I$35</f>
        <v>None specifically</v>
      </c>
      <c r="N50" s="62"/>
      <c r="O50" s="36"/>
      <c r="Q50" s="62" t="s">
        <v>94</v>
      </c>
      <c r="R50" s="26"/>
      <c r="T50" s="26"/>
      <c r="U50" s="64"/>
      <c r="V50" s="56"/>
      <c r="W50" s="56"/>
      <c r="X50" s="56"/>
    </row>
    <row r="51" spans="1:24" s="2" customFormat="1" ht="15.75" customHeight="1">
      <c r="A51" s="23"/>
      <c r="B51" s="260" t="str">
        <f>'AMZN Auto Part MASTER'!$J$4</f>
        <v>Independent</v>
      </c>
      <c r="C51" s="207" t="s">
        <v>1</v>
      </c>
      <c r="D51" s="260" t="str">
        <f>'AMZN Auto Part MASTER'!$J$29</f>
        <v>None</v>
      </c>
      <c r="E51" s="18" t="s">
        <v>118</v>
      </c>
      <c r="F51" s="30" t="str">
        <f>'AMZN Auto Part MASTER'!$J$31</f>
        <v>Not using anyone more</v>
      </c>
      <c r="G51" s="36"/>
      <c r="H51" s="36"/>
      <c r="I51" s="36"/>
      <c r="J51" s="36"/>
      <c r="K51" s="55" t="str">
        <f>'AMZN Auto Part MASTER'!$J$33</f>
        <v>None</v>
      </c>
      <c r="L51" s="55" t="str">
        <f>'AMZN Auto Part MASTER'!$J$34</f>
        <v>None</v>
      </c>
      <c r="M51" s="55" t="str">
        <f>'AMZN Auto Part MASTER'!$J$35</f>
        <v>None</v>
      </c>
      <c r="N51" s="62" t="s">
        <v>118</v>
      </c>
      <c r="O51" s="36"/>
      <c r="Q51" s="62" t="s">
        <v>118</v>
      </c>
      <c r="R51" s="26"/>
      <c r="T51" s="62" t="s">
        <v>118</v>
      </c>
      <c r="U51" s="64"/>
      <c r="V51" s="56"/>
      <c r="W51" s="56"/>
      <c r="X51" s="56"/>
    </row>
    <row r="52" spans="1:24" s="2" customFormat="1" ht="15.75" customHeight="1">
      <c r="A52" s="23"/>
      <c r="B52" s="260" t="str">
        <f>'AMZN Auto Part MASTER'!$K$4</f>
        <v>Independent</v>
      </c>
      <c r="C52" s="207" t="s">
        <v>2</v>
      </c>
      <c r="D52" s="260" t="str">
        <f>'AMZN Auto Part MASTER'!$K$29</f>
        <v>None</v>
      </c>
      <c r="E52" s="18" t="s">
        <v>121</v>
      </c>
      <c r="F52" s="30" t="str">
        <f>'AMZN Auto Part MASTER'!$K$31</f>
        <v>Not using anyone more</v>
      </c>
      <c r="G52" s="36" t="s">
        <v>215</v>
      </c>
      <c r="H52" s="36" t="s">
        <v>214</v>
      </c>
      <c r="I52" s="36"/>
      <c r="J52" s="36"/>
      <c r="K52" s="55" t="str">
        <f>'AMZN Auto Part MASTER'!$K$33</f>
        <v>Auto Value</v>
      </c>
      <c r="L52" s="55" t="str">
        <f>'AMZN Auto Part MASTER'!$K$34</f>
        <v>Auto Value</v>
      </c>
      <c r="M52" s="55" t="str">
        <f>'AMZN Auto Part MASTER'!$K$35</f>
        <v>None</v>
      </c>
      <c r="N52" s="62"/>
      <c r="O52" s="36"/>
      <c r="Q52" s="62" t="s">
        <v>118</v>
      </c>
      <c r="R52" s="26"/>
      <c r="T52" s="26"/>
      <c r="U52" s="64"/>
      <c r="V52" s="56"/>
      <c r="W52" s="56"/>
      <c r="X52" s="56"/>
    </row>
    <row r="53" spans="1:24" s="2" customFormat="1" ht="15.75" customHeight="1">
      <c r="A53" s="23"/>
      <c r="B53" s="260" t="str">
        <f>'AMZN Auto Part MASTER'!$L$4</f>
        <v>Independent</v>
      </c>
      <c r="C53" s="207" t="s">
        <v>3</v>
      </c>
      <c r="D53" s="260" t="str">
        <f>'AMZN Auto Part MASTER'!$L$29</f>
        <v>Other</v>
      </c>
      <c r="E53" s="18" t="s">
        <v>121</v>
      </c>
      <c r="F53" s="30" t="str">
        <f>'AMZN Auto Part MASTER'!$L$31</f>
        <v>Made us a deal on parts. We get them better priced now with FMP and they were cheap to begin with. I'm not sure why we weren't using them before because they've always been solid with prices and good parts.</v>
      </c>
      <c r="G53" s="36" t="s">
        <v>193</v>
      </c>
      <c r="H53" s="36" t="s">
        <v>216</v>
      </c>
      <c r="I53" s="36"/>
      <c r="J53" s="36"/>
      <c r="K53" s="55" t="str">
        <f>'AMZN Auto Part MASTER'!$L$33</f>
        <v>None specifically</v>
      </c>
      <c r="L53" s="55" t="str">
        <f>'AMZN Auto Part MASTER'!$L$34</f>
        <v>FMP</v>
      </c>
      <c r="M53" s="55" t="str">
        <f>'AMZN Auto Part MASTER'!$L$35</f>
        <v>None specifically</v>
      </c>
      <c r="N53" s="62"/>
      <c r="O53" s="36"/>
      <c r="Q53" s="62"/>
      <c r="R53" s="26"/>
      <c r="T53" s="26"/>
      <c r="U53" s="64"/>
      <c r="V53" s="56"/>
      <c r="W53" s="56"/>
      <c r="X53" s="56"/>
    </row>
    <row r="54" spans="1:24" s="2" customFormat="1" ht="15.75" customHeight="1">
      <c r="A54" s="23"/>
      <c r="B54" s="260" t="str">
        <f>'AMZN Auto Part MASTER'!$M$4</f>
        <v>Independent</v>
      </c>
      <c r="C54" s="207" t="s">
        <v>4</v>
      </c>
      <c r="D54" s="260" t="str">
        <f>'AMZN Auto Part MASTER'!$M$29</f>
        <v>Other</v>
      </c>
      <c r="E54" s="18" t="s">
        <v>94</v>
      </c>
      <c r="F54" s="30" t="str">
        <f>'AMZN Auto Part MASTER'!$M$31</f>
        <v>Availability and close to their warehouse.</v>
      </c>
      <c r="G54" s="36" t="s">
        <v>217</v>
      </c>
      <c r="H54" s="36" t="s">
        <v>214</v>
      </c>
      <c r="I54" s="36"/>
      <c r="J54" s="36"/>
      <c r="K54" s="55" t="str">
        <f>'AMZN Auto Part MASTER'!$M$33</f>
        <v>None specifically</v>
      </c>
      <c r="L54" s="55" t="str">
        <f>'AMZN Auto Part MASTER'!$M$34</f>
        <v>None specifically</v>
      </c>
      <c r="M54" s="55" t="str">
        <f>'AMZN Auto Part MASTER'!$M$35</f>
        <v>None specifically</v>
      </c>
      <c r="N54" s="62"/>
      <c r="O54" s="36"/>
      <c r="Q54" s="62"/>
      <c r="R54" s="26"/>
      <c r="T54" s="26"/>
      <c r="U54" s="64"/>
      <c r="V54" s="56"/>
      <c r="W54" s="56"/>
      <c r="X54" s="56"/>
    </row>
    <row r="55" spans="1:24" s="2" customFormat="1" ht="15.75" customHeight="1">
      <c r="A55" s="23"/>
      <c r="B55" s="260" t="str">
        <f>'AMZN Auto Part MASTER'!$N$4</f>
        <v>Independent</v>
      </c>
      <c r="C55" s="207" t="s">
        <v>10</v>
      </c>
      <c r="D55" s="260" t="str">
        <f>'AMZN Auto Part MASTER'!$N$29</f>
        <v>WorldPac</v>
      </c>
      <c r="E55" s="18" t="s">
        <v>116</v>
      </c>
      <c r="F55" s="30" t="str">
        <f>'AMZN Auto Part MASTER'!$N$31</f>
        <v>They opened a location that's very close to us. We will be using them more. And seeing more European imports.</v>
      </c>
      <c r="G55" s="36"/>
      <c r="H55" s="36"/>
      <c r="I55" s="36"/>
      <c r="J55" s="36"/>
      <c r="K55" s="55" t="str">
        <f>'AMZN Auto Part MASTER'!$N$33</f>
        <v>WorldPac</v>
      </c>
      <c r="L55" s="55" t="str">
        <f>'AMZN Auto Part MASTER'!$N$34</f>
        <v>WorldPac</v>
      </c>
      <c r="M55" s="55" t="str">
        <f>'AMZN Auto Part MASTER'!$N$35</f>
        <v>None specifically</v>
      </c>
      <c r="N55" s="62"/>
      <c r="O55" s="36"/>
      <c r="Q55" s="62"/>
      <c r="R55" s="26"/>
      <c r="T55" s="26"/>
      <c r="U55" s="64"/>
      <c r="V55" s="56"/>
      <c r="W55" s="56"/>
      <c r="X55" s="56"/>
    </row>
    <row r="56" spans="1:24" s="2" customFormat="1" ht="15.75" customHeight="1">
      <c r="A56" s="23"/>
      <c r="B56" s="260" t="str">
        <f>'AMZN Auto Part MASTER'!$O$4</f>
        <v>Independent</v>
      </c>
      <c r="C56" s="207" t="s">
        <v>11</v>
      </c>
      <c r="D56" s="260" t="str">
        <f>'AMZN Auto Part MASTER'!$O$29</f>
        <v>O'Reilly</v>
      </c>
      <c r="E56" s="18" t="s">
        <v>118</v>
      </c>
      <c r="F56" s="30" t="str">
        <f>'AMZN Auto Part MASTER'!$O$31</f>
        <v>NAPA closed down the store that was close to us. So we shifted business to O'Reilly.</v>
      </c>
      <c r="G56" s="36" t="s">
        <v>217</v>
      </c>
      <c r="H56" s="36" t="s">
        <v>94</v>
      </c>
      <c r="I56" s="36"/>
      <c r="J56" s="36"/>
      <c r="K56" s="55" t="str">
        <f>'AMZN Auto Part MASTER'!$O$33</f>
        <v>None specifically</v>
      </c>
      <c r="L56" s="55" t="str">
        <f>'AMZN Auto Part MASTER'!$O$34</f>
        <v>None specifically</v>
      </c>
      <c r="M56" s="55" t="str">
        <f>'AMZN Auto Part MASTER'!$O$35</f>
        <v>None specifically</v>
      </c>
      <c r="N56" s="62" t="s">
        <v>118</v>
      </c>
      <c r="O56" s="36"/>
      <c r="Q56" s="62" t="s">
        <v>118</v>
      </c>
      <c r="R56" s="26"/>
      <c r="T56" s="62" t="s">
        <v>118</v>
      </c>
      <c r="U56" s="64"/>
      <c r="V56" s="56"/>
      <c r="W56" s="56"/>
      <c r="X56" s="56"/>
    </row>
    <row r="57" spans="1:24" s="2" customFormat="1" ht="15.75" customHeight="1">
      <c r="A57" s="23"/>
      <c r="B57" s="260" t="str">
        <f>'AMZN Auto Part MASTER'!$P$4</f>
        <v>Independent</v>
      </c>
      <c r="C57" s="207" t="s">
        <v>12</v>
      </c>
      <c r="D57" s="260" t="str">
        <f>'AMZN Auto Part MASTER'!$P$29</f>
        <v>None</v>
      </c>
      <c r="E57" s="18" t="s">
        <v>120</v>
      </c>
      <c r="F57" s="30" t="str">
        <f>'AMZN Auto Part MASTER'!$P$31</f>
        <v>No actual change.</v>
      </c>
      <c r="G57" s="36" t="s">
        <v>213</v>
      </c>
      <c r="H57" s="36"/>
      <c r="I57" s="36"/>
      <c r="J57" s="36"/>
      <c r="K57" s="55" t="str">
        <f>'AMZN Auto Part MASTER'!$P$33</f>
        <v>WorldPac</v>
      </c>
      <c r="L57" s="55" t="str">
        <f>'AMZN Auto Part MASTER'!$P$34</f>
        <v>None</v>
      </c>
      <c r="M57" s="55" t="str">
        <f>'AMZN Auto Part MASTER'!$P$35</f>
        <v>None</v>
      </c>
      <c r="N57" s="62"/>
      <c r="O57" s="36"/>
      <c r="Q57" s="63"/>
      <c r="R57" s="26"/>
      <c r="T57" s="26"/>
      <c r="U57" s="64"/>
      <c r="V57" s="56"/>
      <c r="W57" s="56"/>
      <c r="X57" s="56"/>
    </row>
    <row r="58" spans="1:24" s="2" customFormat="1" ht="15.75" customHeight="1">
      <c r="A58" s="23"/>
      <c r="B58" s="260" t="str">
        <f>'AMZN Auto Part MASTER'!$Q$4</f>
        <v>Independent</v>
      </c>
      <c r="C58" s="207" t="s">
        <v>13</v>
      </c>
      <c r="D58" s="260" t="str">
        <f>'AMZN Auto Part MASTER'!$Q$29</f>
        <v>AutoZone</v>
      </c>
      <c r="E58" s="18" t="s">
        <v>116</v>
      </c>
      <c r="F58" s="30" t="str">
        <f>'AMZN Auto Part MASTER'!$Q$31</f>
        <v>Built new storage box for them.</v>
      </c>
      <c r="G58" s="36" t="s">
        <v>215</v>
      </c>
      <c r="H58" s="36"/>
      <c r="I58" s="36"/>
      <c r="J58" s="36"/>
      <c r="K58" s="55">
        <f>'AMZN Auto Part MASTER'!$Q$33</f>
        <v>0</v>
      </c>
      <c r="L58" s="55" t="str">
        <f>'AMZN Auto Part MASTER'!$Q$34</f>
        <v>O'Reilly</v>
      </c>
      <c r="M58" s="55">
        <f>'AMZN Auto Part MASTER'!$Q$35</f>
        <v>0</v>
      </c>
      <c r="N58" s="62"/>
      <c r="O58" s="36"/>
      <c r="Q58" s="62"/>
      <c r="R58" s="26"/>
      <c r="T58" s="26"/>
      <c r="U58" s="64"/>
      <c r="V58" s="56"/>
      <c r="W58" s="56"/>
      <c r="X58" s="56"/>
    </row>
    <row r="59" spans="1:24" s="2" customFormat="1" ht="15.75" customHeight="1">
      <c r="A59" s="23"/>
      <c r="B59" s="260" t="str">
        <f>'AMZN Auto Part MASTER'!$R$4</f>
        <v>Independent</v>
      </c>
      <c r="C59" s="207" t="s">
        <v>14</v>
      </c>
      <c r="D59" s="260" t="str">
        <f>'AMZN Auto Part MASTER'!$R$29</f>
        <v>Other</v>
      </c>
      <c r="E59" s="18" t="s">
        <v>94</v>
      </c>
      <c r="F59" s="30" t="str">
        <f>'AMZN Auto Part MASTER'!$R$31</f>
        <v>We get parts faster.</v>
      </c>
      <c r="G59" s="36"/>
      <c r="H59" s="36"/>
      <c r="I59" s="36"/>
      <c r="J59" s="36"/>
      <c r="K59" s="55" t="str">
        <f>'AMZN Auto Part MASTER'!$R$33</f>
        <v>Same</v>
      </c>
      <c r="L59" s="55" t="str">
        <f>'AMZN Auto Part MASTER'!$R$34</f>
        <v>Same</v>
      </c>
      <c r="M59" s="55" t="str">
        <f>'AMZN Auto Part MASTER'!$R$35</f>
        <v>Same</v>
      </c>
      <c r="N59" s="62"/>
      <c r="O59" s="36"/>
      <c r="Q59" s="62"/>
      <c r="R59" s="26"/>
      <c r="T59" s="26"/>
      <c r="U59" s="64"/>
      <c r="V59" s="56"/>
      <c r="W59" s="56"/>
      <c r="X59" s="56"/>
    </row>
    <row r="60" spans="1:24" s="2" customFormat="1" ht="15.75" customHeight="1">
      <c r="A60" s="23"/>
      <c r="B60" s="260" t="str">
        <f>'AMZN Auto Part MASTER'!$S$4</f>
        <v>Independent</v>
      </c>
      <c r="C60" s="207" t="s">
        <v>15</v>
      </c>
      <c r="D60" s="260" t="str">
        <f>'AMZN Auto Part MASTER'!$S$29</f>
        <v>Other</v>
      </c>
      <c r="E60" s="18"/>
      <c r="F60" s="30" t="str">
        <f>'AMZN Auto Part MASTER'!$S$31</f>
        <v>Better prices.</v>
      </c>
      <c r="G60" s="36"/>
      <c r="H60" s="36"/>
      <c r="I60" s="36"/>
      <c r="J60" s="36"/>
      <c r="K60" s="55" t="str">
        <f>'AMZN Auto Part MASTER'!$S$33</f>
        <v>None</v>
      </c>
      <c r="L60" s="55" t="str">
        <f>'AMZN Auto Part MASTER'!$S$34</f>
        <v>O'Reilly</v>
      </c>
      <c r="M60" s="55" t="str">
        <f>'AMZN Auto Part MASTER'!$S$35</f>
        <v>O'Reilly</v>
      </c>
      <c r="N60" s="62"/>
      <c r="O60" s="36"/>
      <c r="Q60" s="62"/>
      <c r="R60" s="26"/>
      <c r="T60" s="26"/>
      <c r="U60" s="64"/>
      <c r="V60" s="56"/>
      <c r="W60" s="56"/>
      <c r="X60" s="56"/>
    </row>
    <row r="61" spans="1:24" s="2" customFormat="1" ht="15.75" customHeight="1">
      <c r="A61" s="23"/>
      <c r="B61" s="260" t="str">
        <f>'AMZN Auto Part MASTER'!$T$4</f>
        <v>Independent</v>
      </c>
      <c r="C61" s="207" t="s">
        <v>16</v>
      </c>
      <c r="D61" s="260" t="str">
        <f>'AMZN Auto Part MASTER'!$T$29</f>
        <v>O'Reilly</v>
      </c>
      <c r="E61" s="18" t="s">
        <v>94</v>
      </c>
      <c r="F61" s="30" t="str">
        <f>'AMZN Auto Part MASTER'!$T$31</f>
        <v>Their service has gotten better over the years.</v>
      </c>
      <c r="G61" s="36" t="s">
        <v>193</v>
      </c>
      <c r="H61" s="36"/>
      <c r="I61" s="36"/>
      <c r="J61" s="36"/>
      <c r="K61" s="55" t="str">
        <f>'AMZN Auto Part MASTER'!$T$33</f>
        <v>O'Reilly</v>
      </c>
      <c r="L61" s="55" t="str">
        <f>'AMZN Auto Part MASTER'!$T$34</f>
        <v>O'Reilly</v>
      </c>
      <c r="M61" s="55" t="str">
        <f>'AMZN Auto Part MASTER'!$T$35</f>
        <v>O'Reilly</v>
      </c>
      <c r="N61" s="62"/>
      <c r="O61" s="36"/>
      <c r="Q61" s="26" t="s">
        <v>121</v>
      </c>
      <c r="R61" s="26" t="s">
        <v>116</v>
      </c>
      <c r="T61" s="26"/>
      <c r="U61" s="64"/>
      <c r="V61" s="56"/>
      <c r="W61" s="56"/>
      <c r="X61" s="56"/>
    </row>
    <row r="62" spans="1:24" s="2" customFormat="1" ht="15.75" customHeight="1">
      <c r="A62" s="23"/>
      <c r="B62" s="260" t="str">
        <f>'AMZN Auto Part MASTER'!$U$4</f>
        <v>Independent</v>
      </c>
      <c r="C62" s="207" t="s">
        <v>17</v>
      </c>
      <c r="D62" s="260" t="str">
        <f>'AMZN Auto Part MASTER'!$U$29</f>
        <v xml:space="preserve">None   </v>
      </c>
      <c r="E62" s="18" t="s">
        <v>120</v>
      </c>
      <c r="F62" s="30">
        <f>'AMZN Auto Part MASTER'!$U$31</f>
        <v>0</v>
      </c>
      <c r="G62" s="36" t="s">
        <v>94</v>
      </c>
      <c r="H62" s="36"/>
      <c r="I62" s="36"/>
      <c r="J62" s="36"/>
      <c r="K62" s="55" t="str">
        <f>'AMZN Auto Part MASTER'!$U$33</f>
        <v>Church's Autoparts</v>
      </c>
      <c r="L62" s="55" t="str">
        <f>'AMZN Auto Part MASTER'!$U$34</f>
        <v>Church's Autoparts</v>
      </c>
      <c r="M62" s="55" t="str">
        <f>'AMZN Auto Part MASTER'!$U$35</f>
        <v>Church's Autoparts</v>
      </c>
      <c r="N62" s="62"/>
      <c r="O62" s="36"/>
      <c r="Q62" s="62"/>
      <c r="R62" s="26"/>
      <c r="T62" s="26"/>
      <c r="U62" s="64"/>
      <c r="V62" s="56"/>
      <c r="W62" s="56"/>
      <c r="X62" s="56"/>
    </row>
    <row r="63" spans="1:24" s="2" customFormat="1" ht="15.75" customHeight="1">
      <c r="A63" s="23"/>
      <c r="B63" s="260" t="str">
        <f>'AMZN Auto Part MASTER'!$V$4</f>
        <v>Independent</v>
      </c>
      <c r="C63" s="207" t="s">
        <v>18</v>
      </c>
      <c r="D63" s="260" t="str">
        <f>'AMZN Auto Part MASTER'!$V$29</f>
        <v>WorldPac</v>
      </c>
      <c r="E63" s="18"/>
      <c r="F63" s="30">
        <f>'AMZN Auto Part MASTER'!$V$31</f>
        <v>0</v>
      </c>
      <c r="G63" s="36"/>
      <c r="H63" s="36"/>
      <c r="I63" s="36"/>
      <c r="J63" s="36"/>
      <c r="K63" s="55" t="str">
        <f>'AMZN Auto Part MASTER'!$V$33</f>
        <v>WorldPac</v>
      </c>
      <c r="L63" s="55" t="str">
        <f>'AMZN Auto Part MASTER'!$V$34</f>
        <v>WorldPac</v>
      </c>
      <c r="M63" s="55" t="str">
        <f>'AMZN Auto Part MASTER'!$V$35</f>
        <v>WorldPac</v>
      </c>
      <c r="N63" s="62"/>
      <c r="O63" s="36"/>
      <c r="Q63" s="26" t="s">
        <v>121</v>
      </c>
      <c r="R63" s="26"/>
      <c r="T63" s="26"/>
      <c r="U63" s="64"/>
      <c r="V63" s="56"/>
      <c r="W63" s="56"/>
      <c r="X63" s="56"/>
    </row>
    <row r="64" spans="1:24" s="2" customFormat="1" ht="15.75" customHeight="1">
      <c r="A64" s="23"/>
      <c r="B64" s="260" t="str">
        <f>'AMZN Auto Part MASTER'!$W$4</f>
        <v>Independent</v>
      </c>
      <c r="C64" s="207" t="s">
        <v>19</v>
      </c>
      <c r="D64" s="260" t="str">
        <f>'AMZN Auto Part MASTER'!$W$29</f>
        <v>None</v>
      </c>
      <c r="E64" s="18" t="s">
        <v>117</v>
      </c>
      <c r="F64" s="30">
        <f>'AMZN Auto Part MASTER'!$W$31</f>
        <v>0</v>
      </c>
      <c r="G64" s="36" t="s">
        <v>94</v>
      </c>
      <c r="H64" s="36"/>
      <c r="I64" s="36"/>
      <c r="J64" s="36"/>
      <c r="K64" s="55" t="str">
        <f>'AMZN Auto Part MASTER'!$W$33</f>
        <v>factory motor parts</v>
      </c>
      <c r="L64" s="55" t="str">
        <f>'AMZN Auto Part MASTER'!$W$34</f>
        <v>factory motor parts</v>
      </c>
      <c r="M64" s="55" t="str">
        <f>'AMZN Auto Part MASTER'!$W$35</f>
        <v>factory motor parts</v>
      </c>
      <c r="N64" s="94" t="s">
        <v>117</v>
      </c>
      <c r="O64" s="36"/>
      <c r="Q64" s="94" t="s">
        <v>117</v>
      </c>
      <c r="R64" s="26"/>
      <c r="T64" s="94" t="s">
        <v>117</v>
      </c>
      <c r="U64" s="64"/>
      <c r="V64" s="56"/>
      <c r="W64" s="56"/>
      <c r="X64" s="56"/>
    </row>
    <row r="65" spans="1:24" s="2" customFormat="1" ht="15.75" customHeight="1">
      <c r="A65" s="23"/>
      <c r="B65" s="260" t="str">
        <f>'AMZN Auto Part MASTER'!$X$4</f>
        <v>Independent</v>
      </c>
      <c r="C65" s="207" t="s">
        <v>20</v>
      </c>
      <c r="D65" s="260" t="str">
        <f>'AMZN Auto Part MASTER'!$X$29</f>
        <v>None</v>
      </c>
      <c r="E65" s="18" t="s">
        <v>120</v>
      </c>
      <c r="F65" s="30">
        <f>'AMZN Auto Part MASTER'!$X$31</f>
        <v>0</v>
      </c>
      <c r="G65" s="36" t="s">
        <v>193</v>
      </c>
      <c r="H65" s="36" t="s">
        <v>213</v>
      </c>
      <c r="I65" s="36"/>
      <c r="J65" s="36"/>
      <c r="K65" s="55" t="str">
        <f>'AMZN Auto Part MASTER'!$X$33</f>
        <v>AutoZone</v>
      </c>
      <c r="L65" s="55" t="str">
        <f>'AMZN Auto Part MASTER'!$X$34</f>
        <v>O'Reilly</v>
      </c>
      <c r="M65" s="55" t="str">
        <f>'AMZN Auto Part MASTER'!$X$35</f>
        <v>AutoZone</v>
      </c>
      <c r="N65" s="62" t="s">
        <v>121</v>
      </c>
      <c r="O65" s="36"/>
      <c r="Q65" s="62" t="s">
        <v>94</v>
      </c>
      <c r="R65" s="94" t="s">
        <v>120</v>
      </c>
      <c r="T65" s="94" t="s">
        <v>120</v>
      </c>
      <c r="U65" s="64"/>
      <c r="V65" s="56"/>
      <c r="W65" s="56"/>
      <c r="X65" s="56"/>
    </row>
    <row r="66" spans="1:24" s="2" customFormat="1" ht="15.75" customHeight="1">
      <c r="A66" s="23"/>
      <c r="B66" s="260" t="str">
        <f>'AMZN Auto Part MASTER'!$Y$4</f>
        <v>Independent</v>
      </c>
      <c r="C66" s="207" t="s">
        <v>21</v>
      </c>
      <c r="D66" s="260" t="str">
        <f>'AMZN Auto Part MASTER'!$Y$29</f>
        <v xml:space="preserve">None  </v>
      </c>
      <c r="E66" s="18" t="s">
        <v>94</v>
      </c>
      <c r="F66" s="30">
        <f>'AMZN Auto Part MASTER'!$Y$31</f>
        <v>0</v>
      </c>
      <c r="G66" s="36"/>
      <c r="H66" s="36"/>
      <c r="I66" s="36"/>
      <c r="J66" s="36"/>
      <c r="K66" s="55" t="str">
        <f>'AMZN Auto Part MASTER'!$Y$33</f>
        <v>Berridon</v>
      </c>
      <c r="L66" s="55" t="str">
        <f>'AMZN Auto Part MASTER'!$Y$34</f>
        <v>Berridon</v>
      </c>
      <c r="M66" s="55" t="str">
        <f>'AMZN Auto Part MASTER'!$Y$35</f>
        <v>Berridon</v>
      </c>
      <c r="N66" s="62" t="s">
        <v>94</v>
      </c>
      <c r="O66" s="36"/>
      <c r="Q66" s="62" t="s">
        <v>94</v>
      </c>
      <c r="R66" s="26"/>
      <c r="T66" s="62" t="s">
        <v>94</v>
      </c>
      <c r="U66" s="64"/>
      <c r="V66" s="56"/>
      <c r="W66" s="56"/>
      <c r="X66" s="56"/>
    </row>
    <row r="67" spans="1:24" s="2" customFormat="1" ht="15.75" customHeight="1">
      <c r="A67" s="23"/>
      <c r="B67" s="260" t="str">
        <f>'AMZN Auto Part MASTER'!$Z$4</f>
        <v>Independent</v>
      </c>
      <c r="C67" s="207" t="s">
        <v>22</v>
      </c>
      <c r="D67" s="260" t="str">
        <f>'AMZN Auto Part MASTER'!$Z$29</f>
        <v>None</v>
      </c>
      <c r="E67" s="18"/>
      <c r="F67" s="30">
        <f>'AMZN Auto Part MASTER'!$Z$31</f>
        <v>0</v>
      </c>
      <c r="G67" s="36" t="s">
        <v>214</v>
      </c>
      <c r="H67" s="36"/>
      <c r="I67" s="36"/>
      <c r="J67" s="36"/>
      <c r="K67" s="55" t="str">
        <f>'AMZN Auto Part MASTER'!$Z$33</f>
        <v>None in particular</v>
      </c>
      <c r="L67" s="55" t="str">
        <f>'AMZN Auto Part MASTER'!$Z$34</f>
        <v>Local wholesalers</v>
      </c>
      <c r="M67" s="55" t="str">
        <f>'AMZN Auto Part MASTER'!$Z$35</f>
        <v>None in particular</v>
      </c>
      <c r="N67" s="62"/>
      <c r="O67" s="36"/>
      <c r="Q67" s="62" t="s">
        <v>94</v>
      </c>
      <c r="R67" s="26"/>
      <c r="T67" s="26"/>
      <c r="U67" s="64"/>
      <c r="V67" s="56"/>
      <c r="W67" s="56"/>
      <c r="X67" s="56"/>
    </row>
    <row r="68" spans="1:24" s="2" customFormat="1" ht="15.75" customHeight="1">
      <c r="A68" s="23"/>
      <c r="B68" s="260" t="str">
        <f>'AMZN Auto Part MASTER'!$AA$4</f>
        <v>Independent</v>
      </c>
      <c r="C68" s="207" t="s">
        <v>23</v>
      </c>
      <c r="D68" s="260" t="str">
        <f>'AMZN Auto Part MASTER'!$AA$29</f>
        <v>None</v>
      </c>
      <c r="E68" s="18" t="s">
        <v>120</v>
      </c>
      <c r="F68" s="30">
        <f>'AMZN Auto Part MASTER'!$AA$31</f>
        <v>0</v>
      </c>
      <c r="G68" s="36"/>
      <c r="H68" s="36"/>
      <c r="I68" s="36"/>
      <c r="J68" s="36"/>
      <c r="K68" s="55" t="str">
        <f>'AMZN Auto Part MASTER'!$AA$33</f>
        <v>AutoZone</v>
      </c>
      <c r="L68" s="55" t="str">
        <f>'AMZN Auto Part MASTER'!$AA$34</f>
        <v>AutoZone</v>
      </c>
      <c r="M68" s="55" t="str">
        <f>'AMZN Auto Part MASTER'!$AA$35</f>
        <v>O'Reilly</v>
      </c>
      <c r="N68" s="94" t="s">
        <v>120</v>
      </c>
      <c r="O68" s="36"/>
      <c r="Q68" s="62" t="s">
        <v>94</v>
      </c>
      <c r="R68" s="26"/>
      <c r="T68" s="26" t="s">
        <v>199</v>
      </c>
      <c r="U68" s="64"/>
      <c r="V68" s="56"/>
      <c r="W68" s="56"/>
      <c r="X68" s="56"/>
    </row>
    <row r="69" spans="1:24" s="2" customFormat="1" ht="15.75" customHeight="1">
      <c r="A69" s="23"/>
      <c r="B69" s="260" t="str">
        <f>'AMZN Auto Part MASTER'!$AB$4</f>
        <v>Independent</v>
      </c>
      <c r="C69" s="207" t="s">
        <v>24</v>
      </c>
      <c r="D69" s="260" t="str">
        <f>'AMZN Auto Part MASTER'!$AB$29</f>
        <v xml:space="preserve">None  </v>
      </c>
      <c r="E69" s="18" t="s">
        <v>94</v>
      </c>
      <c r="F69" s="30">
        <f>'AMZN Auto Part MASTER'!$AB$31</f>
        <v>0</v>
      </c>
      <c r="G69" s="36" t="s">
        <v>94</v>
      </c>
      <c r="H69" s="36"/>
      <c r="I69" s="36"/>
      <c r="J69" s="36"/>
      <c r="K69" s="55" t="str">
        <f>'AMZN Auto Part MASTER'!$AB$33</f>
        <v>Local Nissan dealership</v>
      </c>
      <c r="L69" s="55" t="str">
        <f>'AMZN Auto Part MASTER'!$AB$34</f>
        <v>Tuston Toyota</v>
      </c>
      <c r="M69" s="55" t="str">
        <f>'AMZN Auto Part MASTER'!$AB$35</f>
        <v>Tuston Toyota</v>
      </c>
      <c r="N69" s="62"/>
      <c r="O69" s="36"/>
      <c r="Q69" s="62"/>
      <c r="R69" s="26"/>
      <c r="T69" s="26"/>
      <c r="U69" s="64"/>
      <c r="V69" s="56"/>
      <c r="W69" s="56"/>
      <c r="X69" s="56"/>
    </row>
    <row r="70" spans="1:24" s="2" customFormat="1" ht="15.75" customHeight="1">
      <c r="A70" s="23"/>
      <c r="B70" s="260" t="str">
        <f>'AMZN Auto Part MASTER'!$AC$4</f>
        <v>Independent</v>
      </c>
      <c r="C70" s="207" t="s">
        <v>25</v>
      </c>
      <c r="D70" s="260" t="str">
        <f>'AMZN Auto Part MASTER'!$AC$29</f>
        <v>None</v>
      </c>
      <c r="E70" s="18" t="s">
        <v>120</v>
      </c>
      <c r="F70" s="30">
        <f>'AMZN Auto Part MASTER'!$AC$31</f>
        <v>0</v>
      </c>
      <c r="G70" s="36" t="s">
        <v>215</v>
      </c>
      <c r="H70" s="36"/>
      <c r="I70" s="36"/>
      <c r="J70" s="36"/>
      <c r="K70" s="55" t="str">
        <f>'AMZN Auto Part MASTER'!$AC$33</f>
        <v>LMI</v>
      </c>
      <c r="L70" s="55" t="str">
        <f>'AMZN Auto Part MASTER'!$AC$34</f>
        <v>LMI</v>
      </c>
      <c r="M70" s="55" t="str">
        <f>'AMZN Auto Part MASTER'!$AC$35</f>
        <v>Webbers</v>
      </c>
      <c r="N70" s="94" t="s">
        <v>117</v>
      </c>
      <c r="O70" s="36"/>
      <c r="Q70" s="94" t="s">
        <v>117</v>
      </c>
      <c r="R70" s="26"/>
      <c r="T70" s="94" t="s">
        <v>117</v>
      </c>
      <c r="U70" s="64"/>
      <c r="V70" s="56"/>
      <c r="W70" s="56"/>
      <c r="X70" s="56"/>
    </row>
    <row r="71" spans="1:24" s="2" customFormat="1" ht="15.75" customHeight="1">
      <c r="A71" s="23"/>
      <c r="B71" s="260" t="str">
        <f>'AMZN Auto Part MASTER'!$AD$4</f>
        <v>Independent</v>
      </c>
      <c r="C71" s="207" t="s">
        <v>26</v>
      </c>
      <c r="D71" s="260" t="str">
        <f>'AMZN Auto Part MASTER'!$AD$29</f>
        <v>None</v>
      </c>
      <c r="E71" s="18" t="s">
        <v>94</v>
      </c>
      <c r="F71" s="30">
        <f>'AMZN Auto Part MASTER'!$AD$31</f>
        <v>0</v>
      </c>
      <c r="G71" s="36" t="s">
        <v>94</v>
      </c>
      <c r="H71" s="36"/>
      <c r="I71" s="36"/>
      <c r="J71" s="36"/>
      <c r="K71" s="55" t="str">
        <f>'AMZN Auto Part MASTER'!$AD$33</f>
        <v>WorldPac</v>
      </c>
      <c r="L71" s="55" t="str">
        <f>'AMZN Auto Part MASTER'!$AD$34</f>
        <v>WorldPac</v>
      </c>
      <c r="M71" s="55" t="str">
        <f>'AMZN Auto Part MASTER'!$AD$35</f>
        <v>WorldPac</v>
      </c>
      <c r="N71" s="62"/>
      <c r="O71" s="36"/>
      <c r="Q71" s="62"/>
      <c r="R71" s="26"/>
      <c r="T71" s="26"/>
      <c r="U71" s="64"/>
      <c r="V71" s="56"/>
      <c r="W71" s="56"/>
      <c r="X71" s="56"/>
    </row>
    <row r="72" spans="1:24" s="2" customFormat="1" ht="15.75" customHeight="1">
      <c r="A72" s="23"/>
      <c r="B72" s="260" t="str">
        <f>'AMZN Auto Part MASTER'!$AE$4</f>
        <v>Independent</v>
      </c>
      <c r="C72" s="207" t="s">
        <v>27</v>
      </c>
      <c r="D72" s="260" t="str">
        <f>'AMZN Auto Part MASTER'!$AE$29</f>
        <v>None</v>
      </c>
      <c r="E72" s="18"/>
      <c r="F72" s="30">
        <f>'AMZN Auto Part MASTER'!$AE$31</f>
        <v>0</v>
      </c>
      <c r="G72" s="36"/>
      <c r="H72" s="36"/>
      <c r="I72" s="36"/>
      <c r="J72" s="36"/>
      <c r="K72" s="55" t="str">
        <f>'AMZN Auto Part MASTER'!$AE$33</f>
        <v>None in particular.</v>
      </c>
      <c r="L72" s="55" t="str">
        <f>'AMZN Auto Part MASTER'!$AE$34</f>
        <v>None in particular.</v>
      </c>
      <c r="M72" s="55" t="str">
        <f>'AMZN Auto Part MASTER'!$AE$35</f>
        <v>None in particular.</v>
      </c>
      <c r="N72" s="62"/>
      <c r="O72" s="36"/>
      <c r="Q72" s="62"/>
      <c r="R72" s="26"/>
      <c r="T72" s="26"/>
      <c r="U72" s="64"/>
      <c r="V72" s="56"/>
      <c r="W72" s="56"/>
      <c r="X72" s="56"/>
    </row>
    <row r="73" spans="1:24" s="2" customFormat="1" ht="15.75" customHeight="1">
      <c r="A73" s="23"/>
      <c r="B73" s="260" t="str">
        <f>'AMZN Auto Part MASTER'!$AF$4</f>
        <v>Independent</v>
      </c>
      <c r="C73" s="207" t="s">
        <v>28</v>
      </c>
      <c r="D73" s="260" t="str">
        <f>'AMZN Auto Part MASTER'!$AF$29</f>
        <v>None</v>
      </c>
      <c r="E73" s="18" t="s">
        <v>94</v>
      </c>
      <c r="F73" s="30">
        <f>'AMZN Auto Part MASTER'!$AF$31</f>
        <v>0</v>
      </c>
      <c r="G73" s="36"/>
      <c r="H73" s="36"/>
      <c r="I73" s="36"/>
      <c r="J73" s="36"/>
      <c r="K73" s="55" t="str">
        <f>'AMZN Auto Part MASTER'!$AF$33</f>
        <v>None in particular.</v>
      </c>
      <c r="L73" s="55" t="str">
        <f>'AMZN Auto Part MASTER'!$AF$34</f>
        <v>None in particular.</v>
      </c>
      <c r="M73" s="55" t="str">
        <f>'AMZN Auto Part MASTER'!$AF$35</f>
        <v>None in particular.</v>
      </c>
      <c r="N73" s="62"/>
      <c r="O73" s="36"/>
      <c r="Q73" s="62"/>
      <c r="R73" s="26"/>
      <c r="T73" s="26"/>
      <c r="U73" s="64"/>
      <c r="V73" s="56"/>
      <c r="W73" s="56"/>
      <c r="X73" s="56"/>
    </row>
    <row r="74" spans="1:24" s="2" customFormat="1" ht="15.75" customHeight="1">
      <c r="A74" s="23"/>
      <c r="B74" s="260" t="str">
        <f>'AMZN Auto Part MASTER'!$AG$4</f>
        <v>Independent</v>
      </c>
      <c r="C74" s="207" t="s">
        <v>29</v>
      </c>
      <c r="D74" s="260" t="str">
        <f>'AMZN Auto Part MASTER'!$AG$29</f>
        <v>None</v>
      </c>
      <c r="E74" s="18" t="s">
        <v>94</v>
      </c>
      <c r="F74" s="30">
        <f>'AMZN Auto Part MASTER'!$AG$31</f>
        <v>0</v>
      </c>
      <c r="G74" s="36" t="s">
        <v>215</v>
      </c>
      <c r="H74" s="36"/>
      <c r="I74" s="36"/>
      <c r="J74" s="36"/>
      <c r="K74" s="55" t="str">
        <f>'AMZN Auto Part MASTER'!$AG$33</f>
        <v>WorldPac</v>
      </c>
      <c r="L74" s="55" t="str">
        <f>'AMZN Auto Part MASTER'!$AG$34</f>
        <v>IMC</v>
      </c>
      <c r="M74" s="55" t="str">
        <f>'AMZN Auto Part MASTER'!$AG$35</f>
        <v>IMC</v>
      </c>
      <c r="N74" s="62"/>
      <c r="O74" s="36"/>
      <c r="Q74" s="62"/>
      <c r="R74" s="26"/>
      <c r="T74" s="26"/>
      <c r="U74" s="64"/>
      <c r="V74" s="56"/>
      <c r="W74" s="56"/>
      <c r="X74" s="56"/>
    </row>
    <row r="75" spans="1:24" s="2" customFormat="1" ht="15.75" customHeight="1">
      <c r="A75" s="23"/>
      <c r="B75" s="260" t="str">
        <f>'AMZN Auto Part MASTER'!$AH$4</f>
        <v>Independent</v>
      </c>
      <c r="C75" s="207" t="s">
        <v>30</v>
      </c>
      <c r="D75" s="260" t="str">
        <f>'AMZN Auto Part MASTER'!$AH$29</f>
        <v>None</v>
      </c>
      <c r="E75" s="18" t="s">
        <v>94</v>
      </c>
      <c r="F75" s="30" t="str">
        <f>'AMZN Auto Part MASTER'!$AH$31</f>
        <v>None, things have stayed the same from what it was last year.</v>
      </c>
      <c r="G75" s="36" t="s">
        <v>215</v>
      </c>
      <c r="H75" s="36" t="s">
        <v>213</v>
      </c>
      <c r="I75" s="36" t="s">
        <v>214</v>
      </c>
      <c r="J75" s="36" t="s">
        <v>217</v>
      </c>
      <c r="K75" s="55" t="str">
        <f>'AMZN Auto Part MASTER'!$AH$33</f>
        <v>None specifically</v>
      </c>
      <c r="L75" s="55" t="str">
        <f>'AMZN Auto Part MASTER'!$AH$34</f>
        <v>None specifically</v>
      </c>
      <c r="M75" s="55" t="str">
        <f>'AMZN Auto Part MASTER'!$AH$35</f>
        <v>None specifically</v>
      </c>
      <c r="N75" s="62"/>
      <c r="O75" s="36"/>
      <c r="Q75" s="62"/>
      <c r="R75" s="26"/>
      <c r="T75" s="26"/>
      <c r="U75" s="64"/>
      <c r="V75" s="56"/>
      <c r="W75" s="56"/>
      <c r="X75" s="56"/>
    </row>
    <row r="76" spans="1:24" s="2" customFormat="1" ht="15.75" customHeight="1">
      <c r="A76" s="23"/>
      <c r="B76" s="260" t="str">
        <f>'AMZN Auto Part MASTER'!$AI$4</f>
        <v>Independent</v>
      </c>
      <c r="C76" s="207" t="s">
        <v>31</v>
      </c>
      <c r="D76" s="260" t="str">
        <f>'AMZN Auto Part MASTER'!$AI$29</f>
        <v>AutoZone</v>
      </c>
      <c r="E76" s="18"/>
      <c r="F76" s="30" t="str">
        <f>'AMZN Auto Part MASTER'!$AI$31</f>
        <v>They have a nice exhaust line I use them for, that's all I order through them though.</v>
      </c>
      <c r="G76" s="36"/>
      <c r="H76" s="36"/>
      <c r="I76" s="36"/>
      <c r="J76" s="36"/>
      <c r="K76" s="55" t="str">
        <f>'AMZN Auto Part MASTER'!$AI$33</f>
        <v>None Specifically</v>
      </c>
      <c r="L76" s="55" t="str">
        <f>'AMZN Auto Part MASTER'!$AI$34</f>
        <v>None Specifically</v>
      </c>
      <c r="M76" s="55" t="str">
        <f>'AMZN Auto Part MASTER'!$AI$35</f>
        <v>None Specifically</v>
      </c>
      <c r="N76" s="62"/>
      <c r="O76" s="36"/>
      <c r="Q76" s="62"/>
      <c r="R76" s="26"/>
      <c r="T76" s="26"/>
      <c r="U76" s="64"/>
      <c r="V76" s="56"/>
      <c r="W76" s="56"/>
      <c r="X76" s="56"/>
    </row>
    <row r="77" spans="1:24" s="2" customFormat="1" ht="15.75" customHeight="1">
      <c r="A77" s="23"/>
      <c r="B77" s="260" t="str">
        <f>'AMZN Auto Part MASTER'!$AJ$4</f>
        <v>Independent</v>
      </c>
      <c r="C77" s="207" t="s">
        <v>32</v>
      </c>
      <c r="D77" s="260" t="str">
        <f>'AMZN Auto Part MASTER'!$AJ$29</f>
        <v>O'Reilly</v>
      </c>
      <c r="E77" s="18"/>
      <c r="F77" s="30" t="str">
        <f>'AMZN Auto Part MASTER'!$AJ$31</f>
        <v>They are very competitive with prices, and delivery is great.</v>
      </c>
      <c r="G77" s="36"/>
      <c r="H77" s="36"/>
      <c r="I77" s="36"/>
      <c r="J77" s="36"/>
      <c r="K77" s="55" t="str">
        <f>'AMZN Auto Part MASTER'!$AJ$33</f>
        <v>O'Reilly</v>
      </c>
      <c r="L77" s="55" t="str">
        <f>'AMZN Auto Part MASTER'!$AJ$34</f>
        <v>O'Reilly</v>
      </c>
      <c r="M77" s="55" t="str">
        <f>'AMZN Auto Part MASTER'!$AJ$35</f>
        <v>None specifically</v>
      </c>
      <c r="N77" s="62"/>
      <c r="O77" s="36"/>
      <c r="Q77" s="62"/>
      <c r="R77" s="26"/>
      <c r="T77" s="26"/>
      <c r="U77" s="64"/>
      <c r="V77" s="56"/>
      <c r="W77" s="56"/>
      <c r="X77" s="56"/>
    </row>
    <row r="78" spans="1:24" s="2" customFormat="1" ht="15.75" customHeight="1">
      <c r="B78" s="260" t="str">
        <f>'AMZN Auto Part MASTER'!$AK$4</f>
        <v>Independent</v>
      </c>
      <c r="C78" s="207" t="s">
        <v>33</v>
      </c>
      <c r="D78" s="260" t="str">
        <f>'AMZN Auto Part MASTER'!$AK$29</f>
        <v>O'Reilly</v>
      </c>
      <c r="E78" s="18" t="s">
        <v>94</v>
      </c>
      <c r="F78" s="30" t="str">
        <f>'AMZN Auto Part MASTER'!$AK$31</f>
        <v>Better prices.</v>
      </c>
      <c r="G78" s="36" t="s">
        <v>193</v>
      </c>
      <c r="K78" s="55" t="str">
        <f>'AMZN Auto Part MASTER'!$AK$33</f>
        <v>O'Reilly</v>
      </c>
      <c r="L78" s="55" t="str">
        <f>'AMZN Auto Part MASTER'!$AK$34</f>
        <v>O'Reilly</v>
      </c>
      <c r="M78" s="55" t="str">
        <f>'AMZN Auto Part MASTER'!$AK$35</f>
        <v>None specifically</v>
      </c>
      <c r="N78" s="36" t="s">
        <v>94</v>
      </c>
      <c r="O78" s="36" t="s">
        <v>117</v>
      </c>
      <c r="Q78" s="36" t="s">
        <v>94</v>
      </c>
      <c r="R78" s="36"/>
      <c r="T78" s="36"/>
      <c r="U78" s="64"/>
      <c r="V78" s="56"/>
      <c r="W78" s="56"/>
      <c r="X78" s="56"/>
    </row>
    <row r="79" spans="1:24" s="2" customFormat="1" ht="15.75" customHeight="1">
      <c r="B79" s="260" t="str">
        <f>'AMZN Auto Part MASTER'!$AL$4</f>
        <v>Independent</v>
      </c>
      <c r="C79" s="207" t="s">
        <v>34</v>
      </c>
      <c r="D79" s="260" t="str">
        <f>'AMZN Auto Part MASTER'!$AL$29</f>
        <v>O'Reilly</v>
      </c>
      <c r="E79" s="18"/>
      <c r="F79" s="30" t="str">
        <f>'AMZN Auto Part MASTER'!$AL$31</f>
        <v>Good prices compared to others. They price match.</v>
      </c>
      <c r="G79" s="36"/>
      <c r="H79" s="36"/>
      <c r="I79" s="36"/>
      <c r="J79" s="36"/>
      <c r="K79" s="55" t="str">
        <f>'AMZN Auto Part MASTER'!$AL$33</f>
        <v>XL Parts</v>
      </c>
      <c r="L79" s="55" t="str">
        <f>'AMZN Auto Part MASTER'!$AL$34</f>
        <v>XL Parts</v>
      </c>
      <c r="M79" s="55" t="str">
        <f>'AMZN Auto Part MASTER'!$AL$35</f>
        <v>None specifically</v>
      </c>
      <c r="N79" s="62"/>
      <c r="O79" s="36"/>
      <c r="Q79" s="62"/>
      <c r="R79" s="26"/>
      <c r="T79" s="26"/>
      <c r="U79" s="64"/>
      <c r="V79" s="56"/>
      <c r="W79" s="56"/>
      <c r="X79" s="56"/>
    </row>
    <row r="80" spans="1:24" s="2" customFormat="1" ht="15.75" customHeight="1">
      <c r="B80" s="260" t="str">
        <f>'AMZN Auto Part MASTER'!$AM$4</f>
        <v>Independent</v>
      </c>
      <c r="C80" s="207" t="s">
        <v>35</v>
      </c>
      <c r="D80" s="260" t="str">
        <f>'AMZN Auto Part MASTER'!$AM$29</f>
        <v>WorldPac</v>
      </c>
      <c r="E80" s="18"/>
      <c r="F80" s="30" t="str">
        <f>'AMZN Auto Part MASTER'!$AM$31</f>
        <v>Good quality part, and good prices and delivery time.</v>
      </c>
      <c r="G80" s="36"/>
      <c r="H80" s="36"/>
      <c r="I80" s="36"/>
      <c r="J80" s="36"/>
      <c r="K80" s="55" t="str">
        <f>'AMZN Auto Part MASTER'!$AM$33</f>
        <v>None specifically</v>
      </c>
      <c r="L80" s="55" t="str">
        <f>'AMZN Auto Part MASTER'!$AM$34</f>
        <v>None specifically</v>
      </c>
      <c r="M80" s="55" t="str">
        <f>'AMZN Auto Part MASTER'!$AM$35</f>
        <v>None specifically</v>
      </c>
      <c r="N80" s="62"/>
      <c r="O80" s="36"/>
      <c r="Q80" s="62"/>
      <c r="R80" s="26"/>
      <c r="T80" s="26"/>
      <c r="U80" s="64"/>
      <c r="V80" s="56"/>
      <c r="W80" s="56"/>
      <c r="X80" s="56"/>
    </row>
    <row r="81" spans="2:24" s="2" customFormat="1" ht="15.75" customHeight="1">
      <c r="B81" s="260" t="str">
        <f>'AMZN Auto Part MASTER'!$AN$4</f>
        <v>Independent</v>
      </c>
      <c r="C81" s="207" t="s">
        <v>36</v>
      </c>
      <c r="D81" s="260" t="str">
        <f>'AMZN Auto Part MASTER'!$AN$29</f>
        <v>None</v>
      </c>
      <c r="E81" s="18" t="s">
        <v>118</v>
      </c>
      <c r="F81" s="30">
        <f>'AMZN Auto Part MASTER'!$AN$31</f>
        <v>0</v>
      </c>
      <c r="G81" s="36" t="s">
        <v>217</v>
      </c>
      <c r="H81" s="36" t="s">
        <v>213</v>
      </c>
      <c r="I81" s="36"/>
      <c r="J81" s="36"/>
      <c r="K81" s="55" t="str">
        <f>'AMZN Auto Part MASTER'!$AN$33</f>
        <v>None specifically</v>
      </c>
      <c r="L81" s="55" t="str">
        <f>'AMZN Auto Part MASTER'!$AN$34</f>
        <v>None specifically</v>
      </c>
      <c r="M81" s="55" t="str">
        <f>'AMZN Auto Part MASTER'!$AN$35</f>
        <v>None specifically</v>
      </c>
      <c r="N81" s="62" t="s">
        <v>118</v>
      </c>
      <c r="O81" s="36"/>
      <c r="Q81" s="62" t="s">
        <v>118</v>
      </c>
      <c r="R81" s="26"/>
      <c r="T81" s="26"/>
      <c r="U81" s="64"/>
      <c r="V81" s="56"/>
      <c r="W81" s="56"/>
      <c r="X81" s="56"/>
    </row>
    <row r="82" spans="2:24" s="2" customFormat="1" ht="15.75" customHeight="1">
      <c r="B82" s="260" t="str">
        <f>'AMZN Auto Part MASTER'!$AO$4</f>
        <v>Independent</v>
      </c>
      <c r="C82" s="207" t="s">
        <v>37</v>
      </c>
      <c r="D82" s="260" t="str">
        <f>'AMZN Auto Part MASTER'!$AO$29</f>
        <v>None</v>
      </c>
      <c r="E82" s="18" t="s">
        <v>94</v>
      </c>
      <c r="F82" s="30">
        <f>'AMZN Auto Part MASTER'!$AO$31</f>
        <v>0</v>
      </c>
      <c r="G82" s="36" t="s">
        <v>193</v>
      </c>
      <c r="H82" s="36" t="s">
        <v>214</v>
      </c>
      <c r="I82" s="36"/>
      <c r="J82" s="36"/>
      <c r="K82" s="55" t="str">
        <f>'AMZN Auto Part MASTER'!$AO$33</f>
        <v>None specifically</v>
      </c>
      <c r="L82" s="55" t="str">
        <f>'AMZN Auto Part MASTER'!$AO$34</f>
        <v>None specifically</v>
      </c>
      <c r="M82" s="55" t="str">
        <f>'AMZN Auto Part MASTER'!$AO$35</f>
        <v>None specifically</v>
      </c>
      <c r="N82" s="62" t="s">
        <v>94</v>
      </c>
      <c r="O82" s="36"/>
      <c r="Q82" s="62" t="s">
        <v>94</v>
      </c>
      <c r="R82" s="26"/>
      <c r="T82" s="26"/>
      <c r="U82" s="64"/>
      <c r="V82" s="56"/>
      <c r="W82" s="56"/>
      <c r="X82" s="56"/>
    </row>
    <row r="83" spans="2:24" s="2" customFormat="1" ht="15.75" customHeight="1">
      <c r="B83" s="260" t="str">
        <f>'AMZN Auto Part MASTER'!$AP$4</f>
        <v>Independent</v>
      </c>
      <c r="C83" s="207" t="s">
        <v>38</v>
      </c>
      <c r="D83" s="260" t="str">
        <f>'AMZN Auto Part MASTER'!$AP$29</f>
        <v>O'Reilly</v>
      </c>
      <c r="E83" s="18" t="s">
        <v>117</v>
      </c>
      <c r="F83" s="30" t="str">
        <f>'AMZN Auto Part MASTER'!$AP$31</f>
        <v>They opened up a location nearby.</v>
      </c>
      <c r="G83" s="36" t="s">
        <v>94</v>
      </c>
      <c r="H83" s="36"/>
      <c r="I83" s="36"/>
      <c r="J83" s="36"/>
      <c r="K83" s="55" t="str">
        <f>'AMZN Auto Part MASTER'!$AP$33</f>
        <v>None specifically</v>
      </c>
      <c r="L83" s="55" t="str">
        <f>'AMZN Auto Part MASTER'!$AP$34</f>
        <v>None specifically</v>
      </c>
      <c r="M83" s="55" t="str">
        <f>'AMZN Auto Part MASTER'!$AP$35</f>
        <v>None specifically</v>
      </c>
      <c r="N83" s="62" t="s">
        <v>117</v>
      </c>
      <c r="O83" s="36"/>
      <c r="Q83" s="62" t="s">
        <v>117</v>
      </c>
      <c r="R83" s="26"/>
      <c r="T83" s="26"/>
      <c r="U83" s="64"/>
      <c r="V83" s="56"/>
      <c r="W83" s="56"/>
      <c r="X83" s="56"/>
    </row>
    <row r="84" spans="2:24" s="2" customFormat="1" ht="15.75" customHeight="1">
      <c r="B84" s="260" t="str">
        <f>'AMZN Auto Part MASTER'!$AQ$4</f>
        <v>Independent</v>
      </c>
      <c r="C84" s="207" t="s">
        <v>39</v>
      </c>
      <c r="D84" s="260" t="str">
        <f>'AMZN Auto Part MASTER'!$AQ$29</f>
        <v>None</v>
      </c>
      <c r="E84" s="18" t="s">
        <v>118</v>
      </c>
      <c r="F84" s="30">
        <f>'AMZN Auto Part MASTER'!$AQ$31</f>
        <v>0</v>
      </c>
      <c r="G84" s="36" t="s">
        <v>215</v>
      </c>
      <c r="H84" s="36"/>
      <c r="I84" s="36"/>
      <c r="J84" s="36"/>
      <c r="K84" s="55" t="str">
        <f>'AMZN Auto Part MASTER'!$AQ$33</f>
        <v>None in particular</v>
      </c>
      <c r="L84" s="55" t="str">
        <f>'AMZN Auto Part MASTER'!$AQ$34</f>
        <v>None in particular</v>
      </c>
      <c r="M84" s="55" t="str">
        <f>'AMZN Auto Part MASTER'!$AQ$35</f>
        <v>None in particular</v>
      </c>
      <c r="N84" s="62" t="s">
        <v>118</v>
      </c>
      <c r="O84" s="36"/>
      <c r="Q84" s="62" t="s">
        <v>118</v>
      </c>
      <c r="R84" s="26"/>
      <c r="T84" s="26"/>
      <c r="U84" s="64"/>
      <c r="V84" s="56"/>
      <c r="W84" s="56"/>
      <c r="X84" s="56"/>
    </row>
    <row r="85" spans="2:24" s="2" customFormat="1" ht="15.75" customHeight="1">
      <c r="B85" s="260" t="str">
        <f>'AMZN Auto Part MASTER'!$AR$4</f>
        <v>Independent</v>
      </c>
      <c r="C85" s="207" t="s">
        <v>40</v>
      </c>
      <c r="D85" s="260" t="str">
        <f>'AMZN Auto Part MASTER'!$AR$29</f>
        <v>None</v>
      </c>
      <c r="E85" s="18" t="s">
        <v>94</v>
      </c>
      <c r="F85" s="30">
        <f>'AMZN Auto Part MASTER'!$AR$31</f>
        <v>0</v>
      </c>
      <c r="G85" s="36" t="s">
        <v>215</v>
      </c>
      <c r="H85" s="36" t="s">
        <v>214</v>
      </c>
      <c r="I85" s="36"/>
      <c r="J85" s="36"/>
      <c r="K85" s="55" t="str">
        <f>'AMZN Auto Part MASTER'!$AR$33</f>
        <v>None in particular</v>
      </c>
      <c r="L85" s="55" t="str">
        <f>'AMZN Auto Part MASTER'!$AR$34</f>
        <v>None in particular</v>
      </c>
      <c r="M85" s="55" t="str">
        <f>'AMZN Auto Part MASTER'!$AR$35</f>
        <v>None in particular</v>
      </c>
      <c r="N85" s="62" t="s">
        <v>118</v>
      </c>
      <c r="O85" s="36"/>
      <c r="Q85" s="62" t="s">
        <v>118</v>
      </c>
      <c r="R85" s="26"/>
      <c r="T85" s="26"/>
      <c r="U85" s="64"/>
      <c r="V85" s="56"/>
      <c r="W85" s="56"/>
      <c r="X85" s="56"/>
    </row>
    <row r="86" spans="2:24" s="2" customFormat="1" ht="15.75" customHeight="1">
      <c r="B86" s="260" t="str">
        <f>'AMZN Auto Part MASTER'!$AS$4</f>
        <v>Independent</v>
      </c>
      <c r="C86" s="207" t="s">
        <v>41</v>
      </c>
      <c r="D86" s="260" t="str">
        <f>'AMZN Auto Part MASTER'!$AS$29</f>
        <v>NAPA Auto</v>
      </c>
      <c r="E86" s="18" t="s">
        <v>123</v>
      </c>
      <c r="F86" s="30" t="str">
        <f>'AMZN Auto Part MASTER'!$AS$31</f>
        <v>They provide great service.</v>
      </c>
      <c r="G86" s="36" t="s">
        <v>94</v>
      </c>
      <c r="H86" s="36"/>
      <c r="I86" s="36"/>
      <c r="J86" s="36"/>
      <c r="K86" s="55" t="str">
        <f>'AMZN Auto Part MASTER'!$AS$33</f>
        <v>None in particular</v>
      </c>
      <c r="L86" s="55" t="str">
        <f>'AMZN Auto Part MASTER'!$AS$34</f>
        <v>None in particular</v>
      </c>
      <c r="M86" s="55" t="str">
        <f>'AMZN Auto Part MASTER'!$AS$35</f>
        <v>NAPA and local suppliers.</v>
      </c>
      <c r="N86" s="26" t="s">
        <v>123</v>
      </c>
      <c r="O86" s="36"/>
      <c r="Q86" s="26" t="s">
        <v>123</v>
      </c>
      <c r="R86" s="26"/>
      <c r="T86" s="26"/>
      <c r="U86" s="64"/>
      <c r="V86" s="56"/>
      <c r="W86" s="56"/>
      <c r="X86" s="56"/>
    </row>
    <row r="87" spans="2:24" s="2" customFormat="1" ht="15.75" customHeight="1">
      <c r="B87" s="260" t="str">
        <f>'AMZN Auto Part MASTER'!$AT$4</f>
        <v>Independent</v>
      </c>
      <c r="C87" s="207" t="s">
        <v>42</v>
      </c>
      <c r="D87" s="260" t="str">
        <f>'AMZN Auto Part MASTER'!$AT$29</f>
        <v>O'Reilly</v>
      </c>
      <c r="E87" s="18"/>
      <c r="F87" s="30" t="str">
        <f>'AMZN Auto Part MASTER'!$AT$31</f>
        <v>Their product inventory is good and they're trustworthy.</v>
      </c>
      <c r="G87" s="36"/>
      <c r="H87" s="36"/>
      <c r="I87" s="36"/>
      <c r="J87" s="36"/>
      <c r="K87" s="55" t="str">
        <f>'AMZN Auto Part MASTER'!$AT$33</f>
        <v>AutoZone and O'Reilly</v>
      </c>
      <c r="L87" s="55" t="str">
        <f>'AMZN Auto Part MASTER'!$AT$34</f>
        <v>None in particular</v>
      </c>
      <c r="M87" s="55" t="str">
        <f>'AMZN Auto Part MASTER'!$AT$35</f>
        <v>None in particular</v>
      </c>
      <c r="N87" s="62"/>
      <c r="O87" s="36"/>
      <c r="Q87" s="62"/>
      <c r="R87" s="26"/>
      <c r="T87" s="26"/>
      <c r="U87" s="64"/>
      <c r="V87" s="56"/>
      <c r="W87" s="56"/>
      <c r="X87" s="56"/>
    </row>
    <row r="88" spans="2:24" s="2" customFormat="1" ht="15.75" customHeight="1">
      <c r="B88" s="260" t="str">
        <f>'AMZN Auto Part MASTER'!$AU$4</f>
        <v>Independent</v>
      </c>
      <c r="C88" s="207" t="s">
        <v>43</v>
      </c>
      <c r="D88" s="260" t="str">
        <f>'AMZN Auto Part MASTER'!$AU$29</f>
        <v>Other</v>
      </c>
      <c r="E88" s="18" t="s">
        <v>117</v>
      </c>
      <c r="F88" s="30" t="str">
        <f>'AMZN Auto Part MASTER'!$AU$31</f>
        <v>Speedy delivery and excellent customer service.</v>
      </c>
      <c r="G88" s="36" t="s">
        <v>193</v>
      </c>
      <c r="H88" s="36"/>
      <c r="I88" s="36"/>
      <c r="J88" s="36"/>
      <c r="K88" s="55" t="str">
        <f>'AMZN Auto Part MASTER'!$AU$33</f>
        <v>AutoZone</v>
      </c>
      <c r="L88" s="55" t="str">
        <f>'AMZN Auto Part MASTER'!$AU$34</f>
        <v>Fastening Motors</v>
      </c>
      <c r="M88" s="55" t="str">
        <f>'AMZN Auto Part MASTER'!$AU$35</f>
        <v>None in particular</v>
      </c>
      <c r="N88" s="62"/>
      <c r="O88" s="36"/>
      <c r="Q88" s="62" t="s">
        <v>116</v>
      </c>
      <c r="R88" s="26" t="s">
        <v>117</v>
      </c>
      <c r="S88" s="2" t="s">
        <v>120</v>
      </c>
      <c r="T88" s="26"/>
      <c r="U88" s="64"/>
      <c r="V88" s="56"/>
      <c r="W88" s="56"/>
      <c r="X88" s="56"/>
    </row>
    <row r="89" spans="2:24" s="2" customFormat="1" ht="15.75" customHeight="1">
      <c r="B89" s="260" t="str">
        <f>'AMZN Auto Part MASTER'!$AV$4</f>
        <v>Independent</v>
      </c>
      <c r="C89" s="207" t="s">
        <v>44</v>
      </c>
      <c r="D89" s="260" t="str">
        <f>'AMZN Auto Part MASTER'!$AV$29</f>
        <v>O'Reilly</v>
      </c>
      <c r="E89" s="18" t="s">
        <v>117</v>
      </c>
      <c r="F89" s="30" t="str">
        <f>'AMZN Auto Part MASTER'!$AV$31</f>
        <v>When we first started using them we weren't particularly impressed, but they improved and we started using them more.</v>
      </c>
      <c r="G89" s="36"/>
      <c r="H89" s="36"/>
      <c r="I89" s="36"/>
      <c r="J89" s="36"/>
      <c r="K89" s="55" t="str">
        <f>'AMZN Auto Part MASTER'!$AV$33</f>
        <v>AutoZone and O'Reilly</v>
      </c>
      <c r="L89" s="55" t="str">
        <f>'AMZN Auto Part MASTER'!$AV$34</f>
        <v>None in particular</v>
      </c>
      <c r="M89" s="55" t="str">
        <f>'AMZN Auto Part MASTER'!$AV$35</f>
        <v>None in particular</v>
      </c>
      <c r="N89" s="62"/>
      <c r="O89" s="62"/>
      <c r="Q89" s="62"/>
      <c r="R89" s="62"/>
      <c r="S89" s="62"/>
      <c r="T89" s="26"/>
      <c r="U89" s="62"/>
      <c r="V89" s="56"/>
      <c r="W89" s="56"/>
      <c r="X89" s="56"/>
    </row>
    <row r="90" spans="2:24" s="2" customFormat="1" ht="15.75" customHeight="1">
      <c r="B90" s="260" t="str">
        <f>'AMZN Auto Part MASTER'!$AW$4</f>
        <v>Independent</v>
      </c>
      <c r="C90" s="207" t="s">
        <v>45</v>
      </c>
      <c r="D90" s="260" t="str">
        <f>'AMZN Auto Part MASTER'!$AW$29</f>
        <v>Rock Auto</v>
      </c>
      <c r="E90" s="18" t="s">
        <v>120</v>
      </c>
      <c r="F90" s="30" t="str">
        <f>'AMZN Auto Part MASTER'!$AW$31</f>
        <v>They were recommended to us.</v>
      </c>
      <c r="G90" s="36" t="s">
        <v>215</v>
      </c>
      <c r="H90" s="36" t="s">
        <v>213</v>
      </c>
      <c r="I90" s="36"/>
      <c r="J90" s="36"/>
      <c r="K90" s="55" t="str">
        <f>'AMZN Auto Part MASTER'!$AW$33</f>
        <v>None in particular</v>
      </c>
      <c r="L90" s="55" t="str">
        <f>'AMZN Auto Part MASTER'!$AW$34</f>
        <v>None in particular</v>
      </c>
      <c r="M90" s="55" t="str">
        <f>'AMZN Auto Part MASTER'!$AW$35</f>
        <v>None in particular</v>
      </c>
      <c r="N90" s="2" t="s">
        <v>120</v>
      </c>
      <c r="O90" s="62"/>
      <c r="Q90" s="2" t="s">
        <v>120</v>
      </c>
      <c r="R90" s="62"/>
      <c r="S90" s="62"/>
      <c r="T90" s="2" t="s">
        <v>120</v>
      </c>
      <c r="U90" s="62"/>
      <c r="V90" s="56"/>
      <c r="W90" s="56"/>
      <c r="X90" s="56"/>
    </row>
    <row r="91" spans="2:24" s="2" customFormat="1" ht="15.75" customHeight="1">
      <c r="B91" s="260" t="str">
        <f>'AMZN Auto Part MASTER'!$AX$4</f>
        <v>Independent</v>
      </c>
      <c r="C91" s="207" t="s">
        <v>46</v>
      </c>
      <c r="D91" s="260" t="str">
        <f>'AMZN Auto Part MASTER'!$AX$29</f>
        <v xml:space="preserve">None   </v>
      </c>
      <c r="E91" s="18"/>
      <c r="F91" s="30">
        <f>'AMZN Auto Part MASTER'!$AX$31</f>
        <v>0</v>
      </c>
      <c r="G91" s="36" t="s">
        <v>94</v>
      </c>
      <c r="H91" s="36"/>
      <c r="I91" s="36"/>
      <c r="J91" s="36"/>
      <c r="K91" s="55" t="str">
        <f>'AMZN Auto Part MASTER'!$AX$33</f>
        <v>None in particular</v>
      </c>
      <c r="L91" s="55" t="str">
        <f>'AMZN Auto Part MASTER'!$AX$34</f>
        <v>None in particular</v>
      </c>
      <c r="M91" s="55" t="str">
        <f>'AMZN Auto Part MASTER'!$AX$35</f>
        <v>None in particular</v>
      </c>
      <c r="N91" s="62"/>
      <c r="O91" s="62"/>
      <c r="Q91" s="62"/>
      <c r="R91" s="62"/>
      <c r="S91" s="62"/>
      <c r="T91" s="26"/>
      <c r="U91" s="62"/>
      <c r="V91" s="56"/>
      <c r="W91" s="56"/>
      <c r="X91" s="56"/>
    </row>
    <row r="92" spans="2:24" s="2" customFormat="1" ht="15.75" customHeight="1">
      <c r="B92" s="260" t="str">
        <f>'AMZN Auto Part MASTER'!$AY$4</f>
        <v>Independent</v>
      </c>
      <c r="C92" s="207" t="s">
        <v>47</v>
      </c>
      <c r="D92" s="260" t="str">
        <f>'AMZN Auto Part MASTER'!$AY$29</f>
        <v xml:space="preserve">None  </v>
      </c>
      <c r="E92" s="18"/>
      <c r="F92" s="30">
        <f>'AMZN Auto Part MASTER'!$AY$31</f>
        <v>0</v>
      </c>
      <c r="G92" s="36" t="s">
        <v>193</v>
      </c>
      <c r="H92" s="36"/>
      <c r="I92" s="36"/>
      <c r="J92" s="36"/>
      <c r="K92" s="55" t="str">
        <f>'AMZN Auto Part MASTER'!$AY$33</f>
        <v>Weeber</v>
      </c>
      <c r="L92" s="55" t="str">
        <f>'AMZN Auto Part MASTER'!$AY$34</f>
        <v>AutoZone</v>
      </c>
      <c r="M92" s="55" t="str">
        <f>'AMZN Auto Part MASTER'!$AY$35</f>
        <v>Weeber</v>
      </c>
      <c r="N92" s="62"/>
      <c r="O92" s="62"/>
      <c r="Q92" s="62"/>
      <c r="R92" s="62"/>
      <c r="S92" s="62"/>
      <c r="T92" s="26"/>
      <c r="U92" s="62"/>
      <c r="V92" s="56"/>
      <c r="W92" s="56"/>
      <c r="X92" s="56"/>
    </row>
    <row r="93" spans="2:24" s="2" customFormat="1" ht="15.75" customHeight="1">
      <c r="B93" s="260" t="str">
        <f>'AMZN Auto Part MASTER'!$AZ$4</f>
        <v>Independent</v>
      </c>
      <c r="C93" s="207" t="s">
        <v>48</v>
      </c>
      <c r="D93" s="260" t="str">
        <f>'AMZN Auto Part MASTER'!$AZ$29</f>
        <v xml:space="preserve">None  </v>
      </c>
      <c r="E93" s="18" t="s">
        <v>117</v>
      </c>
      <c r="F93" s="30">
        <f>'AMZN Auto Part MASTER'!$AZ$31</f>
        <v>0</v>
      </c>
      <c r="G93" s="36" t="s">
        <v>94</v>
      </c>
      <c r="H93" s="36"/>
      <c r="I93" s="36"/>
      <c r="J93" s="36"/>
      <c r="K93" s="55" t="str">
        <f>'AMZN Auto Part MASTER'!$AZ$33</f>
        <v>NAPA</v>
      </c>
      <c r="L93" s="55" t="str">
        <f>'AMZN Auto Part MASTER'!$AZ$34</f>
        <v>NAPA</v>
      </c>
      <c r="M93" s="19" t="str">
        <f>'AMZN Auto Part MASTER'!$AZ$35</f>
        <v>NAPA</v>
      </c>
      <c r="N93" s="62" t="s">
        <v>117</v>
      </c>
      <c r="O93" s="62"/>
      <c r="Q93" s="62" t="s">
        <v>117</v>
      </c>
      <c r="R93" s="62"/>
      <c r="S93" s="62"/>
      <c r="T93" s="62" t="s">
        <v>117</v>
      </c>
      <c r="U93" s="62"/>
      <c r="V93" s="56"/>
      <c r="W93" s="56"/>
      <c r="X93" s="56"/>
    </row>
    <row r="94" spans="2:24" s="2" customFormat="1" ht="15.75" customHeight="1">
      <c r="B94" s="260" t="str">
        <f>'AMZN Auto Part MASTER'!$BA$4</f>
        <v>Independent</v>
      </c>
      <c r="C94" s="207" t="s">
        <v>49</v>
      </c>
      <c r="D94" s="260" t="str">
        <f>'AMZN Auto Part MASTER'!$BA$29</f>
        <v>None</v>
      </c>
      <c r="E94" s="18" t="s">
        <v>94</v>
      </c>
      <c r="F94" s="30">
        <f>'AMZN Auto Part MASTER'!$BA$31</f>
        <v>0</v>
      </c>
      <c r="G94" s="36" t="s">
        <v>94</v>
      </c>
      <c r="H94" s="36"/>
      <c r="I94" s="36"/>
      <c r="J94" s="36"/>
      <c r="K94" s="55" t="str">
        <f>'AMZN Auto Part MASTER'!$BA$33</f>
        <v>Local Commercial Warehouse</v>
      </c>
      <c r="L94" s="55" t="str">
        <f>'AMZN Auto Part MASTER'!$BA$34</f>
        <v>Local Commercial Warehouse</v>
      </c>
      <c r="M94" s="55" t="str">
        <f>'AMZN Auto Part MASTER'!$BA$35</f>
        <v>Local Commercial Warehouse</v>
      </c>
      <c r="N94" s="62"/>
      <c r="O94" s="62"/>
      <c r="Q94" s="62"/>
      <c r="R94" s="62"/>
      <c r="S94" s="62"/>
      <c r="T94" s="26"/>
      <c r="U94" s="62"/>
      <c r="V94" s="56"/>
      <c r="W94" s="56"/>
      <c r="X94" s="56"/>
    </row>
    <row r="95" spans="2:24" s="2" customFormat="1" ht="15.75" customHeight="1">
      <c r="B95" s="260" t="str">
        <f>'AMZN Auto Part MASTER'!$BB$4</f>
        <v>Chain</v>
      </c>
      <c r="C95" s="207" t="s">
        <v>50</v>
      </c>
      <c r="D95" s="260" t="str">
        <f>'AMZN Auto Part MASTER'!$BB$29</f>
        <v>None</v>
      </c>
      <c r="E95" s="18" t="s">
        <v>94</v>
      </c>
      <c r="F95" s="30">
        <f>'AMZN Auto Part MASTER'!$BB$31</f>
        <v>0</v>
      </c>
      <c r="G95" s="36" t="s">
        <v>94</v>
      </c>
      <c r="H95" s="36"/>
      <c r="I95" s="36"/>
      <c r="J95" s="36"/>
      <c r="K95" s="55" t="str">
        <f>'AMZN Auto Part MASTER'!$BB$33</f>
        <v>AutoZone</v>
      </c>
      <c r="L95" s="55" t="str">
        <f>'AMZN Auto Part MASTER'!$BB$34</f>
        <v>AutoZone</v>
      </c>
      <c r="M95" s="55" t="str">
        <f>'AMZN Auto Part MASTER'!$BB$35</f>
        <v>None specifically</v>
      </c>
      <c r="N95" s="62"/>
      <c r="O95" s="62"/>
      <c r="Q95" s="62"/>
      <c r="R95" s="62"/>
      <c r="S95" s="62"/>
      <c r="T95" s="26"/>
      <c r="U95" s="62"/>
      <c r="V95" s="56"/>
      <c r="W95" s="56"/>
      <c r="X95" s="56"/>
    </row>
    <row r="96" spans="2:24" s="2" customFormat="1" ht="15.75" customHeight="1">
      <c r="B96" s="260" t="str">
        <f>'AMZN Auto Part MASTER'!$BC$4</f>
        <v>Chain</v>
      </c>
      <c r="C96" s="207" t="s">
        <v>51</v>
      </c>
      <c r="D96" s="260" t="str">
        <f>'AMZN Auto Part MASTER'!$BC$29</f>
        <v>AutoZone</v>
      </c>
      <c r="E96" s="18" t="s">
        <v>116</v>
      </c>
      <c r="F96" s="30" t="str">
        <f>'AMZN Auto Part MASTER'!$BC$31</f>
        <v>They carry more parts that we need compared to AutoZone, and are right here next to us.</v>
      </c>
      <c r="G96" s="36" t="s">
        <v>215</v>
      </c>
      <c r="H96" s="36" t="s">
        <v>214</v>
      </c>
      <c r="I96" s="36"/>
      <c r="J96" s="36"/>
      <c r="K96" s="55" t="str">
        <f>'AMZN Auto Part MASTER'!$BC$33</f>
        <v>AutoZone</v>
      </c>
      <c r="L96" s="55" t="str">
        <f>'AMZN Auto Part MASTER'!$BC$34</f>
        <v>AutoZone</v>
      </c>
      <c r="M96" s="55" t="str">
        <f>'AMZN Auto Part MASTER'!$BC$35</f>
        <v>None specifically</v>
      </c>
      <c r="N96" s="62" t="s">
        <v>117</v>
      </c>
      <c r="O96" s="62"/>
      <c r="Q96" s="62" t="s">
        <v>117</v>
      </c>
      <c r="R96" s="62"/>
      <c r="S96" s="62"/>
      <c r="T96" s="62" t="s">
        <v>117</v>
      </c>
      <c r="U96" s="62"/>
      <c r="V96" s="56"/>
      <c r="W96" s="56"/>
      <c r="X96" s="56"/>
    </row>
    <row r="97" spans="2:24" s="2" customFormat="1" ht="15.75" customHeight="1">
      <c r="B97" s="260" t="str">
        <f>'AMZN Auto Part MASTER'!$BD$4</f>
        <v>Chain</v>
      </c>
      <c r="C97" s="207" t="s">
        <v>52</v>
      </c>
      <c r="D97" s="260" t="str">
        <f>'AMZN Auto Part MASTER'!$BD$29</f>
        <v>AutoZone</v>
      </c>
      <c r="E97" s="18" t="s">
        <v>118</v>
      </c>
      <c r="F97" s="30" t="str">
        <f>'AMZN Auto Part MASTER'!$BD$31</f>
        <v>Location, using them more because they just popped open a location near us.</v>
      </c>
      <c r="G97" s="36" t="s">
        <v>214</v>
      </c>
      <c r="H97" s="36"/>
      <c r="I97" s="36"/>
      <c r="J97" s="36"/>
      <c r="K97" s="55" t="str">
        <f>'AMZN Auto Part MASTER'!$BD$33</f>
        <v>AutoZone</v>
      </c>
      <c r="L97" s="55" t="str">
        <f>'AMZN Auto Part MASTER'!$BD$34</f>
        <v>AutoZone</v>
      </c>
      <c r="M97" s="55" t="str">
        <f>'AMZN Auto Part MASTER'!$BD$35</f>
        <v>None Specifically</v>
      </c>
      <c r="N97" s="62" t="s">
        <v>118</v>
      </c>
      <c r="O97" s="62"/>
      <c r="Q97" s="62" t="s">
        <v>118</v>
      </c>
      <c r="R97" s="62"/>
      <c r="S97" s="62"/>
      <c r="T97" s="62" t="s">
        <v>118</v>
      </c>
      <c r="U97" s="62"/>
      <c r="V97" s="56"/>
      <c r="W97" s="56"/>
      <c r="X97" s="56"/>
    </row>
    <row r="98" spans="2:24" s="2" customFormat="1" ht="15.75" customHeight="1">
      <c r="B98" s="260" t="str">
        <f>'AMZN Auto Part MASTER'!$BE$4</f>
        <v>Chain</v>
      </c>
      <c r="C98" s="207" t="s">
        <v>53</v>
      </c>
      <c r="D98" s="260" t="str">
        <f>'AMZN Auto Part MASTER'!$BE$29</f>
        <v>None</v>
      </c>
      <c r="E98" s="18" t="s">
        <v>118</v>
      </c>
      <c r="F98" s="30">
        <f>'AMZN Auto Part MASTER'!$BE$31</f>
        <v>0</v>
      </c>
      <c r="G98" s="36" t="s">
        <v>214</v>
      </c>
      <c r="H98" s="36" t="s">
        <v>215</v>
      </c>
      <c r="I98" s="36"/>
      <c r="J98" s="36"/>
      <c r="K98" s="55" t="str">
        <f>'AMZN Auto Part MASTER'!$BE$33</f>
        <v>None specifically</v>
      </c>
      <c r="L98" s="55" t="str">
        <f>'AMZN Auto Part MASTER'!$BE$34</f>
        <v>None specifically</v>
      </c>
      <c r="M98" s="55" t="str">
        <f>'AMZN Auto Part MASTER'!$BE$35</f>
        <v>None specifically</v>
      </c>
      <c r="N98" s="62"/>
      <c r="O98" s="62"/>
      <c r="Q98" s="62"/>
      <c r="R98" s="62"/>
      <c r="S98" s="62"/>
      <c r="T98" s="26"/>
      <c r="U98" s="62"/>
      <c r="V98" s="56"/>
      <c r="W98" s="56"/>
      <c r="X98" s="56"/>
    </row>
    <row r="99" spans="2:24" s="2" customFormat="1" ht="15.75" customHeight="1">
      <c r="B99" s="260" t="str">
        <f>'AMZN Auto Part MASTER'!$BF$4</f>
        <v>Chain</v>
      </c>
      <c r="C99" s="207" t="s">
        <v>54</v>
      </c>
      <c r="D99" s="260" t="str">
        <f>'AMZN Auto Part MASTER'!$BF$29</f>
        <v>Advance Auto Parts</v>
      </c>
      <c r="E99" s="18"/>
      <c r="F99" s="30" t="str">
        <f>'AMZN Auto Part MASTER'!$BF$31</f>
        <v>Better customer service than what I was getting from NAPA.</v>
      </c>
      <c r="K99" s="55" t="str">
        <f>'AMZN Auto Part MASTER'!$BF$33</f>
        <v>None specifically</v>
      </c>
      <c r="L99" s="55" t="str">
        <f>'AMZN Auto Part MASTER'!$BF$34</f>
        <v>None specifically</v>
      </c>
      <c r="M99" s="55" t="str">
        <f>'AMZN Auto Part MASTER'!$BF$35</f>
        <v>None specifically</v>
      </c>
      <c r="N99" s="62"/>
      <c r="O99" s="62"/>
      <c r="Q99" s="62"/>
      <c r="R99" s="62"/>
      <c r="S99" s="62"/>
      <c r="T99" s="26"/>
      <c r="U99" s="62"/>
      <c r="V99" s="56"/>
      <c r="W99" s="56"/>
      <c r="X99" s="56"/>
    </row>
    <row r="100" spans="2:24" s="2" customFormat="1" ht="15.75" customHeight="1">
      <c r="B100" s="260" t="str">
        <f>'AMZN Auto Part MASTER'!$BG$4</f>
        <v>Chain</v>
      </c>
      <c r="C100" s="207" t="s">
        <v>55</v>
      </c>
      <c r="D100" s="260" t="str">
        <f>'AMZN Auto Part MASTER'!$BG$29</f>
        <v>None</v>
      </c>
      <c r="E100" s="18" t="s">
        <v>122</v>
      </c>
      <c r="F100" s="30">
        <f>'AMZN Auto Part MASTER'!$BG$31</f>
        <v>0</v>
      </c>
      <c r="G100" s="7" t="s">
        <v>94</v>
      </c>
      <c r="K100" s="55" t="str">
        <f>'AMZN Auto Part MASTER'!$BG$33</f>
        <v>None specifically</v>
      </c>
      <c r="L100" s="55" t="str">
        <f>'AMZN Auto Part MASTER'!$BG$34</f>
        <v>None specifically</v>
      </c>
      <c r="M100" s="55" t="str">
        <f>'AMZN Auto Part MASTER'!$BG$35</f>
        <v>None specifically</v>
      </c>
      <c r="N100" s="62"/>
      <c r="O100" s="62"/>
      <c r="Q100" s="62"/>
      <c r="R100" s="62"/>
      <c r="S100" s="62"/>
      <c r="T100" s="26"/>
      <c r="U100" s="62"/>
      <c r="V100" s="56"/>
      <c r="W100" s="56"/>
      <c r="X100" s="56"/>
    </row>
    <row r="101" spans="2:24" s="2" customFormat="1" ht="15.75" customHeight="1">
      <c r="B101" s="260" t="str">
        <f>'AMZN Auto Part MASTER'!$BH$4</f>
        <v>Chain</v>
      </c>
      <c r="C101" s="207" t="s">
        <v>56</v>
      </c>
      <c r="D101" s="260" t="str">
        <f>'AMZN Auto Part MASTER'!$BH$29</f>
        <v>O'Reilly</v>
      </c>
      <c r="E101" s="18" t="s">
        <v>123</v>
      </c>
      <c r="F101" s="30" t="str">
        <f>'AMZN Auto Part MASTER'!$BH$31</f>
        <v>They built a store 2 blocks from us, which made it convenient for us to do a good portion of business there. They give us kickbacks on dollars spent, similar to what AAP does for us.</v>
      </c>
      <c r="G101" s="36" t="s">
        <v>215</v>
      </c>
      <c r="H101" s="36" t="s">
        <v>193</v>
      </c>
      <c r="K101" s="55" t="str">
        <f>'AMZN Auto Part MASTER'!$BH$33</f>
        <v>None specifically</v>
      </c>
      <c r="L101" s="55" t="str">
        <f>'AMZN Auto Part MASTER'!$BH$34</f>
        <v>None specifically</v>
      </c>
      <c r="M101" s="55" t="str">
        <f>'AMZN Auto Part MASTER'!$BH$35</f>
        <v>None specifically</v>
      </c>
      <c r="N101" s="26" t="s">
        <v>123</v>
      </c>
      <c r="O101" s="62"/>
      <c r="Q101" s="62" t="s">
        <v>116</v>
      </c>
      <c r="R101" s="62"/>
      <c r="S101" s="62"/>
      <c r="T101" s="26" t="s">
        <v>123</v>
      </c>
      <c r="U101" s="62"/>
      <c r="V101" s="56"/>
      <c r="W101" s="56"/>
      <c r="X101" s="56"/>
    </row>
    <row r="102" spans="2:24" s="2" customFormat="1" ht="15.75" customHeight="1">
      <c r="B102" s="260" t="str">
        <f>'AMZN Auto Part MASTER'!$BI$4</f>
        <v>Chain</v>
      </c>
      <c r="C102" s="207" t="s">
        <v>57</v>
      </c>
      <c r="D102" s="260" t="str">
        <f>'AMZN Auto Part MASTER'!$BI$29</f>
        <v>None</v>
      </c>
      <c r="E102" s="18" t="s">
        <v>117</v>
      </c>
      <c r="F102" s="30">
        <f>'AMZN Auto Part MASTER'!$BI$31</f>
        <v>0</v>
      </c>
      <c r="G102" s="36" t="s">
        <v>215</v>
      </c>
      <c r="H102" s="36" t="s">
        <v>193</v>
      </c>
      <c r="K102" s="55" t="str">
        <f>'AMZN Auto Part MASTER'!$BI$33</f>
        <v>None specifically</v>
      </c>
      <c r="L102" s="55" t="str">
        <f>'AMZN Auto Part MASTER'!$BI$34</f>
        <v>None specifically</v>
      </c>
      <c r="M102" s="55" t="str">
        <f>'AMZN Auto Part MASTER'!$BI$35</f>
        <v>None specifically</v>
      </c>
      <c r="N102" s="62" t="s">
        <v>117</v>
      </c>
      <c r="O102" s="62"/>
      <c r="Q102" s="62"/>
      <c r="R102" s="62"/>
      <c r="S102" s="62"/>
      <c r="T102" s="26"/>
      <c r="U102" s="62"/>
      <c r="V102" s="56"/>
      <c r="W102" s="56"/>
      <c r="X102" s="56"/>
    </row>
    <row r="103" spans="2:24" s="2" customFormat="1" ht="15.75" customHeight="1">
      <c r="B103" s="260" t="str">
        <f>'AMZN Auto Part MASTER'!$BJ$4</f>
        <v>Chain</v>
      </c>
      <c r="C103" s="207" t="s">
        <v>58</v>
      </c>
      <c r="D103" s="260" t="str">
        <f>'AMZN Auto Part MASTER'!$BJ$29</f>
        <v>AutoZone</v>
      </c>
      <c r="E103" s="18"/>
      <c r="F103" s="30" t="str">
        <f>'AMZN Auto Part MASTER'!$BJ$31</f>
        <v xml:space="preserve">Pricing, they bend over backwards and take </v>
      </c>
      <c r="K103" s="55" t="str">
        <f>'AMZN Auto Part MASTER'!$BJ$33</f>
        <v>None specifically</v>
      </c>
      <c r="L103" s="55" t="str">
        <f>'AMZN Auto Part MASTER'!$BJ$34</f>
        <v>None specifically</v>
      </c>
      <c r="M103" s="55" t="str">
        <f>'AMZN Auto Part MASTER'!$BJ$35</f>
        <v>None specifically</v>
      </c>
      <c r="N103" s="62"/>
      <c r="O103" s="62"/>
      <c r="Q103" s="62"/>
      <c r="R103" s="62"/>
      <c r="S103" s="62"/>
      <c r="T103" s="26"/>
      <c r="U103" s="62"/>
      <c r="V103" s="56"/>
      <c r="W103" s="56"/>
      <c r="X103" s="56"/>
    </row>
    <row r="104" spans="2:24" s="2" customFormat="1" ht="15.75" customHeight="1">
      <c r="B104" s="260" t="str">
        <f>'AMZN Auto Part MASTER'!$BK$4</f>
        <v>Independent</v>
      </c>
      <c r="C104" s="207" t="s">
        <v>59</v>
      </c>
      <c r="D104" s="260" t="str">
        <f>'AMZN Auto Part MASTER'!$BK$29</f>
        <v>O'Reilly</v>
      </c>
      <c r="E104" s="18"/>
      <c r="F104" s="30" t="str">
        <f>'AMZN Auto Part MASTER'!$BK$31</f>
        <v>Their pricing is better than most, competitive with price matching.</v>
      </c>
      <c r="K104" s="55" t="str">
        <f>'AMZN Auto Part MASTER'!$BK$33</f>
        <v>None specifically</v>
      </c>
      <c r="L104" s="55" t="str">
        <f>'AMZN Auto Part MASTER'!$BK$34</f>
        <v>O'Reilly</v>
      </c>
      <c r="M104" s="55" t="str">
        <f>'AMZN Auto Part MASTER'!$BK$35</f>
        <v>None specifically</v>
      </c>
      <c r="N104" s="62"/>
      <c r="O104" s="62"/>
      <c r="Q104" s="62"/>
      <c r="R104" s="62"/>
      <c r="S104" s="62"/>
      <c r="T104" s="26"/>
      <c r="U104" s="62"/>
      <c r="V104" s="56"/>
      <c r="W104" s="56"/>
      <c r="X104" s="56"/>
    </row>
    <row r="105" spans="2:24" s="2" customFormat="1" ht="15.75" customHeight="1">
      <c r="B105" s="260" t="str">
        <f>'AMZN Auto Part MASTER'!$BL$4</f>
        <v>Independent</v>
      </c>
      <c r="C105" s="207" t="s">
        <v>60</v>
      </c>
      <c r="D105" s="260" t="str">
        <f>'AMZN Auto Part MASTER'!$BL$29</f>
        <v xml:space="preserve">None  </v>
      </c>
      <c r="E105" s="18"/>
      <c r="F105" s="30">
        <f>'AMZN Auto Part MASTER'!$BL$31</f>
        <v>0</v>
      </c>
      <c r="K105" s="55" t="str">
        <f>'AMZN Auto Part MASTER'!$BL$33</f>
        <v>None in particular.</v>
      </c>
      <c r="L105" s="55" t="str">
        <f>'AMZN Auto Part MASTER'!$BL$34</f>
        <v>None in particular.</v>
      </c>
      <c r="M105" s="55" t="str">
        <f>'AMZN Auto Part MASTER'!$BL$35</f>
        <v>None in particular.</v>
      </c>
      <c r="N105" s="62"/>
      <c r="O105" s="62"/>
      <c r="Q105" s="62"/>
      <c r="R105" s="62"/>
      <c r="S105" s="62"/>
      <c r="T105" s="26"/>
      <c r="U105" s="62"/>
      <c r="V105" s="56"/>
      <c r="W105" s="56"/>
      <c r="X105" s="56"/>
    </row>
    <row r="106" spans="2:24" s="2" customFormat="1" ht="15.75" customHeight="1">
      <c r="B106" s="260" t="str">
        <f>'AMZN Auto Part MASTER'!$BM$4</f>
        <v>Independent</v>
      </c>
      <c r="C106" s="207" t="s">
        <v>61</v>
      </c>
      <c r="D106" s="260" t="str">
        <f>'AMZN Auto Part MASTER'!$BM$29</f>
        <v xml:space="preserve">None  </v>
      </c>
      <c r="E106" s="18" t="s">
        <v>116</v>
      </c>
      <c r="F106" s="30">
        <f>'AMZN Auto Part MASTER'!$BM$31</f>
        <v>0</v>
      </c>
      <c r="G106" s="36" t="s">
        <v>215</v>
      </c>
      <c r="K106" s="55" t="str">
        <f>'AMZN Auto Part MASTER'!$BM$33</f>
        <v>White Brothers</v>
      </c>
      <c r="L106" s="55" t="str">
        <f>'AMZN Auto Part MASTER'!$BM$34</f>
        <v>White Brothers</v>
      </c>
      <c r="M106" s="55" t="str">
        <f>'AMZN Auto Part MASTER'!$BM$35</f>
        <v>White Brothers</v>
      </c>
      <c r="N106" s="62" t="s">
        <v>94</v>
      </c>
      <c r="O106" s="62"/>
      <c r="Q106" s="62" t="s">
        <v>94</v>
      </c>
      <c r="R106" s="62"/>
      <c r="S106" s="62"/>
      <c r="T106" s="26"/>
      <c r="U106" s="62"/>
      <c r="V106" s="56"/>
      <c r="W106" s="56"/>
      <c r="X106" s="56"/>
    </row>
    <row r="107" spans="2:24" s="2" customFormat="1" ht="15.75" customHeight="1">
      <c r="B107" s="260" t="str">
        <f>'AMZN Auto Part MASTER'!$BN$4</f>
        <v>Independent</v>
      </c>
      <c r="C107" s="207" t="s">
        <v>62</v>
      </c>
      <c r="D107" s="260" t="str">
        <f>'AMZN Auto Part MASTER'!$BN$29</f>
        <v xml:space="preserve">None   </v>
      </c>
      <c r="E107" s="18" t="s">
        <v>120</v>
      </c>
      <c r="F107" s="30">
        <f>'AMZN Auto Part MASTER'!$BN$31</f>
        <v>0</v>
      </c>
      <c r="G107" s="36" t="s">
        <v>193</v>
      </c>
      <c r="H107" s="36" t="s">
        <v>214</v>
      </c>
      <c r="I107" s="36" t="s">
        <v>216</v>
      </c>
      <c r="K107" s="55" t="str">
        <f>'AMZN Auto Part MASTER'!$BN$33</f>
        <v>Bumper to Bumper</v>
      </c>
      <c r="L107" s="55" t="str">
        <f>'AMZN Auto Part MASTER'!$BN$34</f>
        <v>Advanced Auto Parts</v>
      </c>
      <c r="M107" s="55" t="str">
        <f>'AMZN Auto Part MASTER'!$BN$35</f>
        <v>Bumper to Bumper</v>
      </c>
      <c r="N107" s="62" t="s">
        <v>120</v>
      </c>
      <c r="O107" s="62"/>
      <c r="Q107" s="62" t="s">
        <v>120</v>
      </c>
      <c r="R107" s="62"/>
      <c r="S107" s="62"/>
      <c r="T107" s="26"/>
      <c r="U107" s="62"/>
      <c r="V107" s="56"/>
      <c r="W107" s="56"/>
      <c r="X107" s="56"/>
    </row>
    <row r="108" spans="2:24" s="2" customFormat="1" ht="15.75" customHeight="1">
      <c r="B108" s="260" t="str">
        <f>'AMZN Auto Part MASTER'!$BO$4</f>
        <v>Independent</v>
      </c>
      <c r="C108" s="207" t="s">
        <v>63</v>
      </c>
      <c r="D108" s="260" t="str">
        <f>'AMZN Auto Part MASTER'!$BO$29</f>
        <v>AutoZone</v>
      </c>
      <c r="E108" s="18"/>
      <c r="F108" s="30" t="str">
        <f>'AMZN Auto Part MASTER'!$BO$31</f>
        <v>Their prices have gotten better.</v>
      </c>
      <c r="G108" s="20"/>
      <c r="H108" s="20"/>
      <c r="I108" s="20"/>
      <c r="J108" s="20"/>
      <c r="K108" s="55" t="str">
        <f>'AMZN Auto Part MASTER'!$BO$33</f>
        <v>Advanced Auto Parts</v>
      </c>
      <c r="L108" s="55" t="str">
        <f>'AMZN Auto Part MASTER'!$BO$34</f>
        <v>Advanced Auto Parts</v>
      </c>
      <c r="M108" s="55" t="str">
        <f>'AMZN Auto Part MASTER'!$BO$35</f>
        <v>Advanced Auto Parts</v>
      </c>
      <c r="N108" s="62"/>
      <c r="O108" s="62"/>
      <c r="Q108" s="62"/>
      <c r="R108" s="62"/>
      <c r="S108" s="62"/>
      <c r="T108" s="26"/>
      <c r="U108" s="62"/>
      <c r="V108" s="56"/>
      <c r="W108" s="56"/>
      <c r="X108" s="56"/>
    </row>
    <row r="109" spans="2:24" s="2" customFormat="1" ht="15.75" customHeight="1">
      <c r="B109" s="260" t="str">
        <f>'AMZN Auto Part MASTER'!$BP$4</f>
        <v>Independent</v>
      </c>
      <c r="C109" s="207" t="s">
        <v>64</v>
      </c>
      <c r="D109" s="260" t="str">
        <f>'AMZN Auto Part MASTER'!$BP$29</f>
        <v xml:space="preserve">None   </v>
      </c>
      <c r="E109" s="18"/>
      <c r="F109" s="30">
        <f>'AMZN Auto Part MASTER'!$BP$31</f>
        <v>0</v>
      </c>
      <c r="G109" s="20"/>
      <c r="H109" s="20"/>
      <c r="I109" s="20"/>
      <c r="J109" s="20"/>
      <c r="K109" s="55" t="str">
        <f>'AMZN Auto Part MASTER'!$BP$33</f>
        <v>None in particular.</v>
      </c>
      <c r="L109" s="55" t="str">
        <f>'AMZN Auto Part MASTER'!$BP$34</f>
        <v>None in particular.</v>
      </c>
      <c r="M109" s="55" t="str">
        <f>'AMZN Auto Part MASTER'!$BP$35</f>
        <v>None in particular.</v>
      </c>
      <c r="N109" s="62" t="s">
        <v>121</v>
      </c>
      <c r="O109" s="62"/>
      <c r="Q109" s="62" t="s">
        <v>121</v>
      </c>
      <c r="R109" s="62"/>
      <c r="S109" s="62"/>
      <c r="T109" s="26"/>
      <c r="U109" s="62"/>
      <c r="V109" s="56"/>
      <c r="W109" s="56"/>
      <c r="X109" s="56"/>
    </row>
    <row r="110" spans="2:24" s="2" customFormat="1" ht="15.75" customHeight="1">
      <c r="B110" s="260" t="str">
        <f>'AMZN Auto Part MASTER'!$BQ$4</f>
        <v>Independent</v>
      </c>
      <c r="C110" s="207" t="s">
        <v>65</v>
      </c>
      <c r="D110" s="260" t="str">
        <f>'AMZN Auto Part MASTER'!$BQ$29</f>
        <v>None</v>
      </c>
      <c r="E110" s="18"/>
      <c r="F110" s="30">
        <f>'AMZN Auto Part MASTER'!$BQ$31</f>
        <v>0</v>
      </c>
      <c r="G110" s="20"/>
      <c r="H110" s="20"/>
      <c r="I110" s="20"/>
      <c r="J110" s="20"/>
      <c r="K110" s="55" t="str">
        <f>'AMZN Auto Part MASTER'!$BQ$33</f>
        <v>Amazon</v>
      </c>
      <c r="L110" s="55" t="str">
        <f>'AMZN Auto Part MASTER'!$BQ$34</f>
        <v>Amazon</v>
      </c>
      <c r="M110" s="55" t="str">
        <f>'AMZN Auto Part MASTER'!$BQ$35</f>
        <v>None specifically</v>
      </c>
      <c r="N110" s="62"/>
      <c r="O110" s="62"/>
      <c r="Q110" s="62"/>
      <c r="R110" s="62"/>
      <c r="S110" s="62"/>
      <c r="T110" s="26"/>
      <c r="U110" s="62"/>
      <c r="V110" s="56"/>
      <c r="W110" s="56"/>
      <c r="X110" s="56"/>
    </row>
    <row r="111" spans="2:24" s="2" customFormat="1" ht="15.75" customHeight="1">
      <c r="B111" s="260" t="str">
        <f>'AMZN Auto Part MASTER'!$BR$4</f>
        <v>Chain</v>
      </c>
      <c r="C111" s="207" t="s">
        <v>66</v>
      </c>
      <c r="D111" s="260" t="str">
        <f>'AMZN Auto Part MASTER'!$BR$29</f>
        <v>Other</v>
      </c>
      <c r="E111" s="18" t="s">
        <v>117</v>
      </c>
      <c r="F111" s="30" t="str">
        <f>'AMZN Auto Part MASTER'!$BR$31</f>
        <v>As above.</v>
      </c>
      <c r="G111" s="20" t="s">
        <v>94</v>
      </c>
      <c r="H111" s="20"/>
      <c r="I111" s="20"/>
      <c r="J111" s="20"/>
      <c r="K111" s="55">
        <f>'AMZN Auto Part MASTER'!$BR$33</f>
        <v>0</v>
      </c>
      <c r="L111" s="55">
        <f>'AMZN Auto Part MASTER'!$BR$34</f>
        <v>0</v>
      </c>
      <c r="M111" s="55">
        <f>'AMZN Auto Part MASTER'!$BR$35</f>
        <v>0</v>
      </c>
      <c r="N111" s="26" t="s">
        <v>123</v>
      </c>
      <c r="O111" s="62"/>
      <c r="Q111" s="26" t="s">
        <v>123</v>
      </c>
      <c r="R111" s="62"/>
      <c r="S111" s="62"/>
      <c r="T111" s="26"/>
      <c r="U111" s="62"/>
      <c r="V111" s="56"/>
      <c r="W111" s="56"/>
      <c r="X111" s="56"/>
    </row>
    <row r="112" spans="2:24" s="2" customFormat="1" ht="15.75" customHeight="1">
      <c r="B112" s="260" t="str">
        <f>'AMZN Auto Part MASTER'!$BS$4</f>
        <v>Chain</v>
      </c>
      <c r="C112" s="207" t="s">
        <v>67</v>
      </c>
      <c r="D112" s="260" t="str">
        <f>'AMZN Auto Part MASTER'!$BS$29</f>
        <v>Advance Auto Parts</v>
      </c>
      <c r="E112" s="18" t="s">
        <v>118</v>
      </c>
      <c r="F112" s="30" t="str">
        <f>'AMZN Auto Part MASTER'!$BS$31</f>
        <v>As above.</v>
      </c>
      <c r="G112" s="20" t="s">
        <v>94</v>
      </c>
      <c r="H112" s="20"/>
      <c r="I112" s="20"/>
      <c r="J112" s="20"/>
      <c r="K112" s="55">
        <f>'AMZN Auto Part MASTER'!$BS$33</f>
        <v>0</v>
      </c>
      <c r="L112" s="55">
        <f>'AMZN Auto Part MASTER'!$BS$34</f>
        <v>0</v>
      </c>
      <c r="M112" s="55">
        <f>'AMZN Auto Part MASTER'!$BS$35</f>
        <v>0</v>
      </c>
      <c r="N112" s="62"/>
      <c r="O112" s="62"/>
      <c r="Q112" s="62"/>
      <c r="R112" s="62"/>
      <c r="S112" s="62"/>
      <c r="T112" s="26"/>
      <c r="U112" s="62"/>
      <c r="V112" s="56"/>
      <c r="W112" s="56"/>
      <c r="X112" s="56"/>
    </row>
    <row r="113" spans="2:24" s="2" customFormat="1" ht="15.75" customHeight="1">
      <c r="B113" s="260" t="str">
        <f>'AMZN Auto Part MASTER'!$BT$4</f>
        <v>Chain</v>
      </c>
      <c r="C113" s="207" t="s">
        <v>68</v>
      </c>
      <c r="D113" s="260" t="str">
        <f>'AMZN Auto Part MASTER'!$BT$29</f>
        <v>Advance Auto Parts</v>
      </c>
      <c r="E113" s="18" t="s">
        <v>118</v>
      </c>
      <c r="F113" s="30" t="str">
        <f>'AMZN Auto Part MASTER'!$BT$31</f>
        <v>As above.</v>
      </c>
      <c r="G113" s="20" t="s">
        <v>94</v>
      </c>
      <c r="H113" s="20"/>
      <c r="I113" s="20"/>
      <c r="J113" s="20"/>
      <c r="K113" s="55" t="str">
        <f>'AMZN Auto Part MASTER'!$BT$33</f>
        <v>Advance, AutoZone, and Car Parts International.</v>
      </c>
      <c r="L113" s="55">
        <f>'AMZN Auto Part MASTER'!$BT$34</f>
        <v>0</v>
      </c>
      <c r="M113" s="55">
        <f>'AMZN Auto Part MASTER'!$BT$35</f>
        <v>0</v>
      </c>
      <c r="N113" s="62" t="s">
        <v>118</v>
      </c>
      <c r="O113" s="62"/>
      <c r="Q113" s="62" t="s">
        <v>118</v>
      </c>
      <c r="R113" s="62"/>
      <c r="S113" s="62"/>
      <c r="T113" s="26"/>
      <c r="U113" s="62"/>
      <c r="V113" s="56"/>
      <c r="W113" s="56"/>
      <c r="X113" s="56"/>
    </row>
    <row r="114" spans="2:24" s="2" customFormat="1" ht="15.75" customHeight="1">
      <c r="B114" s="260" t="str">
        <f>'AMZN Auto Part MASTER'!$BU$4</f>
        <v>Chain</v>
      </c>
      <c r="C114" s="207" t="s">
        <v>69</v>
      </c>
      <c r="D114" s="260" t="str">
        <f>'AMZN Auto Part MASTER'!$BU$29</f>
        <v>AutoZone</v>
      </c>
      <c r="E114" s="18" t="s">
        <v>94</v>
      </c>
      <c r="F114" s="30" t="str">
        <f>'AMZN Auto Part MASTER'!$BU$31</f>
        <v>As above.</v>
      </c>
      <c r="G114" s="61" t="s">
        <v>94</v>
      </c>
      <c r="H114" s="20"/>
      <c r="I114" s="20"/>
      <c r="J114" s="20"/>
      <c r="K114" s="55" t="str">
        <f>'AMZN Auto Part MASTER'!$BU$33</f>
        <v>AutoZone and NAPA.</v>
      </c>
      <c r="L114" s="55">
        <f>'AMZN Auto Part MASTER'!$BU$34</f>
        <v>0</v>
      </c>
      <c r="M114" s="55">
        <f>'AMZN Auto Part MASTER'!$BU$35</f>
        <v>0</v>
      </c>
      <c r="N114" s="62"/>
      <c r="O114" s="62"/>
      <c r="Q114" s="62"/>
      <c r="R114" s="62"/>
      <c r="S114" s="62"/>
      <c r="T114" s="26"/>
      <c r="U114" s="62"/>
      <c r="V114" s="56"/>
      <c r="W114" s="56"/>
      <c r="X114" s="56"/>
    </row>
    <row r="115" spans="2:24" s="2" customFormat="1" ht="15.75" customHeight="1">
      <c r="B115" s="260" t="str">
        <f>'AMZN Auto Part MASTER'!$BV$4</f>
        <v>Chain</v>
      </c>
      <c r="C115" s="207" t="s">
        <v>70</v>
      </c>
      <c r="D115" s="260" t="str">
        <f>'AMZN Auto Part MASTER'!$BV$29</f>
        <v>O'Reilly</v>
      </c>
      <c r="E115" s="18" t="s">
        <v>94</v>
      </c>
      <c r="F115" s="30" t="str">
        <f>'AMZN Auto Part MASTER'!$BV$31</f>
        <v>They had what we needed when we needed it.</v>
      </c>
      <c r="G115" s="20" t="s">
        <v>213</v>
      </c>
      <c r="H115" s="20"/>
      <c r="I115" s="20"/>
      <c r="J115" s="20"/>
      <c r="K115" s="55">
        <f>'AMZN Auto Part MASTER'!$BV$33</f>
        <v>0</v>
      </c>
      <c r="L115" s="55">
        <f>'AMZN Auto Part MASTER'!$BV$34</f>
        <v>0</v>
      </c>
      <c r="M115" s="55">
        <f>'AMZN Auto Part MASTER'!$BV$35</f>
        <v>0</v>
      </c>
      <c r="N115" s="62" t="s">
        <v>94</v>
      </c>
      <c r="O115" s="62"/>
      <c r="Q115" s="62"/>
      <c r="R115" s="62"/>
      <c r="S115" s="62"/>
      <c r="T115" s="26"/>
      <c r="U115" s="62"/>
      <c r="V115" s="56"/>
      <c r="W115" s="56"/>
      <c r="X115" s="56"/>
    </row>
    <row r="116" spans="2:24" s="2" customFormat="1" ht="15.75" customHeight="1">
      <c r="B116" s="260" t="str">
        <f>'AMZN Auto Part MASTER'!$BW$4</f>
        <v>Chain</v>
      </c>
      <c r="C116" s="207" t="s">
        <v>71</v>
      </c>
      <c r="D116" s="260" t="str">
        <f>'AMZN Auto Part MASTER'!$BW$29</f>
        <v>Advance Auto Parts</v>
      </c>
      <c r="E116" s="18" t="s">
        <v>115</v>
      </c>
      <c r="F116" s="30" t="str">
        <f>'AMZN Auto Part MASTER'!$BW$31</f>
        <v>We're using AutoZone more too because business is up and they are the two closest to us with discounts we like.</v>
      </c>
      <c r="G116" s="2" t="s">
        <v>215</v>
      </c>
      <c r="I116" s="20"/>
      <c r="J116" s="20"/>
      <c r="K116" s="55">
        <f>'AMZN Auto Part MASTER'!$BW$33</f>
        <v>0</v>
      </c>
      <c r="L116" s="55">
        <f>'AMZN Auto Part MASTER'!$BW$34</f>
        <v>0</v>
      </c>
      <c r="M116" s="55">
        <f>'AMZN Auto Part MASTER'!$BW$35</f>
        <v>0</v>
      </c>
      <c r="N116" s="62" t="s">
        <v>120</v>
      </c>
      <c r="O116" s="62"/>
      <c r="Q116" s="62"/>
      <c r="R116" s="62"/>
      <c r="S116" s="62"/>
      <c r="T116" s="26"/>
      <c r="U116" s="62"/>
      <c r="V116" s="56"/>
      <c r="W116" s="56"/>
      <c r="X116" s="56"/>
    </row>
    <row r="117" spans="2:24" s="2" customFormat="1" ht="15.75" customHeight="1">
      <c r="B117" s="260" t="str">
        <f>'AMZN Auto Part MASTER'!$BX$4</f>
        <v>Chain</v>
      </c>
      <c r="C117" s="207" t="s">
        <v>72</v>
      </c>
      <c r="D117" s="260" t="str">
        <f>'AMZN Auto Part MASTER'!$BX$29</f>
        <v>Advance Auto Parts</v>
      </c>
      <c r="E117" s="18"/>
      <c r="F117" s="30" t="str">
        <f>'AMZN Auto Part MASTER'!$BX$31</f>
        <v>Using AutoZone and API more too. They have the part at the best price typically and very close by.</v>
      </c>
      <c r="K117" s="55">
        <f>'AMZN Auto Part MASTER'!$BX$33</f>
        <v>0</v>
      </c>
      <c r="L117" s="55">
        <f>'AMZN Auto Part MASTER'!$BX$34</f>
        <v>0</v>
      </c>
      <c r="M117" s="55">
        <f>'AMZN Auto Part MASTER'!$BX$35</f>
        <v>0</v>
      </c>
      <c r="N117" s="62"/>
      <c r="O117" s="62"/>
      <c r="P117" s="62"/>
      <c r="Q117" s="62"/>
      <c r="R117" s="62"/>
      <c r="S117" s="26"/>
      <c r="T117" s="62"/>
      <c r="U117" s="62"/>
      <c r="V117" s="56"/>
      <c r="W117" s="56"/>
      <c r="X117" s="56"/>
    </row>
    <row r="118" spans="2:24" s="2" customFormat="1" ht="15.75" customHeight="1">
      <c r="B118" s="260" t="str">
        <f>'AMZN Auto Part MASTER'!$BY$4</f>
        <v>Chain</v>
      </c>
      <c r="C118" s="207" t="s">
        <v>73</v>
      </c>
      <c r="D118" s="260" t="str">
        <f>'AMZN Auto Part MASTER'!$BY$29</f>
        <v>Advance Auto Parts</v>
      </c>
      <c r="E118" s="18"/>
      <c r="F118" s="30" t="str">
        <f>'AMZN Auto Part MASTER'!$BY$31</f>
        <v>They have what we need and can deliver the quickest.</v>
      </c>
      <c r="K118" s="55" t="str">
        <f>'AMZN Auto Part MASTER'!$BY$33</f>
        <v>Advance Auto Parts</v>
      </c>
      <c r="L118" s="55" t="str">
        <f>'AMZN Auto Part MASTER'!$BY$34</f>
        <v>Advance Auto Parts</v>
      </c>
      <c r="M118" s="55" t="str">
        <f>'AMZN Auto Part MASTER'!$BY$35</f>
        <v>Advance Auto Parts</v>
      </c>
      <c r="N118" s="62"/>
      <c r="O118" s="62"/>
      <c r="P118" s="62"/>
      <c r="Q118" s="62"/>
      <c r="R118" s="62"/>
      <c r="S118" s="26"/>
      <c r="T118" s="62"/>
      <c r="U118" s="62"/>
      <c r="V118" s="56"/>
      <c r="W118" s="56"/>
      <c r="X118" s="56"/>
    </row>
    <row r="119" spans="2:24" s="2" customFormat="1" ht="15.75" customHeight="1">
      <c r="B119" s="260" t="str">
        <f>'AMZN Auto Part MASTER'!$BZ$4</f>
        <v>Chain</v>
      </c>
      <c r="C119" s="207" t="s">
        <v>74</v>
      </c>
      <c r="D119" s="260" t="str">
        <f>'AMZN Auto Part MASTER'!$BZ$29</f>
        <v>NAPA Auto</v>
      </c>
      <c r="E119" s="18" t="s">
        <v>117</v>
      </c>
      <c r="F119" s="30" t="str">
        <f>'AMZN Auto Part MASTER'!$BZ$31</f>
        <v>They have better quality on some brake pads etc.</v>
      </c>
      <c r="G119" s="2" t="s">
        <v>215</v>
      </c>
      <c r="K119" s="55">
        <f>'AMZN Auto Part MASTER'!$BZ$33</f>
        <v>0</v>
      </c>
      <c r="L119" s="55">
        <f>'AMZN Auto Part MASTER'!$BZ$34</f>
        <v>0</v>
      </c>
      <c r="M119" s="55">
        <f>'AMZN Auto Part MASTER'!$BZ$35</f>
        <v>0</v>
      </c>
      <c r="N119" s="62"/>
      <c r="O119" s="62"/>
      <c r="P119" s="62"/>
      <c r="Q119" s="62"/>
      <c r="R119" s="62"/>
      <c r="S119" s="26"/>
      <c r="T119" s="62"/>
      <c r="U119" s="62"/>
      <c r="V119" s="56"/>
      <c r="W119" s="56"/>
      <c r="X119" s="56"/>
    </row>
    <row r="120" spans="2:24" s="2" customFormat="1" ht="15.75" customHeight="1">
      <c r="B120" s="260" t="str">
        <f>'AMZN Auto Part MASTER'!$CA$4</f>
        <v>Chain</v>
      </c>
      <c r="C120" s="207" t="s">
        <v>75</v>
      </c>
      <c r="D120" s="260" t="str">
        <f>'AMZN Auto Part MASTER'!$CA$29</f>
        <v>Other</v>
      </c>
      <c r="E120" s="18" t="s">
        <v>94</v>
      </c>
      <c r="F120" s="30" t="str">
        <f>'AMZN Auto Part MASTER'!$CA$31</f>
        <v>We've transitioned from Hill Tire slowly and added Mavis inventory.</v>
      </c>
      <c r="G120" s="2" t="s">
        <v>193</v>
      </c>
      <c r="H120" s="2" t="s">
        <v>215</v>
      </c>
      <c r="K120" s="55">
        <f>'AMZN Auto Part MASTER'!$CA$33</f>
        <v>0</v>
      </c>
      <c r="L120" s="55">
        <f>'AMZN Auto Part MASTER'!$CA$34</f>
        <v>0</v>
      </c>
      <c r="M120" s="55">
        <f>'AMZN Auto Part MASTER'!$CA$35</f>
        <v>0</v>
      </c>
      <c r="N120" s="62" t="s">
        <v>94</v>
      </c>
      <c r="O120" s="62" t="s">
        <v>94</v>
      </c>
      <c r="P120" s="62"/>
      <c r="Q120" s="62"/>
      <c r="R120" s="62"/>
      <c r="S120" s="26"/>
      <c r="T120" s="62"/>
      <c r="U120" s="62"/>
      <c r="V120" s="56"/>
      <c r="W120" s="56"/>
      <c r="X120" s="56"/>
    </row>
    <row r="121" spans="2:24" s="2" customFormat="1" ht="15.75" customHeight="1">
      <c r="B121" s="260" t="str">
        <f>'AMZN Auto Part MASTER'!$CB$4</f>
        <v>Chain</v>
      </c>
      <c r="C121" s="207" t="s">
        <v>76</v>
      </c>
      <c r="D121" s="260" t="str">
        <f>'AMZN Auto Part MASTER'!$CB$29</f>
        <v>AutoZone</v>
      </c>
      <c r="E121" s="18" t="s">
        <v>118</v>
      </c>
      <c r="F121" s="30" t="str">
        <f>'AMZN Auto Part MASTER'!$CB$31</f>
        <v>As above.</v>
      </c>
      <c r="G121" s="2" t="s">
        <v>213</v>
      </c>
      <c r="H121" s="2" t="s">
        <v>215</v>
      </c>
      <c r="K121" s="55" t="str">
        <f>'AMZN Auto Part MASTER'!$CB$33</f>
        <v>AutoZone</v>
      </c>
      <c r="L121" s="55" t="str">
        <f>'AMZN Auto Part MASTER'!$CB$34</f>
        <v>AutoZone</v>
      </c>
      <c r="M121" s="55" t="str">
        <f>'AMZN Auto Part MASTER'!$CB$35</f>
        <v>AutoZone</v>
      </c>
      <c r="N121" s="62"/>
      <c r="O121" s="62"/>
      <c r="P121" s="62"/>
      <c r="Q121" s="62"/>
      <c r="R121" s="62"/>
      <c r="S121" s="26"/>
      <c r="T121" s="62"/>
      <c r="U121" s="62"/>
      <c r="V121" s="56"/>
      <c r="W121" s="56"/>
      <c r="X121" s="56"/>
    </row>
    <row r="122" spans="2:24" s="2" customFormat="1" ht="15.75" customHeight="1">
      <c r="B122" s="260" t="str">
        <f>'AMZN Auto Part MASTER'!$CC$4</f>
        <v>Chain</v>
      </c>
      <c r="C122" s="207" t="s">
        <v>77</v>
      </c>
      <c r="D122" s="260" t="str">
        <f>'AMZN Auto Part MASTER'!$CC$29</f>
        <v>Advance Auto Parts</v>
      </c>
      <c r="E122" s="18" t="s">
        <v>117</v>
      </c>
      <c r="F122" s="30" t="str">
        <f>'AMZN Auto Part MASTER'!$CC$31</f>
        <v>As above.</v>
      </c>
      <c r="G122" s="2" t="s">
        <v>215</v>
      </c>
      <c r="H122" s="2" t="s">
        <v>214</v>
      </c>
      <c r="K122" s="67">
        <f>'AMZN Auto Part MASTER'!$CC$33</f>
        <v>0</v>
      </c>
      <c r="L122" s="67">
        <f>'AMZN Auto Part MASTER'!$CC$34</f>
        <v>0</v>
      </c>
      <c r="M122" s="67">
        <f>'AMZN Auto Part MASTER'!$CC$35</f>
        <v>0</v>
      </c>
      <c r="N122" s="2" t="s">
        <v>117</v>
      </c>
      <c r="X122" s="56"/>
    </row>
    <row r="123" spans="2:24" s="2" customFormat="1" ht="15.75" customHeight="1">
      <c r="B123" s="260" t="str">
        <f>'AMZN Auto Part MASTER'!$CD$4</f>
        <v>Chain</v>
      </c>
      <c r="C123" s="207" t="s">
        <v>78</v>
      </c>
      <c r="D123" s="260" t="str">
        <f>'AMZN Auto Part MASTER'!$CD$29</f>
        <v>Other</v>
      </c>
      <c r="E123" s="18"/>
      <c r="F123" s="30" t="str">
        <f>'AMZN Auto Part MASTER'!$CD$31</f>
        <v>As above. Better quality and price and on hand.</v>
      </c>
      <c r="K123" s="67">
        <f>'AMZN Auto Part MASTER'!$CD$33</f>
        <v>0</v>
      </c>
      <c r="L123" s="67">
        <f>'AMZN Auto Part MASTER'!$CD$34</f>
        <v>0</v>
      </c>
      <c r="M123" s="67">
        <f>'AMZN Auto Part MASTER'!$CD$35</f>
        <v>0</v>
      </c>
      <c r="N123" s="62"/>
      <c r="O123" s="62"/>
      <c r="P123" s="62"/>
      <c r="Q123" s="62"/>
      <c r="R123" s="62"/>
      <c r="S123" s="26"/>
      <c r="T123" s="62"/>
      <c r="U123" s="62"/>
      <c r="V123" s="56"/>
      <c r="W123" s="56"/>
      <c r="X123" s="56"/>
    </row>
    <row r="124" spans="2:24" s="2" customFormat="1" ht="15.75" customHeight="1">
      <c r="B124" s="260" t="str">
        <f>'AMZN Auto Part MASTER'!$CE$4</f>
        <v>Chain</v>
      </c>
      <c r="C124" s="207" t="s">
        <v>79</v>
      </c>
      <c r="D124" s="260" t="str">
        <f>'AMZN Auto Part MASTER'!$CE$29</f>
        <v>Other</v>
      </c>
      <c r="E124" s="18" t="s">
        <v>94</v>
      </c>
      <c r="F124" s="30" t="str">
        <f>'AMZN Auto Part MASTER'!$CE$31</f>
        <v>On hand at a great price for quality products.</v>
      </c>
      <c r="G124" s="2" t="s">
        <v>215</v>
      </c>
      <c r="H124" s="2" t="s">
        <v>193</v>
      </c>
      <c r="K124" s="67" t="str">
        <f>'AMZN Auto Part MASTER'!$CE$33</f>
        <v>In-house oil products</v>
      </c>
      <c r="L124" s="67" t="str">
        <f>'AMZN Auto Part MASTER'!$CE$34</f>
        <v>In-house oil products</v>
      </c>
      <c r="M124" s="67">
        <f>'AMZN Auto Part MASTER'!$CE$35</f>
        <v>0</v>
      </c>
      <c r="W124" s="56"/>
      <c r="X124" s="56"/>
    </row>
    <row r="125" spans="2:24" s="2" customFormat="1" ht="15.75" customHeight="1">
      <c r="B125" s="260" t="str">
        <f>'AMZN Auto Part MASTER'!$CF$4</f>
        <v>Chain</v>
      </c>
      <c r="C125" s="207" t="s">
        <v>80</v>
      </c>
      <c r="D125" s="260" t="str">
        <f>'AMZN Auto Part MASTER'!$CF$29</f>
        <v>Other</v>
      </c>
      <c r="E125" s="18" t="s">
        <v>117</v>
      </c>
      <c r="F125" s="30" t="str">
        <f>'AMZN Auto Part MASTER'!$CF$31</f>
        <v>As above.</v>
      </c>
      <c r="G125" s="2" t="s">
        <v>217</v>
      </c>
      <c r="K125" s="67" t="str">
        <f>'AMZN Auto Part MASTER'!$CF$33</f>
        <v>In-house oil products</v>
      </c>
      <c r="L125" s="67" t="str">
        <f>'AMZN Auto Part MASTER'!$CF$34</f>
        <v>In-house oil products</v>
      </c>
      <c r="M125" s="67">
        <f>'AMZN Auto Part MASTER'!$CF$35</f>
        <v>0</v>
      </c>
      <c r="N125" s="62"/>
      <c r="O125" s="62"/>
      <c r="P125" s="62"/>
      <c r="Q125" s="62"/>
      <c r="R125" s="62"/>
      <c r="S125" s="26"/>
      <c r="T125" s="62"/>
      <c r="U125" s="62"/>
      <c r="V125" s="56" t="s">
        <v>117</v>
      </c>
      <c r="W125" s="56"/>
      <c r="X125" s="56"/>
    </row>
    <row r="126" spans="2:24" s="2" customFormat="1" ht="15.75" customHeight="1">
      <c r="B126" s="260" t="str">
        <f>'AMZN Auto Part MASTER'!$CG$4</f>
        <v>Chain</v>
      </c>
      <c r="C126" s="207" t="s">
        <v>81</v>
      </c>
      <c r="D126" s="260" t="str">
        <f>'AMZN Auto Part MASTER'!$CG$29</f>
        <v>Other</v>
      </c>
      <c r="E126" s="18">
        <v>0</v>
      </c>
      <c r="F126" s="30" t="str">
        <f>'AMZN Auto Part MASTER'!$CG$31</f>
        <v>They have what we need when we need it at best price.</v>
      </c>
      <c r="K126" s="67" t="str">
        <f>'AMZN Auto Part MASTER'!$CG$33</f>
        <v>Smythe</v>
      </c>
      <c r="L126" s="67" t="str">
        <f>'AMZN Auto Part MASTER'!$CG$34</f>
        <v>Smythe</v>
      </c>
      <c r="M126" s="67" t="str">
        <f>'AMZN Auto Part MASTER'!$CG$35</f>
        <v>Smythe</v>
      </c>
      <c r="N126" s="62">
        <v>0</v>
      </c>
      <c r="O126" s="62">
        <v>0</v>
      </c>
      <c r="P126" s="62">
        <v>0</v>
      </c>
      <c r="Q126" s="62">
        <v>0</v>
      </c>
      <c r="R126" s="62">
        <v>0</v>
      </c>
      <c r="S126" s="26">
        <v>0</v>
      </c>
      <c r="T126" s="62">
        <v>0</v>
      </c>
      <c r="U126" s="62">
        <v>0</v>
      </c>
      <c r="V126" s="56">
        <v>0</v>
      </c>
      <c r="W126" s="56"/>
      <c r="X126" s="56"/>
    </row>
    <row r="127" spans="2:24" s="2" customFormat="1" ht="15.75" customHeight="1">
      <c r="B127" s="260" t="str">
        <f>'AMZN Auto Part MASTER'!$CH$4</f>
        <v>Chain</v>
      </c>
      <c r="C127" s="207" t="s">
        <v>82</v>
      </c>
      <c r="D127" s="260" t="str">
        <f>'AMZN Auto Part MASTER'!$CH$29</f>
        <v>Carquest</v>
      </c>
      <c r="E127" s="18">
        <v>0</v>
      </c>
      <c r="F127" s="30" t="str">
        <f>'AMZN Auto Part MASTER'!$CH$31</f>
        <v>As above.</v>
      </c>
      <c r="G127" s="2" t="s">
        <v>193</v>
      </c>
      <c r="H127" s="2" t="s">
        <v>215</v>
      </c>
      <c r="K127" s="67" t="str">
        <f>'AMZN Auto Part MASTER'!$CH$33</f>
        <v>Carquest</v>
      </c>
      <c r="L127" s="67" t="str">
        <f>'AMZN Auto Part MASTER'!$CH$34</f>
        <v>Carquest</v>
      </c>
      <c r="M127" s="67" t="str">
        <f>'AMZN Auto Part MASTER'!$CH$35</f>
        <v>Carquest</v>
      </c>
      <c r="N127" s="62">
        <v>0</v>
      </c>
      <c r="O127" s="62">
        <v>0</v>
      </c>
      <c r="P127" s="62">
        <v>0</v>
      </c>
      <c r="Q127" s="62">
        <v>0</v>
      </c>
      <c r="R127" s="62">
        <v>0</v>
      </c>
      <c r="S127" s="26">
        <v>0</v>
      </c>
      <c r="T127" s="62">
        <v>0</v>
      </c>
      <c r="U127" s="62">
        <v>0</v>
      </c>
      <c r="V127" s="56">
        <v>0</v>
      </c>
      <c r="W127" s="56"/>
      <c r="X127" s="56"/>
    </row>
    <row r="128" spans="2:24" s="2" customFormat="1" ht="15.75" customHeight="1">
      <c r="B128" s="260" t="str">
        <f>'AMZN Auto Part MASTER'!$CI$4</f>
        <v>Chain</v>
      </c>
      <c r="C128" s="207" t="s">
        <v>83</v>
      </c>
      <c r="D128" s="260" t="str">
        <f>'AMZN Auto Part MASTER'!$CI$29</f>
        <v>O'Reilly</v>
      </c>
      <c r="E128" s="18"/>
      <c r="F128" s="30" t="str">
        <f>'AMZN Auto Part MASTER'!$CI$31</f>
        <v>They have what we need and are close by at best price.</v>
      </c>
      <c r="K128" s="67" t="str">
        <f>'AMZN Auto Part MASTER'!$CI$33</f>
        <v>O'Reilly</v>
      </c>
      <c r="L128" s="67" t="str">
        <f>'AMZN Auto Part MASTER'!$CI$34</f>
        <v>O'Reilly</v>
      </c>
      <c r="M128" s="67" t="str">
        <f>'AMZN Auto Part MASTER'!$CI$35</f>
        <v>O'Reilly</v>
      </c>
      <c r="N128" s="62">
        <v>0</v>
      </c>
      <c r="O128" s="62">
        <v>0</v>
      </c>
      <c r="P128" s="62">
        <v>0</v>
      </c>
      <c r="Q128" s="62">
        <v>0</v>
      </c>
      <c r="R128" s="62">
        <v>0</v>
      </c>
      <c r="S128" s="26">
        <v>0</v>
      </c>
      <c r="T128" s="62">
        <v>0</v>
      </c>
      <c r="U128" s="62">
        <v>0</v>
      </c>
      <c r="V128" s="56"/>
      <c r="W128" s="56"/>
      <c r="X128" s="56"/>
    </row>
    <row r="129" spans="2:24" s="2" customFormat="1" ht="15.75" customHeight="1">
      <c r="B129" s="260" t="str">
        <f>'AMZN Auto Part MASTER'!$CJ$4</f>
        <v>Chain</v>
      </c>
      <c r="C129" s="207" t="s">
        <v>84</v>
      </c>
      <c r="D129" s="260" t="str">
        <f>'AMZN Auto Part MASTER'!$CJ$29</f>
        <v>None</v>
      </c>
      <c r="E129" s="18"/>
      <c r="F129" s="30" t="e">
        <f>#REF!</f>
        <v>#REF!</v>
      </c>
      <c r="K129" s="67" t="e">
        <f>#REF!</f>
        <v>#REF!</v>
      </c>
      <c r="L129" s="67" t="e">
        <f>#REF!</f>
        <v>#REF!</v>
      </c>
      <c r="M129" s="67" t="e">
        <f>#REF!</f>
        <v>#REF!</v>
      </c>
      <c r="N129" s="62">
        <v>0</v>
      </c>
      <c r="O129" s="62">
        <v>0</v>
      </c>
      <c r="P129" s="62">
        <v>0</v>
      </c>
      <c r="Q129" s="62">
        <v>0</v>
      </c>
      <c r="R129" s="62">
        <v>0</v>
      </c>
      <c r="S129" s="26">
        <v>0</v>
      </c>
      <c r="T129" s="62">
        <v>0</v>
      </c>
      <c r="U129" s="62">
        <v>0</v>
      </c>
      <c r="V129" s="56"/>
      <c r="W129" s="56"/>
      <c r="X129" s="56"/>
    </row>
    <row r="130" spans="2:24" s="2" customFormat="1" ht="15.75" customHeight="1">
      <c r="B130" s="260" t="str">
        <f>'AMZN Auto Part MASTER'!$CK$4</f>
        <v>Chain</v>
      </c>
      <c r="C130" s="207" t="s">
        <v>85</v>
      </c>
      <c r="D130" s="260" t="str">
        <f>'AMZN Auto Part MASTER'!$CK$29</f>
        <v>Other</v>
      </c>
      <c r="E130" s="18"/>
      <c r="F130" s="30" t="e">
        <f>#REF!</f>
        <v>#REF!</v>
      </c>
      <c r="K130" s="67" t="e">
        <f>#REF!</f>
        <v>#REF!</v>
      </c>
      <c r="L130" s="67" t="e">
        <f>#REF!</f>
        <v>#REF!</v>
      </c>
      <c r="M130" s="67" t="e">
        <f>#REF!</f>
        <v>#REF!</v>
      </c>
      <c r="X130" s="56"/>
    </row>
    <row r="131" spans="2:24" s="2" customFormat="1" ht="15.75" customHeight="1">
      <c r="B131" s="260">
        <f>'AMZN Auto Part MASTER'!$CL$4</f>
        <v>0</v>
      </c>
      <c r="C131" s="207" t="s">
        <v>362</v>
      </c>
      <c r="D131" s="260">
        <f>'AMZN Auto Part MASTER'!$CL$29</f>
        <v>0</v>
      </c>
      <c r="E131" s="18"/>
      <c r="F131" s="30"/>
      <c r="K131" s="67"/>
      <c r="L131" s="67"/>
      <c r="M131" s="67"/>
      <c r="N131" s="62"/>
      <c r="O131" s="62"/>
      <c r="P131" s="62"/>
      <c r="Q131" s="62"/>
      <c r="R131" s="62"/>
      <c r="S131" s="26"/>
      <c r="T131" s="62"/>
      <c r="U131" s="62"/>
      <c r="V131" s="56"/>
      <c r="W131" s="56"/>
      <c r="X131" s="56"/>
    </row>
    <row r="132" spans="2:24" s="2" customFormat="1" ht="15.75" customHeight="1">
      <c r="B132" s="260">
        <f>'AMZN Auto Part MASTER'!$CM$4</f>
        <v>0</v>
      </c>
      <c r="C132" s="207" t="s">
        <v>363</v>
      </c>
      <c r="D132" s="260">
        <f>'AMZN Auto Part MASTER'!$CM$29</f>
        <v>0</v>
      </c>
      <c r="E132" s="18"/>
      <c r="F132" s="30"/>
      <c r="K132" s="67"/>
      <c r="L132" s="67"/>
      <c r="M132" s="67"/>
      <c r="N132" s="62"/>
      <c r="O132" s="62"/>
      <c r="P132" s="62"/>
      <c r="Q132" s="62"/>
      <c r="R132" s="62"/>
      <c r="S132" s="26"/>
      <c r="T132" s="62"/>
      <c r="U132" s="62"/>
      <c r="V132" s="56"/>
      <c r="W132" s="56"/>
      <c r="X132" s="56"/>
    </row>
    <row r="133" spans="2:24" s="2" customFormat="1" ht="15.75" customHeight="1">
      <c r="B133" s="260">
        <f>'AMZN Auto Part MASTER'!$CN$4</f>
        <v>0</v>
      </c>
      <c r="C133" s="207" t="s">
        <v>364</v>
      </c>
      <c r="D133" s="260">
        <f>'AMZN Auto Part MASTER'!$CN$29</f>
        <v>0</v>
      </c>
      <c r="E133" s="18"/>
      <c r="F133" s="30"/>
      <c r="K133" s="67"/>
      <c r="L133" s="67"/>
      <c r="M133" s="67"/>
      <c r="X133" s="56"/>
    </row>
    <row r="134" spans="2:24" s="2" customFormat="1" ht="15.75" customHeight="1">
      <c r="B134" s="260">
        <f>'AMZN Auto Part MASTER'!$CO$4</f>
        <v>0</v>
      </c>
      <c r="C134" s="207" t="s">
        <v>365</v>
      </c>
      <c r="D134" s="260">
        <f>'AMZN Auto Part MASTER'!$CO$29</f>
        <v>0</v>
      </c>
      <c r="E134" s="18"/>
      <c r="F134" s="30"/>
      <c r="K134" s="67"/>
      <c r="L134" s="67"/>
      <c r="M134" s="67"/>
      <c r="W134" s="56"/>
      <c r="X134" s="56"/>
    </row>
    <row r="135" spans="2:24" s="2" customFormat="1" ht="15.75" customHeight="1">
      <c r="B135" s="260">
        <f>'AMZN Auto Part MASTER'!$CP$4</f>
        <v>0</v>
      </c>
      <c r="C135" s="207" t="s">
        <v>366</v>
      </c>
      <c r="D135" s="260">
        <f>'AMZN Auto Part MASTER'!$CP$29</f>
        <v>0</v>
      </c>
      <c r="E135" s="18"/>
      <c r="F135" s="30"/>
      <c r="K135" s="67"/>
      <c r="L135" s="67"/>
      <c r="M135" s="67"/>
      <c r="N135" s="62"/>
      <c r="O135" s="62"/>
      <c r="P135" s="62"/>
      <c r="Q135" s="62"/>
      <c r="R135" s="62"/>
      <c r="S135" s="26"/>
      <c r="T135" s="62"/>
      <c r="U135" s="62"/>
      <c r="V135" s="56"/>
      <c r="W135" s="56"/>
      <c r="X135" s="56"/>
    </row>
    <row r="136" spans="2:24" s="2" customFormat="1" ht="15.75" customHeight="1">
      <c r="B136" s="260">
        <f>'AMZN Auto Part MASTER'!$CQ$4</f>
        <v>0</v>
      </c>
      <c r="C136" s="207" t="s">
        <v>367</v>
      </c>
      <c r="D136" s="260">
        <f>'AMZN Auto Part MASTER'!$CQ$29</f>
        <v>0</v>
      </c>
      <c r="E136" s="18"/>
      <c r="F136" s="30"/>
      <c r="K136" s="67"/>
      <c r="L136" s="67"/>
      <c r="M136" s="67"/>
      <c r="N136" s="62"/>
      <c r="O136" s="62"/>
      <c r="P136" s="62"/>
      <c r="Q136" s="62"/>
      <c r="R136" s="62"/>
      <c r="S136" s="26"/>
      <c r="T136" s="62"/>
      <c r="U136" s="62"/>
      <c r="V136" s="56"/>
      <c r="W136" s="56"/>
      <c r="X136" s="56"/>
    </row>
    <row r="137" spans="2:24" s="2" customFormat="1" ht="15.75" customHeight="1">
      <c r="B137" s="260">
        <f>'AMZN Auto Part MASTER'!$CR$4</f>
        <v>0</v>
      </c>
      <c r="C137" s="207" t="s">
        <v>368</v>
      </c>
      <c r="D137" s="260">
        <f>'AMZN Auto Part MASTER'!$CR$29</f>
        <v>0</v>
      </c>
      <c r="E137" s="18"/>
      <c r="F137" s="30"/>
      <c r="K137" s="67"/>
      <c r="L137" s="67"/>
      <c r="M137" s="67"/>
      <c r="N137" s="62"/>
      <c r="O137" s="62"/>
      <c r="P137" s="62"/>
      <c r="Q137" s="62"/>
      <c r="R137" s="62"/>
      <c r="S137" s="26"/>
      <c r="T137" s="62"/>
      <c r="U137" s="62"/>
      <c r="V137" s="56"/>
      <c r="W137" s="56"/>
      <c r="X137" s="56"/>
    </row>
    <row r="138" spans="2:24" s="2" customFormat="1" ht="15.75" customHeight="1">
      <c r="B138" s="260">
        <f>'AMZN Auto Part MASTER'!$CS$4</f>
        <v>0</v>
      </c>
      <c r="C138" s="207" t="s">
        <v>369</v>
      </c>
      <c r="D138" s="260">
        <f>'AMZN Auto Part MASTER'!$CS$29</f>
        <v>0</v>
      </c>
      <c r="E138" s="18"/>
      <c r="F138" s="30"/>
      <c r="K138" s="67"/>
      <c r="L138" s="67"/>
      <c r="M138" s="67"/>
      <c r="N138" s="62"/>
      <c r="O138" s="62"/>
      <c r="P138" s="62"/>
      <c r="Q138" s="62"/>
      <c r="R138" s="62"/>
      <c r="S138" s="26"/>
      <c r="T138" s="62"/>
      <c r="U138" s="62"/>
      <c r="V138" s="56"/>
      <c r="W138" s="56"/>
      <c r="X138" s="56"/>
    </row>
    <row r="139" spans="2:24" s="2" customFormat="1" ht="15.75" customHeight="1">
      <c r="B139" s="260">
        <f>'AMZN Auto Part MASTER'!$CT$4</f>
        <v>0</v>
      </c>
      <c r="C139" s="207" t="s">
        <v>370</v>
      </c>
      <c r="D139" s="260">
        <f>'AMZN Auto Part MASTER'!$CT$29</f>
        <v>0</v>
      </c>
      <c r="E139" s="18"/>
      <c r="F139" s="30"/>
      <c r="K139" s="67"/>
      <c r="L139" s="67"/>
      <c r="M139" s="67"/>
      <c r="N139" s="62"/>
      <c r="O139" s="62"/>
      <c r="P139" s="62"/>
      <c r="Q139" s="62"/>
      <c r="R139" s="62"/>
      <c r="S139" s="26"/>
      <c r="T139" s="62"/>
      <c r="U139" s="62"/>
      <c r="V139" s="56"/>
      <c r="W139" s="56"/>
      <c r="X139" s="56"/>
    </row>
    <row r="140" spans="2:24" s="2" customFormat="1" ht="15.75" customHeight="1">
      <c r="B140" s="260">
        <f>'AMZN Auto Part MASTER'!$CU$4</f>
        <v>0</v>
      </c>
      <c r="C140" s="207" t="s">
        <v>371</v>
      </c>
      <c r="D140" s="260">
        <f>'AMZN Auto Part MASTER'!$CU$29</f>
        <v>0</v>
      </c>
      <c r="E140" s="18"/>
      <c r="F140" s="30"/>
      <c r="K140" s="67"/>
      <c r="L140" s="67"/>
      <c r="M140" s="67"/>
      <c r="N140" s="62"/>
      <c r="O140" s="62"/>
      <c r="P140" s="62"/>
      <c r="Q140" s="62"/>
      <c r="R140" s="62"/>
      <c r="S140" s="26"/>
      <c r="T140" s="62"/>
      <c r="U140" s="62"/>
      <c r="V140" s="56"/>
      <c r="W140" s="56"/>
      <c r="X140" s="56"/>
    </row>
    <row r="141" spans="2:24" s="2" customFormat="1" ht="15.75" customHeight="1">
      <c r="B141" s="260">
        <f>'AMZN Auto Part MASTER'!$CV$4</f>
        <v>0</v>
      </c>
      <c r="C141" s="207" t="s">
        <v>372</v>
      </c>
      <c r="D141" s="260">
        <f>'AMZN Auto Part MASTER'!$CV$29</f>
        <v>0</v>
      </c>
      <c r="E141" s="18"/>
      <c r="F141" s="30"/>
      <c r="K141" s="67"/>
      <c r="L141" s="67"/>
      <c r="M141" s="67"/>
      <c r="N141" s="62"/>
      <c r="O141" s="62"/>
      <c r="P141" s="62"/>
      <c r="Q141" s="62"/>
      <c r="R141" s="62"/>
      <c r="S141" s="26"/>
      <c r="T141" s="62"/>
      <c r="U141" s="62"/>
      <c r="V141" s="56"/>
      <c r="W141" s="56"/>
      <c r="X141" s="56"/>
    </row>
    <row r="142" spans="2:24" s="2" customFormat="1" ht="15.75" customHeight="1">
      <c r="B142" s="260">
        <f>'AMZN Auto Part MASTER'!$CW$4</f>
        <v>0</v>
      </c>
      <c r="C142" s="207" t="s">
        <v>373</v>
      </c>
      <c r="D142" s="260">
        <f>'AMZN Auto Part MASTER'!$CW$29</f>
        <v>0</v>
      </c>
      <c r="E142" s="18"/>
      <c r="F142" s="30"/>
      <c r="K142" s="67"/>
      <c r="L142" s="67"/>
      <c r="M142" s="67"/>
      <c r="N142" s="62"/>
      <c r="O142" s="62"/>
      <c r="P142" s="62"/>
      <c r="Q142" s="62"/>
      <c r="R142" s="62"/>
      <c r="S142" s="26"/>
      <c r="T142" s="62"/>
      <c r="U142" s="62"/>
      <c r="V142" s="56"/>
      <c r="W142" s="56"/>
      <c r="X142" s="56"/>
    </row>
    <row r="143" spans="2:24" s="2" customFormat="1" ht="15.75" customHeight="1">
      <c r="B143" s="260">
        <f>'AMZN Auto Part MASTER'!$CX$4</f>
        <v>0</v>
      </c>
      <c r="C143" s="207" t="s">
        <v>374</v>
      </c>
      <c r="D143" s="260">
        <f>'AMZN Auto Part MASTER'!$CX$29</f>
        <v>0</v>
      </c>
      <c r="E143" s="18"/>
      <c r="F143" s="30"/>
      <c r="K143" s="67"/>
      <c r="L143" s="67"/>
      <c r="M143" s="67"/>
      <c r="N143" s="62"/>
      <c r="O143" s="62"/>
      <c r="P143" s="62"/>
      <c r="Q143" s="62"/>
      <c r="R143" s="62"/>
      <c r="S143" s="26"/>
      <c r="T143" s="62"/>
      <c r="U143" s="62"/>
      <c r="V143" s="56"/>
      <c r="W143" s="56"/>
      <c r="X143" s="56"/>
    </row>
    <row r="144" spans="2:24" s="2" customFormat="1" ht="15.75" customHeight="1">
      <c r="B144" s="260">
        <f>'AMZN Auto Part MASTER'!$CY$4</f>
        <v>0</v>
      </c>
      <c r="C144" s="207" t="s">
        <v>375</v>
      </c>
      <c r="D144" s="260">
        <f>'AMZN Auto Part MASTER'!$CY$29</f>
        <v>0</v>
      </c>
      <c r="E144" s="18"/>
      <c r="F144" s="30"/>
      <c r="K144" s="67"/>
      <c r="L144" s="67"/>
      <c r="M144" s="67"/>
      <c r="N144" s="62"/>
      <c r="O144" s="62"/>
      <c r="P144" s="62"/>
      <c r="Q144" s="62"/>
      <c r="R144" s="62"/>
      <c r="S144" s="26"/>
      <c r="T144" s="62"/>
      <c r="U144" s="62"/>
      <c r="V144" s="56"/>
      <c r="W144" s="56"/>
      <c r="X144" s="56"/>
    </row>
    <row r="145" spans="2:24" s="2" customFormat="1" ht="15.75" customHeight="1">
      <c r="B145" s="260">
        <f>'AMZN Auto Part MASTER'!$CZ$4</f>
        <v>0</v>
      </c>
      <c r="C145" s="207" t="s">
        <v>394</v>
      </c>
      <c r="D145" s="260">
        <f>'AMZN Auto Part MASTER'!$CZ$29</f>
        <v>0</v>
      </c>
      <c r="E145" s="18"/>
      <c r="F145" s="30"/>
      <c r="K145" s="67"/>
      <c r="L145" s="67"/>
      <c r="M145" s="67"/>
      <c r="N145" s="62"/>
      <c r="O145" s="62"/>
      <c r="P145" s="62"/>
      <c r="Q145" s="62"/>
      <c r="R145" s="62"/>
      <c r="S145" s="26"/>
      <c r="T145" s="62"/>
      <c r="U145" s="62"/>
      <c r="V145" s="56"/>
      <c r="W145" s="56"/>
      <c r="X145" s="56"/>
    </row>
    <row r="146" spans="2:24" s="2" customFormat="1" ht="15.75" customHeight="1">
      <c r="B146" s="260">
        <f>'AMZN Auto Part MASTER'!$DA$4</f>
        <v>0</v>
      </c>
      <c r="C146" s="207" t="s">
        <v>395</v>
      </c>
      <c r="D146" s="260">
        <f>'AMZN Auto Part MASTER'!$DA$29</f>
        <v>0</v>
      </c>
      <c r="E146" s="18"/>
      <c r="F146" s="30"/>
      <c r="K146" s="67"/>
      <c r="L146" s="67"/>
      <c r="M146" s="67"/>
      <c r="N146" s="62"/>
      <c r="O146" s="62"/>
      <c r="P146" s="62"/>
      <c r="Q146" s="62"/>
      <c r="R146" s="62"/>
      <c r="S146" s="26"/>
      <c r="T146" s="62"/>
      <c r="U146" s="62"/>
      <c r="V146" s="56"/>
      <c r="W146" s="56"/>
      <c r="X146" s="56"/>
    </row>
    <row r="147" spans="2:24" s="2" customFormat="1" ht="15.75" customHeight="1">
      <c r="B147" s="260">
        <f>'AMZN Auto Part MASTER'!$DB$4</f>
        <v>0</v>
      </c>
      <c r="C147" s="207" t="s">
        <v>396</v>
      </c>
      <c r="D147" s="260">
        <f>'AMZN Auto Part MASTER'!$DB$29</f>
        <v>0</v>
      </c>
      <c r="E147" s="18"/>
      <c r="F147" s="30"/>
      <c r="K147" s="67"/>
      <c r="L147" s="67"/>
      <c r="M147" s="67"/>
      <c r="N147" s="62"/>
      <c r="O147" s="62"/>
      <c r="P147" s="62"/>
      <c r="Q147" s="62"/>
      <c r="R147" s="62"/>
      <c r="S147" s="26"/>
      <c r="T147" s="62"/>
      <c r="U147" s="62"/>
      <c r="V147" s="56"/>
      <c r="W147" s="56"/>
      <c r="X147" s="56"/>
    </row>
    <row r="148" spans="2:24" s="2" customFormat="1" ht="15.75" customHeight="1">
      <c r="B148" s="260">
        <f>'AMZN Auto Part MASTER'!$DC$4</f>
        <v>0</v>
      </c>
      <c r="C148" s="207" t="s">
        <v>397</v>
      </c>
      <c r="D148" s="260">
        <f>'AMZN Auto Part MASTER'!$DC$29</f>
        <v>0</v>
      </c>
      <c r="E148" s="18"/>
      <c r="F148" s="30"/>
      <c r="K148" s="67"/>
      <c r="L148" s="67"/>
      <c r="M148" s="67"/>
      <c r="N148" s="62"/>
      <c r="O148" s="62"/>
      <c r="P148" s="62"/>
      <c r="Q148" s="62"/>
      <c r="R148" s="62"/>
      <c r="S148" s="26"/>
      <c r="T148" s="62"/>
      <c r="U148" s="62"/>
      <c r="V148" s="56"/>
      <c r="W148" s="56"/>
      <c r="X148" s="56"/>
    </row>
    <row r="149" spans="2:24" s="2" customFormat="1" ht="15.75" customHeight="1">
      <c r="B149" s="260">
        <f>'AMZN Auto Part MASTER'!$DD$4</f>
        <v>0</v>
      </c>
      <c r="C149" s="207" t="s">
        <v>398</v>
      </c>
      <c r="D149" s="260">
        <f>'AMZN Auto Part MASTER'!$DD$29</f>
        <v>0</v>
      </c>
      <c r="E149" s="18"/>
      <c r="F149" s="30"/>
      <c r="K149" s="67"/>
      <c r="L149" s="67"/>
      <c r="M149" s="67"/>
      <c r="N149" s="62"/>
      <c r="O149" s="62"/>
      <c r="P149" s="62"/>
      <c r="Q149" s="62"/>
      <c r="R149" s="62"/>
      <c r="S149" s="26"/>
      <c r="T149" s="62"/>
      <c r="U149" s="62"/>
      <c r="V149" s="56"/>
      <c r="W149" s="56"/>
      <c r="X149" s="56"/>
    </row>
    <row r="150" spans="2:24" s="2" customFormat="1" ht="15.75" customHeight="1">
      <c r="B150" s="260">
        <f>'AMZN Auto Part MASTER'!$DE$4</f>
        <v>0</v>
      </c>
      <c r="C150" s="207" t="s">
        <v>399</v>
      </c>
      <c r="D150" s="260">
        <f>'AMZN Auto Part MASTER'!$DE$29</f>
        <v>0</v>
      </c>
      <c r="E150" s="18"/>
      <c r="F150" s="30"/>
      <c r="K150" s="67"/>
      <c r="L150" s="67"/>
      <c r="M150" s="67"/>
      <c r="N150" s="62"/>
      <c r="O150" s="62"/>
      <c r="P150" s="62"/>
      <c r="Q150" s="62"/>
      <c r="R150" s="62"/>
      <c r="S150" s="26"/>
      <c r="T150" s="62"/>
      <c r="U150" s="62"/>
      <c r="V150" s="56"/>
      <c r="W150" s="56"/>
      <c r="X150" s="56"/>
    </row>
    <row r="151" spans="2:24" s="2" customFormat="1" ht="15.75" customHeight="1">
      <c r="B151" s="260">
        <f>'AMZN Auto Part MASTER'!$DF$4</f>
        <v>0</v>
      </c>
      <c r="C151" s="207" t="s">
        <v>400</v>
      </c>
      <c r="D151" s="260">
        <f>'AMZN Auto Part MASTER'!$DF$29</f>
        <v>0</v>
      </c>
      <c r="E151" s="18"/>
      <c r="F151" s="30"/>
      <c r="K151" s="67"/>
      <c r="L151" s="67"/>
      <c r="M151" s="67"/>
      <c r="N151" s="62"/>
      <c r="O151" s="62"/>
      <c r="P151" s="62"/>
      <c r="Q151" s="62"/>
      <c r="R151" s="62"/>
      <c r="S151" s="26"/>
      <c r="T151" s="62"/>
      <c r="U151" s="62"/>
      <c r="V151" s="56"/>
      <c r="W151" s="56"/>
      <c r="X151" s="56"/>
    </row>
    <row r="152" spans="2:24" s="2" customFormat="1" ht="15.75" customHeight="1">
      <c r="B152" s="260">
        <f>'AMZN Auto Part MASTER'!$DG$4</f>
        <v>0</v>
      </c>
      <c r="C152" s="207" t="s">
        <v>401</v>
      </c>
      <c r="D152" s="260">
        <f>'AMZN Auto Part MASTER'!$DG$29</f>
        <v>0</v>
      </c>
      <c r="E152" s="18"/>
      <c r="F152" s="30"/>
      <c r="K152" s="67"/>
      <c r="L152" s="67"/>
      <c r="M152" s="67"/>
      <c r="N152" s="62"/>
      <c r="O152" s="62"/>
      <c r="P152" s="62"/>
      <c r="Q152" s="62"/>
      <c r="R152" s="62"/>
      <c r="S152" s="26"/>
      <c r="T152" s="62"/>
      <c r="U152" s="62"/>
      <c r="V152" s="56"/>
      <c r="W152" s="56"/>
      <c r="X152" s="56"/>
    </row>
    <row r="153" spans="2:24" s="2" customFormat="1" ht="15.75" customHeight="1">
      <c r="B153" s="260">
        <f>'AMZN Auto Part MASTER'!$DH$4</f>
        <v>0</v>
      </c>
      <c r="C153" s="207" t="s">
        <v>402</v>
      </c>
      <c r="D153" s="260">
        <f>'AMZN Auto Part MASTER'!$DH$29</f>
        <v>0</v>
      </c>
      <c r="E153" s="18"/>
      <c r="F153" s="30"/>
      <c r="K153" s="67"/>
      <c r="L153" s="67"/>
      <c r="M153" s="67"/>
      <c r="N153" s="62"/>
      <c r="O153" s="62"/>
      <c r="P153" s="62"/>
      <c r="Q153" s="62"/>
      <c r="R153" s="62"/>
      <c r="S153" s="26"/>
      <c r="T153" s="62"/>
      <c r="U153" s="62"/>
      <c r="V153" s="56"/>
      <c r="W153" s="56"/>
      <c r="X153" s="56"/>
    </row>
    <row r="154" spans="2:24" s="2" customFormat="1" ht="15.75" customHeight="1">
      <c r="B154" s="260">
        <f>'AMZN Auto Part MASTER'!$DI$4</f>
        <v>0</v>
      </c>
      <c r="C154" s="207" t="s">
        <v>403</v>
      </c>
      <c r="D154" s="260">
        <f>'AMZN Auto Part MASTER'!$DI$29</f>
        <v>0</v>
      </c>
      <c r="E154" s="18"/>
      <c r="F154" s="30"/>
      <c r="K154" s="67"/>
      <c r="L154" s="67"/>
      <c r="M154" s="67"/>
      <c r="N154" s="62"/>
      <c r="O154" s="62"/>
      <c r="P154" s="62"/>
      <c r="Q154" s="62"/>
      <c r="R154" s="62"/>
      <c r="S154" s="26"/>
      <c r="T154" s="62"/>
      <c r="U154" s="62"/>
      <c r="V154" s="56"/>
      <c r="W154" s="56"/>
      <c r="X154" s="56"/>
    </row>
    <row r="155" spans="2:24" s="2" customFormat="1" ht="15.75" customHeight="1">
      <c r="B155" s="260">
        <f>'AMZN Auto Part MASTER'!$DJ$4</f>
        <v>0</v>
      </c>
      <c r="C155" s="207" t="s">
        <v>404</v>
      </c>
      <c r="D155" s="260">
        <f>'AMZN Auto Part MASTER'!$DJ$29</f>
        <v>0</v>
      </c>
      <c r="E155" s="18"/>
      <c r="F155" s="30"/>
      <c r="K155" s="67"/>
      <c r="L155" s="67"/>
      <c r="M155" s="67"/>
      <c r="N155" s="62"/>
      <c r="O155" s="62"/>
      <c r="P155" s="62"/>
      <c r="Q155" s="62"/>
      <c r="R155" s="62"/>
      <c r="S155" s="26"/>
      <c r="T155" s="62"/>
      <c r="U155" s="62"/>
      <c r="V155" s="56"/>
      <c r="W155" s="56"/>
      <c r="X155" s="56"/>
    </row>
    <row r="156" spans="2:24" s="2" customFormat="1" ht="15.75" customHeight="1">
      <c r="B156" s="260">
        <f>'AMZN Auto Part MASTER'!$DK$4</f>
        <v>0</v>
      </c>
      <c r="C156" s="207" t="s">
        <v>405</v>
      </c>
      <c r="D156" s="260">
        <f>'AMZN Auto Part MASTER'!$DK$29</f>
        <v>0</v>
      </c>
      <c r="E156" s="18"/>
      <c r="F156" s="30"/>
      <c r="K156" s="67"/>
      <c r="L156" s="67"/>
      <c r="M156" s="67"/>
      <c r="N156" s="62"/>
      <c r="O156" s="62"/>
      <c r="P156" s="62"/>
      <c r="Q156" s="62"/>
      <c r="R156" s="62"/>
      <c r="S156" s="26"/>
      <c r="T156" s="62"/>
      <c r="U156" s="62"/>
      <c r="V156" s="56"/>
      <c r="W156" s="56"/>
      <c r="X156" s="56"/>
    </row>
    <row r="157" spans="2:24" s="2" customFormat="1" ht="15.75" customHeight="1">
      <c r="B157" s="260">
        <f>'AMZN Auto Part MASTER'!$DL$4</f>
        <v>0</v>
      </c>
      <c r="C157" s="207" t="s">
        <v>406</v>
      </c>
      <c r="D157" s="260">
        <f>'AMZN Auto Part MASTER'!$DL$29</f>
        <v>0</v>
      </c>
      <c r="E157" s="18"/>
      <c r="F157" s="30"/>
      <c r="K157" s="67"/>
      <c r="L157" s="67"/>
      <c r="M157" s="67"/>
      <c r="N157" s="62"/>
      <c r="O157" s="62"/>
      <c r="P157" s="62"/>
      <c r="Q157" s="62"/>
      <c r="R157" s="62"/>
      <c r="S157" s="26"/>
      <c r="T157" s="62"/>
      <c r="U157" s="62"/>
      <c r="V157" s="56"/>
      <c r="W157" s="56"/>
      <c r="X157" s="56"/>
    </row>
    <row r="158" spans="2:24" s="2" customFormat="1" ht="15.75" customHeight="1">
      <c r="B158" s="260">
        <f>'AMZN Auto Part MASTER'!$DM$4</f>
        <v>0</v>
      </c>
      <c r="C158" s="207" t="s">
        <v>407</v>
      </c>
      <c r="D158" s="260">
        <f>'AMZN Auto Part MASTER'!$DM$29</f>
        <v>0</v>
      </c>
      <c r="E158" s="18"/>
      <c r="F158" s="30"/>
      <c r="K158" s="67"/>
      <c r="L158" s="67"/>
      <c r="M158" s="67"/>
      <c r="N158" s="62"/>
      <c r="O158" s="62"/>
      <c r="P158" s="62"/>
      <c r="Q158" s="62"/>
      <c r="R158" s="62"/>
      <c r="S158" s="26"/>
      <c r="T158" s="62"/>
      <c r="U158" s="62"/>
      <c r="V158" s="56"/>
      <c r="W158" s="56"/>
      <c r="X158" s="56"/>
    </row>
    <row r="159" spans="2:24" s="2" customFormat="1" ht="15.75" customHeight="1">
      <c r="B159" s="260">
        <f>'AMZN Auto Part MASTER'!$DN$4</f>
        <v>0</v>
      </c>
      <c r="C159" s="207" t="s">
        <v>408</v>
      </c>
      <c r="D159" s="260">
        <f>'AMZN Auto Part MASTER'!$DN$29</f>
        <v>0</v>
      </c>
      <c r="E159" s="18"/>
      <c r="F159" s="30"/>
      <c r="K159" s="67"/>
      <c r="L159" s="67"/>
      <c r="M159" s="67"/>
      <c r="N159" s="62"/>
      <c r="O159" s="62"/>
      <c r="P159" s="62"/>
      <c r="Q159" s="62"/>
      <c r="R159" s="62"/>
      <c r="S159" s="26"/>
      <c r="T159" s="62"/>
      <c r="U159" s="62"/>
      <c r="V159" s="56"/>
      <c r="W159" s="56"/>
      <c r="X159" s="56"/>
    </row>
    <row r="160" spans="2:24" s="2" customFormat="1" ht="15.75" customHeight="1">
      <c r="B160" s="260">
        <f>'AMZN Auto Part MASTER'!$DO$4</f>
        <v>0</v>
      </c>
      <c r="C160" s="207" t="s">
        <v>409</v>
      </c>
      <c r="D160" s="260">
        <f>'AMZN Auto Part MASTER'!$DO$29</f>
        <v>0</v>
      </c>
      <c r="E160" s="18"/>
      <c r="F160" s="30"/>
      <c r="K160" s="67"/>
      <c r="L160" s="67"/>
      <c r="M160" s="67"/>
      <c r="N160" s="62"/>
      <c r="O160" s="62"/>
      <c r="P160" s="62"/>
      <c r="Q160" s="62"/>
      <c r="R160" s="62"/>
      <c r="S160" s="26"/>
      <c r="T160" s="62"/>
      <c r="U160" s="62"/>
      <c r="V160" s="56"/>
      <c r="W160" s="56"/>
      <c r="X160" s="56"/>
    </row>
    <row r="161" spans="2:24" s="2" customFormat="1" ht="15.75" customHeight="1">
      <c r="B161" s="260">
        <f>'AMZN Auto Part MASTER'!$DP$4</f>
        <v>0</v>
      </c>
      <c r="C161" s="207" t="s">
        <v>410</v>
      </c>
      <c r="D161" s="260">
        <f>'AMZN Auto Part MASTER'!$DP$29</f>
        <v>0</v>
      </c>
      <c r="E161" s="18"/>
      <c r="F161" s="30"/>
      <c r="K161" s="67"/>
      <c r="L161" s="67"/>
      <c r="M161" s="67"/>
      <c r="N161" s="62"/>
      <c r="O161" s="62"/>
      <c r="P161" s="62"/>
      <c r="Q161" s="62"/>
      <c r="R161" s="62"/>
      <c r="S161" s="26"/>
      <c r="T161" s="62"/>
      <c r="U161" s="62"/>
      <c r="V161" s="56"/>
      <c r="W161" s="56"/>
      <c r="X161" s="56"/>
    </row>
    <row r="162" spans="2:24" s="2" customFormat="1" ht="15.75" customHeight="1">
      <c r="B162" s="260">
        <f>'AMZN Auto Part MASTER'!$DQ$4</f>
        <v>0</v>
      </c>
      <c r="C162" s="207" t="s">
        <v>411</v>
      </c>
      <c r="D162" s="260">
        <f>'AMZN Auto Part MASTER'!$DQ$29</f>
        <v>0</v>
      </c>
      <c r="E162" s="18"/>
      <c r="F162" s="30"/>
      <c r="K162" s="67"/>
      <c r="L162" s="67"/>
      <c r="M162" s="67"/>
      <c r="N162" s="62"/>
      <c r="O162" s="62"/>
      <c r="P162" s="62"/>
      <c r="Q162" s="62"/>
      <c r="R162" s="62"/>
      <c r="S162" s="26"/>
      <c r="T162" s="62"/>
      <c r="U162" s="62"/>
      <c r="V162" s="56"/>
      <c r="W162" s="56"/>
      <c r="X162" s="56"/>
    </row>
    <row r="163" spans="2:24" s="2" customFormat="1" ht="15.75" customHeight="1">
      <c r="B163" s="260">
        <f>'AMZN Auto Part MASTER'!$DR$4</f>
        <v>0</v>
      </c>
      <c r="C163" s="207" t="s">
        <v>412</v>
      </c>
      <c r="D163" s="260">
        <f>'AMZN Auto Part MASTER'!$DR$29</f>
        <v>0</v>
      </c>
      <c r="E163" s="18"/>
      <c r="F163" s="30"/>
      <c r="K163" s="67"/>
      <c r="L163" s="67"/>
      <c r="M163" s="67"/>
      <c r="N163" s="62"/>
      <c r="O163" s="62"/>
      <c r="P163" s="62"/>
      <c r="Q163" s="62"/>
      <c r="R163" s="62"/>
      <c r="S163" s="26"/>
      <c r="T163" s="62"/>
      <c r="U163" s="62"/>
      <c r="V163" s="56"/>
      <c r="W163" s="56"/>
      <c r="X163" s="56"/>
    </row>
    <row r="164" spans="2:24" s="2" customFormat="1" ht="15.75" customHeight="1">
      <c r="B164" s="260">
        <f>'AMZN Auto Part MASTER'!$DS$4</f>
        <v>0</v>
      </c>
      <c r="C164" s="207" t="s">
        <v>413</v>
      </c>
      <c r="D164" s="260">
        <f>'AMZN Auto Part MASTER'!$DS$29</f>
        <v>0</v>
      </c>
      <c r="E164" s="18"/>
      <c r="F164" s="30"/>
      <c r="K164" s="67"/>
      <c r="L164" s="67"/>
      <c r="M164" s="67"/>
      <c r="N164" s="62"/>
      <c r="O164" s="62"/>
      <c r="P164" s="62"/>
      <c r="Q164" s="62"/>
      <c r="R164" s="62"/>
      <c r="S164" s="26"/>
      <c r="T164" s="62"/>
      <c r="U164" s="62"/>
      <c r="V164" s="56"/>
      <c r="W164" s="56"/>
      <c r="X164" s="56"/>
    </row>
    <row r="165" spans="2:24" s="2" customFormat="1" ht="15.75" customHeight="1">
      <c r="B165" s="260">
        <f>'AMZN Auto Part MASTER'!$DT$4</f>
        <v>0</v>
      </c>
      <c r="C165" s="207" t="s">
        <v>414</v>
      </c>
      <c r="D165" s="260">
        <f>'AMZN Auto Part MASTER'!$DT$29</f>
        <v>0</v>
      </c>
      <c r="E165" s="18"/>
      <c r="F165" s="30"/>
      <c r="K165" s="67"/>
      <c r="L165" s="67"/>
      <c r="M165" s="67"/>
      <c r="N165" s="62"/>
      <c r="O165" s="62"/>
      <c r="P165" s="62"/>
      <c r="Q165" s="62"/>
      <c r="R165" s="62"/>
      <c r="S165" s="26"/>
      <c r="T165" s="62"/>
      <c r="U165" s="62"/>
      <c r="V165" s="56"/>
      <c r="W165" s="56"/>
      <c r="X165" s="56"/>
    </row>
    <row r="166" spans="2:24" s="2" customFormat="1" ht="15.75" customHeight="1">
      <c r="B166" s="260">
        <f>'AMZN Auto Part MASTER'!$DU$4</f>
        <v>0</v>
      </c>
      <c r="C166" s="207" t="s">
        <v>415</v>
      </c>
      <c r="D166" s="260">
        <f>'AMZN Auto Part MASTER'!$DU$29</f>
        <v>0</v>
      </c>
      <c r="E166" s="18"/>
      <c r="F166" s="30"/>
      <c r="K166" s="67"/>
      <c r="L166" s="67"/>
      <c r="M166" s="67"/>
      <c r="N166" s="62"/>
      <c r="O166" s="62"/>
      <c r="P166" s="62"/>
      <c r="Q166" s="62"/>
      <c r="R166" s="62"/>
      <c r="S166" s="26"/>
      <c r="T166" s="62"/>
      <c r="U166" s="62"/>
      <c r="V166" s="56"/>
      <c r="W166" s="56"/>
      <c r="X166" s="56"/>
    </row>
    <row r="167" spans="2:24" s="2" customFormat="1" ht="15.75" customHeight="1">
      <c r="B167" s="260">
        <f>'AMZN Auto Part MASTER'!$DV$4</f>
        <v>0</v>
      </c>
      <c r="C167" s="207" t="s">
        <v>416</v>
      </c>
      <c r="D167" s="260">
        <f>'AMZN Auto Part MASTER'!$DV$29</f>
        <v>0</v>
      </c>
      <c r="E167" s="18"/>
      <c r="F167" s="30"/>
      <c r="K167" s="67"/>
      <c r="L167" s="67"/>
      <c r="M167" s="67"/>
      <c r="N167" s="62"/>
      <c r="O167" s="62"/>
      <c r="P167" s="62"/>
      <c r="Q167" s="62"/>
      <c r="R167" s="62"/>
      <c r="S167" s="26"/>
      <c r="T167" s="62"/>
      <c r="U167" s="62"/>
      <c r="V167" s="56"/>
      <c r="W167" s="56"/>
      <c r="X167" s="56"/>
    </row>
    <row r="168" spans="2:24" s="2" customFormat="1" ht="15.75" customHeight="1">
      <c r="B168" s="260">
        <f>'AMZN Auto Part MASTER'!$DW$4</f>
        <v>0</v>
      </c>
      <c r="C168" s="207" t="s">
        <v>417</v>
      </c>
      <c r="D168" s="260">
        <f>'AMZN Auto Part MASTER'!$DW$29</f>
        <v>0</v>
      </c>
      <c r="E168" s="18"/>
      <c r="F168" s="30"/>
      <c r="K168" s="67"/>
      <c r="L168" s="67"/>
      <c r="M168" s="67"/>
      <c r="N168" s="62"/>
      <c r="O168" s="62"/>
      <c r="P168" s="62"/>
      <c r="Q168" s="62"/>
      <c r="R168" s="62"/>
      <c r="S168" s="26"/>
      <c r="T168" s="62"/>
      <c r="U168" s="62"/>
      <c r="V168" s="56"/>
      <c r="W168" s="56"/>
      <c r="X168" s="56"/>
    </row>
    <row r="169" spans="2:24" s="2" customFormat="1" ht="15.75" customHeight="1">
      <c r="B169" s="260">
        <f>'AMZN Auto Part MASTER'!$DX$4</f>
        <v>0</v>
      </c>
      <c r="C169" s="207" t="s">
        <v>418</v>
      </c>
      <c r="D169" s="260">
        <f>'AMZN Auto Part MASTER'!$DX$29</f>
        <v>0</v>
      </c>
      <c r="E169" s="18"/>
      <c r="F169" s="30"/>
      <c r="K169" s="67"/>
      <c r="L169" s="67"/>
      <c r="M169" s="67"/>
      <c r="N169" s="62"/>
      <c r="O169" s="62"/>
      <c r="P169" s="62"/>
      <c r="Q169" s="62"/>
      <c r="R169" s="62"/>
      <c r="S169" s="26"/>
      <c r="T169" s="62"/>
      <c r="U169" s="62"/>
      <c r="V169" s="56"/>
      <c r="W169" s="56"/>
      <c r="X169" s="56"/>
    </row>
    <row r="170" spans="2:24" s="2" customFormat="1" ht="15.75" customHeight="1">
      <c r="B170" s="260">
        <f>'AMZN Auto Part MASTER'!$DY$4</f>
        <v>0</v>
      </c>
      <c r="C170" s="207" t="s">
        <v>419</v>
      </c>
      <c r="D170" s="260">
        <f>'AMZN Auto Part MASTER'!$DY$29</f>
        <v>0</v>
      </c>
      <c r="E170" s="18"/>
      <c r="F170" s="30"/>
      <c r="K170" s="67"/>
      <c r="L170" s="67"/>
      <c r="M170" s="67"/>
      <c r="N170" s="62"/>
      <c r="O170" s="62"/>
      <c r="P170" s="62"/>
      <c r="Q170" s="62"/>
      <c r="R170" s="62"/>
      <c r="S170" s="26"/>
      <c r="T170" s="62"/>
      <c r="U170" s="62"/>
      <c r="V170" s="56"/>
      <c r="W170" s="56"/>
      <c r="X170" s="56"/>
    </row>
    <row r="171" spans="2:24" s="2" customFormat="1" ht="15.75" customHeight="1">
      <c r="B171" s="260">
        <f>'AMZN Auto Part MASTER'!$DZ$4</f>
        <v>0</v>
      </c>
      <c r="C171" s="207" t="s">
        <v>420</v>
      </c>
      <c r="D171" s="260">
        <f>'AMZN Auto Part MASTER'!$DZ$29</f>
        <v>0</v>
      </c>
      <c r="E171" s="18"/>
      <c r="F171" s="30"/>
      <c r="K171" s="67"/>
      <c r="L171" s="67"/>
      <c r="M171" s="67"/>
      <c r="N171" s="62"/>
      <c r="O171" s="62"/>
      <c r="P171" s="62"/>
      <c r="Q171" s="62"/>
      <c r="R171" s="62"/>
      <c r="S171" s="26"/>
      <c r="T171" s="62"/>
      <c r="U171" s="62"/>
      <c r="V171" s="56"/>
      <c r="W171" s="56"/>
      <c r="X171" s="56"/>
    </row>
    <row r="172" spans="2:24" s="2" customFormat="1" ht="15.75" customHeight="1">
      <c r="B172" s="260">
        <f>'AMZN Auto Part MASTER'!$EA$4</f>
        <v>0</v>
      </c>
      <c r="C172" s="207" t="s">
        <v>421</v>
      </c>
      <c r="D172" s="260">
        <f>'AMZN Auto Part MASTER'!$EA$29</f>
        <v>0</v>
      </c>
      <c r="E172" s="18"/>
      <c r="F172" s="30"/>
      <c r="K172" s="67"/>
      <c r="L172" s="67"/>
      <c r="M172" s="67"/>
      <c r="N172" s="62"/>
      <c r="O172" s="62"/>
      <c r="P172" s="62"/>
      <c r="Q172" s="62"/>
      <c r="R172" s="62"/>
      <c r="S172" s="26"/>
      <c r="T172" s="62"/>
      <c r="U172" s="62"/>
      <c r="V172" s="56"/>
      <c r="W172" s="56"/>
      <c r="X172" s="56"/>
    </row>
    <row r="173" spans="2:24" s="2" customFormat="1" ht="15.75" customHeight="1">
      <c r="B173" s="260">
        <f>'AMZN Auto Part MASTER'!$EB$4</f>
        <v>0</v>
      </c>
      <c r="C173" s="207" t="s">
        <v>422</v>
      </c>
      <c r="D173" s="260">
        <f>'AMZN Auto Part MASTER'!$EB$29</f>
        <v>0</v>
      </c>
      <c r="E173" s="18"/>
      <c r="F173" s="30"/>
      <c r="K173" s="67"/>
      <c r="L173" s="67"/>
      <c r="M173" s="67"/>
      <c r="N173" s="62"/>
      <c r="O173" s="62"/>
      <c r="P173" s="62"/>
      <c r="Q173" s="62"/>
      <c r="R173" s="62"/>
      <c r="S173" s="26"/>
      <c r="T173" s="62"/>
      <c r="U173" s="62"/>
      <c r="V173" s="56"/>
      <c r="W173" s="56"/>
      <c r="X173" s="56"/>
    </row>
    <row r="174" spans="2:24" s="2" customFormat="1" ht="15.75" customHeight="1">
      <c r="B174" s="260">
        <f>'AMZN Auto Part MASTER'!$EC$4</f>
        <v>0</v>
      </c>
      <c r="C174" s="207" t="s">
        <v>423</v>
      </c>
      <c r="D174" s="260">
        <f>'AMZN Auto Part MASTER'!$EC$29</f>
        <v>0</v>
      </c>
      <c r="E174" s="18"/>
      <c r="F174" s="30"/>
      <c r="K174" s="67"/>
      <c r="L174" s="67"/>
      <c r="M174" s="67"/>
      <c r="N174" s="62"/>
      <c r="O174" s="62"/>
      <c r="P174" s="62"/>
      <c r="Q174" s="62"/>
      <c r="R174" s="62"/>
      <c r="S174" s="26"/>
      <c r="T174" s="62"/>
      <c r="U174" s="62"/>
      <c r="V174" s="56"/>
      <c r="W174" s="56"/>
      <c r="X174" s="56"/>
    </row>
    <row r="175" spans="2:24" s="2" customFormat="1" ht="15.75" customHeight="1">
      <c r="B175" s="260">
        <f>'AMZN Auto Part MASTER'!$ED$4</f>
        <v>0</v>
      </c>
      <c r="C175" s="207" t="s">
        <v>424</v>
      </c>
      <c r="D175" s="260">
        <f>'AMZN Auto Part MASTER'!$ED$29</f>
        <v>0</v>
      </c>
      <c r="E175" s="18"/>
      <c r="F175" s="30"/>
      <c r="K175" s="67"/>
      <c r="L175" s="67"/>
      <c r="M175" s="67"/>
      <c r="N175" s="62"/>
      <c r="O175" s="62"/>
      <c r="P175" s="62"/>
      <c r="Q175" s="62"/>
      <c r="R175" s="62"/>
      <c r="S175" s="26"/>
      <c r="T175" s="62"/>
      <c r="U175" s="62"/>
      <c r="V175" s="56"/>
      <c r="W175" s="56"/>
      <c r="X175" s="56"/>
    </row>
    <row r="176" spans="2:24" s="2" customFormat="1" ht="15.75" customHeight="1">
      <c r="B176" s="260">
        <f>'AMZN Auto Part MASTER'!$EE$4</f>
        <v>0</v>
      </c>
      <c r="C176" s="207" t="s">
        <v>425</v>
      </c>
      <c r="D176" s="260">
        <f>'AMZN Auto Part MASTER'!$EE$29</f>
        <v>0</v>
      </c>
      <c r="E176" s="18"/>
      <c r="F176" s="30"/>
      <c r="K176" s="67"/>
      <c r="L176" s="67"/>
      <c r="M176" s="67"/>
      <c r="N176" s="62"/>
      <c r="O176" s="62"/>
      <c r="P176" s="62"/>
      <c r="Q176" s="62"/>
      <c r="R176" s="62"/>
      <c r="S176" s="26"/>
      <c r="T176" s="62"/>
      <c r="U176" s="62"/>
      <c r="V176" s="56"/>
      <c r="W176" s="56"/>
      <c r="X176" s="56"/>
    </row>
    <row r="177" spans="2:24" s="2" customFormat="1" ht="15.75" customHeight="1">
      <c r="B177" s="260">
        <f>'AMZN Auto Part MASTER'!$EF$4</f>
        <v>0</v>
      </c>
      <c r="C177" s="207" t="s">
        <v>426</v>
      </c>
      <c r="D177" s="260">
        <f>'AMZN Auto Part MASTER'!$EF$29</f>
        <v>0</v>
      </c>
      <c r="E177" s="18"/>
      <c r="F177" s="30"/>
      <c r="K177" s="67"/>
      <c r="L177" s="67"/>
      <c r="M177" s="67"/>
      <c r="N177" s="62"/>
      <c r="O177" s="62"/>
      <c r="P177" s="62"/>
      <c r="Q177" s="62"/>
      <c r="R177" s="62"/>
      <c r="S177" s="26"/>
      <c r="T177" s="62"/>
      <c r="U177" s="62"/>
      <c r="V177" s="56"/>
      <c r="W177" s="56"/>
      <c r="X177" s="56"/>
    </row>
    <row r="178" spans="2:24" s="2" customFormat="1" ht="15.75" customHeight="1">
      <c r="B178" s="260">
        <f>'AMZN Auto Part MASTER'!$EG$4</f>
        <v>0</v>
      </c>
      <c r="C178" s="207" t="s">
        <v>427</v>
      </c>
      <c r="D178" s="260">
        <f>'AMZN Auto Part MASTER'!$EG$29</f>
        <v>0</v>
      </c>
      <c r="E178" s="18"/>
      <c r="F178" s="30"/>
      <c r="K178" s="67"/>
      <c r="L178" s="67"/>
      <c r="M178" s="67"/>
      <c r="N178" s="62"/>
      <c r="O178" s="62"/>
      <c r="P178" s="62"/>
      <c r="Q178" s="62"/>
      <c r="R178" s="62"/>
      <c r="S178" s="26"/>
      <c r="T178" s="62"/>
      <c r="U178" s="62"/>
      <c r="V178" s="56"/>
      <c r="W178" s="56"/>
      <c r="X178" s="56"/>
    </row>
    <row r="179" spans="2:24" s="2" customFormat="1" ht="15.75" customHeight="1">
      <c r="B179" s="260">
        <f>'AMZN Auto Part MASTER'!$EH$4</f>
        <v>0</v>
      </c>
      <c r="C179" s="207" t="s">
        <v>428</v>
      </c>
      <c r="D179" s="260">
        <f>'AMZN Auto Part MASTER'!$EH$29</f>
        <v>0</v>
      </c>
      <c r="E179" s="18"/>
      <c r="F179" s="30"/>
      <c r="K179" s="67"/>
      <c r="L179" s="67"/>
      <c r="M179" s="67"/>
      <c r="N179" s="62"/>
      <c r="O179" s="62"/>
      <c r="P179" s="62"/>
      <c r="Q179" s="62"/>
      <c r="R179" s="62"/>
      <c r="S179" s="26"/>
      <c r="T179" s="62"/>
      <c r="U179" s="62"/>
      <c r="V179" s="56"/>
      <c r="W179" s="56"/>
      <c r="X179" s="56"/>
    </row>
    <row r="180" spans="2:24" s="2" customFormat="1" ht="15.75" customHeight="1">
      <c r="B180" s="260">
        <f>'AMZN Auto Part MASTER'!$EI$4</f>
        <v>0</v>
      </c>
      <c r="C180" s="207" t="s">
        <v>429</v>
      </c>
      <c r="D180" s="260">
        <f>'AMZN Auto Part MASTER'!$EI$29</f>
        <v>0</v>
      </c>
      <c r="E180" s="18"/>
      <c r="F180" s="30"/>
      <c r="K180" s="67"/>
      <c r="L180" s="67"/>
      <c r="M180" s="67"/>
      <c r="N180" s="62"/>
      <c r="O180" s="62"/>
      <c r="P180" s="62"/>
      <c r="Q180" s="62"/>
      <c r="R180" s="62"/>
      <c r="S180" s="26"/>
      <c r="T180" s="62"/>
      <c r="U180" s="62"/>
      <c r="V180" s="56"/>
      <c r="W180" s="56"/>
      <c r="X180" s="56"/>
    </row>
    <row r="181" spans="2:24" s="2" customFormat="1" ht="15.75" customHeight="1">
      <c r="B181" s="260">
        <f>'AMZN Auto Part MASTER'!$EJ$4</f>
        <v>0</v>
      </c>
      <c r="C181" s="207" t="s">
        <v>430</v>
      </c>
      <c r="D181" s="260">
        <f>'AMZN Auto Part MASTER'!$EJ$29</f>
        <v>0</v>
      </c>
      <c r="E181" s="18"/>
      <c r="F181" s="30"/>
      <c r="K181" s="67"/>
      <c r="L181" s="67"/>
      <c r="M181" s="67"/>
      <c r="N181" s="62"/>
      <c r="O181" s="62"/>
      <c r="P181" s="62"/>
      <c r="Q181" s="62"/>
      <c r="R181" s="62"/>
      <c r="S181" s="26"/>
      <c r="T181" s="62"/>
      <c r="U181" s="62"/>
      <c r="V181" s="56"/>
      <c r="W181" s="56"/>
      <c r="X181" s="56"/>
    </row>
    <row r="182" spans="2:24" s="2" customFormat="1" ht="15.75" customHeight="1">
      <c r="B182" s="260">
        <f>'AMZN Auto Part MASTER'!$EK$4</f>
        <v>0</v>
      </c>
      <c r="C182" s="207" t="s">
        <v>431</v>
      </c>
      <c r="D182" s="260">
        <f>'AMZN Auto Part MASTER'!$EK$29</f>
        <v>0</v>
      </c>
      <c r="E182" s="18"/>
      <c r="F182" s="30"/>
      <c r="K182" s="67"/>
      <c r="L182" s="67"/>
      <c r="M182" s="67"/>
      <c r="N182" s="62"/>
      <c r="O182" s="62"/>
      <c r="P182" s="62"/>
      <c r="Q182" s="62"/>
      <c r="R182" s="62"/>
      <c r="S182" s="26"/>
      <c r="T182" s="62"/>
      <c r="U182" s="62"/>
      <c r="V182" s="56"/>
      <c r="W182" s="56"/>
      <c r="X182" s="56"/>
    </row>
    <row r="183" spans="2:24" s="2" customFormat="1" ht="15.75" customHeight="1">
      <c r="B183" s="260">
        <f>'AMZN Auto Part MASTER'!$EL$4</f>
        <v>0</v>
      </c>
      <c r="C183" s="207" t="s">
        <v>432</v>
      </c>
      <c r="D183" s="260">
        <f>'AMZN Auto Part MASTER'!$EL$29</f>
        <v>0</v>
      </c>
      <c r="E183" s="18"/>
      <c r="F183" s="30"/>
      <c r="K183" s="67"/>
      <c r="L183" s="67"/>
      <c r="M183" s="67"/>
      <c r="N183" s="62"/>
      <c r="O183" s="62"/>
      <c r="P183" s="62"/>
      <c r="Q183" s="62"/>
      <c r="R183" s="62"/>
      <c r="S183" s="26"/>
      <c r="T183" s="62"/>
      <c r="U183" s="62"/>
      <c r="V183" s="56"/>
      <c r="W183" s="56"/>
      <c r="X183" s="56"/>
    </row>
    <row r="184" spans="2:24" s="2" customFormat="1" ht="15.75" customHeight="1">
      <c r="B184" s="260">
        <f>'AMZN Auto Part MASTER'!$EM$4</f>
        <v>0</v>
      </c>
      <c r="C184" s="207" t="s">
        <v>433</v>
      </c>
      <c r="D184" s="260">
        <f>'AMZN Auto Part MASTER'!$EM$29</f>
        <v>0</v>
      </c>
      <c r="E184" s="18"/>
      <c r="F184" s="30"/>
      <c r="K184" s="67"/>
      <c r="L184" s="67"/>
      <c r="M184" s="67"/>
      <c r="N184" s="62"/>
      <c r="O184" s="62"/>
      <c r="P184" s="62"/>
      <c r="Q184" s="62"/>
      <c r="R184" s="62"/>
      <c r="S184" s="26"/>
      <c r="T184" s="62"/>
      <c r="U184" s="62"/>
      <c r="V184" s="56"/>
      <c r="W184" s="56"/>
      <c r="X184" s="56"/>
    </row>
    <row r="185" spans="2:24" s="2" customFormat="1" ht="15.75" customHeight="1">
      <c r="B185" s="260">
        <f>'AMZN Auto Part MASTER'!$EN$4</f>
        <v>0</v>
      </c>
      <c r="C185" s="207" t="s">
        <v>434</v>
      </c>
      <c r="D185" s="260">
        <f>'AMZN Auto Part MASTER'!$EN$29</f>
        <v>0</v>
      </c>
      <c r="E185" s="18"/>
      <c r="F185" s="30"/>
      <c r="K185" s="67"/>
      <c r="L185" s="67"/>
      <c r="M185" s="67"/>
      <c r="N185" s="62"/>
      <c r="O185" s="62"/>
      <c r="P185" s="62"/>
      <c r="Q185" s="62"/>
      <c r="R185" s="62"/>
      <c r="S185" s="26"/>
      <c r="T185" s="62"/>
      <c r="U185" s="62"/>
      <c r="V185" s="56"/>
      <c r="W185" s="56"/>
      <c r="X185" s="56"/>
    </row>
    <row r="186" spans="2:24" s="2" customFormat="1" ht="15.75" customHeight="1">
      <c r="B186" s="260">
        <f>'AMZN Auto Part MASTER'!$EO$4</f>
        <v>0</v>
      </c>
      <c r="C186" s="207" t="s">
        <v>435</v>
      </c>
      <c r="D186" s="260">
        <f>'AMZN Auto Part MASTER'!$EO$29</f>
        <v>0</v>
      </c>
      <c r="E186" s="18"/>
      <c r="F186" s="30"/>
      <c r="K186" s="67"/>
      <c r="L186" s="67"/>
      <c r="M186" s="67"/>
      <c r="N186" s="62"/>
      <c r="O186" s="62"/>
      <c r="P186" s="62"/>
      <c r="Q186" s="62"/>
      <c r="R186" s="62"/>
      <c r="S186" s="26"/>
      <c r="T186" s="62"/>
      <c r="U186" s="62"/>
      <c r="V186" s="56"/>
      <c r="W186" s="56"/>
      <c r="X186" s="56"/>
    </row>
    <row r="187" spans="2:24" s="2" customFormat="1" ht="15.75" customHeight="1">
      <c r="B187" s="260">
        <f>'AMZN Auto Part MASTER'!$EP$4</f>
        <v>0</v>
      </c>
      <c r="C187" s="207" t="s">
        <v>436</v>
      </c>
      <c r="D187" s="260">
        <f>'AMZN Auto Part MASTER'!$EP$29</f>
        <v>0</v>
      </c>
      <c r="E187" s="18"/>
      <c r="F187" s="30"/>
      <c r="K187" s="67"/>
      <c r="L187" s="67"/>
      <c r="M187" s="67"/>
      <c r="N187" s="62"/>
      <c r="O187" s="62"/>
      <c r="P187" s="62"/>
      <c r="Q187" s="62"/>
      <c r="R187" s="62"/>
      <c r="S187" s="26"/>
      <c r="T187" s="62"/>
      <c r="U187" s="62"/>
      <c r="V187" s="56"/>
      <c r="W187" s="56"/>
      <c r="X187" s="56"/>
    </row>
    <row r="188" spans="2:24" s="2" customFormat="1" ht="15.75" customHeight="1">
      <c r="B188" s="260">
        <f>'AMZN Auto Part MASTER'!$EQ$4</f>
        <v>0</v>
      </c>
      <c r="C188" s="207" t="s">
        <v>437</v>
      </c>
      <c r="D188" s="260">
        <f>'AMZN Auto Part MASTER'!$EQ$29</f>
        <v>0</v>
      </c>
      <c r="E188" s="18"/>
      <c r="F188" s="30"/>
      <c r="K188" s="67"/>
      <c r="L188" s="67"/>
      <c r="M188" s="67"/>
      <c r="N188" s="62"/>
      <c r="O188" s="62"/>
      <c r="P188" s="62"/>
      <c r="Q188" s="62"/>
      <c r="R188" s="62"/>
      <c r="S188" s="26"/>
      <c r="T188" s="62"/>
      <c r="U188" s="62"/>
      <c r="V188" s="56"/>
      <c r="W188" s="56"/>
      <c r="X188" s="56"/>
    </row>
    <row r="189" spans="2:24" s="2" customFormat="1" ht="15.75" customHeight="1">
      <c r="B189" s="260">
        <f>'AMZN Auto Part MASTER'!$ER$4</f>
        <v>0</v>
      </c>
      <c r="C189" s="207" t="s">
        <v>438</v>
      </c>
      <c r="D189" s="260">
        <f>'AMZN Auto Part MASTER'!$ER$29</f>
        <v>0</v>
      </c>
      <c r="E189" s="18"/>
      <c r="F189" s="30"/>
      <c r="K189" s="67"/>
      <c r="L189" s="67"/>
      <c r="M189" s="67"/>
      <c r="N189" s="62"/>
      <c r="O189" s="62"/>
      <c r="P189" s="62"/>
      <c r="Q189" s="62"/>
      <c r="R189" s="62"/>
      <c r="S189" s="26"/>
      <c r="T189" s="62"/>
      <c r="U189" s="62"/>
      <c r="V189" s="56"/>
      <c r="W189" s="56"/>
      <c r="X189" s="56"/>
    </row>
    <row r="190" spans="2:24" s="2" customFormat="1" ht="15.75" customHeight="1">
      <c r="B190" s="260">
        <f>'AMZN Auto Part MASTER'!$ES$4</f>
        <v>0</v>
      </c>
      <c r="C190" s="207" t="s">
        <v>439</v>
      </c>
      <c r="D190" s="260">
        <f>'AMZN Auto Part MASTER'!$ES$29</f>
        <v>0</v>
      </c>
      <c r="E190" s="18"/>
      <c r="F190" s="30"/>
      <c r="K190" s="67"/>
      <c r="L190" s="67"/>
      <c r="M190" s="67"/>
      <c r="N190" s="62"/>
      <c r="O190" s="62"/>
      <c r="P190" s="62"/>
      <c r="Q190" s="62"/>
      <c r="R190" s="62"/>
      <c r="S190" s="26"/>
      <c r="T190" s="62"/>
      <c r="U190" s="62"/>
      <c r="V190" s="56"/>
      <c r="W190" s="56"/>
      <c r="X190" s="56"/>
    </row>
    <row r="191" spans="2:24" s="2" customFormat="1" ht="15.75" customHeight="1">
      <c r="B191" s="260">
        <f>'AMZN Auto Part MASTER'!$ET$4</f>
        <v>0</v>
      </c>
      <c r="C191" s="207" t="s">
        <v>440</v>
      </c>
      <c r="D191" s="260">
        <f>'AMZN Auto Part MASTER'!$ET$29</f>
        <v>0</v>
      </c>
      <c r="E191" s="18"/>
      <c r="F191" s="30"/>
      <c r="K191" s="67"/>
      <c r="L191" s="67"/>
      <c r="M191" s="67"/>
      <c r="N191" s="62"/>
      <c r="O191" s="62"/>
      <c r="P191" s="62"/>
      <c r="Q191" s="62"/>
      <c r="R191" s="62"/>
      <c r="S191" s="26"/>
      <c r="T191" s="62"/>
      <c r="U191" s="62"/>
      <c r="V191" s="56"/>
      <c r="W191" s="56"/>
      <c r="X191" s="56"/>
    </row>
    <row r="192" spans="2:24" s="2" customFormat="1" ht="15.75" customHeight="1">
      <c r="B192" s="260">
        <f>'AMZN Auto Part MASTER'!$EU$4</f>
        <v>0</v>
      </c>
      <c r="C192" s="207" t="s">
        <v>441</v>
      </c>
      <c r="D192" s="260">
        <f>'AMZN Auto Part MASTER'!$EU$29</f>
        <v>0</v>
      </c>
      <c r="E192" s="18"/>
      <c r="F192" s="30"/>
      <c r="K192" s="67"/>
      <c r="L192" s="67"/>
      <c r="M192" s="67"/>
      <c r="N192" s="62"/>
      <c r="O192" s="62"/>
      <c r="P192" s="62"/>
      <c r="Q192" s="62"/>
      <c r="R192" s="62"/>
      <c r="S192" s="26"/>
      <c r="T192" s="62"/>
      <c r="U192" s="62"/>
      <c r="V192" s="56"/>
      <c r="W192" s="56"/>
      <c r="X192" s="56"/>
    </row>
    <row r="193" spans="2:24" s="2" customFormat="1" ht="15.75" customHeight="1">
      <c r="B193" s="260">
        <f>'AMZN Auto Part MASTER'!$EV$4</f>
        <v>0</v>
      </c>
      <c r="C193" s="207" t="s">
        <v>442</v>
      </c>
      <c r="D193" s="260">
        <f>'AMZN Auto Part MASTER'!$EV$29</f>
        <v>0</v>
      </c>
      <c r="E193" s="18"/>
      <c r="F193" s="30"/>
      <c r="K193" s="67"/>
      <c r="L193" s="67"/>
      <c r="M193" s="67"/>
      <c r="N193" s="62"/>
      <c r="O193" s="62"/>
      <c r="P193" s="62"/>
      <c r="Q193" s="62"/>
      <c r="R193" s="62"/>
      <c r="S193" s="26"/>
      <c r="T193" s="62"/>
      <c r="U193" s="62"/>
      <c r="V193" s="56"/>
      <c r="W193" s="56"/>
      <c r="X193" s="56"/>
    </row>
    <row r="194" spans="2:24" s="2" customFormat="1" ht="15.75" customHeight="1">
      <c r="B194" s="260">
        <f>'AMZN Auto Part MASTER'!$EW$4</f>
        <v>0</v>
      </c>
      <c r="C194" s="207" t="s">
        <v>443</v>
      </c>
      <c r="D194" s="260">
        <f>'AMZN Auto Part MASTER'!$EW$29</f>
        <v>0</v>
      </c>
      <c r="E194" s="18"/>
      <c r="F194" s="30"/>
      <c r="K194" s="67"/>
      <c r="L194" s="67"/>
      <c r="M194" s="67"/>
      <c r="N194" s="62"/>
      <c r="O194" s="62"/>
      <c r="P194" s="62"/>
      <c r="Q194" s="62"/>
      <c r="R194" s="62"/>
      <c r="S194" s="26"/>
      <c r="T194" s="62"/>
      <c r="U194" s="62"/>
      <c r="V194" s="56"/>
      <c r="W194" s="56"/>
      <c r="X194" s="56"/>
    </row>
    <row r="195" spans="2:24" s="2" customFormat="1" ht="15.75" customHeight="1">
      <c r="B195" s="260">
        <f>'AMZN Auto Part MASTER'!$EX$4</f>
        <v>0</v>
      </c>
      <c r="C195" s="207" t="s">
        <v>444</v>
      </c>
      <c r="D195" s="260">
        <f>'AMZN Auto Part MASTER'!$EX$29</f>
        <v>0</v>
      </c>
      <c r="E195" s="18"/>
      <c r="F195" s="30"/>
      <c r="K195" s="67"/>
      <c r="L195" s="67"/>
      <c r="M195" s="67"/>
      <c r="N195" s="62"/>
      <c r="O195" s="62"/>
      <c r="P195" s="62"/>
      <c r="Q195" s="62"/>
      <c r="R195" s="62"/>
      <c r="S195" s="26"/>
      <c r="T195" s="62"/>
      <c r="U195" s="62"/>
      <c r="V195" s="56"/>
      <c r="W195" s="56"/>
      <c r="X195" s="56"/>
    </row>
    <row r="196" spans="2:24" s="2" customFormat="1" ht="15.75" customHeight="1">
      <c r="B196" s="260">
        <f>'AMZN Auto Part MASTER'!$EY$4</f>
        <v>0</v>
      </c>
      <c r="C196" s="207" t="s">
        <v>445</v>
      </c>
      <c r="D196" s="260">
        <f>'AMZN Auto Part MASTER'!$EY$29</f>
        <v>0</v>
      </c>
      <c r="E196" s="18"/>
      <c r="F196" s="30"/>
      <c r="K196" s="67"/>
      <c r="L196" s="67"/>
      <c r="M196" s="67"/>
      <c r="N196" s="62"/>
      <c r="O196" s="62"/>
      <c r="P196" s="62"/>
      <c r="Q196" s="62"/>
      <c r="R196" s="62"/>
      <c r="S196" s="26"/>
      <c r="T196" s="62"/>
      <c r="U196" s="62"/>
      <c r="V196" s="56"/>
      <c r="W196" s="56"/>
      <c r="X196" s="56"/>
    </row>
    <row r="197" spans="2:24" s="2" customFormat="1" ht="15.75" customHeight="1">
      <c r="B197" s="260">
        <f>'AMZN Auto Part MASTER'!$EZ$4</f>
        <v>0</v>
      </c>
      <c r="C197" s="207" t="s">
        <v>446</v>
      </c>
      <c r="D197" s="260">
        <f>'AMZN Auto Part MASTER'!$EZ$29</f>
        <v>0</v>
      </c>
      <c r="E197" s="18"/>
      <c r="F197" s="30"/>
      <c r="K197" s="67"/>
      <c r="L197" s="67"/>
      <c r="M197" s="67"/>
      <c r="N197" s="62"/>
      <c r="O197" s="62"/>
      <c r="P197" s="62"/>
      <c r="Q197" s="62"/>
      <c r="R197" s="62"/>
      <c r="S197" s="26"/>
      <c r="T197" s="62"/>
      <c r="U197" s="62"/>
      <c r="V197" s="56"/>
      <c r="W197" s="56"/>
      <c r="X197" s="56"/>
    </row>
    <row r="198" spans="2:24" s="2" customFormat="1" ht="15.75" customHeight="1">
      <c r="B198" s="260">
        <f>'AMZN Auto Part MASTER'!$FA$4</f>
        <v>0</v>
      </c>
      <c r="C198" s="207" t="s">
        <v>447</v>
      </c>
      <c r="D198" s="260">
        <f>'AMZN Auto Part MASTER'!$FA$29</f>
        <v>0</v>
      </c>
      <c r="E198" s="18"/>
      <c r="F198" s="30"/>
      <c r="K198" s="67"/>
      <c r="L198" s="67"/>
      <c r="M198" s="67"/>
      <c r="N198" s="62"/>
      <c r="O198" s="62"/>
      <c r="P198" s="62"/>
      <c r="Q198" s="62"/>
      <c r="R198" s="62"/>
      <c r="S198" s="26"/>
      <c r="T198" s="62"/>
      <c r="U198" s="62"/>
      <c r="V198" s="56"/>
      <c r="W198" s="56"/>
      <c r="X198" s="56"/>
    </row>
    <row r="199" spans="2:24" s="2" customFormat="1" ht="15.75" customHeight="1">
      <c r="B199" s="260">
        <f>'AMZN Auto Part MASTER'!$FB$4</f>
        <v>0</v>
      </c>
      <c r="C199" s="207" t="s">
        <v>448</v>
      </c>
      <c r="D199" s="260">
        <f>'AMZN Auto Part MASTER'!$FB$29</f>
        <v>0</v>
      </c>
      <c r="E199" s="18"/>
      <c r="F199" s="30"/>
      <c r="K199" s="67"/>
      <c r="L199" s="67"/>
      <c r="M199" s="67"/>
      <c r="N199" s="62"/>
      <c r="O199" s="62"/>
      <c r="P199" s="62"/>
      <c r="Q199" s="62"/>
      <c r="R199" s="62"/>
      <c r="S199" s="26"/>
      <c r="T199" s="62"/>
      <c r="U199" s="62"/>
      <c r="V199" s="56"/>
      <c r="W199" s="56"/>
      <c r="X199" s="56"/>
    </row>
    <row r="200" spans="2:24" s="2" customFormat="1" ht="15.75" customHeight="1">
      <c r="B200" s="260">
        <f>'AMZN Auto Part MASTER'!$FC$4</f>
        <v>0</v>
      </c>
      <c r="C200" s="207" t="s">
        <v>449</v>
      </c>
      <c r="D200" s="260">
        <f>'AMZN Auto Part MASTER'!$FC$29</f>
        <v>0</v>
      </c>
      <c r="E200" s="18"/>
      <c r="F200" s="30"/>
      <c r="K200" s="67"/>
      <c r="L200" s="67"/>
      <c r="M200" s="67"/>
      <c r="N200" s="62"/>
      <c r="O200" s="62"/>
      <c r="P200" s="62"/>
      <c r="Q200" s="62"/>
      <c r="R200" s="62"/>
      <c r="S200" s="26"/>
      <c r="T200" s="62"/>
      <c r="U200" s="62"/>
      <c r="V200" s="56"/>
      <c r="W200" s="56"/>
      <c r="X200" s="56"/>
    </row>
    <row r="201" spans="2:24" s="2" customFormat="1" ht="15.75" customHeight="1">
      <c r="B201" s="260">
        <f>'AMZN Auto Part MASTER'!$FD$4</f>
        <v>0</v>
      </c>
      <c r="C201" s="207" t="s">
        <v>450</v>
      </c>
      <c r="D201" s="260">
        <f>'AMZN Auto Part MASTER'!$FD$29</f>
        <v>0</v>
      </c>
      <c r="E201" s="18"/>
      <c r="F201" s="30"/>
      <c r="K201" s="67"/>
      <c r="L201" s="67"/>
      <c r="M201" s="67"/>
      <c r="N201" s="62"/>
      <c r="O201" s="62"/>
      <c r="P201" s="62"/>
      <c r="Q201" s="62"/>
      <c r="R201" s="62"/>
      <c r="S201" s="26"/>
      <c r="T201" s="62"/>
      <c r="U201" s="62"/>
      <c r="V201" s="56"/>
      <c r="W201" s="56"/>
      <c r="X201" s="56"/>
    </row>
    <row r="202" spans="2:24" s="2" customFormat="1" ht="15.75" customHeight="1">
      <c r="B202" s="260">
        <f>'AMZN Auto Part MASTER'!$FE$4</f>
        <v>0</v>
      </c>
      <c r="C202" s="207" t="s">
        <v>451</v>
      </c>
      <c r="D202" s="260">
        <f>'AMZN Auto Part MASTER'!$FE$29</f>
        <v>0</v>
      </c>
      <c r="E202" s="18"/>
      <c r="F202" s="30"/>
      <c r="K202" s="67"/>
      <c r="L202" s="67"/>
      <c r="M202" s="67"/>
      <c r="N202" s="62"/>
      <c r="O202" s="62"/>
      <c r="P202" s="62"/>
      <c r="Q202" s="62"/>
      <c r="R202" s="62"/>
      <c r="S202" s="26"/>
      <c r="T202" s="62"/>
      <c r="U202" s="62"/>
      <c r="V202" s="56"/>
      <c r="W202" s="56"/>
      <c r="X202" s="56"/>
    </row>
    <row r="203" spans="2:24" s="2" customFormat="1" ht="15.75" customHeight="1">
      <c r="B203" s="260">
        <f>'AMZN Auto Part MASTER'!$FF$4</f>
        <v>0</v>
      </c>
      <c r="C203" s="207" t="s">
        <v>452</v>
      </c>
      <c r="D203" s="260">
        <f>'AMZN Auto Part MASTER'!$FF$29</f>
        <v>0</v>
      </c>
      <c r="E203" s="18"/>
      <c r="F203" s="30"/>
      <c r="K203" s="67"/>
      <c r="L203" s="67"/>
      <c r="M203" s="67"/>
      <c r="N203" s="62"/>
      <c r="O203" s="62"/>
      <c r="P203" s="62"/>
      <c r="Q203" s="62"/>
      <c r="R203" s="62"/>
      <c r="S203" s="26"/>
      <c r="T203" s="62"/>
      <c r="U203" s="62"/>
      <c r="V203" s="56"/>
      <c r="W203" s="56"/>
      <c r="X203" s="56"/>
    </row>
    <row r="204" spans="2:24" s="2" customFormat="1" ht="15.75" customHeight="1">
      <c r="B204" s="260">
        <f>'AMZN Auto Part MASTER'!$FG$4</f>
        <v>0</v>
      </c>
      <c r="C204" s="207" t="s">
        <v>453</v>
      </c>
      <c r="D204" s="260">
        <f>'AMZN Auto Part MASTER'!$FG$29</f>
        <v>0</v>
      </c>
      <c r="E204" s="18"/>
      <c r="F204" s="30"/>
      <c r="K204" s="67"/>
      <c r="L204" s="67"/>
      <c r="M204" s="67"/>
      <c r="N204" s="62"/>
      <c r="O204" s="62"/>
      <c r="P204" s="62"/>
      <c r="Q204" s="62"/>
      <c r="R204" s="62"/>
      <c r="S204" s="26"/>
      <c r="T204" s="62"/>
      <c r="U204" s="62"/>
      <c r="V204" s="56"/>
      <c r="W204" s="56"/>
      <c r="X204" s="56"/>
    </row>
    <row r="205" spans="2:24" s="2" customFormat="1" ht="15.75" customHeight="1">
      <c r="B205" s="260">
        <f>'AMZN Auto Part MASTER'!$FH$4</f>
        <v>0</v>
      </c>
      <c r="C205" s="207" t="s">
        <v>454</v>
      </c>
      <c r="D205" s="260">
        <f>'AMZN Auto Part MASTER'!$FH$29</f>
        <v>0</v>
      </c>
      <c r="E205" s="18"/>
      <c r="F205" s="30"/>
      <c r="K205" s="67"/>
      <c r="L205" s="67"/>
      <c r="M205" s="67"/>
      <c r="N205" s="62"/>
      <c r="O205" s="62"/>
      <c r="P205" s="62"/>
      <c r="Q205" s="62"/>
      <c r="R205" s="62"/>
      <c r="S205" s="26"/>
      <c r="T205" s="62"/>
      <c r="U205" s="62"/>
      <c r="V205" s="56"/>
      <c r="W205" s="56"/>
      <c r="X205" s="56"/>
    </row>
    <row r="206" spans="2:24" s="2" customFormat="1" ht="15.75" customHeight="1">
      <c r="B206" s="260">
        <f>'AMZN Auto Part MASTER'!$FI$4</f>
        <v>0</v>
      </c>
      <c r="C206" s="207" t="s">
        <v>455</v>
      </c>
      <c r="D206" s="260">
        <f>'AMZN Auto Part MASTER'!$FI$29</f>
        <v>0</v>
      </c>
      <c r="E206" s="18"/>
      <c r="F206" s="30"/>
      <c r="K206" s="67"/>
      <c r="L206" s="67"/>
      <c r="M206" s="67"/>
      <c r="N206" s="62"/>
      <c r="O206" s="62"/>
      <c r="P206" s="62"/>
      <c r="Q206" s="62"/>
      <c r="R206" s="62"/>
      <c r="S206" s="26"/>
      <c r="T206" s="62"/>
      <c r="U206" s="62"/>
      <c r="V206" s="56"/>
      <c r="W206" s="56"/>
      <c r="X206" s="56"/>
    </row>
    <row r="207" spans="2:24" s="2" customFormat="1" ht="15.75" customHeight="1">
      <c r="B207" s="260">
        <f>'AMZN Auto Part MASTER'!$FJ$4</f>
        <v>0</v>
      </c>
      <c r="C207" s="207" t="s">
        <v>456</v>
      </c>
      <c r="D207" s="260">
        <f>'AMZN Auto Part MASTER'!$FJ$29</f>
        <v>0</v>
      </c>
      <c r="E207" s="18"/>
      <c r="F207" s="30"/>
      <c r="K207" s="67"/>
      <c r="L207" s="67"/>
      <c r="M207" s="67"/>
      <c r="N207" s="62"/>
      <c r="O207" s="62"/>
      <c r="P207" s="62"/>
      <c r="Q207" s="62"/>
      <c r="R207" s="62"/>
      <c r="S207" s="26"/>
      <c r="T207" s="62"/>
      <c r="U207" s="62"/>
      <c r="V207" s="56"/>
      <c r="W207" s="56"/>
      <c r="X207" s="56"/>
    </row>
    <row r="208" spans="2:24" s="2" customFormat="1" ht="15.75" customHeight="1">
      <c r="B208" s="260">
        <f>'AMZN Auto Part MASTER'!$FK$4</f>
        <v>0</v>
      </c>
      <c r="C208" s="207" t="s">
        <v>457</v>
      </c>
      <c r="D208" s="260">
        <f>'AMZN Auto Part MASTER'!$FK$29</f>
        <v>0</v>
      </c>
      <c r="E208" s="18"/>
      <c r="F208" s="30"/>
      <c r="K208" s="67"/>
      <c r="L208" s="67"/>
      <c r="M208" s="67"/>
      <c r="N208" s="62"/>
      <c r="O208" s="62"/>
      <c r="P208" s="62"/>
      <c r="Q208" s="62"/>
      <c r="R208" s="62"/>
      <c r="S208" s="26"/>
      <c r="T208" s="62"/>
      <c r="U208" s="62"/>
      <c r="V208" s="56"/>
      <c r="W208" s="56"/>
      <c r="X208" s="56"/>
    </row>
    <row r="209" spans="2:24" s="2" customFormat="1" ht="15.75" customHeight="1">
      <c r="B209" s="260">
        <f>'AMZN Auto Part MASTER'!$FL$4</f>
        <v>0</v>
      </c>
      <c r="C209" s="207" t="s">
        <v>458</v>
      </c>
      <c r="D209" s="260">
        <f>'AMZN Auto Part MASTER'!$FL$29</f>
        <v>0</v>
      </c>
      <c r="E209" s="18"/>
      <c r="F209" s="30"/>
      <c r="K209" s="67"/>
      <c r="L209" s="67"/>
      <c r="M209" s="67"/>
      <c r="N209" s="62"/>
      <c r="O209" s="62"/>
      <c r="P209" s="62"/>
      <c r="Q209" s="62"/>
      <c r="R209" s="62"/>
      <c r="S209" s="26"/>
      <c r="T209" s="62"/>
      <c r="U209" s="62"/>
      <c r="V209" s="56"/>
      <c r="W209" s="56"/>
      <c r="X209" s="56"/>
    </row>
    <row r="210" spans="2:24" s="2" customFormat="1" ht="15.75" customHeight="1">
      <c r="B210" s="260">
        <f>'AMZN Auto Part MASTER'!$FM$4</f>
        <v>0</v>
      </c>
      <c r="C210" s="207" t="s">
        <v>459</v>
      </c>
      <c r="D210" s="260">
        <f>'AMZN Auto Part MASTER'!$FM$29</f>
        <v>0</v>
      </c>
      <c r="E210" s="18"/>
      <c r="F210" s="30"/>
      <c r="K210" s="67"/>
      <c r="L210" s="67"/>
      <c r="M210" s="67"/>
      <c r="N210" s="62"/>
      <c r="O210" s="62"/>
      <c r="P210" s="62"/>
      <c r="Q210" s="62"/>
      <c r="R210" s="62"/>
      <c r="S210" s="26"/>
      <c r="T210" s="62"/>
      <c r="U210" s="62"/>
      <c r="V210" s="56"/>
      <c r="W210" s="56"/>
      <c r="X210" s="56"/>
    </row>
    <row r="211" spans="2:24" s="2" customFormat="1" ht="15.75" customHeight="1">
      <c r="B211" s="260">
        <f>'AMZN Auto Part MASTER'!$FN$4</f>
        <v>0</v>
      </c>
      <c r="C211" s="207" t="s">
        <v>460</v>
      </c>
      <c r="D211" s="260">
        <f>'AMZN Auto Part MASTER'!$FN$29</f>
        <v>0</v>
      </c>
      <c r="E211" s="18"/>
      <c r="F211" s="30"/>
      <c r="K211" s="67"/>
      <c r="L211" s="67"/>
      <c r="M211" s="67"/>
      <c r="N211" s="62"/>
      <c r="O211" s="62"/>
      <c r="P211" s="62"/>
      <c r="Q211" s="62"/>
      <c r="R211" s="62"/>
      <c r="S211" s="26"/>
      <c r="T211" s="62"/>
      <c r="U211" s="62"/>
      <c r="V211" s="56"/>
      <c r="W211" s="56"/>
      <c r="X211" s="56"/>
    </row>
    <row r="212" spans="2:24" s="2" customFormat="1" ht="15.75" customHeight="1">
      <c r="B212" s="260">
        <f>'AMZN Auto Part MASTER'!$FO$4</f>
        <v>0</v>
      </c>
      <c r="C212" s="207" t="s">
        <v>461</v>
      </c>
      <c r="D212" s="260">
        <f>'AMZN Auto Part MASTER'!$FO$29</f>
        <v>0</v>
      </c>
      <c r="E212" s="18"/>
      <c r="F212" s="30"/>
      <c r="K212" s="67"/>
      <c r="L212" s="67"/>
      <c r="M212" s="67"/>
      <c r="N212" s="62"/>
      <c r="O212" s="62"/>
      <c r="P212" s="62"/>
      <c r="Q212" s="62"/>
      <c r="R212" s="62"/>
      <c r="S212" s="26"/>
      <c r="T212" s="62"/>
      <c r="U212" s="62"/>
      <c r="V212" s="56"/>
      <c r="W212" s="56"/>
      <c r="X212" s="56"/>
    </row>
    <row r="213" spans="2:24" s="2" customFormat="1" ht="15.75" customHeight="1">
      <c r="B213" s="260">
        <f>'AMZN Auto Part MASTER'!$FP$4</f>
        <v>0</v>
      </c>
      <c r="C213" s="207" t="s">
        <v>462</v>
      </c>
      <c r="D213" s="260">
        <f>'AMZN Auto Part MASTER'!$FP$29</f>
        <v>0</v>
      </c>
      <c r="E213" s="18"/>
      <c r="F213" s="30"/>
      <c r="K213" s="67"/>
      <c r="L213" s="67"/>
      <c r="M213" s="67"/>
      <c r="N213" s="62"/>
      <c r="O213" s="62"/>
      <c r="P213" s="62"/>
      <c r="Q213" s="62"/>
      <c r="R213" s="62"/>
      <c r="S213" s="26"/>
      <c r="T213" s="62"/>
      <c r="U213" s="62"/>
      <c r="V213" s="56"/>
      <c r="W213" s="56"/>
      <c r="X213" s="56"/>
    </row>
    <row r="214" spans="2:24" s="2" customFormat="1" ht="15.75" customHeight="1">
      <c r="B214" s="260">
        <f>'AMZN Auto Part MASTER'!$FQ$4</f>
        <v>0</v>
      </c>
      <c r="C214" s="207" t="s">
        <v>463</v>
      </c>
      <c r="D214" s="260">
        <f>'AMZN Auto Part MASTER'!$FQ$29</f>
        <v>0</v>
      </c>
      <c r="E214" s="18"/>
      <c r="F214" s="30"/>
      <c r="K214" s="67"/>
      <c r="L214" s="67"/>
      <c r="M214" s="67"/>
      <c r="N214" s="62"/>
      <c r="O214" s="62"/>
      <c r="P214" s="62"/>
      <c r="Q214" s="62"/>
      <c r="R214" s="62"/>
      <c r="S214" s="26"/>
      <c r="T214" s="62"/>
      <c r="U214" s="62"/>
      <c r="V214" s="56"/>
      <c r="W214" s="56"/>
      <c r="X214" s="56"/>
    </row>
    <row r="215" spans="2:24" s="2" customFormat="1" ht="15.75" customHeight="1">
      <c r="B215" s="260">
        <f>'AMZN Auto Part MASTER'!$FR$4</f>
        <v>0</v>
      </c>
      <c r="C215" s="207" t="s">
        <v>464</v>
      </c>
      <c r="D215" s="260">
        <f>'AMZN Auto Part MASTER'!$FR$29</f>
        <v>0</v>
      </c>
      <c r="E215" s="18"/>
      <c r="F215" s="30"/>
      <c r="K215" s="67"/>
      <c r="L215" s="67"/>
      <c r="M215" s="67"/>
      <c r="N215" s="62"/>
      <c r="O215" s="62"/>
      <c r="P215" s="62"/>
      <c r="Q215" s="62"/>
      <c r="R215" s="62"/>
      <c r="S215" s="26"/>
      <c r="T215" s="62"/>
      <c r="U215" s="62"/>
      <c r="V215" s="56"/>
      <c r="W215" s="56"/>
      <c r="X215" s="56"/>
    </row>
    <row r="216" spans="2:24" s="2" customFormat="1" ht="15.75" customHeight="1">
      <c r="B216" s="260">
        <f>'AMZN Auto Part MASTER'!$FS$4</f>
        <v>0</v>
      </c>
      <c r="C216" s="207" t="s">
        <v>465</v>
      </c>
      <c r="D216" s="260">
        <f>'AMZN Auto Part MASTER'!$FS$29</f>
        <v>0</v>
      </c>
      <c r="E216" s="18"/>
      <c r="F216" s="30"/>
      <c r="K216" s="67"/>
      <c r="L216" s="67"/>
      <c r="M216" s="67"/>
      <c r="N216" s="62"/>
      <c r="O216" s="62"/>
      <c r="P216" s="62"/>
      <c r="Q216" s="62"/>
      <c r="R216" s="62"/>
      <c r="S216" s="26"/>
      <c r="T216" s="62"/>
      <c r="U216" s="62"/>
      <c r="V216" s="56"/>
      <c r="W216" s="56"/>
      <c r="X216" s="56"/>
    </row>
    <row r="217" spans="2:24" s="2" customFormat="1" ht="15.75" customHeight="1">
      <c r="B217" s="260">
        <f>'AMZN Auto Part MASTER'!$FT$4</f>
        <v>0</v>
      </c>
      <c r="C217" s="207" t="s">
        <v>466</v>
      </c>
      <c r="D217" s="260">
        <f>'AMZN Auto Part MASTER'!$FT$29</f>
        <v>0</v>
      </c>
      <c r="E217" s="18"/>
      <c r="F217" s="30"/>
      <c r="K217" s="67"/>
      <c r="L217" s="67"/>
      <c r="M217" s="67"/>
      <c r="N217" s="62"/>
      <c r="O217" s="62"/>
      <c r="P217" s="62"/>
      <c r="Q217" s="62"/>
      <c r="R217" s="62"/>
      <c r="S217" s="26"/>
      <c r="T217" s="62"/>
      <c r="U217" s="62"/>
      <c r="V217" s="56"/>
      <c r="W217" s="56"/>
      <c r="X217" s="56"/>
    </row>
    <row r="218" spans="2:24" s="2" customFormat="1" ht="15.75" customHeight="1">
      <c r="B218" s="260">
        <f>'AMZN Auto Part MASTER'!$FU$4</f>
        <v>0</v>
      </c>
      <c r="C218" s="207" t="s">
        <v>467</v>
      </c>
      <c r="D218" s="260">
        <f>'AMZN Auto Part MASTER'!$FU$29</f>
        <v>0</v>
      </c>
      <c r="E218" s="18"/>
      <c r="F218" s="30"/>
      <c r="K218" s="67"/>
      <c r="L218" s="67"/>
      <c r="M218" s="67"/>
      <c r="N218" s="62"/>
      <c r="O218" s="62"/>
      <c r="P218" s="62"/>
      <c r="Q218" s="62"/>
      <c r="R218" s="62"/>
      <c r="S218" s="26"/>
      <c r="T218" s="62"/>
      <c r="U218" s="62"/>
      <c r="V218" s="56"/>
      <c r="W218" s="56"/>
      <c r="X218" s="56"/>
    </row>
    <row r="219" spans="2:24" s="2" customFormat="1" ht="15.75" customHeight="1">
      <c r="B219" s="260">
        <f>'AMZN Auto Part MASTER'!$FV$4</f>
        <v>0</v>
      </c>
      <c r="C219" s="207" t="s">
        <v>468</v>
      </c>
      <c r="D219" s="260">
        <f>'AMZN Auto Part MASTER'!$FV$29</f>
        <v>0</v>
      </c>
      <c r="E219" s="18"/>
      <c r="F219" s="30"/>
      <c r="K219" s="67"/>
      <c r="L219" s="67"/>
      <c r="M219" s="67"/>
      <c r="N219" s="62"/>
      <c r="O219" s="62"/>
      <c r="P219" s="62"/>
      <c r="Q219" s="62"/>
      <c r="R219" s="62"/>
      <c r="S219" s="26"/>
      <c r="T219" s="62"/>
      <c r="U219" s="62"/>
      <c r="V219" s="56"/>
      <c r="W219" s="56"/>
      <c r="X219" s="56"/>
    </row>
    <row r="220" spans="2:24" s="2" customFormat="1" ht="15.75" customHeight="1">
      <c r="B220" s="260">
        <f>'AMZN Auto Part MASTER'!$FW$4</f>
        <v>0</v>
      </c>
      <c r="C220" s="207" t="s">
        <v>469</v>
      </c>
      <c r="D220" s="260">
        <f>'AMZN Auto Part MASTER'!$FW$29</f>
        <v>0</v>
      </c>
      <c r="E220" s="18"/>
      <c r="F220" s="30"/>
      <c r="K220" s="67"/>
      <c r="L220" s="67"/>
      <c r="M220" s="67"/>
      <c r="N220" s="62"/>
      <c r="O220" s="62"/>
      <c r="P220" s="62"/>
      <c r="Q220" s="62"/>
      <c r="R220" s="62"/>
      <c r="S220" s="26"/>
      <c r="T220" s="62"/>
      <c r="U220" s="62"/>
      <c r="V220" s="56"/>
      <c r="W220" s="56"/>
      <c r="X220" s="56"/>
    </row>
    <row r="221" spans="2:24" s="2" customFormat="1" ht="15.75" customHeight="1">
      <c r="B221" s="260">
        <f>'AMZN Auto Part MASTER'!$FX$4</f>
        <v>0</v>
      </c>
      <c r="C221" s="207" t="s">
        <v>470</v>
      </c>
      <c r="D221" s="260">
        <f>'AMZN Auto Part MASTER'!$FX$29</f>
        <v>0</v>
      </c>
      <c r="E221" s="18"/>
      <c r="F221" s="30"/>
      <c r="K221" s="67"/>
      <c r="L221" s="67"/>
      <c r="M221" s="67"/>
      <c r="N221" s="62"/>
      <c r="O221" s="62"/>
      <c r="P221" s="62"/>
      <c r="Q221" s="62"/>
      <c r="R221" s="62"/>
      <c r="S221" s="26"/>
      <c r="T221" s="62"/>
      <c r="U221" s="62"/>
      <c r="V221" s="56"/>
      <c r="W221" s="56"/>
      <c r="X221" s="56"/>
    </row>
    <row r="222" spans="2:24" s="2" customFormat="1" ht="15.75" customHeight="1">
      <c r="B222" s="260">
        <f>'AMZN Auto Part MASTER'!$FY$4</f>
        <v>0</v>
      </c>
      <c r="C222" s="207" t="s">
        <v>471</v>
      </c>
      <c r="D222" s="260">
        <f>'AMZN Auto Part MASTER'!$FY$29</f>
        <v>0</v>
      </c>
      <c r="E222" s="18"/>
      <c r="F222" s="30"/>
      <c r="K222" s="67"/>
      <c r="L222" s="67"/>
      <c r="M222" s="67"/>
      <c r="N222" s="62"/>
      <c r="O222" s="62"/>
      <c r="P222" s="62"/>
      <c r="Q222" s="62"/>
      <c r="R222" s="62"/>
      <c r="S222" s="26"/>
      <c r="T222" s="62"/>
      <c r="U222" s="62"/>
      <c r="V222" s="56"/>
      <c r="W222" s="56"/>
      <c r="X222" s="56"/>
    </row>
    <row r="223" spans="2:24" s="2" customFormat="1" ht="15.75" customHeight="1">
      <c r="B223" s="260">
        <f>'AMZN Auto Part MASTER'!$FZ$4</f>
        <v>0</v>
      </c>
      <c r="C223" s="207" t="s">
        <v>472</v>
      </c>
      <c r="D223" s="260">
        <f>'AMZN Auto Part MASTER'!$FZ$29</f>
        <v>0</v>
      </c>
      <c r="E223" s="18"/>
      <c r="F223" s="30"/>
      <c r="K223" s="67"/>
      <c r="L223" s="67"/>
      <c r="M223" s="67"/>
      <c r="N223" s="62"/>
      <c r="O223" s="62"/>
      <c r="P223" s="62"/>
      <c r="Q223" s="62"/>
      <c r="R223" s="62"/>
      <c r="S223" s="26"/>
      <c r="T223" s="62"/>
      <c r="U223" s="62"/>
      <c r="V223" s="56"/>
      <c r="W223" s="56"/>
      <c r="X223" s="56"/>
    </row>
    <row r="224" spans="2:24" s="2" customFormat="1" ht="15.75" customHeight="1">
      <c r="B224" s="260">
        <f>'AMZN Auto Part MASTER'!$GA$4</f>
        <v>0</v>
      </c>
      <c r="C224" s="207" t="s">
        <v>473</v>
      </c>
      <c r="D224" s="260">
        <f>'AMZN Auto Part MASTER'!$GA$29</f>
        <v>0</v>
      </c>
      <c r="E224" s="18"/>
      <c r="F224" s="30"/>
      <c r="K224" s="67"/>
      <c r="L224" s="67"/>
      <c r="M224" s="67"/>
      <c r="N224" s="62"/>
      <c r="O224" s="62"/>
      <c r="P224" s="62"/>
      <c r="Q224" s="62"/>
      <c r="R224" s="62"/>
      <c r="S224" s="26"/>
      <c r="T224" s="62"/>
      <c r="U224" s="62"/>
      <c r="V224" s="56"/>
      <c r="W224" s="56"/>
      <c r="X224" s="56"/>
    </row>
    <row r="225" spans="2:24" s="2" customFormat="1" ht="15.75" customHeight="1">
      <c r="B225" s="260">
        <f>'AMZN Auto Part MASTER'!$GB$4</f>
        <v>0</v>
      </c>
      <c r="C225" s="207" t="s">
        <v>474</v>
      </c>
      <c r="D225" s="260">
        <f>'AMZN Auto Part MASTER'!$GB$29</f>
        <v>0</v>
      </c>
      <c r="E225" s="18"/>
      <c r="F225" s="30"/>
      <c r="K225" s="67"/>
      <c r="L225" s="67"/>
      <c r="M225" s="67"/>
      <c r="N225" s="62"/>
      <c r="O225" s="62"/>
      <c r="P225" s="62"/>
      <c r="Q225" s="62"/>
      <c r="R225" s="62"/>
      <c r="S225" s="26"/>
      <c r="T225" s="62"/>
      <c r="U225" s="62"/>
      <c r="V225" s="56"/>
      <c r="W225" s="56"/>
      <c r="X225" s="56"/>
    </row>
    <row r="226" spans="2:24" s="2" customFormat="1" ht="15.75" customHeight="1">
      <c r="B226" s="260">
        <f>'AMZN Auto Part MASTER'!$GC$4</f>
        <v>0</v>
      </c>
      <c r="C226" s="207" t="s">
        <v>475</v>
      </c>
      <c r="D226" s="260">
        <f>'AMZN Auto Part MASTER'!$GC$29</f>
        <v>0</v>
      </c>
      <c r="E226" s="18"/>
      <c r="F226" s="30"/>
      <c r="K226" s="67"/>
      <c r="L226" s="67"/>
      <c r="M226" s="67"/>
      <c r="N226" s="62"/>
      <c r="O226" s="62"/>
      <c r="P226" s="62"/>
      <c r="Q226" s="62"/>
      <c r="R226" s="62"/>
      <c r="S226" s="26"/>
      <c r="T226" s="62"/>
      <c r="U226" s="62"/>
      <c r="V226" s="56"/>
      <c r="W226" s="56"/>
      <c r="X226" s="56"/>
    </row>
    <row r="227" spans="2:24" s="2" customFormat="1" ht="15.75" customHeight="1">
      <c r="B227" s="260">
        <f>'AMZN Auto Part MASTER'!$GD$4</f>
        <v>0</v>
      </c>
      <c r="C227" s="207" t="s">
        <v>476</v>
      </c>
      <c r="D227" s="260">
        <f>'AMZN Auto Part MASTER'!$GD$29</f>
        <v>0</v>
      </c>
      <c r="E227" s="18"/>
      <c r="F227" s="30"/>
      <c r="K227" s="67"/>
      <c r="L227" s="67"/>
      <c r="M227" s="67"/>
      <c r="N227" s="62"/>
      <c r="O227" s="62"/>
      <c r="P227" s="62"/>
      <c r="Q227" s="62"/>
      <c r="R227" s="62"/>
      <c r="S227" s="26"/>
      <c r="T227" s="62"/>
      <c r="U227" s="62"/>
      <c r="V227" s="56"/>
      <c r="W227" s="56"/>
      <c r="X227" s="56"/>
    </row>
    <row r="228" spans="2:24" s="2" customFormat="1" ht="15.75" customHeight="1">
      <c r="B228" s="260">
        <f>'AMZN Auto Part MASTER'!$GE$4</f>
        <v>0</v>
      </c>
      <c r="C228" s="207" t="s">
        <v>477</v>
      </c>
      <c r="D228" s="260">
        <f>'AMZN Auto Part MASTER'!$GE$29</f>
        <v>0</v>
      </c>
      <c r="E228" s="18"/>
      <c r="F228" s="30"/>
      <c r="K228" s="67"/>
      <c r="L228" s="67"/>
      <c r="M228" s="67"/>
      <c r="N228" s="62"/>
      <c r="O228" s="62"/>
      <c r="P228" s="62"/>
      <c r="Q228" s="62"/>
      <c r="R228" s="62"/>
      <c r="S228" s="26"/>
      <c r="T228" s="62"/>
      <c r="U228" s="62"/>
      <c r="V228" s="56"/>
      <c r="W228" s="56"/>
      <c r="X228" s="56"/>
    </row>
    <row r="229" spans="2:24" s="2" customFormat="1" ht="15.75" customHeight="1">
      <c r="B229" s="260">
        <f>'AMZN Auto Part MASTER'!$GF$4</f>
        <v>0</v>
      </c>
      <c r="C229" s="207" t="s">
        <v>478</v>
      </c>
      <c r="D229" s="260">
        <f>'AMZN Auto Part MASTER'!$GF$29</f>
        <v>0</v>
      </c>
      <c r="E229" s="18"/>
      <c r="F229" s="30"/>
      <c r="K229" s="67"/>
      <c r="L229" s="67"/>
      <c r="M229" s="67"/>
      <c r="N229" s="62"/>
      <c r="O229" s="62"/>
      <c r="P229" s="62"/>
      <c r="Q229" s="62"/>
      <c r="R229" s="62"/>
      <c r="S229" s="26"/>
      <c r="T229" s="62"/>
      <c r="U229" s="62"/>
      <c r="V229" s="56"/>
      <c r="W229" s="56"/>
      <c r="X229" s="56"/>
    </row>
    <row r="230" spans="2:24" s="2" customFormat="1" ht="15.75" customHeight="1">
      <c r="B230" s="260">
        <f>'AMZN Auto Part MASTER'!$GG$4</f>
        <v>0</v>
      </c>
      <c r="C230" s="207" t="s">
        <v>479</v>
      </c>
      <c r="D230" s="260">
        <f>'AMZN Auto Part MASTER'!$GG$29</f>
        <v>0</v>
      </c>
      <c r="E230" s="18"/>
      <c r="F230" s="30"/>
      <c r="K230" s="67"/>
      <c r="L230" s="67"/>
      <c r="M230" s="67"/>
      <c r="N230" s="62"/>
      <c r="O230" s="62"/>
      <c r="P230" s="62"/>
      <c r="Q230" s="62"/>
      <c r="R230" s="62"/>
      <c r="S230" s="26"/>
      <c r="T230" s="62"/>
      <c r="U230" s="62"/>
      <c r="V230" s="56"/>
      <c r="W230" s="56"/>
      <c r="X230" s="56"/>
    </row>
    <row r="231" spans="2:24" s="2" customFormat="1" ht="15.75" customHeight="1">
      <c r="B231" s="260">
        <f>'AMZN Auto Part MASTER'!$GH$4</f>
        <v>0</v>
      </c>
      <c r="C231" s="207" t="s">
        <v>480</v>
      </c>
      <c r="D231" s="260">
        <f>'AMZN Auto Part MASTER'!$GH$29</f>
        <v>0</v>
      </c>
      <c r="E231" s="18"/>
      <c r="F231" s="30"/>
      <c r="K231" s="67"/>
      <c r="L231" s="67"/>
      <c r="M231" s="67"/>
      <c r="N231" s="62"/>
      <c r="O231" s="62"/>
      <c r="P231" s="62"/>
      <c r="Q231" s="62"/>
      <c r="R231" s="62"/>
      <c r="S231" s="26"/>
      <c r="T231" s="62"/>
      <c r="U231" s="62"/>
      <c r="V231" s="56"/>
      <c r="W231" s="56"/>
      <c r="X231" s="56"/>
    </row>
    <row r="232" spans="2:24" s="2" customFormat="1" ht="15.75" customHeight="1">
      <c r="B232" s="260">
        <f>'AMZN Auto Part MASTER'!$GI$4</f>
        <v>0</v>
      </c>
      <c r="C232" s="207" t="s">
        <v>481</v>
      </c>
      <c r="D232" s="260">
        <f>'AMZN Auto Part MASTER'!$GI$29</f>
        <v>0</v>
      </c>
      <c r="E232" s="18"/>
      <c r="F232" s="30"/>
      <c r="K232" s="67"/>
      <c r="L232" s="67"/>
      <c r="M232" s="67"/>
      <c r="N232" s="62"/>
      <c r="O232" s="62"/>
      <c r="P232" s="62"/>
      <c r="Q232" s="62"/>
      <c r="R232" s="62"/>
      <c r="S232" s="26"/>
      <c r="T232" s="62"/>
      <c r="U232" s="62"/>
      <c r="V232" s="56"/>
      <c r="W232" s="56"/>
      <c r="X232" s="56"/>
    </row>
    <row r="233" spans="2:24" s="2" customFormat="1" ht="15.75" customHeight="1">
      <c r="B233" s="260">
        <f>'AMZN Auto Part MASTER'!$GJ$4</f>
        <v>0</v>
      </c>
      <c r="C233" s="207" t="s">
        <v>482</v>
      </c>
      <c r="D233" s="260">
        <f>'AMZN Auto Part MASTER'!$GJ$29</f>
        <v>0</v>
      </c>
      <c r="E233" s="18"/>
      <c r="F233" s="30"/>
      <c r="K233" s="67"/>
      <c r="L233" s="67"/>
      <c r="M233" s="67"/>
      <c r="N233" s="62"/>
      <c r="O233" s="62"/>
      <c r="P233" s="62"/>
      <c r="Q233" s="62"/>
      <c r="R233" s="62"/>
      <c r="S233" s="26"/>
      <c r="T233" s="62"/>
      <c r="U233" s="62"/>
      <c r="V233" s="56"/>
      <c r="W233" s="56"/>
      <c r="X233" s="56"/>
    </row>
    <row r="234" spans="2:24" s="2" customFormat="1" ht="15.75" customHeight="1">
      <c r="B234" s="260">
        <f>'AMZN Auto Part MASTER'!$GK$4</f>
        <v>0</v>
      </c>
      <c r="C234" s="207" t="s">
        <v>483</v>
      </c>
      <c r="D234" s="260">
        <f>'AMZN Auto Part MASTER'!$GK$29</f>
        <v>0</v>
      </c>
      <c r="E234" s="18"/>
      <c r="F234" s="30"/>
      <c r="K234" s="67"/>
      <c r="L234" s="67"/>
      <c r="M234" s="67"/>
      <c r="N234" s="62"/>
      <c r="O234" s="62"/>
      <c r="P234" s="62"/>
      <c r="Q234" s="62"/>
      <c r="R234" s="62"/>
      <c r="S234" s="26"/>
      <c r="T234" s="62"/>
      <c r="U234" s="62"/>
      <c r="V234" s="56"/>
      <c r="W234" s="56"/>
      <c r="X234" s="56"/>
    </row>
    <row r="235" spans="2:24" s="2" customFormat="1" ht="15.75" customHeight="1">
      <c r="B235" s="260">
        <f>'AMZN Auto Part MASTER'!$GL$4</f>
        <v>0</v>
      </c>
      <c r="C235" s="207" t="s">
        <v>484</v>
      </c>
      <c r="D235" s="260">
        <f>'AMZN Auto Part MASTER'!$GL$29</f>
        <v>0</v>
      </c>
      <c r="E235" s="18"/>
      <c r="F235" s="30"/>
      <c r="K235" s="67"/>
      <c r="L235" s="67"/>
      <c r="M235" s="67"/>
      <c r="N235" s="62"/>
      <c r="O235" s="62"/>
      <c r="P235" s="62"/>
      <c r="Q235" s="62"/>
      <c r="R235" s="62"/>
      <c r="S235" s="26"/>
      <c r="T235" s="62"/>
      <c r="U235" s="62"/>
      <c r="V235" s="56"/>
      <c r="W235" s="56"/>
      <c r="X235" s="56"/>
    </row>
    <row r="236" spans="2:24" s="2" customFormat="1" ht="15.75" customHeight="1">
      <c r="B236" s="260">
        <f>'AMZN Auto Part MASTER'!$GM$4</f>
        <v>0</v>
      </c>
      <c r="C236" s="207" t="s">
        <v>485</v>
      </c>
      <c r="D236" s="260">
        <f>'AMZN Auto Part MASTER'!$GM$29</f>
        <v>0</v>
      </c>
      <c r="E236" s="18"/>
      <c r="F236" s="30"/>
      <c r="K236" s="67"/>
      <c r="L236" s="67"/>
      <c r="M236" s="67"/>
      <c r="N236" s="62"/>
      <c r="O236" s="62"/>
      <c r="P236" s="62"/>
      <c r="Q236" s="62"/>
      <c r="R236" s="62"/>
      <c r="S236" s="26"/>
      <c r="T236" s="62"/>
      <c r="U236" s="62"/>
      <c r="V236" s="56"/>
      <c r="W236" s="56"/>
      <c r="X236" s="56"/>
    </row>
    <row r="237" spans="2:24" s="2" customFormat="1" ht="15.75" customHeight="1">
      <c r="B237" s="260">
        <f>'AMZN Auto Part MASTER'!$GN$4</f>
        <v>0</v>
      </c>
      <c r="C237" s="207" t="s">
        <v>486</v>
      </c>
      <c r="D237" s="260">
        <f>'AMZN Auto Part MASTER'!$GN$29</f>
        <v>0</v>
      </c>
      <c r="E237" s="18"/>
      <c r="F237" s="30"/>
      <c r="K237" s="67"/>
      <c r="L237" s="67"/>
      <c r="M237" s="67"/>
      <c r="N237" s="62"/>
      <c r="O237" s="62"/>
      <c r="P237" s="62"/>
      <c r="Q237" s="62"/>
      <c r="R237" s="62"/>
      <c r="S237" s="26"/>
      <c r="T237" s="62"/>
      <c r="U237" s="62"/>
      <c r="V237" s="56"/>
      <c r="W237" s="56"/>
      <c r="X237" s="56"/>
    </row>
    <row r="238" spans="2:24" s="2" customFormat="1" ht="15.75" customHeight="1">
      <c r="B238" s="260">
        <f>'AMZN Auto Part MASTER'!$GO$4</f>
        <v>0</v>
      </c>
      <c r="C238" s="207" t="s">
        <v>487</v>
      </c>
      <c r="D238" s="260">
        <f>'AMZN Auto Part MASTER'!$GO$29</f>
        <v>0</v>
      </c>
      <c r="E238" s="18"/>
      <c r="F238" s="30"/>
      <c r="K238" s="67"/>
      <c r="L238" s="67"/>
      <c r="M238" s="67"/>
      <c r="N238" s="62"/>
      <c r="O238" s="62"/>
      <c r="P238" s="62"/>
      <c r="Q238" s="62"/>
      <c r="R238" s="62"/>
      <c r="S238" s="26"/>
      <c r="T238" s="62"/>
      <c r="U238" s="62"/>
      <c r="V238" s="56"/>
      <c r="W238" s="56"/>
      <c r="X238" s="56"/>
    </row>
    <row r="239" spans="2:24" s="2" customFormat="1" ht="15.75" customHeight="1">
      <c r="B239" s="260">
        <f>'AMZN Auto Part MASTER'!$GP$4</f>
        <v>0</v>
      </c>
      <c r="C239" s="207" t="s">
        <v>488</v>
      </c>
      <c r="D239" s="260">
        <f>'AMZN Auto Part MASTER'!$GP$29</f>
        <v>0</v>
      </c>
      <c r="E239" s="18"/>
      <c r="F239" s="30"/>
      <c r="K239" s="67"/>
      <c r="L239" s="67"/>
      <c r="M239" s="67"/>
      <c r="N239" s="62"/>
      <c r="O239" s="62"/>
      <c r="P239" s="62"/>
      <c r="Q239" s="62"/>
      <c r="R239" s="62"/>
      <c r="S239" s="26"/>
      <c r="T239" s="62"/>
      <c r="U239" s="62"/>
      <c r="V239" s="56"/>
      <c r="W239" s="56"/>
      <c r="X239" s="56"/>
    </row>
    <row r="240" spans="2:24" s="2" customFormat="1" ht="15.75" customHeight="1">
      <c r="B240" s="260">
        <f>'AMZN Auto Part MASTER'!$GQ$4</f>
        <v>0</v>
      </c>
      <c r="C240" s="207" t="s">
        <v>489</v>
      </c>
      <c r="D240" s="260">
        <f>'AMZN Auto Part MASTER'!$GQ$29</f>
        <v>0</v>
      </c>
      <c r="E240" s="18"/>
      <c r="F240" s="30"/>
      <c r="K240" s="67"/>
      <c r="L240" s="67"/>
      <c r="M240" s="67"/>
      <c r="N240" s="62"/>
      <c r="O240" s="62"/>
      <c r="P240" s="62"/>
      <c r="Q240" s="62"/>
      <c r="R240" s="62"/>
      <c r="S240" s="26"/>
      <c r="T240" s="62"/>
      <c r="U240" s="62"/>
      <c r="V240" s="56"/>
      <c r="W240" s="56"/>
      <c r="X240" s="56"/>
    </row>
    <row r="241" spans="2:24" s="2" customFormat="1" ht="15.75" customHeight="1">
      <c r="B241" s="260">
        <f>'AMZN Auto Part MASTER'!$GR$4</f>
        <v>0</v>
      </c>
      <c r="C241" s="207" t="s">
        <v>490</v>
      </c>
      <c r="D241" s="260">
        <f>'AMZN Auto Part MASTER'!$GR$29</f>
        <v>0</v>
      </c>
      <c r="E241" s="18"/>
      <c r="F241" s="30"/>
      <c r="K241" s="67"/>
      <c r="L241" s="67"/>
      <c r="M241" s="67"/>
      <c r="N241" s="62"/>
      <c r="O241" s="62"/>
      <c r="P241" s="62"/>
      <c r="Q241" s="62"/>
      <c r="R241" s="62"/>
      <c r="S241" s="26"/>
      <c r="T241" s="62"/>
      <c r="U241" s="62"/>
      <c r="V241" s="56"/>
      <c r="W241" s="56"/>
      <c r="X241" s="56"/>
    </row>
    <row r="242" spans="2:24" s="2" customFormat="1" ht="15.75" customHeight="1">
      <c r="B242" s="260">
        <f>'AMZN Auto Part MASTER'!$GS$4</f>
        <v>0</v>
      </c>
      <c r="C242" s="207" t="s">
        <v>491</v>
      </c>
      <c r="D242" s="260">
        <f>'AMZN Auto Part MASTER'!$GS$29</f>
        <v>0</v>
      </c>
      <c r="E242" s="18"/>
      <c r="F242" s="30"/>
      <c r="K242" s="67"/>
      <c r="L242" s="67"/>
      <c r="M242" s="67"/>
      <c r="N242" s="62"/>
      <c r="O242" s="62"/>
      <c r="P242" s="62"/>
      <c r="Q242" s="62"/>
      <c r="R242" s="62"/>
      <c r="S242" s="26"/>
      <c r="T242" s="62"/>
      <c r="U242" s="62"/>
      <c r="V242" s="56"/>
      <c r="W242" s="56"/>
      <c r="X242" s="56"/>
    </row>
    <row r="243" spans="2:24" s="2" customFormat="1" ht="15.75" customHeight="1">
      <c r="B243" s="260">
        <f>'AMZN Auto Part MASTER'!$GT$4</f>
        <v>0</v>
      </c>
      <c r="C243" s="207" t="s">
        <v>492</v>
      </c>
      <c r="D243" s="260">
        <f>'AMZN Auto Part MASTER'!$GT$29</f>
        <v>0</v>
      </c>
      <c r="E243" s="18"/>
      <c r="F243" s="30"/>
      <c r="K243" s="67"/>
      <c r="L243" s="67"/>
      <c r="M243" s="67"/>
      <c r="N243" s="62"/>
      <c r="O243" s="62"/>
      <c r="P243" s="62"/>
      <c r="Q243" s="62"/>
      <c r="R243" s="62"/>
      <c r="S243" s="26"/>
      <c r="T243" s="62"/>
      <c r="U243" s="62"/>
      <c r="V243" s="56"/>
      <c r="W243" s="56"/>
      <c r="X243" s="56"/>
    </row>
    <row r="244" spans="2:24" s="2" customFormat="1" ht="15.75" customHeight="1">
      <c r="B244" s="260">
        <f>'AMZN Auto Part MASTER'!$GU$4</f>
        <v>0</v>
      </c>
      <c r="C244" s="207" t="s">
        <v>493</v>
      </c>
      <c r="D244" s="260">
        <f>'AMZN Auto Part MASTER'!$GU$29</f>
        <v>0</v>
      </c>
      <c r="E244" s="18"/>
      <c r="F244" s="30"/>
      <c r="K244" s="67"/>
      <c r="L244" s="67"/>
      <c r="M244" s="67"/>
      <c r="N244" s="62"/>
      <c r="O244" s="62"/>
      <c r="P244" s="62"/>
      <c r="Q244" s="62"/>
      <c r="R244" s="62"/>
      <c r="S244" s="26"/>
      <c r="T244" s="62"/>
      <c r="U244" s="62"/>
      <c r="V244" s="56"/>
      <c r="W244" s="56"/>
      <c r="X244" s="56"/>
    </row>
    <row r="245" spans="2:24" s="2" customFormat="1" ht="15.75" customHeight="1">
      <c r="C245" s="17"/>
      <c r="D245" s="18"/>
      <c r="E245" s="18"/>
      <c r="F245" s="30"/>
      <c r="K245" s="67"/>
      <c r="L245" s="67"/>
      <c r="M245" s="67"/>
      <c r="N245" s="62"/>
      <c r="O245" s="62"/>
      <c r="P245" s="62"/>
      <c r="Q245" s="62"/>
      <c r="R245" s="62"/>
      <c r="S245" s="26"/>
      <c r="T245" s="62"/>
      <c r="U245" s="62"/>
      <c r="V245" s="56"/>
      <c r="W245" s="56"/>
      <c r="X245" s="56"/>
    </row>
    <row r="246" spans="2:24" s="2" customFormat="1" ht="15.75" customHeight="1">
      <c r="C246" s="17"/>
      <c r="D246" s="18"/>
      <c r="E246" s="18"/>
      <c r="F246" s="30"/>
      <c r="K246" s="67"/>
      <c r="L246" s="67"/>
      <c r="M246" s="67"/>
      <c r="N246" s="62"/>
      <c r="O246" s="62"/>
      <c r="P246" s="62"/>
      <c r="Q246" s="62"/>
      <c r="R246" s="62"/>
      <c r="S246" s="26"/>
      <c r="T246" s="62"/>
      <c r="U246" s="62"/>
      <c r="V246" s="56"/>
      <c r="W246" s="56"/>
      <c r="X246" s="56"/>
    </row>
    <row r="247" spans="2:24" s="2" customFormat="1" ht="15.75" customHeight="1">
      <c r="C247" s="17"/>
      <c r="D247" s="18"/>
      <c r="E247" s="18"/>
      <c r="F247" s="30"/>
      <c r="K247" s="67"/>
      <c r="L247" s="67"/>
      <c r="M247" s="67"/>
      <c r="N247" s="62"/>
      <c r="O247" s="62"/>
      <c r="P247" s="62"/>
      <c r="Q247" s="62"/>
      <c r="R247" s="62"/>
      <c r="S247" s="26"/>
      <c r="T247" s="62"/>
      <c r="U247" s="62"/>
      <c r="V247" s="56"/>
      <c r="W247" s="56"/>
      <c r="X247" s="56"/>
    </row>
    <row r="248" spans="2:24" s="2" customFormat="1" ht="15.75" customHeight="1">
      <c r="C248" s="17"/>
      <c r="D248" s="18"/>
      <c r="E248" s="18"/>
      <c r="F248" s="30"/>
      <c r="K248" s="67"/>
      <c r="L248" s="67"/>
      <c r="M248" s="67"/>
      <c r="N248" s="62"/>
      <c r="O248" s="62"/>
      <c r="P248" s="62"/>
      <c r="Q248" s="62"/>
      <c r="R248" s="62"/>
      <c r="S248" s="26"/>
      <c r="T248" s="62"/>
      <c r="U248" s="62"/>
      <c r="V248" s="56"/>
      <c r="W248" s="56"/>
      <c r="X248" s="56"/>
    </row>
    <row r="249" spans="2:24" s="2" customFormat="1" ht="15.75" customHeight="1">
      <c r="C249" s="17"/>
      <c r="D249" s="18"/>
      <c r="E249" s="18"/>
      <c r="F249" s="30"/>
      <c r="K249" s="67"/>
      <c r="L249" s="67"/>
      <c r="M249" s="67"/>
      <c r="N249" s="62"/>
      <c r="O249" s="62"/>
      <c r="P249" s="62"/>
      <c r="Q249" s="62"/>
      <c r="R249" s="62"/>
      <c r="S249" s="26"/>
      <c r="T249" s="62"/>
      <c r="U249" s="62"/>
      <c r="V249" s="56"/>
      <c r="W249" s="56"/>
      <c r="X249" s="56"/>
    </row>
    <row r="250" spans="2:24" s="2" customFormat="1" ht="15.75" customHeight="1">
      <c r="C250" s="17"/>
      <c r="D250" s="18"/>
      <c r="E250" s="18"/>
      <c r="F250" s="30"/>
      <c r="K250" s="67"/>
      <c r="L250" s="67"/>
      <c r="M250" s="67"/>
      <c r="N250" s="62"/>
      <c r="O250" s="62"/>
      <c r="P250" s="62"/>
      <c r="Q250" s="62"/>
      <c r="R250" s="62"/>
      <c r="S250" s="26"/>
      <c r="T250" s="62"/>
      <c r="U250" s="62"/>
      <c r="V250" s="56"/>
      <c r="W250" s="56"/>
      <c r="X250" s="56"/>
    </row>
    <row r="251" spans="2:24" s="2" customFormat="1" ht="15.75" customHeight="1">
      <c r="C251" s="17"/>
      <c r="D251" s="18"/>
      <c r="E251" s="18"/>
      <c r="F251" s="30"/>
      <c r="K251" s="67"/>
      <c r="L251" s="67"/>
      <c r="M251" s="67"/>
      <c r="N251" s="62"/>
      <c r="O251" s="62"/>
      <c r="P251" s="62"/>
      <c r="Q251" s="62"/>
      <c r="R251" s="62"/>
      <c r="S251" s="26"/>
      <c r="T251" s="62"/>
      <c r="U251" s="62"/>
      <c r="V251" s="56"/>
      <c r="W251" s="56"/>
      <c r="X251" s="56"/>
    </row>
    <row r="252" spans="2:24" s="2" customFormat="1" ht="15.75" customHeight="1">
      <c r="C252" s="17"/>
      <c r="D252" s="18"/>
      <c r="E252" s="18"/>
      <c r="F252" s="30"/>
      <c r="K252" s="67"/>
      <c r="L252" s="67"/>
      <c r="M252" s="67"/>
      <c r="N252" s="62"/>
      <c r="O252" s="62"/>
      <c r="P252" s="62"/>
      <c r="Q252" s="62"/>
      <c r="R252" s="62"/>
      <c r="S252" s="26"/>
      <c r="T252" s="62"/>
      <c r="U252" s="62"/>
      <c r="V252" s="56"/>
      <c r="W252" s="56"/>
      <c r="X252" s="56"/>
    </row>
    <row r="253" spans="2:24" s="2" customFormat="1" ht="15.75" customHeight="1">
      <c r="C253" s="17"/>
      <c r="D253" s="18"/>
      <c r="E253" s="18"/>
      <c r="F253" s="30"/>
      <c r="K253" s="67"/>
      <c r="L253" s="67"/>
      <c r="M253" s="67"/>
      <c r="N253" s="62"/>
      <c r="O253" s="62"/>
      <c r="P253" s="62"/>
      <c r="Q253" s="62"/>
      <c r="R253" s="62"/>
      <c r="S253" s="26"/>
      <c r="T253" s="62"/>
      <c r="U253" s="62"/>
      <c r="V253" s="56"/>
      <c r="W253" s="56"/>
      <c r="X253" s="56"/>
    </row>
    <row r="254" spans="2:24" s="2" customFormat="1" ht="15.75" customHeight="1">
      <c r="C254" s="17"/>
      <c r="D254" s="18"/>
      <c r="E254" s="18"/>
      <c r="F254" s="30"/>
      <c r="K254" s="67"/>
      <c r="L254" s="67"/>
      <c r="M254" s="67"/>
      <c r="N254" s="62"/>
      <c r="O254" s="62"/>
      <c r="P254" s="62"/>
      <c r="Q254" s="62"/>
      <c r="R254" s="62"/>
      <c r="S254" s="26"/>
      <c r="T254" s="62"/>
      <c r="U254" s="62"/>
      <c r="V254" s="56"/>
      <c r="W254" s="56"/>
      <c r="X254" s="56"/>
    </row>
    <row r="255" spans="2:24" s="2" customFormat="1" ht="15.75" customHeight="1">
      <c r="C255" s="17"/>
      <c r="D255" s="18"/>
      <c r="E255" s="18"/>
      <c r="F255" s="30"/>
      <c r="K255" s="67"/>
      <c r="L255" s="67"/>
      <c r="M255" s="67"/>
      <c r="N255" s="62"/>
      <c r="O255" s="62"/>
      <c r="P255" s="62"/>
      <c r="Q255" s="62"/>
      <c r="R255" s="62"/>
      <c r="S255" s="26"/>
      <c r="T255" s="62"/>
      <c r="U255" s="62"/>
      <c r="V255" s="56"/>
      <c r="W255" s="56"/>
      <c r="X255" s="56"/>
    </row>
    <row r="256" spans="2:24" s="2" customFormat="1" ht="15.75" customHeight="1">
      <c r="C256" s="17"/>
      <c r="D256" s="18"/>
      <c r="E256" s="18"/>
      <c r="F256" s="30"/>
      <c r="K256" s="67"/>
      <c r="L256" s="67"/>
      <c r="M256" s="67"/>
      <c r="N256" s="62"/>
      <c r="O256" s="62"/>
      <c r="P256" s="62"/>
      <c r="Q256" s="62"/>
      <c r="R256" s="62"/>
      <c r="S256" s="26"/>
      <c r="T256" s="62"/>
      <c r="U256" s="62"/>
      <c r="V256" s="56"/>
      <c r="W256" s="56"/>
      <c r="X256" s="56"/>
    </row>
    <row r="257" spans="3:24" s="2" customFormat="1" ht="15.75" customHeight="1">
      <c r="C257" s="17"/>
      <c r="D257" s="18"/>
      <c r="E257" s="18"/>
      <c r="F257" s="30"/>
      <c r="K257" s="67"/>
      <c r="L257" s="67"/>
      <c r="M257" s="67"/>
      <c r="N257" s="62"/>
      <c r="O257" s="62"/>
      <c r="P257" s="62"/>
      <c r="Q257" s="62"/>
      <c r="R257" s="62"/>
      <c r="S257" s="26"/>
      <c r="T257" s="62"/>
      <c r="U257" s="62"/>
      <c r="V257" s="56"/>
      <c r="W257" s="56"/>
      <c r="X257" s="56"/>
    </row>
    <row r="258" spans="3:24" s="2" customFormat="1" ht="15.75" customHeight="1">
      <c r="C258" s="17"/>
      <c r="D258" s="18"/>
      <c r="E258" s="18"/>
      <c r="F258" s="30"/>
      <c r="K258" s="67"/>
      <c r="L258" s="67"/>
      <c r="M258" s="67"/>
      <c r="N258" s="62"/>
      <c r="O258" s="62"/>
      <c r="P258" s="62"/>
      <c r="Q258" s="62"/>
      <c r="R258" s="62"/>
      <c r="S258" s="26"/>
      <c r="T258" s="62"/>
      <c r="U258" s="62"/>
      <c r="V258" s="56"/>
      <c r="W258" s="56"/>
      <c r="X258" s="56"/>
    </row>
    <row r="259" spans="3:24" s="2" customFormat="1" ht="15.75" customHeight="1">
      <c r="C259" s="17"/>
      <c r="D259" s="18"/>
      <c r="E259" s="18"/>
      <c r="F259" s="30"/>
      <c r="K259" s="67"/>
      <c r="L259" s="67"/>
      <c r="M259" s="67"/>
      <c r="N259" s="62"/>
      <c r="O259" s="62"/>
      <c r="P259" s="62"/>
      <c r="Q259" s="62"/>
      <c r="R259" s="62"/>
      <c r="S259" s="26"/>
      <c r="T259" s="62"/>
      <c r="U259" s="62"/>
      <c r="V259" s="56"/>
      <c r="W259" s="56"/>
      <c r="X259" s="56"/>
    </row>
    <row r="260" spans="3:24" s="2" customFormat="1" ht="15.75" customHeight="1">
      <c r="C260" s="17"/>
      <c r="D260" s="18"/>
      <c r="E260" s="18"/>
      <c r="F260" s="30"/>
      <c r="K260" s="67"/>
      <c r="L260" s="67"/>
      <c r="M260" s="67"/>
      <c r="N260" s="62"/>
      <c r="O260" s="62"/>
      <c r="P260" s="62"/>
      <c r="Q260" s="62"/>
      <c r="R260" s="62"/>
      <c r="S260" s="26"/>
      <c r="T260" s="62"/>
      <c r="U260" s="62"/>
      <c r="V260" s="56"/>
      <c r="W260" s="56"/>
      <c r="X260" s="56"/>
    </row>
    <row r="261" spans="3:24" s="2" customFormat="1" ht="15.75" customHeight="1">
      <c r="C261" s="17"/>
      <c r="D261" s="18"/>
      <c r="E261" s="18"/>
      <c r="F261" s="30"/>
      <c r="K261" s="67"/>
      <c r="L261" s="67"/>
      <c r="M261" s="67"/>
      <c r="N261" s="62"/>
      <c r="O261" s="62"/>
      <c r="P261" s="62"/>
      <c r="Q261" s="62"/>
      <c r="R261" s="62"/>
      <c r="S261" s="26"/>
      <c r="T261" s="62"/>
      <c r="U261" s="62"/>
      <c r="V261" s="56"/>
      <c r="W261" s="56"/>
      <c r="X261" s="56"/>
    </row>
    <row r="262" spans="3:24" s="2" customFormat="1" ht="15.75" customHeight="1">
      <c r="C262" s="17"/>
      <c r="D262" s="18"/>
      <c r="E262" s="18"/>
      <c r="F262" s="30"/>
      <c r="K262" s="67"/>
      <c r="L262" s="67"/>
      <c r="M262" s="67"/>
      <c r="N262" s="62"/>
      <c r="O262" s="62"/>
      <c r="P262" s="62"/>
      <c r="Q262" s="62"/>
      <c r="R262" s="62"/>
      <c r="S262" s="26"/>
      <c r="T262" s="62"/>
      <c r="U262" s="62"/>
      <c r="V262" s="56"/>
      <c r="W262" s="56"/>
      <c r="X262" s="56"/>
    </row>
    <row r="263" spans="3:24" s="2" customFormat="1" ht="15.75" customHeight="1">
      <c r="C263" s="17"/>
      <c r="D263" s="18"/>
      <c r="E263" s="18"/>
      <c r="F263" s="30"/>
      <c r="K263" s="67"/>
      <c r="L263" s="67"/>
      <c r="M263" s="67"/>
      <c r="N263" s="62"/>
      <c r="O263" s="62"/>
      <c r="P263" s="62"/>
      <c r="Q263" s="62"/>
      <c r="R263" s="62"/>
      <c r="S263" s="26"/>
      <c r="T263" s="62"/>
      <c r="U263" s="62"/>
      <c r="V263" s="56"/>
      <c r="W263" s="56"/>
      <c r="X263" s="56"/>
    </row>
    <row r="264" spans="3:24" s="2" customFormat="1" ht="15.75" customHeight="1">
      <c r="C264" s="17"/>
      <c r="D264" s="18"/>
      <c r="E264" s="18"/>
      <c r="F264" s="30"/>
      <c r="K264" s="67"/>
      <c r="L264" s="67"/>
      <c r="M264" s="67"/>
      <c r="N264" s="62"/>
      <c r="O264" s="62"/>
      <c r="P264" s="62"/>
      <c r="Q264" s="62"/>
      <c r="R264" s="62"/>
      <c r="S264" s="26"/>
      <c r="T264" s="62"/>
      <c r="U264" s="62"/>
      <c r="V264" s="56"/>
      <c r="W264" s="56"/>
      <c r="X264" s="56"/>
    </row>
    <row r="265" spans="3:24" s="2" customFormat="1" ht="15.75" customHeight="1">
      <c r="C265" s="17"/>
      <c r="D265" s="18"/>
      <c r="E265" s="18"/>
      <c r="F265" s="30"/>
      <c r="K265" s="67"/>
      <c r="L265" s="67"/>
      <c r="M265" s="67"/>
      <c r="N265" s="62"/>
      <c r="O265" s="62"/>
      <c r="P265" s="62"/>
      <c r="Q265" s="62"/>
      <c r="R265" s="62"/>
      <c r="S265" s="26"/>
      <c r="T265" s="62"/>
      <c r="U265" s="62"/>
      <c r="V265" s="56"/>
      <c r="W265" s="56"/>
      <c r="X265" s="56"/>
    </row>
    <row r="266" spans="3:24" s="2" customFormat="1" ht="15.75" customHeight="1">
      <c r="C266" s="17"/>
      <c r="D266" s="18"/>
      <c r="E266" s="18"/>
      <c r="F266" s="30"/>
      <c r="K266" s="67"/>
      <c r="L266" s="67"/>
      <c r="M266" s="67"/>
      <c r="N266" s="62"/>
      <c r="O266" s="62"/>
      <c r="P266" s="62"/>
      <c r="Q266" s="62"/>
      <c r="R266" s="62"/>
      <c r="S266" s="26"/>
      <c r="T266" s="62"/>
      <c r="U266" s="62"/>
      <c r="V266" s="56"/>
      <c r="W266" s="56"/>
      <c r="X266" s="56"/>
    </row>
    <row r="267" spans="3:24" s="2" customFormat="1" ht="15.75" customHeight="1">
      <c r="C267" s="17"/>
      <c r="D267" s="18"/>
      <c r="E267" s="18"/>
      <c r="F267" s="30"/>
      <c r="K267" s="67"/>
      <c r="L267" s="67"/>
      <c r="M267" s="67"/>
      <c r="N267" s="62"/>
      <c r="O267" s="62"/>
      <c r="P267" s="62"/>
      <c r="Q267" s="62"/>
      <c r="R267" s="62"/>
      <c r="S267" s="26"/>
      <c r="T267" s="62"/>
      <c r="U267" s="62"/>
      <c r="V267" s="56"/>
      <c r="W267" s="56"/>
      <c r="X267" s="56"/>
    </row>
    <row r="268" spans="3:24" s="2" customFormat="1" ht="15.75" customHeight="1">
      <c r="C268" s="17"/>
      <c r="D268" s="18"/>
      <c r="E268" s="18"/>
      <c r="F268" s="30"/>
      <c r="K268" s="67"/>
      <c r="L268" s="67"/>
      <c r="M268" s="67"/>
      <c r="N268" s="62"/>
      <c r="O268" s="62"/>
      <c r="P268" s="62"/>
      <c r="Q268" s="62"/>
      <c r="R268" s="62"/>
      <c r="S268" s="26"/>
      <c r="T268" s="62"/>
      <c r="U268" s="62"/>
      <c r="V268" s="56"/>
      <c r="W268" s="56"/>
      <c r="X268" s="56"/>
    </row>
    <row r="269" spans="3:24" s="2" customFormat="1" ht="15.75" customHeight="1">
      <c r="C269" s="17"/>
      <c r="D269" s="18"/>
      <c r="E269" s="18"/>
      <c r="F269" s="30"/>
      <c r="K269" s="67"/>
      <c r="L269" s="67"/>
      <c r="M269" s="67"/>
      <c r="N269" s="62"/>
      <c r="O269" s="62"/>
      <c r="P269" s="62"/>
      <c r="Q269" s="62"/>
      <c r="R269" s="62"/>
      <c r="S269" s="26"/>
      <c r="T269" s="62"/>
      <c r="U269" s="62"/>
      <c r="V269" s="56"/>
      <c r="W269" s="56"/>
      <c r="X269" s="56"/>
    </row>
    <row r="270" spans="3:24" s="2" customFormat="1" ht="15.75" customHeight="1">
      <c r="C270" s="17"/>
      <c r="D270" s="18"/>
      <c r="E270" s="18"/>
      <c r="F270" s="30"/>
      <c r="K270" s="67"/>
      <c r="L270" s="67"/>
      <c r="M270" s="67"/>
      <c r="N270" s="62"/>
      <c r="O270" s="62"/>
      <c r="P270" s="62"/>
      <c r="Q270" s="62"/>
      <c r="R270" s="62"/>
      <c r="S270" s="26"/>
      <c r="T270" s="62"/>
      <c r="U270" s="62"/>
      <c r="V270" s="56"/>
      <c r="W270" s="56"/>
      <c r="X270" s="56"/>
    </row>
    <row r="271" spans="3:24" s="2" customFormat="1" ht="15.75" customHeight="1">
      <c r="C271" s="17"/>
      <c r="D271" s="18"/>
      <c r="E271" s="18"/>
      <c r="F271" s="30"/>
      <c r="K271" s="67"/>
      <c r="L271" s="67"/>
      <c r="M271" s="67"/>
      <c r="N271" s="62"/>
      <c r="O271" s="62"/>
      <c r="P271" s="62"/>
      <c r="Q271" s="62"/>
      <c r="R271" s="62"/>
      <c r="S271" s="26"/>
      <c r="T271" s="62"/>
      <c r="U271" s="62"/>
      <c r="V271" s="56"/>
      <c r="W271" s="56"/>
      <c r="X271" s="56"/>
    </row>
    <row r="272" spans="3:24" s="2" customFormat="1" ht="15.75" customHeight="1">
      <c r="C272" s="17"/>
      <c r="D272" s="18"/>
      <c r="E272" s="18"/>
      <c r="F272" s="30"/>
      <c r="K272" s="67"/>
      <c r="L272" s="67"/>
      <c r="M272" s="67"/>
      <c r="N272" s="62"/>
      <c r="O272" s="62"/>
      <c r="P272" s="62"/>
      <c r="Q272" s="62"/>
      <c r="R272" s="62"/>
      <c r="S272" s="26"/>
      <c r="T272" s="62"/>
      <c r="U272" s="62"/>
      <c r="V272" s="56"/>
      <c r="W272" s="56"/>
      <c r="X272" s="56"/>
    </row>
    <row r="273" spans="3:24" s="2" customFormat="1" ht="15.75" customHeight="1">
      <c r="C273" s="17"/>
      <c r="D273" s="18"/>
      <c r="E273" s="18"/>
      <c r="F273" s="30"/>
      <c r="K273" s="67"/>
      <c r="L273" s="67"/>
      <c r="M273" s="67"/>
      <c r="N273" s="62"/>
      <c r="O273" s="62"/>
      <c r="P273" s="62"/>
      <c r="Q273" s="62"/>
      <c r="R273" s="62"/>
      <c r="S273" s="26"/>
      <c r="T273" s="62"/>
      <c r="U273" s="62"/>
      <c r="V273" s="56"/>
      <c r="W273" s="56"/>
      <c r="X273" s="56"/>
    </row>
    <row r="274" spans="3:24" s="2" customFormat="1" ht="15.75" customHeight="1">
      <c r="C274" s="17"/>
      <c r="D274" s="18"/>
      <c r="E274" s="18"/>
      <c r="F274" s="30"/>
      <c r="K274" s="67"/>
      <c r="L274" s="67"/>
      <c r="M274" s="67"/>
      <c r="N274" s="62"/>
      <c r="O274" s="62"/>
      <c r="P274" s="62"/>
      <c r="Q274" s="62"/>
      <c r="R274" s="62"/>
      <c r="S274" s="26"/>
      <c r="T274" s="62"/>
      <c r="U274" s="62"/>
      <c r="V274" s="56"/>
      <c r="W274" s="56"/>
      <c r="X274" s="56"/>
    </row>
    <row r="275" spans="3:24" s="2" customFormat="1" ht="15.75" customHeight="1">
      <c r="C275" s="17"/>
      <c r="D275" s="18"/>
      <c r="E275" s="18"/>
      <c r="F275" s="30"/>
      <c r="K275" s="67"/>
      <c r="L275" s="67"/>
      <c r="M275" s="67"/>
      <c r="N275" s="62"/>
      <c r="O275" s="62"/>
      <c r="P275" s="62"/>
      <c r="Q275" s="62"/>
      <c r="R275" s="62"/>
      <c r="S275" s="26"/>
      <c r="T275" s="62"/>
      <c r="U275" s="62"/>
      <c r="V275" s="56"/>
      <c r="W275" s="56"/>
      <c r="X275" s="56"/>
    </row>
    <row r="276" spans="3:24" s="2" customFormat="1" ht="15.75" customHeight="1">
      <c r="C276" s="17"/>
      <c r="D276" s="18"/>
      <c r="E276" s="18"/>
      <c r="F276" s="30"/>
      <c r="K276" s="67"/>
      <c r="L276" s="67"/>
      <c r="M276" s="67"/>
      <c r="N276" s="62"/>
      <c r="O276" s="62"/>
      <c r="P276" s="62"/>
      <c r="Q276" s="62"/>
      <c r="R276" s="62"/>
      <c r="S276" s="26"/>
      <c r="T276" s="62"/>
      <c r="U276" s="62"/>
      <c r="V276" s="56"/>
      <c r="W276" s="56"/>
      <c r="X276" s="56"/>
    </row>
    <row r="277" spans="3:24" s="2" customFormat="1" ht="15.75" customHeight="1">
      <c r="C277" s="17"/>
      <c r="D277" s="18"/>
      <c r="E277" s="18"/>
      <c r="F277" s="30"/>
      <c r="K277" s="67"/>
      <c r="L277" s="67"/>
      <c r="M277" s="67"/>
      <c r="N277" s="62"/>
      <c r="O277" s="62"/>
      <c r="P277" s="62"/>
      <c r="Q277" s="62"/>
      <c r="R277" s="62"/>
      <c r="S277" s="26"/>
      <c r="T277" s="62"/>
      <c r="U277" s="62"/>
      <c r="V277" s="56"/>
      <c r="W277" s="56"/>
      <c r="X277" s="56"/>
    </row>
    <row r="278" spans="3:24" s="2" customFormat="1" ht="15.75" customHeight="1">
      <c r="C278" s="17"/>
      <c r="D278" s="18"/>
      <c r="E278" s="18"/>
      <c r="F278" s="30"/>
      <c r="K278" s="67"/>
      <c r="L278" s="67"/>
      <c r="M278" s="67"/>
      <c r="N278" s="62"/>
      <c r="O278" s="62"/>
      <c r="P278" s="62"/>
      <c r="Q278" s="62"/>
      <c r="R278" s="62"/>
      <c r="S278" s="26"/>
      <c r="T278" s="62"/>
      <c r="U278" s="62"/>
      <c r="V278" s="56"/>
      <c r="W278" s="56"/>
      <c r="X278" s="56"/>
    </row>
    <row r="279" spans="3:24" s="2" customFormat="1" ht="15.75" customHeight="1">
      <c r="C279" s="17"/>
      <c r="D279" s="18"/>
      <c r="E279" s="18"/>
      <c r="F279" s="30"/>
      <c r="K279" s="67"/>
      <c r="L279" s="67"/>
      <c r="M279" s="67"/>
      <c r="N279" s="62"/>
      <c r="O279" s="62"/>
      <c r="P279" s="62"/>
      <c r="Q279" s="62"/>
      <c r="R279" s="62"/>
      <c r="S279" s="26"/>
      <c r="T279" s="62"/>
      <c r="U279" s="62"/>
      <c r="V279" s="56"/>
      <c r="W279" s="56"/>
      <c r="X279" s="56"/>
    </row>
    <row r="280" spans="3:24" s="2" customFormat="1" ht="15.75" customHeight="1">
      <c r="C280" s="17"/>
      <c r="D280" s="18"/>
      <c r="E280" s="18"/>
      <c r="F280" s="30"/>
      <c r="K280" s="67"/>
      <c r="L280" s="67"/>
      <c r="M280" s="67"/>
      <c r="N280" s="62"/>
      <c r="O280" s="62"/>
      <c r="P280" s="62"/>
      <c r="Q280" s="62"/>
      <c r="R280" s="62"/>
      <c r="S280" s="26"/>
      <c r="T280" s="62"/>
      <c r="U280" s="62"/>
      <c r="V280" s="56"/>
      <c r="W280" s="56"/>
      <c r="X280" s="56"/>
    </row>
    <row r="281" spans="3:24" s="2" customFormat="1" ht="15.75" customHeight="1">
      <c r="C281" s="17"/>
      <c r="D281" s="18"/>
      <c r="E281" s="18"/>
      <c r="F281" s="30"/>
      <c r="K281" s="67"/>
      <c r="L281" s="67"/>
      <c r="M281" s="67"/>
      <c r="N281" s="62"/>
      <c r="O281" s="62"/>
      <c r="P281" s="62"/>
      <c r="Q281" s="62"/>
      <c r="R281" s="62"/>
      <c r="S281" s="26"/>
      <c r="T281" s="62"/>
      <c r="U281" s="62"/>
      <c r="V281" s="56"/>
      <c r="W281" s="56"/>
      <c r="X281" s="56"/>
    </row>
    <row r="282" spans="3:24" s="2" customFormat="1" ht="15.75" customHeight="1">
      <c r="C282" s="17"/>
      <c r="D282" s="18"/>
      <c r="E282" s="18"/>
      <c r="F282" s="30"/>
      <c r="K282" s="67"/>
      <c r="L282" s="67"/>
      <c r="M282" s="67"/>
      <c r="N282" s="62"/>
      <c r="O282" s="62"/>
      <c r="P282" s="62"/>
      <c r="Q282" s="62"/>
      <c r="R282" s="62"/>
      <c r="S282" s="26"/>
      <c r="T282" s="62"/>
      <c r="U282" s="62"/>
      <c r="V282" s="56"/>
      <c r="W282" s="56"/>
      <c r="X282" s="56"/>
    </row>
    <row r="283" spans="3:24" s="2" customFormat="1" ht="15.75" customHeight="1">
      <c r="C283" s="17"/>
      <c r="D283" s="18"/>
      <c r="E283" s="18"/>
      <c r="F283" s="30"/>
      <c r="K283" s="67"/>
      <c r="L283" s="67"/>
      <c r="M283" s="67"/>
      <c r="N283" s="62"/>
      <c r="O283" s="62"/>
      <c r="P283" s="62"/>
      <c r="Q283" s="62"/>
      <c r="R283" s="62"/>
      <c r="S283" s="26"/>
      <c r="T283" s="62"/>
      <c r="U283" s="62"/>
      <c r="V283" s="56"/>
      <c r="W283" s="56"/>
      <c r="X283" s="56"/>
    </row>
    <row r="284" spans="3:24" s="2" customFormat="1" ht="15.75" customHeight="1">
      <c r="C284" s="17"/>
      <c r="D284" s="18"/>
      <c r="E284" s="18"/>
      <c r="F284" s="30"/>
      <c r="K284" s="67"/>
      <c r="L284" s="67"/>
      <c r="M284" s="67"/>
      <c r="N284" s="62"/>
      <c r="O284" s="62"/>
      <c r="P284" s="62"/>
      <c r="Q284" s="62"/>
      <c r="R284" s="62"/>
      <c r="S284" s="26"/>
      <c r="T284" s="62"/>
      <c r="U284" s="62"/>
      <c r="V284" s="56"/>
      <c r="W284" s="56"/>
      <c r="X284" s="56"/>
    </row>
    <row r="285" spans="3:24" s="2" customFormat="1" ht="15.75" customHeight="1">
      <c r="C285" s="17"/>
      <c r="D285" s="18"/>
      <c r="E285" s="18"/>
      <c r="F285" s="30"/>
      <c r="K285" s="67"/>
      <c r="L285" s="67"/>
      <c r="M285" s="67"/>
      <c r="N285" s="62"/>
      <c r="O285" s="62"/>
      <c r="P285" s="62"/>
      <c r="Q285" s="62"/>
      <c r="R285" s="62"/>
      <c r="S285" s="26"/>
      <c r="T285" s="62"/>
      <c r="U285" s="62"/>
      <c r="V285" s="56"/>
      <c r="W285" s="56"/>
      <c r="X285" s="56"/>
    </row>
    <row r="286" spans="3:24" s="2" customFormat="1" ht="15.75" customHeight="1">
      <c r="C286" s="17"/>
      <c r="D286" s="18"/>
      <c r="E286" s="18"/>
      <c r="F286" s="30"/>
      <c r="K286" s="67"/>
      <c r="L286" s="67"/>
      <c r="M286" s="67"/>
      <c r="N286" s="62"/>
      <c r="O286" s="62"/>
      <c r="P286" s="62"/>
      <c r="Q286" s="62"/>
      <c r="R286" s="62"/>
      <c r="S286" s="26"/>
      <c r="T286" s="62"/>
      <c r="U286" s="62"/>
      <c r="V286" s="56"/>
      <c r="W286" s="56"/>
      <c r="X286" s="56"/>
    </row>
    <row r="287" spans="3:24" s="2" customFormat="1" ht="15.75" customHeight="1">
      <c r="C287" s="17"/>
      <c r="D287" s="18"/>
      <c r="E287" s="18"/>
      <c r="F287" s="30"/>
      <c r="K287" s="67"/>
      <c r="L287" s="67"/>
      <c r="M287" s="67"/>
      <c r="N287" s="62"/>
      <c r="O287" s="62"/>
      <c r="P287" s="62"/>
      <c r="Q287" s="62"/>
      <c r="R287" s="62"/>
      <c r="S287" s="26"/>
      <c r="T287" s="62"/>
      <c r="U287" s="62"/>
      <c r="V287" s="56"/>
      <c r="W287" s="56"/>
      <c r="X287" s="56"/>
    </row>
    <row r="288" spans="3:24" s="2" customFormat="1" ht="15.75" customHeight="1">
      <c r="C288" s="17"/>
      <c r="D288" s="18"/>
      <c r="E288" s="18"/>
      <c r="F288" s="30"/>
      <c r="K288" s="67"/>
      <c r="L288" s="67"/>
      <c r="M288" s="67"/>
      <c r="N288" s="62"/>
      <c r="O288" s="62"/>
      <c r="P288" s="62"/>
      <c r="Q288" s="62"/>
      <c r="R288" s="62"/>
      <c r="S288" s="26"/>
      <c r="T288" s="62"/>
      <c r="U288" s="62"/>
      <c r="V288" s="56"/>
      <c r="W288" s="56"/>
      <c r="X288" s="56"/>
    </row>
    <row r="289" spans="3:24" s="2" customFormat="1" ht="15.75" customHeight="1">
      <c r="C289" s="17"/>
      <c r="D289" s="18"/>
      <c r="E289" s="18"/>
      <c r="F289" s="30"/>
      <c r="K289" s="67"/>
      <c r="L289" s="67"/>
      <c r="M289" s="67"/>
      <c r="N289" s="62"/>
      <c r="O289" s="62"/>
      <c r="P289" s="62"/>
      <c r="Q289" s="62"/>
      <c r="R289" s="62"/>
      <c r="S289" s="26"/>
      <c r="T289" s="62"/>
      <c r="U289" s="62"/>
      <c r="V289" s="56"/>
      <c r="W289" s="56"/>
      <c r="X289" s="56"/>
    </row>
    <row r="290" spans="3:24" s="2" customFormat="1" ht="15.75" customHeight="1">
      <c r="C290" s="17"/>
      <c r="D290" s="18"/>
      <c r="E290" s="18"/>
      <c r="F290" s="30"/>
      <c r="K290" s="67"/>
      <c r="L290" s="67"/>
      <c r="M290" s="67"/>
      <c r="N290" s="62"/>
      <c r="O290" s="62"/>
      <c r="P290" s="62"/>
      <c r="Q290" s="62"/>
      <c r="R290" s="62"/>
      <c r="S290" s="26"/>
      <c r="T290" s="62"/>
      <c r="U290" s="62"/>
      <c r="V290" s="56"/>
      <c r="W290" s="56"/>
      <c r="X290" s="56"/>
    </row>
    <row r="291" spans="3:24" s="2" customFormat="1" ht="15.75" customHeight="1">
      <c r="C291" s="17"/>
      <c r="D291" s="18"/>
      <c r="E291" s="18"/>
      <c r="F291" s="30"/>
      <c r="K291" s="67"/>
      <c r="L291" s="67"/>
      <c r="M291" s="67"/>
      <c r="N291" s="62"/>
      <c r="O291" s="62"/>
      <c r="P291" s="62"/>
      <c r="Q291" s="62"/>
      <c r="R291" s="62"/>
      <c r="S291" s="26"/>
      <c r="T291" s="62"/>
      <c r="U291" s="62"/>
      <c r="V291" s="56"/>
      <c r="W291" s="56"/>
      <c r="X291" s="56"/>
    </row>
    <row r="292" spans="3:24" s="2" customFormat="1" ht="15.75" customHeight="1">
      <c r="C292" s="17"/>
      <c r="D292" s="18"/>
      <c r="E292" s="18"/>
      <c r="F292" s="30"/>
      <c r="K292" s="67"/>
      <c r="L292" s="67"/>
      <c r="M292" s="67"/>
      <c r="N292" s="62"/>
      <c r="O292" s="62"/>
      <c r="P292" s="62"/>
      <c r="Q292" s="62"/>
      <c r="R292" s="62"/>
      <c r="S292" s="26"/>
      <c r="T292" s="62"/>
      <c r="U292" s="62"/>
      <c r="V292" s="56"/>
      <c r="W292" s="56"/>
      <c r="X292" s="56"/>
    </row>
    <row r="293" spans="3:24" s="2" customFormat="1" ht="15.75" customHeight="1">
      <c r="C293" s="17"/>
      <c r="D293" s="18"/>
      <c r="E293" s="18"/>
      <c r="F293" s="30"/>
      <c r="K293" s="67"/>
      <c r="L293" s="67"/>
      <c r="M293" s="67"/>
      <c r="N293" s="62"/>
      <c r="O293" s="62"/>
      <c r="P293" s="62"/>
      <c r="Q293" s="62"/>
      <c r="R293" s="62"/>
      <c r="S293" s="26"/>
      <c r="T293" s="62"/>
      <c r="U293" s="62"/>
      <c r="V293" s="56"/>
      <c r="W293" s="56"/>
      <c r="X293" s="56"/>
    </row>
    <row r="294" spans="3:24" s="2" customFormat="1" ht="15.75" customHeight="1">
      <c r="C294" s="17"/>
      <c r="D294" s="18"/>
      <c r="E294" s="18"/>
      <c r="F294" s="30"/>
      <c r="K294" s="67"/>
      <c r="L294" s="67"/>
      <c r="M294" s="67"/>
      <c r="N294" s="62"/>
      <c r="O294" s="62"/>
      <c r="P294" s="62"/>
      <c r="Q294" s="62"/>
      <c r="R294" s="62"/>
      <c r="S294" s="26"/>
      <c r="T294" s="62"/>
      <c r="U294" s="62"/>
      <c r="V294" s="56"/>
      <c r="W294" s="56"/>
      <c r="X294" s="56"/>
    </row>
    <row r="295" spans="3:24" s="2" customFormat="1" ht="15.75" customHeight="1">
      <c r="C295" s="17"/>
      <c r="D295" s="18"/>
      <c r="E295" s="18"/>
      <c r="F295" s="30"/>
      <c r="K295" s="67"/>
      <c r="L295" s="67"/>
      <c r="M295" s="67"/>
      <c r="N295" s="62"/>
      <c r="O295" s="62"/>
      <c r="P295" s="62"/>
      <c r="Q295" s="62"/>
      <c r="R295" s="62"/>
      <c r="S295" s="26"/>
      <c r="T295" s="62"/>
      <c r="U295" s="62"/>
      <c r="V295" s="56"/>
      <c r="W295" s="56"/>
      <c r="X295" s="56"/>
    </row>
    <row r="296" spans="3:24" s="2" customFormat="1" ht="15.75" customHeight="1">
      <c r="C296" s="17"/>
      <c r="D296" s="18"/>
      <c r="E296" s="18"/>
      <c r="F296" s="30"/>
      <c r="K296" s="67"/>
      <c r="L296" s="67"/>
      <c r="M296" s="67"/>
      <c r="N296" s="62"/>
      <c r="O296" s="62"/>
      <c r="P296" s="62"/>
      <c r="Q296" s="62"/>
      <c r="R296" s="62"/>
      <c r="S296" s="26"/>
      <c r="T296" s="62"/>
      <c r="U296" s="62"/>
      <c r="V296" s="56"/>
      <c r="W296" s="56"/>
      <c r="X296" s="56"/>
    </row>
    <row r="297" spans="3:24" s="2" customFormat="1" ht="15.75" customHeight="1">
      <c r="C297" s="17"/>
      <c r="D297" s="18"/>
      <c r="E297" s="18"/>
      <c r="F297" s="30"/>
      <c r="K297" s="67"/>
      <c r="L297" s="67"/>
      <c r="M297" s="67"/>
      <c r="N297" s="62"/>
      <c r="O297" s="62"/>
      <c r="P297" s="62"/>
      <c r="Q297" s="62"/>
      <c r="R297" s="62"/>
      <c r="S297" s="26"/>
      <c r="T297" s="62"/>
      <c r="U297" s="62"/>
      <c r="V297" s="56"/>
      <c r="W297" s="56"/>
      <c r="X297" s="56"/>
    </row>
    <row r="298" spans="3:24" s="2" customFormat="1" ht="15.75" customHeight="1">
      <c r="C298" s="17"/>
      <c r="D298" s="18"/>
      <c r="E298" s="18"/>
      <c r="F298" s="30"/>
      <c r="K298" s="67"/>
      <c r="L298" s="67"/>
      <c r="M298" s="67"/>
      <c r="N298" s="62"/>
      <c r="O298" s="62"/>
      <c r="P298" s="62"/>
      <c r="Q298" s="62"/>
      <c r="R298" s="62"/>
      <c r="S298" s="26"/>
      <c r="T298" s="62"/>
      <c r="U298" s="62"/>
      <c r="V298" s="56"/>
      <c r="W298" s="56"/>
      <c r="X298" s="56"/>
    </row>
    <row r="299" spans="3:24" s="2" customFormat="1" ht="15.75" customHeight="1">
      <c r="C299" s="17"/>
      <c r="D299" s="18"/>
      <c r="E299" s="18"/>
      <c r="F299" s="30"/>
      <c r="K299" s="67"/>
      <c r="L299" s="67"/>
      <c r="M299" s="67"/>
      <c r="N299" s="62"/>
      <c r="O299" s="62"/>
      <c r="P299" s="62"/>
      <c r="Q299" s="62"/>
      <c r="R299" s="62"/>
      <c r="S299" s="26"/>
      <c r="T299" s="62"/>
      <c r="U299" s="62"/>
      <c r="V299" s="56"/>
      <c r="W299" s="56"/>
      <c r="X299" s="56"/>
    </row>
    <row r="300" spans="3:24" s="2" customFormat="1" ht="15.75" customHeight="1">
      <c r="C300" s="17"/>
      <c r="D300" s="18"/>
      <c r="E300" s="18"/>
      <c r="F300" s="30"/>
      <c r="K300" s="67"/>
      <c r="L300" s="67"/>
      <c r="M300" s="67"/>
      <c r="N300" s="62"/>
      <c r="O300" s="62"/>
      <c r="P300" s="62"/>
      <c r="Q300" s="62"/>
      <c r="R300" s="62"/>
      <c r="S300" s="26"/>
      <c r="T300" s="62"/>
      <c r="U300" s="62"/>
      <c r="V300" s="56"/>
      <c r="W300" s="56"/>
      <c r="X300" s="56"/>
    </row>
    <row r="301" spans="3:24" s="2" customFormat="1" ht="15.75" customHeight="1">
      <c r="C301" s="17"/>
      <c r="D301" s="18"/>
      <c r="E301" s="18"/>
      <c r="F301" s="30"/>
      <c r="K301" s="67"/>
      <c r="L301" s="67"/>
      <c r="M301" s="67"/>
      <c r="N301" s="62"/>
      <c r="O301" s="62"/>
      <c r="P301" s="62"/>
      <c r="Q301" s="62"/>
      <c r="R301" s="62"/>
      <c r="S301" s="26"/>
      <c r="T301" s="62"/>
      <c r="U301" s="62"/>
      <c r="V301" s="56"/>
      <c r="W301" s="56"/>
      <c r="X301" s="56"/>
    </row>
    <row r="302" spans="3:24" s="2" customFormat="1" ht="15.75" customHeight="1">
      <c r="C302" s="17"/>
      <c r="D302" s="18"/>
      <c r="E302" s="18"/>
      <c r="F302" s="30"/>
      <c r="K302" s="67"/>
      <c r="L302" s="67"/>
      <c r="M302" s="67"/>
      <c r="N302" s="62"/>
      <c r="O302" s="62"/>
      <c r="P302" s="62"/>
      <c r="Q302" s="62"/>
      <c r="R302" s="62"/>
      <c r="S302" s="26"/>
      <c r="T302" s="62"/>
      <c r="U302" s="62"/>
      <c r="V302" s="56"/>
      <c r="W302" s="56"/>
      <c r="X302" s="56"/>
    </row>
    <row r="303" spans="3:24" s="2" customFormat="1" ht="15.75" customHeight="1">
      <c r="C303" s="17"/>
      <c r="D303" s="18"/>
      <c r="E303" s="18"/>
      <c r="F303" s="30"/>
      <c r="K303" s="67"/>
      <c r="L303" s="67"/>
      <c r="M303" s="67"/>
      <c r="N303" s="62"/>
      <c r="O303" s="62"/>
      <c r="P303" s="62"/>
      <c r="Q303" s="62"/>
      <c r="R303" s="62"/>
      <c r="S303" s="26"/>
      <c r="T303" s="62"/>
      <c r="U303" s="62"/>
      <c r="V303" s="56"/>
      <c r="W303" s="56"/>
      <c r="X303" s="56"/>
    </row>
    <row r="304" spans="3:24" s="2" customFormat="1" ht="15.75" customHeight="1">
      <c r="C304" s="17"/>
      <c r="D304" s="18"/>
      <c r="E304" s="18"/>
      <c r="F304" s="30"/>
      <c r="K304" s="67"/>
      <c r="L304" s="67"/>
      <c r="M304" s="67"/>
      <c r="N304" s="62"/>
      <c r="O304" s="62"/>
      <c r="P304" s="62"/>
      <c r="Q304" s="62"/>
      <c r="R304" s="62"/>
      <c r="S304" s="26"/>
      <c r="T304" s="62"/>
      <c r="U304" s="62"/>
      <c r="V304" s="56"/>
      <c r="W304" s="56"/>
      <c r="X304" s="56"/>
    </row>
    <row r="305" spans="3:24" s="2" customFormat="1" ht="15.75" customHeight="1">
      <c r="C305" s="17"/>
      <c r="D305" s="18"/>
      <c r="E305" s="18"/>
      <c r="F305" s="30"/>
      <c r="K305" s="67"/>
      <c r="L305" s="67"/>
      <c r="M305" s="67"/>
      <c r="N305" s="62"/>
      <c r="O305" s="62"/>
      <c r="P305" s="62"/>
      <c r="Q305" s="62"/>
      <c r="R305" s="62"/>
      <c r="S305" s="26"/>
      <c r="T305" s="62"/>
      <c r="U305" s="62"/>
      <c r="V305" s="56"/>
      <c r="W305" s="56"/>
      <c r="X305" s="56"/>
    </row>
    <row r="306" spans="3:24" s="2" customFormat="1" ht="15.75" customHeight="1">
      <c r="C306" s="17"/>
      <c r="D306" s="18"/>
      <c r="E306" s="18"/>
      <c r="F306" s="30"/>
      <c r="K306" s="67"/>
      <c r="L306" s="67"/>
      <c r="M306" s="67"/>
      <c r="N306" s="62"/>
      <c r="O306" s="62"/>
      <c r="P306" s="62"/>
      <c r="Q306" s="62"/>
      <c r="R306" s="62"/>
      <c r="S306" s="26"/>
      <c r="T306" s="62"/>
      <c r="U306" s="62"/>
      <c r="V306" s="56"/>
      <c r="W306" s="56"/>
      <c r="X306" s="56"/>
    </row>
    <row r="307" spans="3:24" s="2" customFormat="1" ht="15.75" customHeight="1">
      <c r="C307" s="17"/>
      <c r="D307" s="18"/>
      <c r="E307" s="18"/>
      <c r="F307" s="30"/>
      <c r="K307" s="67"/>
      <c r="L307" s="67"/>
      <c r="M307" s="67"/>
      <c r="N307" s="62"/>
      <c r="O307" s="62"/>
      <c r="P307" s="62"/>
      <c r="Q307" s="62"/>
      <c r="R307" s="62"/>
      <c r="S307" s="26"/>
      <c r="T307" s="62"/>
      <c r="U307" s="62"/>
      <c r="V307" s="56"/>
      <c r="W307" s="56"/>
      <c r="X307" s="56"/>
    </row>
    <row r="308" spans="3:24" s="2" customFormat="1" ht="15.75" customHeight="1">
      <c r="C308" s="17"/>
      <c r="D308" s="18"/>
      <c r="E308" s="18"/>
      <c r="F308" s="30"/>
      <c r="K308" s="67"/>
      <c r="L308" s="67"/>
      <c r="M308" s="67"/>
      <c r="N308" s="62"/>
      <c r="O308" s="62"/>
      <c r="P308" s="62"/>
      <c r="Q308" s="62"/>
      <c r="R308" s="62"/>
      <c r="S308" s="26"/>
      <c r="T308" s="62"/>
      <c r="U308" s="62"/>
      <c r="V308" s="56"/>
      <c r="W308" s="56"/>
      <c r="X308" s="56"/>
    </row>
    <row r="309" spans="3:24" s="2" customFormat="1" ht="15.75" customHeight="1">
      <c r="C309" s="17"/>
      <c r="D309" s="18"/>
      <c r="E309" s="18"/>
      <c r="F309" s="30"/>
      <c r="K309" s="67"/>
      <c r="L309" s="67"/>
      <c r="M309" s="67"/>
      <c r="N309" s="62"/>
      <c r="O309" s="62"/>
      <c r="P309" s="62"/>
      <c r="Q309" s="62"/>
      <c r="R309" s="62"/>
      <c r="S309" s="26"/>
      <c r="T309" s="62"/>
      <c r="U309" s="62"/>
      <c r="V309" s="56"/>
      <c r="W309" s="56"/>
      <c r="X309" s="56"/>
    </row>
    <row r="310" spans="3:24" s="2" customFormat="1" ht="15.75" customHeight="1">
      <c r="C310" s="17"/>
      <c r="D310" s="18"/>
      <c r="E310" s="18"/>
      <c r="F310" s="30"/>
      <c r="K310" s="67"/>
      <c r="L310" s="67"/>
      <c r="M310" s="67"/>
      <c r="N310" s="62"/>
      <c r="O310" s="62"/>
      <c r="P310" s="62"/>
      <c r="Q310" s="62"/>
      <c r="R310" s="62"/>
      <c r="S310" s="26"/>
      <c r="T310" s="62"/>
      <c r="U310" s="62"/>
      <c r="V310" s="56"/>
      <c r="W310" s="56"/>
      <c r="X310" s="56"/>
    </row>
    <row r="311" spans="3:24" s="2" customFormat="1" ht="15.75" customHeight="1">
      <c r="C311" s="17"/>
      <c r="D311" s="18"/>
      <c r="E311" s="18"/>
      <c r="F311" s="30"/>
      <c r="K311" s="67"/>
      <c r="L311" s="67"/>
      <c r="M311" s="67"/>
      <c r="N311" s="62"/>
      <c r="O311" s="62"/>
      <c r="P311" s="62"/>
      <c r="Q311" s="62"/>
      <c r="R311" s="62"/>
      <c r="S311" s="26"/>
      <c r="T311" s="62"/>
      <c r="U311" s="62"/>
      <c r="V311" s="56"/>
      <c r="W311" s="56"/>
      <c r="X311" s="56"/>
    </row>
    <row r="312" spans="3:24" s="2" customFormat="1" ht="15.75" customHeight="1">
      <c r="C312" s="17"/>
      <c r="D312" s="18"/>
      <c r="E312" s="18"/>
      <c r="F312" s="30"/>
      <c r="K312" s="67"/>
      <c r="L312" s="67"/>
      <c r="M312" s="67"/>
      <c r="N312" s="62"/>
      <c r="O312" s="62"/>
      <c r="P312" s="62"/>
      <c r="Q312" s="62"/>
      <c r="R312" s="62"/>
      <c r="S312" s="26"/>
      <c r="T312" s="62"/>
      <c r="U312" s="62"/>
      <c r="V312" s="56"/>
      <c r="W312" s="56"/>
      <c r="X312" s="56"/>
    </row>
    <row r="313" spans="3:24" s="2" customFormat="1" ht="15.75" customHeight="1">
      <c r="C313" s="17"/>
      <c r="D313" s="18"/>
      <c r="E313" s="18"/>
      <c r="F313" s="30"/>
      <c r="K313" s="67"/>
      <c r="L313" s="67"/>
      <c r="M313" s="67"/>
      <c r="N313" s="62"/>
      <c r="O313" s="62"/>
      <c r="P313" s="62"/>
      <c r="Q313" s="62"/>
      <c r="R313" s="62"/>
      <c r="S313" s="26"/>
      <c r="T313" s="62"/>
      <c r="U313" s="62"/>
      <c r="V313" s="56"/>
      <c r="W313" s="56"/>
      <c r="X313" s="56"/>
    </row>
    <row r="314" spans="3:24" s="2" customFormat="1" ht="15.75" customHeight="1">
      <c r="C314" s="17"/>
      <c r="D314" s="18"/>
      <c r="E314" s="18"/>
      <c r="F314" s="30"/>
      <c r="K314" s="67"/>
      <c r="L314" s="67"/>
      <c r="M314" s="67"/>
      <c r="N314" s="62"/>
      <c r="O314" s="62"/>
      <c r="P314" s="62"/>
      <c r="Q314" s="62"/>
      <c r="R314" s="62"/>
      <c r="S314" s="26"/>
      <c r="T314" s="62"/>
      <c r="U314" s="62"/>
      <c r="V314" s="56"/>
      <c r="W314" s="56"/>
      <c r="X314" s="56"/>
    </row>
    <row r="315" spans="3:24" s="2" customFormat="1" ht="15.75" customHeight="1">
      <c r="C315" s="17"/>
      <c r="D315" s="18"/>
      <c r="E315" s="18"/>
      <c r="F315" s="30"/>
      <c r="K315" s="67"/>
      <c r="L315" s="67"/>
      <c r="M315" s="67"/>
      <c r="N315" s="62"/>
      <c r="O315" s="62"/>
      <c r="P315" s="62"/>
      <c r="Q315" s="62"/>
      <c r="R315" s="62"/>
      <c r="S315" s="26"/>
      <c r="T315" s="62"/>
      <c r="U315" s="62"/>
      <c r="V315" s="56"/>
      <c r="W315" s="56"/>
      <c r="X315" s="56"/>
    </row>
    <row r="316" spans="3:24" s="2" customFormat="1" ht="15.75" customHeight="1">
      <c r="C316" s="17"/>
      <c r="D316" s="18"/>
      <c r="E316" s="18"/>
      <c r="F316" s="30"/>
      <c r="K316" s="67"/>
      <c r="L316" s="67"/>
      <c r="M316" s="67"/>
      <c r="N316" s="62"/>
      <c r="O316" s="62"/>
      <c r="P316" s="62"/>
      <c r="Q316" s="62"/>
      <c r="R316" s="62"/>
      <c r="S316" s="26"/>
      <c r="T316" s="62"/>
      <c r="U316" s="62"/>
      <c r="V316" s="56"/>
      <c r="W316" s="56"/>
      <c r="X316" s="56"/>
    </row>
    <row r="317" spans="3:24" s="2" customFormat="1" ht="15.75" customHeight="1">
      <c r="C317" s="17"/>
      <c r="D317" s="18"/>
      <c r="E317" s="18"/>
      <c r="F317" s="30"/>
      <c r="K317" s="67"/>
      <c r="L317" s="67"/>
      <c r="M317" s="67"/>
      <c r="N317" s="62"/>
      <c r="O317" s="62"/>
      <c r="P317" s="62"/>
      <c r="Q317" s="62"/>
      <c r="R317" s="62"/>
      <c r="S317" s="26"/>
      <c r="T317" s="62"/>
      <c r="U317" s="62"/>
      <c r="V317" s="56"/>
      <c r="W317" s="56"/>
      <c r="X317" s="56"/>
    </row>
    <row r="318" spans="3:24" s="2" customFormat="1" ht="15.75" customHeight="1">
      <c r="C318" s="17"/>
      <c r="D318" s="18"/>
      <c r="E318" s="18"/>
      <c r="F318" s="30"/>
      <c r="K318" s="67"/>
      <c r="L318" s="67"/>
      <c r="M318" s="67"/>
      <c r="N318" s="62"/>
      <c r="O318" s="62"/>
      <c r="P318" s="62"/>
      <c r="Q318" s="62"/>
      <c r="R318" s="62"/>
      <c r="S318" s="26"/>
      <c r="T318" s="62"/>
      <c r="U318" s="62"/>
      <c r="V318" s="56"/>
      <c r="W318" s="56"/>
      <c r="X318" s="56"/>
    </row>
    <row r="319" spans="3:24" s="2" customFormat="1" ht="15.75" customHeight="1">
      <c r="C319" s="17"/>
      <c r="D319" s="18"/>
      <c r="E319" s="18"/>
      <c r="F319" s="30"/>
      <c r="K319" s="67"/>
      <c r="L319" s="67"/>
      <c r="M319" s="67"/>
      <c r="N319" s="62"/>
      <c r="O319" s="62"/>
      <c r="P319" s="62"/>
      <c r="Q319" s="62"/>
      <c r="R319" s="62"/>
      <c r="S319" s="26"/>
      <c r="T319" s="62"/>
      <c r="U319" s="62"/>
      <c r="V319" s="56"/>
      <c r="W319" s="56"/>
      <c r="X319" s="56"/>
    </row>
    <row r="320" spans="3:24" s="2" customFormat="1" ht="15.75" customHeight="1">
      <c r="C320" s="17"/>
      <c r="D320" s="18"/>
      <c r="E320" s="18"/>
      <c r="F320" s="30"/>
      <c r="K320" s="67"/>
      <c r="L320" s="67"/>
      <c r="M320" s="67"/>
      <c r="N320" s="62"/>
      <c r="O320" s="62"/>
      <c r="P320" s="62"/>
      <c r="Q320" s="62"/>
      <c r="R320" s="62"/>
      <c r="S320" s="26"/>
      <c r="T320" s="62"/>
      <c r="U320" s="62"/>
      <c r="V320" s="56"/>
      <c r="W320" s="56"/>
      <c r="X320" s="56"/>
    </row>
    <row r="321" spans="3:24" s="2" customFormat="1" ht="15.75" customHeight="1">
      <c r="C321" s="17"/>
      <c r="D321" s="18"/>
      <c r="E321" s="18"/>
      <c r="F321" s="30"/>
      <c r="K321" s="67"/>
      <c r="L321" s="67"/>
      <c r="M321" s="67"/>
      <c r="N321" s="62"/>
      <c r="O321" s="62"/>
      <c r="P321" s="62"/>
      <c r="Q321" s="62"/>
      <c r="R321" s="62"/>
      <c r="S321" s="26"/>
      <c r="T321" s="62"/>
      <c r="U321" s="62"/>
      <c r="V321" s="56"/>
      <c r="W321" s="56"/>
      <c r="X321" s="56"/>
    </row>
    <row r="322" spans="3:24" s="2" customFormat="1" ht="15.75" customHeight="1">
      <c r="C322" s="17"/>
      <c r="D322" s="18"/>
      <c r="E322" s="18"/>
      <c r="F322" s="30"/>
      <c r="K322" s="67"/>
      <c r="L322" s="67"/>
      <c r="M322" s="67"/>
      <c r="N322" s="62"/>
      <c r="O322" s="62"/>
      <c r="P322" s="62"/>
      <c r="Q322" s="62"/>
      <c r="R322" s="62"/>
      <c r="S322" s="26"/>
      <c r="T322" s="62"/>
      <c r="U322" s="62"/>
      <c r="V322" s="56"/>
      <c r="W322" s="56"/>
      <c r="X322" s="56"/>
    </row>
    <row r="323" spans="3:24" s="2" customFormat="1" ht="15.75" customHeight="1">
      <c r="C323" s="17"/>
      <c r="D323" s="18"/>
      <c r="E323" s="18"/>
      <c r="F323" s="30"/>
      <c r="K323" s="67"/>
      <c r="L323" s="67"/>
      <c r="M323" s="67"/>
      <c r="N323" s="62"/>
      <c r="O323" s="62"/>
      <c r="P323" s="62"/>
      <c r="Q323" s="62"/>
      <c r="R323" s="62"/>
      <c r="S323" s="26"/>
      <c r="T323" s="62"/>
      <c r="U323" s="62"/>
      <c r="V323" s="56"/>
      <c r="W323" s="56"/>
      <c r="X323" s="56"/>
    </row>
    <row r="324" spans="3:24" s="2" customFormat="1" ht="15.75" customHeight="1">
      <c r="C324" s="17"/>
      <c r="D324" s="18"/>
      <c r="E324" s="18"/>
      <c r="F324" s="30"/>
      <c r="K324" s="67"/>
      <c r="L324" s="67"/>
      <c r="M324" s="67"/>
      <c r="N324" s="62"/>
      <c r="O324" s="62"/>
      <c r="P324" s="62"/>
      <c r="Q324" s="62"/>
      <c r="R324" s="62"/>
      <c r="S324" s="26"/>
      <c r="T324" s="62"/>
      <c r="U324" s="62"/>
      <c r="V324" s="56"/>
      <c r="W324" s="56"/>
      <c r="X324" s="56"/>
    </row>
    <row r="325" spans="3:24" s="2" customFormat="1" ht="15.75" customHeight="1">
      <c r="C325" s="17"/>
      <c r="D325" s="18"/>
      <c r="E325" s="18"/>
      <c r="F325" s="30"/>
      <c r="K325" s="67"/>
      <c r="L325" s="67"/>
      <c r="M325" s="67"/>
      <c r="N325" s="62"/>
      <c r="O325" s="62"/>
      <c r="P325" s="62"/>
      <c r="Q325" s="62"/>
      <c r="R325" s="62"/>
      <c r="S325" s="26"/>
      <c r="T325" s="62"/>
      <c r="U325" s="62"/>
      <c r="V325" s="56"/>
      <c r="W325" s="56"/>
      <c r="X325" s="56"/>
    </row>
    <row r="326" spans="3:24" s="2" customFormat="1" ht="15.75" customHeight="1">
      <c r="C326" s="17"/>
      <c r="D326" s="18"/>
      <c r="E326" s="18"/>
      <c r="F326" s="30"/>
      <c r="K326" s="67"/>
      <c r="L326" s="67"/>
      <c r="M326" s="67"/>
      <c r="N326" s="62"/>
      <c r="O326" s="62"/>
      <c r="P326" s="62"/>
      <c r="Q326" s="62"/>
      <c r="R326" s="62"/>
      <c r="S326" s="26"/>
      <c r="T326" s="62"/>
      <c r="U326" s="62"/>
      <c r="V326" s="56"/>
      <c r="W326" s="56"/>
      <c r="X326" s="56"/>
    </row>
    <row r="327" spans="3:24" s="2" customFormat="1" ht="15.75" customHeight="1">
      <c r="C327" s="17"/>
      <c r="D327" s="18"/>
      <c r="E327" s="18"/>
      <c r="F327" s="30"/>
      <c r="K327" s="67"/>
      <c r="L327" s="67"/>
      <c r="M327" s="67"/>
      <c r="N327" s="62"/>
      <c r="O327" s="62"/>
      <c r="P327" s="62"/>
      <c r="Q327" s="62"/>
      <c r="R327" s="62"/>
      <c r="S327" s="26"/>
      <c r="T327" s="62"/>
      <c r="U327" s="62"/>
      <c r="V327" s="56"/>
      <c r="W327" s="56"/>
      <c r="X327" s="56"/>
    </row>
    <row r="328" spans="3:24" s="2" customFormat="1" ht="15.75" customHeight="1">
      <c r="C328" s="17"/>
      <c r="D328" s="18"/>
      <c r="E328" s="18"/>
      <c r="F328" s="30"/>
      <c r="K328" s="67"/>
      <c r="L328" s="67"/>
      <c r="M328" s="67"/>
      <c r="N328" s="62"/>
      <c r="O328" s="62"/>
      <c r="P328" s="62"/>
      <c r="Q328" s="62"/>
      <c r="R328" s="62"/>
      <c r="S328" s="26"/>
      <c r="T328" s="62"/>
      <c r="U328" s="62"/>
      <c r="V328" s="56"/>
      <c r="W328" s="56"/>
      <c r="X328" s="56"/>
    </row>
    <row r="329" spans="3:24" s="2" customFormat="1" ht="15.75" customHeight="1">
      <c r="C329" s="17"/>
      <c r="D329" s="18"/>
      <c r="E329" s="18"/>
      <c r="F329" s="30"/>
      <c r="K329" s="67"/>
      <c r="L329" s="67"/>
      <c r="M329" s="67"/>
      <c r="N329" s="62"/>
      <c r="O329" s="62"/>
      <c r="P329" s="62"/>
      <c r="Q329" s="62"/>
      <c r="R329" s="62"/>
      <c r="S329" s="26"/>
      <c r="T329" s="62"/>
      <c r="U329" s="62"/>
      <c r="V329" s="56"/>
      <c r="W329" s="56"/>
      <c r="X329" s="56"/>
    </row>
    <row r="330" spans="3:24" s="2" customFormat="1" ht="15.75" customHeight="1">
      <c r="C330" s="17"/>
      <c r="D330" s="18"/>
      <c r="E330" s="18"/>
      <c r="F330" s="30"/>
      <c r="K330" s="67"/>
      <c r="L330" s="67"/>
      <c r="M330" s="67"/>
      <c r="N330" s="62"/>
      <c r="O330" s="62"/>
      <c r="P330" s="62"/>
      <c r="Q330" s="62"/>
      <c r="R330" s="62"/>
      <c r="S330" s="26"/>
      <c r="T330" s="62"/>
      <c r="U330" s="62"/>
      <c r="V330" s="56"/>
      <c r="W330" s="56"/>
      <c r="X330" s="56"/>
    </row>
    <row r="331" spans="3:24" s="2" customFormat="1" ht="15.75" customHeight="1">
      <c r="C331" s="17"/>
      <c r="D331" s="18"/>
      <c r="E331" s="18"/>
      <c r="F331" s="30"/>
      <c r="K331" s="67"/>
      <c r="L331" s="67"/>
      <c r="M331" s="67"/>
      <c r="N331" s="62"/>
      <c r="O331" s="62"/>
      <c r="P331" s="62"/>
      <c r="Q331" s="62"/>
      <c r="R331" s="62"/>
      <c r="S331" s="26"/>
      <c r="T331" s="62"/>
      <c r="U331" s="62"/>
      <c r="V331" s="56"/>
      <c r="W331" s="56"/>
      <c r="X331" s="56"/>
    </row>
    <row r="332" spans="3:24" s="2" customFormat="1" ht="15.75" customHeight="1">
      <c r="C332" s="17"/>
      <c r="D332" s="18"/>
      <c r="E332" s="18"/>
      <c r="F332" s="30"/>
      <c r="K332" s="67"/>
      <c r="L332" s="67"/>
      <c r="M332" s="67"/>
      <c r="N332" s="62"/>
      <c r="O332" s="62"/>
      <c r="P332" s="62"/>
      <c r="Q332" s="62"/>
      <c r="R332" s="62"/>
      <c r="S332" s="26"/>
      <c r="T332" s="62"/>
      <c r="U332" s="62"/>
      <c r="V332" s="56"/>
      <c r="W332" s="56"/>
      <c r="X332" s="56"/>
    </row>
    <row r="333" spans="3:24" s="2" customFormat="1" ht="15.75" customHeight="1">
      <c r="C333" s="17"/>
      <c r="D333" s="18"/>
      <c r="E333" s="18"/>
      <c r="F333" s="30"/>
      <c r="K333" s="67"/>
      <c r="L333" s="67"/>
      <c r="M333" s="67"/>
      <c r="N333" s="62"/>
      <c r="O333" s="62"/>
      <c r="P333" s="62"/>
      <c r="Q333" s="62"/>
      <c r="R333" s="62"/>
      <c r="S333" s="26"/>
      <c r="T333" s="62"/>
      <c r="U333" s="62"/>
      <c r="V333" s="56"/>
      <c r="W333" s="56"/>
      <c r="X333" s="56"/>
    </row>
    <row r="334" spans="3:24" s="2" customFormat="1" ht="15.75" customHeight="1">
      <c r="C334" s="17"/>
      <c r="D334" s="18"/>
      <c r="E334" s="18"/>
      <c r="F334" s="30"/>
      <c r="K334" s="67"/>
      <c r="L334" s="67"/>
      <c r="M334" s="67"/>
      <c r="N334" s="62"/>
      <c r="O334" s="62"/>
      <c r="P334" s="62"/>
      <c r="Q334" s="62"/>
      <c r="R334" s="62"/>
      <c r="S334" s="26"/>
      <c r="T334" s="62"/>
      <c r="U334" s="62"/>
      <c r="V334" s="56"/>
      <c r="W334" s="56"/>
      <c r="X334" s="56"/>
    </row>
    <row r="335" spans="3:24" s="2" customFormat="1" ht="15.75" customHeight="1">
      <c r="C335" s="17"/>
      <c r="D335" s="18"/>
      <c r="E335" s="18"/>
      <c r="F335" s="30"/>
      <c r="K335" s="67"/>
      <c r="L335" s="67"/>
      <c r="M335" s="67"/>
      <c r="N335" s="62"/>
      <c r="O335" s="62"/>
      <c r="P335" s="62"/>
      <c r="Q335" s="62"/>
      <c r="R335" s="62"/>
      <c r="S335" s="26"/>
      <c r="T335" s="62"/>
      <c r="U335" s="62"/>
      <c r="V335" s="56"/>
      <c r="W335" s="56"/>
      <c r="X335" s="56"/>
    </row>
    <row r="336" spans="3:24" s="2" customFormat="1" ht="15.75" customHeight="1">
      <c r="C336" s="17"/>
      <c r="D336" s="18"/>
      <c r="E336" s="18"/>
      <c r="F336" s="30"/>
      <c r="K336" s="67"/>
      <c r="L336" s="67"/>
      <c r="M336" s="67"/>
      <c r="N336" s="62"/>
      <c r="O336" s="62"/>
      <c r="P336" s="62"/>
      <c r="Q336" s="62"/>
      <c r="R336" s="62"/>
      <c r="S336" s="26"/>
      <c r="T336" s="62"/>
      <c r="U336" s="62"/>
      <c r="V336" s="56"/>
      <c r="W336" s="56"/>
      <c r="X336" s="56"/>
    </row>
    <row r="337" spans="3:24" s="2" customFormat="1" ht="15.75" customHeight="1">
      <c r="C337" s="17"/>
      <c r="D337" s="18"/>
      <c r="E337" s="18"/>
      <c r="F337" s="30"/>
      <c r="K337" s="67"/>
      <c r="L337" s="67"/>
      <c r="M337" s="67"/>
      <c r="N337" s="62"/>
      <c r="O337" s="62"/>
      <c r="P337" s="62"/>
      <c r="Q337" s="62"/>
      <c r="R337" s="62"/>
      <c r="S337" s="26"/>
      <c r="T337" s="62"/>
      <c r="U337" s="62"/>
      <c r="V337" s="56"/>
      <c r="W337" s="56"/>
      <c r="X337" s="56"/>
    </row>
    <row r="338" spans="3:24" s="2" customFormat="1" ht="15.75" customHeight="1">
      <c r="C338" s="17"/>
      <c r="D338" s="18"/>
      <c r="E338" s="18"/>
      <c r="F338" s="30"/>
      <c r="K338" s="67"/>
      <c r="L338" s="67"/>
      <c r="M338" s="67"/>
      <c r="N338" s="62"/>
      <c r="O338" s="62"/>
      <c r="P338" s="62"/>
      <c r="Q338" s="62"/>
      <c r="R338" s="62"/>
      <c r="S338" s="26"/>
      <c r="T338" s="62"/>
      <c r="U338" s="62"/>
      <c r="V338" s="56"/>
      <c r="W338" s="56"/>
      <c r="X338" s="56"/>
    </row>
    <row r="339" spans="3:24" s="2" customFormat="1" ht="15.75" customHeight="1">
      <c r="C339" s="17"/>
      <c r="D339" s="18"/>
      <c r="E339" s="18"/>
      <c r="F339" s="30"/>
      <c r="K339" s="67"/>
      <c r="L339" s="67"/>
      <c r="M339" s="67"/>
      <c r="N339" s="62"/>
      <c r="O339" s="62"/>
      <c r="P339" s="62"/>
      <c r="Q339" s="62"/>
      <c r="R339" s="62"/>
      <c r="S339" s="26"/>
      <c r="T339" s="62"/>
      <c r="U339" s="62"/>
      <c r="V339" s="56"/>
      <c r="W339" s="56"/>
      <c r="X339" s="56"/>
    </row>
    <row r="340" spans="3:24" s="2" customFormat="1" ht="15.75" customHeight="1">
      <c r="C340" s="17"/>
      <c r="D340" s="18"/>
      <c r="E340" s="18"/>
      <c r="F340" s="30"/>
      <c r="K340" s="67"/>
      <c r="L340" s="67"/>
      <c r="M340" s="67"/>
      <c r="N340" s="62"/>
      <c r="O340" s="62"/>
      <c r="P340" s="62"/>
      <c r="Q340" s="62"/>
      <c r="R340" s="62"/>
      <c r="S340" s="26"/>
      <c r="T340" s="62"/>
      <c r="U340" s="62"/>
      <c r="V340" s="56"/>
      <c r="W340" s="56"/>
      <c r="X340" s="56"/>
    </row>
    <row r="341" spans="3:24" s="2" customFormat="1" ht="15.75" customHeight="1">
      <c r="C341" s="17"/>
      <c r="D341" s="18"/>
      <c r="E341" s="18"/>
      <c r="F341" s="30"/>
      <c r="K341" s="67"/>
      <c r="L341" s="67"/>
      <c r="M341" s="67"/>
      <c r="N341" s="62"/>
      <c r="O341" s="62"/>
      <c r="P341" s="62"/>
      <c r="Q341" s="62"/>
      <c r="R341" s="62"/>
      <c r="S341" s="26"/>
      <c r="T341" s="62"/>
      <c r="U341" s="62"/>
      <c r="V341" s="56"/>
      <c r="W341" s="56"/>
      <c r="X341" s="56"/>
    </row>
    <row r="342" spans="3:24" s="2" customFormat="1" ht="15.75" customHeight="1">
      <c r="C342" s="17"/>
      <c r="D342" s="18"/>
      <c r="E342" s="18"/>
      <c r="F342" s="30"/>
      <c r="K342" s="67"/>
      <c r="L342" s="67"/>
      <c r="M342" s="67"/>
      <c r="N342" s="62"/>
      <c r="O342" s="62"/>
      <c r="P342" s="62"/>
      <c r="Q342" s="62"/>
      <c r="R342" s="62"/>
      <c r="S342" s="26"/>
      <c r="T342" s="62"/>
      <c r="U342" s="62"/>
      <c r="V342" s="56"/>
      <c r="W342" s="56"/>
      <c r="X342" s="56"/>
    </row>
    <row r="343" spans="3:24" s="2" customFormat="1" ht="15.75" customHeight="1">
      <c r="C343" s="17"/>
      <c r="D343" s="18"/>
      <c r="E343" s="18"/>
      <c r="F343" s="30"/>
      <c r="K343" s="67"/>
      <c r="L343" s="67"/>
      <c r="M343" s="67"/>
      <c r="N343" s="62"/>
      <c r="O343" s="62"/>
      <c r="P343" s="62"/>
      <c r="Q343" s="62"/>
      <c r="R343" s="62"/>
      <c r="S343" s="26"/>
      <c r="T343" s="62"/>
      <c r="U343" s="62"/>
      <c r="V343" s="56"/>
      <c r="W343" s="56"/>
      <c r="X343" s="56"/>
    </row>
    <row r="344" spans="3:24" s="2" customFormat="1" ht="15.75" customHeight="1">
      <c r="C344" s="17"/>
      <c r="D344" s="18"/>
      <c r="E344" s="18"/>
      <c r="F344" s="30"/>
      <c r="K344" s="67"/>
      <c r="L344" s="67"/>
      <c r="M344" s="67"/>
      <c r="N344" s="62"/>
      <c r="O344" s="62"/>
      <c r="P344" s="62"/>
      <c r="Q344" s="62"/>
      <c r="R344" s="62"/>
      <c r="S344" s="26"/>
      <c r="T344" s="62"/>
      <c r="U344" s="62"/>
      <c r="V344" s="56"/>
      <c r="W344" s="56"/>
      <c r="X344" s="56"/>
    </row>
    <row r="345" spans="3:24" s="2" customFormat="1" ht="15.75" customHeight="1">
      <c r="C345" s="17"/>
      <c r="D345" s="18"/>
      <c r="E345" s="18"/>
      <c r="F345" s="30"/>
      <c r="K345" s="67"/>
      <c r="L345" s="67"/>
      <c r="M345" s="67"/>
      <c r="N345" s="62"/>
      <c r="O345" s="62"/>
      <c r="P345" s="62"/>
      <c r="Q345" s="62"/>
      <c r="R345" s="62"/>
      <c r="S345" s="26"/>
      <c r="T345" s="62"/>
      <c r="U345" s="62"/>
      <c r="V345" s="56"/>
      <c r="W345" s="56"/>
      <c r="X345" s="56"/>
    </row>
    <row r="346" spans="3:24" s="2" customFormat="1" ht="15.75" customHeight="1">
      <c r="C346" s="17"/>
      <c r="D346" s="18"/>
      <c r="E346" s="18"/>
      <c r="F346" s="30"/>
      <c r="K346" s="67"/>
      <c r="L346" s="67"/>
      <c r="M346" s="67"/>
      <c r="N346" s="62"/>
      <c r="O346" s="62"/>
      <c r="P346" s="62"/>
      <c r="Q346" s="62"/>
      <c r="R346" s="62"/>
      <c r="S346" s="26"/>
      <c r="T346" s="62"/>
      <c r="U346" s="62"/>
      <c r="V346" s="56"/>
      <c r="W346" s="56"/>
      <c r="X346" s="56"/>
    </row>
    <row r="347" spans="3:24" s="2" customFormat="1" ht="15.75" customHeight="1">
      <c r="C347" s="17"/>
      <c r="D347" s="18"/>
      <c r="E347" s="18"/>
      <c r="F347" s="30"/>
      <c r="K347" s="67"/>
      <c r="L347" s="67"/>
      <c r="M347" s="67"/>
      <c r="N347" s="62"/>
      <c r="O347" s="62"/>
      <c r="P347" s="62"/>
      <c r="Q347" s="62"/>
      <c r="R347" s="62"/>
      <c r="S347" s="26"/>
      <c r="T347" s="62"/>
      <c r="U347" s="62"/>
      <c r="V347" s="56"/>
      <c r="W347" s="56"/>
      <c r="X347" s="56"/>
    </row>
    <row r="348" spans="3:24" s="2" customFormat="1" ht="15.75" customHeight="1">
      <c r="C348" s="17"/>
      <c r="D348" s="18"/>
      <c r="E348" s="18"/>
      <c r="F348" s="30"/>
      <c r="K348" s="67"/>
      <c r="L348" s="67"/>
      <c r="M348" s="67"/>
      <c r="N348" s="62"/>
      <c r="O348" s="62"/>
      <c r="P348" s="62"/>
      <c r="Q348" s="62"/>
      <c r="R348" s="62"/>
      <c r="S348" s="26"/>
      <c r="T348" s="62"/>
      <c r="U348" s="62"/>
      <c r="V348" s="56"/>
      <c r="W348" s="56"/>
      <c r="X348" s="56"/>
    </row>
    <row r="349" spans="3:24" s="2" customFormat="1" ht="15.75" customHeight="1">
      <c r="C349" s="17"/>
      <c r="D349" s="18"/>
      <c r="E349" s="18"/>
      <c r="F349" s="30"/>
      <c r="K349" s="67"/>
      <c r="L349" s="67"/>
      <c r="M349" s="67"/>
      <c r="N349" s="62"/>
      <c r="O349" s="62"/>
      <c r="P349" s="62"/>
      <c r="Q349" s="62"/>
      <c r="R349" s="62"/>
      <c r="S349" s="26"/>
      <c r="T349" s="62"/>
      <c r="U349" s="62"/>
      <c r="V349" s="56"/>
      <c r="W349" s="56"/>
      <c r="X349" s="56"/>
    </row>
    <row r="350" spans="3:24" s="2" customFormat="1" ht="15.75" customHeight="1">
      <c r="C350" s="17"/>
      <c r="D350" s="18"/>
      <c r="E350" s="18"/>
      <c r="F350" s="30"/>
      <c r="K350" s="67"/>
      <c r="L350" s="67"/>
      <c r="M350" s="67"/>
      <c r="N350" s="62"/>
      <c r="O350" s="62"/>
      <c r="P350" s="62"/>
      <c r="Q350" s="62"/>
      <c r="R350" s="62"/>
      <c r="S350" s="26"/>
      <c r="T350" s="62"/>
      <c r="U350" s="62"/>
      <c r="V350" s="56"/>
      <c r="W350" s="56"/>
      <c r="X350" s="56"/>
    </row>
    <row r="351" spans="3:24" s="2" customFormat="1" ht="15.75" customHeight="1">
      <c r="C351" s="17"/>
      <c r="D351" s="18"/>
      <c r="E351" s="18"/>
      <c r="F351" s="30"/>
      <c r="K351" s="67"/>
      <c r="L351" s="67"/>
      <c r="M351" s="67"/>
      <c r="N351" s="62"/>
      <c r="O351" s="62"/>
      <c r="P351" s="62"/>
      <c r="Q351" s="62"/>
      <c r="R351" s="62"/>
      <c r="S351" s="26"/>
      <c r="T351" s="62"/>
      <c r="U351" s="62"/>
      <c r="V351" s="56"/>
      <c r="W351" s="56"/>
      <c r="X351" s="56"/>
    </row>
    <row r="352" spans="3:24" s="2" customFormat="1" ht="15.75" customHeight="1">
      <c r="C352" s="17"/>
      <c r="D352" s="18"/>
      <c r="E352" s="18"/>
      <c r="F352" s="30"/>
      <c r="K352" s="67"/>
      <c r="L352" s="67"/>
      <c r="M352" s="67"/>
      <c r="N352" s="62"/>
      <c r="O352" s="62"/>
      <c r="P352" s="62"/>
      <c r="Q352" s="62"/>
      <c r="R352" s="62"/>
      <c r="S352" s="26"/>
      <c r="T352" s="62"/>
      <c r="U352" s="62"/>
      <c r="V352" s="56"/>
      <c r="W352" s="56"/>
      <c r="X352" s="56"/>
    </row>
    <row r="353" spans="3:24" s="2" customFormat="1" ht="15.75" customHeight="1">
      <c r="C353" s="17"/>
      <c r="D353" s="18"/>
      <c r="E353" s="18"/>
      <c r="F353" s="30"/>
      <c r="K353" s="67"/>
      <c r="L353" s="67"/>
      <c r="M353" s="67"/>
      <c r="N353" s="62"/>
      <c r="O353" s="62"/>
      <c r="P353" s="62"/>
      <c r="Q353" s="62"/>
      <c r="R353" s="62"/>
      <c r="S353" s="26"/>
      <c r="T353" s="62"/>
      <c r="U353" s="62"/>
      <c r="V353" s="56"/>
      <c r="W353" s="56"/>
      <c r="X353" s="56"/>
    </row>
    <row r="354" spans="3:24" s="2" customFormat="1" ht="15.75" customHeight="1">
      <c r="C354" s="17"/>
      <c r="D354" s="18"/>
      <c r="E354" s="18"/>
      <c r="F354" s="30"/>
      <c r="K354" s="67"/>
      <c r="L354" s="67"/>
      <c r="M354" s="67"/>
      <c r="N354" s="62"/>
      <c r="O354" s="62"/>
      <c r="P354" s="62"/>
      <c r="Q354" s="62"/>
      <c r="R354" s="62"/>
      <c r="S354" s="26"/>
      <c r="T354" s="62"/>
      <c r="U354" s="62"/>
      <c r="V354" s="56"/>
      <c r="W354" s="56"/>
      <c r="X354" s="56"/>
    </row>
    <row r="355" spans="3:24" s="2" customFormat="1" ht="15.75" customHeight="1">
      <c r="C355" s="17"/>
      <c r="D355" s="18"/>
      <c r="E355" s="18"/>
      <c r="F355" s="30"/>
      <c r="K355" s="67"/>
      <c r="L355" s="67"/>
      <c r="M355" s="67"/>
      <c r="N355" s="62"/>
      <c r="O355" s="62"/>
      <c r="P355" s="62"/>
      <c r="Q355" s="62"/>
      <c r="R355" s="62"/>
      <c r="S355" s="26"/>
      <c r="T355" s="62"/>
      <c r="U355" s="62"/>
      <c r="V355" s="56"/>
      <c r="W355" s="56"/>
      <c r="X355" s="56"/>
    </row>
    <row r="356" spans="3:24" s="2" customFormat="1" ht="15.75" customHeight="1">
      <c r="C356" s="17"/>
      <c r="D356" s="18"/>
      <c r="E356" s="18"/>
      <c r="F356" s="30"/>
      <c r="K356" s="67"/>
      <c r="L356" s="67"/>
      <c r="M356" s="67"/>
      <c r="N356" s="62"/>
      <c r="O356" s="62"/>
      <c r="P356" s="62"/>
      <c r="Q356" s="62"/>
      <c r="R356" s="62"/>
      <c r="S356" s="26"/>
      <c r="T356" s="62"/>
      <c r="U356" s="62"/>
      <c r="V356" s="56"/>
      <c r="W356" s="56"/>
      <c r="X356" s="56"/>
    </row>
    <row r="357" spans="3:24" s="2" customFormat="1" ht="15.75" customHeight="1">
      <c r="C357" s="17"/>
      <c r="D357" s="18"/>
      <c r="E357" s="18"/>
      <c r="F357" s="30"/>
      <c r="K357" s="67"/>
      <c r="L357" s="67"/>
      <c r="M357" s="67"/>
      <c r="N357" s="62"/>
      <c r="O357" s="62"/>
      <c r="P357" s="62"/>
      <c r="Q357" s="62"/>
      <c r="R357" s="62"/>
      <c r="S357" s="26"/>
      <c r="T357" s="62"/>
      <c r="U357" s="62"/>
      <c r="V357" s="56"/>
      <c r="W357" s="56"/>
      <c r="X357" s="56"/>
    </row>
    <row r="358" spans="3:24" s="2" customFormat="1" ht="15.75" customHeight="1">
      <c r="C358" s="17"/>
      <c r="D358" s="18"/>
      <c r="E358" s="18"/>
      <c r="F358" s="30"/>
      <c r="K358" s="67"/>
      <c r="L358" s="67"/>
      <c r="M358" s="67"/>
      <c r="N358" s="62"/>
      <c r="O358" s="62"/>
      <c r="P358" s="62"/>
      <c r="Q358" s="62"/>
      <c r="R358" s="62"/>
      <c r="S358" s="26"/>
      <c r="T358" s="62"/>
      <c r="U358" s="62"/>
      <c r="V358" s="56"/>
      <c r="W358" s="56"/>
      <c r="X358" s="56"/>
    </row>
    <row r="359" spans="3:24" s="2" customFormat="1" ht="15.75" customHeight="1">
      <c r="C359" s="17"/>
      <c r="D359" s="18"/>
      <c r="E359" s="18"/>
      <c r="F359" s="30"/>
      <c r="K359" s="67"/>
      <c r="L359" s="67"/>
      <c r="M359" s="67"/>
      <c r="N359" s="62"/>
      <c r="O359" s="62"/>
      <c r="P359" s="62"/>
      <c r="Q359" s="62"/>
      <c r="R359" s="62"/>
      <c r="S359" s="26"/>
      <c r="T359" s="62"/>
      <c r="U359" s="62"/>
      <c r="V359" s="56"/>
      <c r="W359" s="56"/>
      <c r="X359" s="56"/>
    </row>
    <row r="360" spans="3:24" s="2" customFormat="1" ht="15.75" customHeight="1">
      <c r="C360" s="17"/>
      <c r="D360" s="18"/>
      <c r="E360" s="18"/>
      <c r="F360" s="30"/>
      <c r="K360" s="67"/>
      <c r="L360" s="67"/>
      <c r="M360" s="67"/>
      <c r="N360" s="62"/>
      <c r="O360" s="62"/>
      <c r="P360" s="62"/>
      <c r="Q360" s="62"/>
      <c r="R360" s="62"/>
      <c r="S360" s="26"/>
      <c r="T360" s="62"/>
      <c r="U360" s="62"/>
      <c r="V360" s="56"/>
      <c r="W360" s="56"/>
      <c r="X360" s="56"/>
    </row>
    <row r="361" spans="3:24" s="2" customFormat="1" ht="15.75" customHeight="1">
      <c r="C361" s="17"/>
      <c r="D361" s="18"/>
      <c r="E361" s="18"/>
      <c r="F361" s="30"/>
      <c r="K361" s="67"/>
      <c r="L361" s="67"/>
      <c r="M361" s="67"/>
      <c r="N361" s="62"/>
      <c r="O361" s="62"/>
      <c r="P361" s="62"/>
      <c r="Q361" s="62"/>
      <c r="R361" s="62"/>
      <c r="S361" s="26"/>
      <c r="T361" s="62"/>
      <c r="U361" s="62"/>
      <c r="V361" s="56"/>
      <c r="W361" s="56"/>
      <c r="X361" s="56"/>
    </row>
    <row r="362" spans="3:24" s="2" customFormat="1" ht="15.75" customHeight="1">
      <c r="C362" s="17"/>
      <c r="D362" s="18"/>
      <c r="E362" s="18"/>
      <c r="F362" s="30"/>
      <c r="K362" s="67"/>
      <c r="L362" s="67"/>
      <c r="M362" s="67"/>
      <c r="N362" s="62"/>
      <c r="O362" s="62"/>
      <c r="P362" s="62"/>
      <c r="Q362" s="62"/>
      <c r="R362" s="62"/>
      <c r="S362" s="26"/>
      <c r="T362" s="62"/>
      <c r="U362" s="62"/>
      <c r="V362" s="56"/>
      <c r="W362" s="56"/>
      <c r="X362" s="56"/>
    </row>
    <row r="363" spans="3:24" s="2" customFormat="1" ht="15.75" customHeight="1">
      <c r="C363" s="17"/>
      <c r="D363" s="18"/>
      <c r="E363" s="18"/>
      <c r="F363" s="30"/>
      <c r="K363" s="67"/>
      <c r="L363" s="67"/>
      <c r="M363" s="67"/>
      <c r="N363" s="62"/>
      <c r="O363" s="62"/>
      <c r="P363" s="62"/>
      <c r="Q363" s="62"/>
      <c r="R363" s="62"/>
      <c r="S363" s="26"/>
      <c r="T363" s="62"/>
      <c r="U363" s="62"/>
      <c r="V363" s="56"/>
      <c r="W363" s="56"/>
      <c r="X363" s="56"/>
    </row>
    <row r="364" spans="3:24" s="2" customFormat="1" ht="15.75" customHeight="1">
      <c r="C364" s="17"/>
      <c r="D364" s="18"/>
      <c r="E364" s="18"/>
      <c r="F364" s="30"/>
      <c r="K364" s="67"/>
      <c r="L364" s="67"/>
      <c r="M364" s="67"/>
      <c r="N364" s="62"/>
      <c r="O364" s="62"/>
      <c r="P364" s="62"/>
      <c r="Q364" s="62"/>
      <c r="R364" s="62"/>
      <c r="S364" s="26"/>
      <c r="T364" s="62"/>
      <c r="U364" s="62"/>
      <c r="V364" s="56"/>
      <c r="W364" s="56"/>
      <c r="X364" s="56"/>
    </row>
    <row r="365" spans="3:24" s="2" customFormat="1" ht="15.75" customHeight="1">
      <c r="C365" s="17"/>
      <c r="D365" s="18"/>
      <c r="E365" s="18"/>
      <c r="F365" s="30"/>
      <c r="K365" s="67"/>
      <c r="L365" s="67"/>
      <c r="M365" s="67"/>
      <c r="N365" s="62"/>
      <c r="O365" s="62"/>
      <c r="P365" s="62"/>
      <c r="Q365" s="62"/>
      <c r="R365" s="62"/>
      <c r="S365" s="26"/>
      <c r="T365" s="62"/>
      <c r="U365" s="62"/>
      <c r="V365" s="56"/>
      <c r="W365" s="56"/>
      <c r="X365" s="56"/>
    </row>
    <row r="366" spans="3:24" s="2" customFormat="1" ht="15.75" customHeight="1">
      <c r="C366" s="17"/>
      <c r="D366" s="18"/>
      <c r="E366" s="18"/>
      <c r="F366" s="30"/>
      <c r="K366" s="67"/>
      <c r="L366" s="67"/>
      <c r="M366" s="67"/>
      <c r="N366" s="62"/>
      <c r="O366" s="62"/>
      <c r="P366" s="62"/>
      <c r="Q366" s="62"/>
      <c r="R366" s="62"/>
      <c r="S366" s="26"/>
      <c r="T366" s="62"/>
      <c r="U366" s="62"/>
      <c r="V366" s="56"/>
      <c r="W366" s="56"/>
      <c r="X366" s="56"/>
    </row>
    <row r="367" spans="3:24" s="2" customFormat="1" ht="15.75" customHeight="1">
      <c r="C367" s="17"/>
      <c r="D367" s="18"/>
      <c r="E367" s="18"/>
      <c r="F367" s="30"/>
      <c r="K367" s="67"/>
      <c r="L367" s="67"/>
      <c r="M367" s="67"/>
      <c r="N367" s="62"/>
      <c r="O367" s="62"/>
      <c r="P367" s="62"/>
      <c r="Q367" s="62"/>
      <c r="R367" s="62"/>
      <c r="S367" s="26"/>
      <c r="T367" s="62"/>
      <c r="U367" s="62"/>
      <c r="V367" s="56"/>
      <c r="W367" s="56"/>
      <c r="X367" s="56"/>
    </row>
    <row r="368" spans="3:24" s="2" customFormat="1" ht="15.75" customHeight="1">
      <c r="C368" s="17"/>
      <c r="D368" s="18"/>
      <c r="E368" s="18"/>
      <c r="F368" s="30"/>
      <c r="K368" s="67"/>
      <c r="L368" s="67"/>
      <c r="M368" s="67"/>
      <c r="N368" s="62"/>
      <c r="O368" s="62"/>
      <c r="P368" s="62"/>
      <c r="Q368" s="62"/>
      <c r="R368" s="62"/>
      <c r="S368" s="26"/>
      <c r="T368" s="62"/>
      <c r="U368" s="62"/>
      <c r="V368" s="56"/>
      <c r="W368" s="56"/>
      <c r="X368" s="56"/>
    </row>
    <row r="369" spans="3:24" s="2" customFormat="1" ht="15.75" customHeight="1">
      <c r="C369" s="17"/>
      <c r="D369" s="18"/>
      <c r="E369" s="18"/>
      <c r="F369" s="30"/>
      <c r="K369" s="67"/>
      <c r="L369" s="67"/>
      <c r="M369" s="67"/>
      <c r="N369" s="62"/>
      <c r="O369" s="62"/>
      <c r="P369" s="62"/>
      <c r="Q369" s="62"/>
      <c r="R369" s="62"/>
      <c r="S369" s="26"/>
      <c r="T369" s="62"/>
      <c r="U369" s="62"/>
      <c r="V369" s="56"/>
      <c r="W369" s="56"/>
      <c r="X369" s="56"/>
    </row>
    <row r="370" spans="3:24" s="2" customFormat="1" ht="15.75" customHeight="1">
      <c r="C370" s="17"/>
      <c r="D370" s="18"/>
      <c r="E370" s="18"/>
      <c r="F370" s="30"/>
      <c r="K370" s="67"/>
      <c r="L370" s="67"/>
      <c r="M370" s="67"/>
      <c r="N370" s="62"/>
      <c r="O370" s="62"/>
      <c r="P370" s="62"/>
      <c r="Q370" s="62"/>
      <c r="R370" s="62"/>
      <c r="S370" s="26"/>
      <c r="T370" s="62"/>
      <c r="U370" s="62"/>
      <c r="V370" s="56"/>
      <c r="W370" s="56"/>
      <c r="X370" s="56"/>
    </row>
    <row r="371" spans="3:24" s="2" customFormat="1" ht="15.75" customHeight="1">
      <c r="C371" s="17"/>
      <c r="D371" s="18"/>
      <c r="E371" s="18"/>
      <c r="F371" s="30"/>
      <c r="K371" s="67"/>
      <c r="L371" s="67"/>
      <c r="M371" s="67"/>
      <c r="N371" s="62"/>
      <c r="O371" s="62"/>
      <c r="P371" s="62"/>
      <c r="Q371" s="62"/>
      <c r="R371" s="62"/>
      <c r="S371" s="26"/>
      <c r="T371" s="62"/>
      <c r="U371" s="62"/>
      <c r="V371" s="56"/>
      <c r="W371" s="56"/>
      <c r="X371" s="56"/>
    </row>
    <row r="372" spans="3:24" s="2" customFormat="1" ht="15.75" customHeight="1">
      <c r="C372" s="17"/>
      <c r="D372" s="18"/>
      <c r="E372" s="18"/>
      <c r="F372" s="30"/>
      <c r="K372" s="67"/>
      <c r="L372" s="67"/>
      <c r="M372" s="67"/>
      <c r="N372" s="62"/>
      <c r="O372" s="62"/>
      <c r="P372" s="62"/>
      <c r="Q372" s="62"/>
      <c r="R372" s="62"/>
      <c r="S372" s="26"/>
      <c r="T372" s="62"/>
      <c r="U372" s="62"/>
      <c r="V372" s="56"/>
      <c r="W372" s="56"/>
      <c r="X372" s="56"/>
    </row>
    <row r="373" spans="3:24" s="2" customFormat="1" ht="15.75" customHeight="1">
      <c r="C373" s="17"/>
      <c r="D373" s="18"/>
      <c r="E373" s="18"/>
      <c r="F373" s="30"/>
      <c r="K373" s="67"/>
      <c r="L373" s="67"/>
      <c r="M373" s="67"/>
      <c r="N373" s="62"/>
      <c r="O373" s="62"/>
      <c r="P373" s="62"/>
      <c r="Q373" s="62"/>
      <c r="R373" s="62"/>
      <c r="S373" s="26"/>
      <c r="T373" s="62"/>
      <c r="U373" s="62"/>
      <c r="V373" s="56"/>
      <c r="W373" s="56"/>
      <c r="X373" s="56"/>
    </row>
    <row r="374" spans="3:24" s="2" customFormat="1" ht="15.75" customHeight="1">
      <c r="C374" s="17"/>
      <c r="D374" s="18"/>
      <c r="E374" s="18"/>
      <c r="F374" s="30"/>
      <c r="K374" s="67"/>
      <c r="L374" s="67"/>
      <c r="M374" s="67"/>
      <c r="N374" s="62"/>
      <c r="O374" s="62"/>
      <c r="P374" s="62"/>
      <c r="Q374" s="62"/>
      <c r="R374" s="62"/>
      <c r="S374" s="26"/>
      <c r="T374" s="62"/>
      <c r="U374" s="62"/>
      <c r="V374" s="56"/>
      <c r="W374" s="56"/>
      <c r="X374" s="56"/>
    </row>
    <row r="375" spans="3:24" s="2" customFormat="1" ht="15.75" customHeight="1">
      <c r="C375" s="17"/>
      <c r="D375" s="18"/>
      <c r="E375" s="18"/>
      <c r="F375" s="30"/>
      <c r="K375" s="67"/>
      <c r="L375" s="67"/>
      <c r="M375" s="67"/>
      <c r="N375" s="62"/>
      <c r="O375" s="62"/>
      <c r="P375" s="62"/>
      <c r="Q375" s="62"/>
      <c r="R375" s="62"/>
      <c r="S375" s="26"/>
      <c r="T375" s="62"/>
      <c r="U375" s="62"/>
      <c r="V375" s="56"/>
      <c r="W375" s="56"/>
      <c r="X375" s="56"/>
    </row>
    <row r="376" spans="3:24" s="2" customFormat="1" ht="15.75" customHeight="1">
      <c r="C376" s="17"/>
      <c r="D376" s="18"/>
      <c r="E376" s="18"/>
      <c r="F376" s="30"/>
      <c r="K376" s="67"/>
      <c r="L376" s="67"/>
      <c r="M376" s="67"/>
      <c r="N376" s="62"/>
      <c r="O376" s="62"/>
      <c r="P376" s="62"/>
      <c r="Q376" s="62"/>
      <c r="R376" s="62"/>
      <c r="S376" s="26"/>
      <c r="T376" s="62"/>
      <c r="U376" s="62"/>
      <c r="V376" s="56"/>
      <c r="W376" s="56"/>
      <c r="X376" s="56"/>
    </row>
    <row r="377" spans="3:24" s="2" customFormat="1" ht="15.75" customHeight="1">
      <c r="C377" s="17"/>
      <c r="D377" s="18"/>
      <c r="E377" s="18"/>
      <c r="F377" s="30"/>
      <c r="K377" s="67"/>
      <c r="L377" s="67"/>
      <c r="M377" s="67"/>
      <c r="N377" s="62"/>
      <c r="O377" s="62"/>
      <c r="P377" s="62"/>
      <c r="Q377" s="62"/>
      <c r="R377" s="62"/>
      <c r="S377" s="26"/>
      <c r="T377" s="62"/>
      <c r="U377" s="62"/>
      <c r="V377" s="56"/>
      <c r="W377" s="56"/>
      <c r="X377" s="56"/>
    </row>
    <row r="378" spans="3:24" s="2" customFormat="1" ht="15.75" customHeight="1">
      <c r="C378" s="17"/>
      <c r="D378" s="18"/>
      <c r="E378" s="18"/>
      <c r="F378" s="30"/>
      <c r="K378" s="67"/>
      <c r="L378" s="67"/>
      <c r="M378" s="67"/>
      <c r="N378" s="62"/>
      <c r="O378" s="62"/>
      <c r="P378" s="62"/>
      <c r="Q378" s="62"/>
      <c r="R378" s="62"/>
      <c r="S378" s="26"/>
      <c r="T378" s="62"/>
      <c r="U378" s="62"/>
      <c r="V378" s="56"/>
      <c r="W378" s="56"/>
      <c r="X378" s="56"/>
    </row>
    <row r="379" spans="3:24" s="2" customFormat="1" ht="15.75" customHeight="1">
      <c r="C379" s="17"/>
      <c r="D379" s="18"/>
      <c r="E379" s="18"/>
      <c r="F379" s="30"/>
      <c r="K379" s="67"/>
      <c r="L379" s="67"/>
      <c r="M379" s="67"/>
      <c r="N379" s="62"/>
      <c r="O379" s="62"/>
      <c r="P379" s="62"/>
      <c r="Q379" s="62"/>
      <c r="R379" s="62"/>
      <c r="S379" s="26"/>
      <c r="T379" s="62"/>
      <c r="U379" s="62"/>
      <c r="V379" s="56"/>
      <c r="W379" s="56"/>
      <c r="X379" s="56"/>
    </row>
    <row r="380" spans="3:24" s="2" customFormat="1" ht="15.75" customHeight="1">
      <c r="C380" s="17"/>
      <c r="D380" s="18"/>
      <c r="E380" s="18"/>
      <c r="F380" s="30"/>
      <c r="K380" s="67"/>
      <c r="L380" s="67"/>
      <c r="M380" s="67"/>
      <c r="N380" s="62"/>
      <c r="O380" s="62"/>
      <c r="P380" s="62"/>
      <c r="Q380" s="62"/>
      <c r="R380" s="62"/>
      <c r="S380" s="26"/>
      <c r="T380" s="62"/>
      <c r="U380" s="62"/>
      <c r="V380" s="56"/>
      <c r="W380" s="56"/>
      <c r="X380" s="56"/>
    </row>
    <row r="381" spans="3:24" s="2" customFormat="1" ht="15.75" customHeight="1">
      <c r="C381" s="17"/>
      <c r="D381" s="18"/>
      <c r="E381" s="18"/>
      <c r="F381" s="30"/>
      <c r="K381" s="67"/>
      <c r="L381" s="67"/>
      <c r="M381" s="67"/>
      <c r="N381" s="62"/>
      <c r="O381" s="62"/>
      <c r="P381" s="62"/>
      <c r="Q381" s="62"/>
      <c r="R381" s="62"/>
      <c r="S381" s="26"/>
      <c r="T381" s="62"/>
      <c r="U381" s="62"/>
      <c r="V381" s="56"/>
      <c r="W381" s="56"/>
      <c r="X381" s="56"/>
    </row>
    <row r="382" spans="3:24" s="2" customFormat="1" ht="15.75" customHeight="1">
      <c r="C382" s="17"/>
      <c r="D382" s="18"/>
      <c r="E382" s="18"/>
      <c r="F382" s="30"/>
      <c r="K382" s="67"/>
      <c r="L382" s="67"/>
      <c r="M382" s="67"/>
      <c r="N382" s="62"/>
      <c r="O382" s="62"/>
      <c r="P382" s="62"/>
      <c r="Q382" s="62"/>
      <c r="R382" s="62"/>
      <c r="S382" s="26"/>
      <c r="T382" s="62"/>
      <c r="U382" s="62"/>
      <c r="V382" s="56"/>
      <c r="W382" s="56"/>
      <c r="X382" s="56"/>
    </row>
    <row r="383" spans="3:24" s="2" customFormat="1" ht="15.75" customHeight="1">
      <c r="C383" s="17"/>
      <c r="D383" s="18"/>
      <c r="E383" s="18"/>
      <c r="F383" s="30"/>
      <c r="K383" s="67"/>
      <c r="L383" s="67"/>
      <c r="M383" s="67"/>
      <c r="N383" s="62"/>
      <c r="O383" s="62"/>
      <c r="P383" s="62"/>
      <c r="Q383" s="62"/>
      <c r="R383" s="62"/>
      <c r="S383" s="26"/>
      <c r="T383" s="62"/>
      <c r="U383" s="62"/>
      <c r="V383" s="56"/>
      <c r="W383" s="56"/>
      <c r="X383" s="56"/>
    </row>
    <row r="384" spans="3:24" s="2" customFormat="1" ht="15.75" customHeight="1">
      <c r="C384" s="17"/>
      <c r="D384" s="18"/>
      <c r="E384" s="18"/>
      <c r="F384" s="30"/>
      <c r="K384" s="67"/>
      <c r="L384" s="67"/>
      <c r="M384" s="67"/>
      <c r="N384" s="62"/>
      <c r="O384" s="62"/>
      <c r="P384" s="62"/>
      <c r="Q384" s="62"/>
      <c r="R384" s="62"/>
      <c r="S384" s="26"/>
      <c r="T384" s="62"/>
      <c r="U384" s="62"/>
      <c r="V384" s="56"/>
      <c r="W384" s="56"/>
      <c r="X384" s="56"/>
    </row>
    <row r="385" spans="3:24" s="2" customFormat="1" ht="15.75" customHeight="1">
      <c r="C385" s="17"/>
      <c r="D385" s="18"/>
      <c r="E385" s="18"/>
      <c r="F385" s="30"/>
      <c r="K385" s="67"/>
      <c r="L385" s="67"/>
      <c r="M385" s="67"/>
      <c r="N385" s="62"/>
      <c r="O385" s="62"/>
      <c r="P385" s="62"/>
      <c r="Q385" s="62"/>
      <c r="R385" s="62"/>
      <c r="S385" s="26"/>
      <c r="T385" s="62"/>
      <c r="U385" s="62"/>
      <c r="V385" s="56"/>
      <c r="W385" s="56"/>
      <c r="X385" s="56"/>
    </row>
    <row r="386" spans="3:24" s="2" customFormat="1" ht="15.75" customHeight="1">
      <c r="C386" s="17"/>
      <c r="D386" s="18"/>
      <c r="E386" s="18"/>
      <c r="F386" s="30"/>
      <c r="K386" s="67"/>
      <c r="L386" s="67"/>
      <c r="M386" s="67"/>
      <c r="N386" s="62"/>
      <c r="O386" s="62"/>
      <c r="P386" s="62"/>
      <c r="Q386" s="62"/>
      <c r="R386" s="62"/>
      <c r="S386" s="26"/>
      <c r="T386" s="62"/>
      <c r="U386" s="62"/>
      <c r="V386" s="56"/>
      <c r="W386" s="56"/>
      <c r="X386" s="56"/>
    </row>
    <row r="387" spans="3:24" s="2" customFormat="1" ht="15.75" customHeight="1">
      <c r="C387" s="17"/>
      <c r="D387" s="18"/>
      <c r="E387" s="18"/>
      <c r="F387" s="30"/>
      <c r="K387" s="67"/>
      <c r="L387" s="67"/>
      <c r="M387" s="67"/>
      <c r="N387" s="62"/>
      <c r="O387" s="62"/>
      <c r="P387" s="62"/>
      <c r="Q387" s="62"/>
      <c r="R387" s="62"/>
      <c r="S387" s="26"/>
      <c r="T387" s="62"/>
      <c r="U387" s="62"/>
      <c r="V387" s="56"/>
      <c r="W387" s="56"/>
      <c r="X387" s="56"/>
    </row>
    <row r="388" spans="3:24" s="2" customFormat="1" ht="15.75" customHeight="1">
      <c r="C388" s="17"/>
      <c r="D388" s="18"/>
      <c r="E388" s="18"/>
      <c r="F388" s="30"/>
      <c r="K388" s="67"/>
      <c r="L388" s="67"/>
      <c r="M388" s="67"/>
      <c r="N388" s="62"/>
      <c r="O388" s="62"/>
      <c r="P388" s="62"/>
      <c r="Q388" s="62"/>
      <c r="R388" s="62"/>
      <c r="S388" s="26"/>
      <c r="T388" s="62"/>
      <c r="U388" s="62"/>
      <c r="V388" s="56"/>
      <c r="W388" s="56"/>
      <c r="X388" s="56"/>
    </row>
    <row r="389" spans="3:24" s="2" customFormat="1" ht="15.75" customHeight="1">
      <c r="C389" s="17"/>
      <c r="D389" s="18"/>
      <c r="E389" s="18"/>
      <c r="F389" s="30"/>
      <c r="K389" s="67"/>
      <c r="L389" s="67"/>
      <c r="M389" s="67"/>
      <c r="N389" s="62"/>
      <c r="O389" s="62"/>
      <c r="P389" s="62"/>
      <c r="Q389" s="62"/>
      <c r="R389" s="62"/>
      <c r="S389" s="26"/>
      <c r="T389" s="62"/>
      <c r="U389" s="62"/>
      <c r="V389" s="56"/>
      <c r="W389" s="56"/>
      <c r="X389" s="56"/>
    </row>
    <row r="390" spans="3:24" s="2" customFormat="1" ht="15.75" customHeight="1">
      <c r="C390" s="17"/>
      <c r="D390" s="18"/>
      <c r="E390" s="18"/>
      <c r="F390" s="30"/>
      <c r="K390" s="67"/>
      <c r="L390" s="67"/>
      <c r="M390" s="67"/>
      <c r="N390" s="62"/>
      <c r="O390" s="62"/>
      <c r="P390" s="62"/>
      <c r="Q390" s="62"/>
      <c r="R390" s="62"/>
      <c r="S390" s="26"/>
      <c r="T390" s="62"/>
      <c r="U390" s="62"/>
      <c r="V390" s="56"/>
      <c r="W390" s="56"/>
      <c r="X390" s="56"/>
    </row>
    <row r="391" spans="3:24" s="2" customFormat="1" ht="15.75" customHeight="1">
      <c r="C391" s="17"/>
      <c r="D391" s="18"/>
      <c r="E391" s="18"/>
      <c r="F391" s="30"/>
      <c r="K391" s="67"/>
      <c r="L391" s="67"/>
      <c r="M391" s="67"/>
      <c r="N391" s="62"/>
      <c r="O391" s="62"/>
      <c r="P391" s="62"/>
      <c r="Q391" s="62"/>
      <c r="R391" s="62"/>
      <c r="S391" s="26"/>
      <c r="T391" s="62"/>
      <c r="U391" s="62"/>
      <c r="V391" s="56"/>
      <c r="W391" s="56"/>
      <c r="X391" s="56"/>
    </row>
    <row r="392" spans="3:24" s="2" customFormat="1" ht="15.75" customHeight="1">
      <c r="C392" s="17"/>
      <c r="D392" s="18"/>
      <c r="E392" s="18"/>
      <c r="F392" s="30"/>
      <c r="K392" s="67"/>
      <c r="L392" s="67"/>
      <c r="M392" s="67"/>
      <c r="N392" s="62"/>
      <c r="O392" s="62"/>
      <c r="P392" s="62"/>
      <c r="Q392" s="62"/>
      <c r="R392" s="62"/>
      <c r="S392" s="26"/>
      <c r="T392" s="62"/>
      <c r="U392" s="62"/>
      <c r="V392" s="56"/>
      <c r="W392" s="56"/>
      <c r="X392" s="56"/>
    </row>
    <row r="393" spans="3:24" s="2" customFormat="1" ht="15.75" customHeight="1">
      <c r="C393" s="17"/>
      <c r="D393" s="18"/>
      <c r="E393" s="18"/>
      <c r="F393" s="30"/>
      <c r="K393" s="67"/>
      <c r="L393" s="67"/>
      <c r="M393" s="67"/>
      <c r="N393" s="62"/>
      <c r="O393" s="62"/>
      <c r="P393" s="62"/>
      <c r="Q393" s="62"/>
      <c r="R393" s="62"/>
      <c r="S393" s="26"/>
      <c r="T393" s="62"/>
      <c r="U393" s="62"/>
      <c r="V393" s="56"/>
      <c r="W393" s="56"/>
      <c r="X393" s="56"/>
    </row>
    <row r="394" spans="3:24" s="2" customFormat="1" ht="15.75" customHeight="1">
      <c r="C394" s="17"/>
      <c r="D394" s="18"/>
      <c r="E394" s="18"/>
      <c r="F394" s="30"/>
      <c r="K394" s="67"/>
      <c r="L394" s="67"/>
      <c r="M394" s="67"/>
      <c r="N394" s="62"/>
      <c r="O394" s="62"/>
      <c r="P394" s="62"/>
      <c r="Q394" s="62"/>
      <c r="R394" s="62"/>
      <c r="S394" s="26"/>
      <c r="T394" s="62"/>
      <c r="U394" s="62"/>
      <c r="V394" s="56"/>
      <c r="W394" s="56"/>
      <c r="X394" s="56"/>
    </row>
    <row r="395" spans="3:24" s="2" customFormat="1" ht="15.75" customHeight="1">
      <c r="C395" s="17"/>
      <c r="D395" s="18"/>
      <c r="E395" s="18"/>
      <c r="F395" s="30"/>
      <c r="K395" s="67"/>
      <c r="L395" s="67"/>
      <c r="M395" s="67"/>
      <c r="N395" s="62"/>
      <c r="O395" s="62"/>
      <c r="P395" s="62"/>
      <c r="Q395" s="62"/>
      <c r="R395" s="62"/>
      <c r="S395" s="26"/>
      <c r="T395" s="62"/>
      <c r="U395" s="62"/>
      <c r="V395" s="56"/>
      <c r="W395" s="56"/>
      <c r="X395" s="56"/>
    </row>
    <row r="396" spans="3:24" s="2" customFormat="1" ht="15.75" customHeight="1">
      <c r="C396" s="17"/>
      <c r="D396" s="18"/>
      <c r="E396" s="18"/>
      <c r="F396" s="30"/>
      <c r="K396" s="67"/>
      <c r="L396" s="67"/>
      <c r="M396" s="67"/>
      <c r="N396" s="62"/>
      <c r="O396" s="62"/>
      <c r="P396" s="62"/>
      <c r="Q396" s="62"/>
      <c r="R396" s="62"/>
      <c r="S396" s="26"/>
      <c r="T396" s="62"/>
      <c r="U396" s="62"/>
      <c r="V396" s="56"/>
      <c r="W396" s="56"/>
      <c r="X396" s="56"/>
    </row>
    <row r="397" spans="3:24" s="2" customFormat="1" ht="15.75" customHeight="1">
      <c r="C397" s="17"/>
      <c r="D397" s="18"/>
      <c r="E397" s="18"/>
      <c r="F397" s="30"/>
      <c r="K397" s="67"/>
      <c r="L397" s="67"/>
      <c r="M397" s="67"/>
      <c r="N397" s="62"/>
      <c r="O397" s="62"/>
      <c r="P397" s="62"/>
      <c r="Q397" s="62"/>
      <c r="R397" s="62"/>
      <c r="S397" s="26"/>
      <c r="T397" s="62"/>
      <c r="U397" s="62"/>
      <c r="V397" s="56"/>
      <c r="W397" s="56"/>
      <c r="X397" s="56"/>
    </row>
    <row r="398" spans="3:24" s="2" customFormat="1" ht="15.75" customHeight="1">
      <c r="C398" s="17"/>
      <c r="D398" s="18"/>
      <c r="E398" s="18"/>
      <c r="F398" s="30"/>
      <c r="K398" s="67"/>
      <c r="L398" s="67"/>
      <c r="M398" s="67"/>
      <c r="N398" s="62"/>
      <c r="O398" s="62"/>
      <c r="P398" s="62"/>
      <c r="Q398" s="62"/>
      <c r="R398" s="62"/>
      <c r="S398" s="26"/>
      <c r="T398" s="62"/>
      <c r="U398" s="62"/>
      <c r="V398" s="56"/>
      <c r="W398" s="56"/>
      <c r="X398" s="56"/>
    </row>
    <row r="399" spans="3:24" s="2" customFormat="1" ht="15.75" customHeight="1">
      <c r="C399" s="17"/>
      <c r="D399" s="18"/>
      <c r="E399" s="18"/>
      <c r="F399" s="30"/>
      <c r="K399" s="67"/>
      <c r="L399" s="67"/>
      <c r="M399" s="67"/>
      <c r="N399" s="62"/>
      <c r="O399" s="62"/>
      <c r="P399" s="62"/>
      <c r="Q399" s="62"/>
      <c r="R399" s="62"/>
      <c r="S399" s="26"/>
      <c r="T399" s="62"/>
      <c r="U399" s="62"/>
      <c r="V399" s="56"/>
      <c r="W399" s="56"/>
      <c r="X399" s="56"/>
    </row>
    <row r="400" spans="3:24" s="2" customFormat="1" ht="15.75" customHeight="1">
      <c r="C400" s="17"/>
      <c r="D400" s="18"/>
      <c r="E400" s="18"/>
      <c r="F400" s="30"/>
      <c r="K400" s="67"/>
      <c r="L400" s="67"/>
      <c r="M400" s="67"/>
      <c r="N400" s="62"/>
      <c r="O400" s="62"/>
      <c r="P400" s="62"/>
      <c r="Q400" s="62"/>
      <c r="R400" s="62"/>
      <c r="S400" s="26"/>
      <c r="T400" s="62"/>
      <c r="U400" s="62"/>
      <c r="V400" s="56"/>
      <c r="W400" s="56"/>
      <c r="X400" s="56"/>
    </row>
    <row r="401" spans="3:24" s="2" customFormat="1" ht="15.75" customHeight="1">
      <c r="C401" s="17"/>
      <c r="D401" s="18"/>
      <c r="E401" s="18"/>
      <c r="F401" s="30"/>
      <c r="K401" s="67"/>
      <c r="L401" s="67"/>
      <c r="M401" s="67"/>
      <c r="N401" s="62"/>
      <c r="O401" s="62"/>
      <c r="P401" s="62"/>
      <c r="Q401" s="62"/>
      <c r="R401" s="62"/>
      <c r="S401" s="26"/>
      <c r="T401" s="62"/>
      <c r="U401" s="62"/>
      <c r="V401" s="56"/>
      <c r="W401" s="56"/>
      <c r="X401" s="56"/>
    </row>
    <row r="402" spans="3:24" s="2" customFormat="1" ht="15.75" customHeight="1">
      <c r="C402" s="17"/>
      <c r="D402" s="18"/>
      <c r="E402" s="18"/>
      <c r="F402" s="30"/>
      <c r="K402" s="67"/>
      <c r="L402" s="67"/>
      <c r="M402" s="67"/>
      <c r="N402" s="62"/>
      <c r="O402" s="62"/>
      <c r="P402" s="62"/>
      <c r="Q402" s="62"/>
      <c r="R402" s="62"/>
      <c r="S402" s="26"/>
      <c r="T402" s="62"/>
      <c r="U402" s="62"/>
      <c r="V402" s="56"/>
      <c r="W402" s="56"/>
      <c r="X402" s="56"/>
    </row>
    <row r="403" spans="3:24" s="2" customFormat="1" ht="15.75" customHeight="1">
      <c r="C403" s="17"/>
      <c r="D403" s="18"/>
      <c r="E403" s="18"/>
      <c r="F403" s="30"/>
      <c r="K403" s="67"/>
      <c r="L403" s="67"/>
      <c r="M403" s="67"/>
      <c r="N403" s="62"/>
      <c r="O403" s="62"/>
      <c r="P403" s="62"/>
      <c r="Q403" s="62"/>
      <c r="R403" s="62"/>
      <c r="S403" s="26"/>
      <c r="T403" s="62"/>
      <c r="U403" s="62"/>
      <c r="V403" s="56"/>
      <c r="W403" s="56"/>
      <c r="X403" s="56"/>
    </row>
    <row r="404" spans="3:24" s="2" customFormat="1" ht="15.75" customHeight="1">
      <c r="C404" s="17"/>
      <c r="D404" s="18"/>
      <c r="E404" s="18"/>
      <c r="F404" s="30"/>
      <c r="K404" s="67"/>
      <c r="L404" s="67"/>
      <c r="M404" s="67"/>
      <c r="N404" s="62"/>
      <c r="O404" s="62"/>
      <c r="P404" s="62"/>
      <c r="Q404" s="62"/>
      <c r="R404" s="62"/>
      <c r="S404" s="26"/>
      <c r="T404" s="62"/>
      <c r="U404" s="62"/>
      <c r="V404" s="56"/>
      <c r="W404" s="56"/>
      <c r="X404" s="56"/>
    </row>
    <row r="405" spans="3:24" s="2" customFormat="1" ht="15.75" customHeight="1">
      <c r="C405" s="17"/>
      <c r="D405" s="18"/>
      <c r="E405" s="18"/>
      <c r="F405" s="30"/>
      <c r="K405" s="67"/>
      <c r="L405" s="67"/>
      <c r="M405" s="67"/>
      <c r="N405" s="62"/>
      <c r="O405" s="62"/>
      <c r="P405" s="62"/>
      <c r="Q405" s="62"/>
      <c r="R405" s="62"/>
      <c r="S405" s="26"/>
      <c r="T405" s="62"/>
      <c r="U405" s="62"/>
      <c r="V405" s="56"/>
      <c r="W405" s="56"/>
      <c r="X405" s="56"/>
    </row>
    <row r="406" spans="3:24" s="2" customFormat="1" ht="15.75" customHeight="1">
      <c r="C406" s="17"/>
      <c r="D406" s="18"/>
      <c r="E406" s="18"/>
      <c r="F406" s="30"/>
      <c r="K406" s="67"/>
      <c r="L406" s="67"/>
      <c r="M406" s="67"/>
      <c r="N406" s="62"/>
      <c r="O406" s="62"/>
      <c r="P406" s="62"/>
      <c r="Q406" s="62"/>
      <c r="R406" s="62"/>
      <c r="S406" s="26"/>
      <c r="T406" s="62"/>
      <c r="U406" s="62"/>
      <c r="V406" s="56"/>
      <c r="W406" s="56"/>
      <c r="X406" s="56"/>
    </row>
    <row r="407" spans="3:24" s="2" customFormat="1" ht="15.75" customHeight="1">
      <c r="C407" s="17"/>
      <c r="D407" s="18"/>
      <c r="E407" s="18"/>
      <c r="F407" s="30"/>
      <c r="K407" s="67"/>
      <c r="L407" s="67"/>
      <c r="M407" s="67"/>
      <c r="N407" s="62"/>
      <c r="O407" s="62"/>
      <c r="P407" s="62"/>
      <c r="Q407" s="62"/>
      <c r="R407" s="62"/>
      <c r="S407" s="26"/>
      <c r="T407" s="62"/>
      <c r="U407" s="62"/>
      <c r="V407" s="56"/>
      <c r="W407" s="56"/>
      <c r="X407" s="56"/>
    </row>
    <row r="408" spans="3:24" s="2" customFormat="1" ht="15.75" customHeight="1">
      <c r="C408" s="17"/>
      <c r="D408" s="18"/>
      <c r="E408" s="18"/>
      <c r="F408" s="30"/>
      <c r="K408" s="67"/>
      <c r="L408" s="67"/>
      <c r="M408" s="67"/>
      <c r="N408" s="62"/>
      <c r="O408" s="62"/>
      <c r="P408" s="62"/>
      <c r="Q408" s="62"/>
      <c r="R408" s="62"/>
      <c r="S408" s="26"/>
      <c r="T408" s="62"/>
      <c r="U408" s="62"/>
      <c r="V408" s="56"/>
      <c r="W408" s="56"/>
      <c r="X408" s="56"/>
    </row>
    <row r="409" spans="3:24" s="2" customFormat="1" ht="15.75" customHeight="1">
      <c r="C409" s="17"/>
      <c r="D409" s="18"/>
      <c r="E409" s="18"/>
      <c r="F409" s="30"/>
      <c r="K409" s="67"/>
      <c r="L409" s="67"/>
      <c r="M409" s="67"/>
      <c r="N409" s="62"/>
      <c r="O409" s="62"/>
      <c r="P409" s="62"/>
      <c r="Q409" s="62"/>
      <c r="R409" s="62"/>
      <c r="S409" s="26"/>
      <c r="T409" s="62"/>
      <c r="U409" s="62"/>
      <c r="V409" s="56"/>
      <c r="W409" s="56"/>
      <c r="X409" s="56"/>
    </row>
    <row r="410" spans="3:24" s="2" customFormat="1" ht="15.75" customHeight="1">
      <c r="C410" s="17"/>
      <c r="D410" s="18"/>
      <c r="E410" s="18"/>
      <c r="F410" s="30"/>
      <c r="K410" s="67"/>
      <c r="L410" s="67"/>
      <c r="M410" s="67"/>
      <c r="N410" s="62"/>
      <c r="O410" s="62"/>
      <c r="P410" s="62"/>
      <c r="Q410" s="62"/>
      <c r="R410" s="62"/>
      <c r="S410" s="26"/>
      <c r="T410" s="62"/>
      <c r="U410" s="62"/>
      <c r="V410" s="56"/>
      <c r="W410" s="56"/>
      <c r="X410" s="56"/>
    </row>
    <row r="411" spans="3:24" s="2" customFormat="1" ht="15.75" customHeight="1">
      <c r="C411" s="17"/>
      <c r="D411" s="18"/>
      <c r="E411" s="18"/>
      <c r="F411" s="30"/>
      <c r="K411" s="67"/>
      <c r="L411" s="67"/>
      <c r="M411" s="67"/>
      <c r="N411" s="62"/>
      <c r="O411" s="62"/>
      <c r="P411" s="62"/>
      <c r="Q411" s="62"/>
      <c r="R411" s="62"/>
      <c r="S411" s="26"/>
      <c r="T411" s="62"/>
      <c r="U411" s="62"/>
      <c r="V411" s="56"/>
      <c r="W411" s="56"/>
      <c r="X411" s="56"/>
    </row>
    <row r="412" spans="3:24" s="2" customFormat="1" ht="15.75" customHeight="1">
      <c r="C412" s="17"/>
      <c r="D412" s="18"/>
      <c r="E412" s="18"/>
      <c r="F412" s="30"/>
      <c r="K412" s="67"/>
      <c r="L412" s="67"/>
      <c r="M412" s="67"/>
      <c r="N412" s="62"/>
      <c r="O412" s="62"/>
      <c r="P412" s="62"/>
      <c r="Q412" s="62"/>
      <c r="R412" s="62"/>
      <c r="S412" s="26"/>
      <c r="T412" s="62"/>
      <c r="U412" s="62"/>
      <c r="V412" s="56"/>
      <c r="W412" s="56"/>
      <c r="X412" s="56"/>
    </row>
    <row r="413" spans="3:24" s="2" customFormat="1" ht="15.75" customHeight="1">
      <c r="C413" s="17"/>
      <c r="D413" s="18"/>
      <c r="E413" s="18"/>
      <c r="F413" s="30"/>
      <c r="K413" s="67"/>
      <c r="L413" s="67"/>
      <c r="M413" s="67"/>
      <c r="N413" s="62"/>
      <c r="O413" s="62"/>
      <c r="P413" s="62"/>
      <c r="Q413" s="62"/>
      <c r="R413" s="62"/>
      <c r="S413" s="26"/>
      <c r="T413" s="62"/>
      <c r="U413" s="62"/>
      <c r="V413" s="56"/>
      <c r="W413" s="56"/>
      <c r="X413" s="56"/>
    </row>
    <row r="414" spans="3:24" s="2" customFormat="1" ht="15.75" customHeight="1">
      <c r="C414" s="17"/>
      <c r="D414" s="18"/>
      <c r="E414" s="18"/>
      <c r="F414" s="30"/>
      <c r="K414" s="67"/>
      <c r="L414" s="67"/>
      <c r="M414" s="67"/>
      <c r="N414" s="62"/>
      <c r="O414" s="62"/>
      <c r="P414" s="62"/>
      <c r="Q414" s="62"/>
      <c r="R414" s="62"/>
      <c r="S414" s="26"/>
      <c r="T414" s="62"/>
      <c r="U414" s="62"/>
      <c r="V414" s="56"/>
      <c r="W414" s="56"/>
      <c r="X414" s="56"/>
    </row>
    <row r="415" spans="3:24" s="2" customFormat="1" ht="15.75" customHeight="1">
      <c r="C415" s="17"/>
      <c r="D415" s="18"/>
      <c r="E415" s="18"/>
      <c r="F415" s="30"/>
      <c r="K415" s="67"/>
      <c r="L415" s="67"/>
      <c r="M415" s="67"/>
      <c r="N415" s="62"/>
      <c r="O415" s="62"/>
      <c r="P415" s="62"/>
      <c r="Q415" s="62"/>
      <c r="R415" s="62"/>
      <c r="S415" s="26"/>
      <c r="T415" s="62"/>
      <c r="U415" s="62"/>
      <c r="V415" s="56"/>
      <c r="W415" s="56"/>
      <c r="X415" s="56"/>
    </row>
    <row r="416" spans="3:24" s="2" customFormat="1" ht="15.75" customHeight="1">
      <c r="C416" s="17"/>
      <c r="D416" s="18"/>
      <c r="E416" s="18"/>
      <c r="F416" s="30"/>
      <c r="K416" s="67"/>
      <c r="L416" s="67"/>
      <c r="M416" s="67"/>
      <c r="N416" s="62"/>
      <c r="O416" s="62"/>
      <c r="P416" s="62"/>
      <c r="Q416" s="62"/>
      <c r="R416" s="62"/>
      <c r="S416" s="26"/>
      <c r="T416" s="62"/>
      <c r="U416" s="62"/>
      <c r="V416" s="56"/>
      <c r="W416" s="56"/>
      <c r="X416" s="56"/>
    </row>
    <row r="417" spans="3:24" s="2" customFormat="1" ht="15.75" customHeight="1">
      <c r="C417" s="17"/>
      <c r="D417" s="18"/>
      <c r="E417" s="18"/>
      <c r="F417" s="30"/>
      <c r="K417" s="67"/>
      <c r="L417" s="67"/>
      <c r="M417" s="67"/>
      <c r="N417" s="62"/>
      <c r="O417" s="62"/>
      <c r="P417" s="62"/>
      <c r="Q417" s="62"/>
      <c r="R417" s="62"/>
      <c r="S417" s="26"/>
      <c r="T417" s="62"/>
      <c r="U417" s="62"/>
      <c r="V417" s="56"/>
      <c r="W417" s="56"/>
      <c r="X417" s="56"/>
    </row>
    <row r="418" spans="3:24" s="2" customFormat="1" ht="15.75" customHeight="1">
      <c r="C418" s="17"/>
      <c r="D418" s="18"/>
      <c r="E418" s="18"/>
      <c r="F418" s="30"/>
      <c r="K418" s="67"/>
      <c r="L418" s="67"/>
      <c r="M418" s="67"/>
      <c r="N418" s="62"/>
      <c r="O418" s="62"/>
      <c r="P418" s="62"/>
      <c r="Q418" s="62"/>
      <c r="R418" s="62"/>
      <c r="S418" s="26"/>
      <c r="T418" s="62"/>
      <c r="U418" s="62"/>
      <c r="V418" s="56"/>
      <c r="W418" s="56"/>
      <c r="X418" s="56"/>
    </row>
    <row r="419" spans="3:24" s="2" customFormat="1" ht="15.75" customHeight="1">
      <c r="C419" s="17"/>
      <c r="D419" s="18"/>
      <c r="E419" s="18"/>
      <c r="F419" s="30"/>
      <c r="K419" s="67"/>
      <c r="L419" s="67"/>
      <c r="M419" s="67"/>
      <c r="N419" s="62"/>
      <c r="O419" s="62"/>
      <c r="P419" s="62"/>
      <c r="Q419" s="62"/>
      <c r="R419" s="62"/>
      <c r="S419" s="26"/>
      <c r="T419" s="62"/>
      <c r="U419" s="62"/>
      <c r="V419" s="56"/>
      <c r="W419" s="56"/>
      <c r="X419" s="56"/>
    </row>
    <row r="420" spans="3:24" s="2" customFormat="1" ht="15.75" customHeight="1">
      <c r="C420" s="17"/>
      <c r="D420" s="18"/>
      <c r="E420" s="18"/>
      <c r="F420" s="30"/>
      <c r="K420" s="67"/>
      <c r="L420" s="67"/>
      <c r="M420" s="67"/>
      <c r="N420" s="62"/>
      <c r="O420" s="62"/>
      <c r="P420" s="62"/>
      <c r="Q420" s="62"/>
      <c r="R420" s="62"/>
      <c r="S420" s="26"/>
      <c r="T420" s="62"/>
      <c r="U420" s="62"/>
      <c r="V420" s="56"/>
      <c r="W420" s="56"/>
      <c r="X420" s="56"/>
    </row>
    <row r="421" spans="3:24" s="2" customFormat="1" ht="15.75" customHeight="1">
      <c r="C421" s="17"/>
      <c r="D421" s="18"/>
      <c r="E421" s="18"/>
      <c r="F421" s="30"/>
      <c r="K421" s="67"/>
      <c r="L421" s="67"/>
      <c r="M421" s="67"/>
      <c r="N421" s="62"/>
      <c r="O421" s="62"/>
      <c r="P421" s="62"/>
      <c r="Q421" s="62"/>
      <c r="R421" s="62"/>
      <c r="S421" s="26"/>
      <c r="T421" s="62"/>
      <c r="U421" s="62"/>
      <c r="V421" s="56"/>
      <c r="W421" s="56"/>
      <c r="X421" s="56"/>
    </row>
    <row r="422" spans="3:24" s="2" customFormat="1" ht="15.75" customHeight="1">
      <c r="C422" s="17"/>
      <c r="D422" s="18"/>
      <c r="E422" s="18"/>
      <c r="F422" s="30"/>
      <c r="K422" s="67"/>
      <c r="L422" s="67"/>
      <c r="M422" s="67"/>
      <c r="N422" s="62"/>
      <c r="O422" s="62"/>
      <c r="P422" s="62"/>
      <c r="Q422" s="62"/>
      <c r="R422" s="62"/>
      <c r="S422" s="26"/>
      <c r="T422" s="62"/>
      <c r="U422" s="62"/>
      <c r="V422" s="56"/>
      <c r="W422" s="56"/>
      <c r="X422" s="56"/>
    </row>
    <row r="423" spans="3:24" s="2" customFormat="1" ht="15.75" customHeight="1">
      <c r="C423" s="17"/>
      <c r="D423" s="18"/>
      <c r="E423" s="18"/>
      <c r="F423" s="30"/>
      <c r="K423" s="67"/>
      <c r="L423" s="67"/>
      <c r="M423" s="67"/>
      <c r="N423" s="62"/>
      <c r="O423" s="62"/>
      <c r="P423" s="62"/>
      <c r="Q423" s="62"/>
      <c r="R423" s="62"/>
      <c r="S423" s="26"/>
      <c r="T423" s="62"/>
      <c r="U423" s="62"/>
      <c r="V423" s="56"/>
      <c r="W423" s="56"/>
      <c r="X423" s="56"/>
    </row>
    <row r="424" spans="3:24" s="2" customFormat="1" ht="15.75" customHeight="1">
      <c r="C424" s="17"/>
      <c r="D424" s="18"/>
      <c r="E424" s="18"/>
      <c r="F424" s="30"/>
      <c r="K424" s="67"/>
      <c r="L424" s="67"/>
      <c r="M424" s="67"/>
      <c r="N424" s="62"/>
      <c r="O424" s="62"/>
      <c r="P424" s="62"/>
      <c r="Q424" s="62"/>
      <c r="R424" s="62"/>
      <c r="S424" s="26"/>
      <c r="T424" s="62"/>
      <c r="U424" s="62"/>
      <c r="V424" s="56"/>
      <c r="W424" s="56"/>
      <c r="X424" s="56"/>
    </row>
    <row r="425" spans="3:24" s="2" customFormat="1" ht="15.75" customHeight="1">
      <c r="C425" s="17"/>
      <c r="D425" s="18"/>
      <c r="E425" s="18"/>
      <c r="F425" s="30"/>
      <c r="K425" s="67"/>
      <c r="L425" s="67"/>
      <c r="M425" s="67"/>
      <c r="N425" s="62"/>
      <c r="O425" s="62"/>
      <c r="P425" s="62"/>
      <c r="Q425" s="62"/>
      <c r="R425" s="62"/>
      <c r="S425" s="26"/>
      <c r="T425" s="62"/>
      <c r="U425" s="62"/>
      <c r="V425" s="56"/>
      <c r="W425" s="56"/>
      <c r="X425" s="56"/>
    </row>
    <row r="426" spans="3:24" s="2" customFormat="1" ht="15.75" customHeight="1">
      <c r="C426" s="17"/>
      <c r="D426" s="18"/>
      <c r="E426" s="18"/>
      <c r="F426" s="30"/>
      <c r="K426" s="67"/>
      <c r="L426" s="67"/>
      <c r="M426" s="67"/>
      <c r="N426" s="62"/>
      <c r="O426" s="62"/>
      <c r="P426" s="62"/>
      <c r="Q426" s="62"/>
      <c r="R426" s="62"/>
      <c r="S426" s="26"/>
      <c r="T426" s="62"/>
      <c r="U426" s="62"/>
      <c r="V426" s="56"/>
      <c r="W426" s="56"/>
      <c r="X426" s="56"/>
    </row>
    <row r="427" spans="3:24" s="2" customFormat="1" ht="15.75" customHeight="1">
      <c r="C427" s="17"/>
      <c r="D427" s="18"/>
      <c r="E427" s="18"/>
      <c r="F427" s="30"/>
      <c r="K427" s="67"/>
      <c r="L427" s="67"/>
      <c r="M427" s="67"/>
      <c r="N427" s="62"/>
      <c r="O427" s="62"/>
      <c r="P427" s="62"/>
      <c r="Q427" s="62"/>
      <c r="R427" s="62"/>
      <c r="S427" s="26"/>
      <c r="T427" s="62"/>
      <c r="U427" s="62"/>
      <c r="V427" s="56"/>
      <c r="W427" s="56"/>
      <c r="X427" s="56"/>
    </row>
    <row r="428" spans="3:24" s="2" customFormat="1" ht="15.75" customHeight="1">
      <c r="C428" s="17"/>
      <c r="D428" s="18"/>
      <c r="E428" s="18"/>
      <c r="F428" s="30"/>
      <c r="K428" s="67"/>
      <c r="L428" s="67"/>
      <c r="M428" s="67"/>
      <c r="N428" s="62"/>
      <c r="O428" s="62"/>
      <c r="P428" s="62"/>
      <c r="Q428" s="62"/>
      <c r="R428" s="62"/>
      <c r="S428" s="26"/>
      <c r="T428" s="62"/>
      <c r="U428" s="62"/>
      <c r="V428" s="56"/>
      <c r="W428" s="56"/>
      <c r="X428" s="56"/>
    </row>
    <row r="429" spans="3:24" s="2" customFormat="1" ht="15.75" customHeight="1">
      <c r="C429" s="17"/>
      <c r="D429" s="18"/>
      <c r="E429" s="18"/>
      <c r="F429" s="30"/>
      <c r="K429" s="67"/>
      <c r="L429" s="67"/>
      <c r="M429" s="67"/>
      <c r="N429" s="62"/>
      <c r="O429" s="62"/>
      <c r="P429" s="62"/>
      <c r="Q429" s="62"/>
      <c r="R429" s="62"/>
      <c r="S429" s="26"/>
      <c r="T429" s="62"/>
      <c r="U429" s="62"/>
      <c r="V429" s="56"/>
      <c r="W429" s="56"/>
      <c r="X429" s="56"/>
    </row>
    <row r="430" spans="3:24" s="2" customFormat="1" ht="15.75" customHeight="1">
      <c r="C430" s="17"/>
      <c r="D430" s="18"/>
      <c r="E430" s="18"/>
      <c r="F430" s="30"/>
      <c r="K430" s="67"/>
      <c r="L430" s="67"/>
      <c r="M430" s="67"/>
      <c r="N430" s="62"/>
      <c r="O430" s="62"/>
      <c r="P430" s="62"/>
      <c r="Q430" s="62"/>
      <c r="R430" s="62"/>
      <c r="S430" s="26"/>
      <c r="T430" s="62"/>
      <c r="U430" s="62"/>
      <c r="V430" s="56"/>
      <c r="W430" s="56"/>
      <c r="X430" s="56"/>
    </row>
    <row r="431" spans="3:24" s="2" customFormat="1" ht="15.75" customHeight="1">
      <c r="C431" s="17"/>
      <c r="D431" s="18"/>
      <c r="E431" s="18"/>
      <c r="F431" s="30"/>
      <c r="K431" s="67"/>
      <c r="L431" s="67"/>
      <c r="M431" s="67"/>
      <c r="N431" s="62"/>
      <c r="O431" s="62"/>
      <c r="P431" s="62"/>
      <c r="Q431" s="62"/>
      <c r="R431" s="62"/>
      <c r="S431" s="26"/>
      <c r="T431" s="62"/>
      <c r="U431" s="62"/>
      <c r="V431" s="56"/>
      <c r="W431" s="56"/>
      <c r="X431" s="56"/>
    </row>
    <row r="432" spans="3:24" s="2" customFormat="1" ht="15.75" customHeight="1">
      <c r="C432" s="17"/>
      <c r="D432" s="18"/>
      <c r="E432" s="18"/>
      <c r="F432" s="30"/>
      <c r="K432" s="67"/>
      <c r="L432" s="67"/>
      <c r="M432" s="67"/>
      <c r="N432" s="62"/>
      <c r="O432" s="62"/>
      <c r="P432" s="62"/>
      <c r="Q432" s="62"/>
      <c r="R432" s="62"/>
      <c r="S432" s="26"/>
      <c r="T432" s="62"/>
      <c r="U432" s="62"/>
      <c r="V432" s="56"/>
      <c r="W432" s="56"/>
      <c r="X432" s="56"/>
    </row>
    <row r="433" spans="3:24" s="2" customFormat="1" ht="15.75" customHeight="1">
      <c r="C433" s="17"/>
      <c r="D433" s="18"/>
      <c r="E433" s="18"/>
      <c r="F433" s="30"/>
      <c r="K433" s="67"/>
      <c r="L433" s="67"/>
      <c r="M433" s="67"/>
      <c r="N433" s="62"/>
      <c r="O433" s="62"/>
      <c r="P433" s="62"/>
      <c r="Q433" s="62"/>
      <c r="R433" s="62"/>
      <c r="S433" s="26"/>
      <c r="T433" s="62"/>
      <c r="U433" s="62"/>
      <c r="V433" s="56"/>
      <c r="W433" s="56"/>
      <c r="X433" s="56"/>
    </row>
    <row r="434" spans="3:24" s="2" customFormat="1" ht="15.75" customHeight="1">
      <c r="C434" s="17"/>
      <c r="D434" s="18"/>
      <c r="E434" s="18"/>
      <c r="F434" s="30"/>
      <c r="K434" s="67"/>
      <c r="L434" s="67"/>
      <c r="M434" s="67"/>
      <c r="N434" s="62"/>
      <c r="O434" s="62"/>
      <c r="P434" s="62"/>
      <c r="Q434" s="62"/>
      <c r="R434" s="62"/>
      <c r="S434" s="26"/>
      <c r="T434" s="62"/>
      <c r="U434" s="62"/>
      <c r="V434" s="56"/>
      <c r="W434" s="56"/>
      <c r="X434" s="56"/>
    </row>
    <row r="435" spans="3:24" s="2" customFormat="1" ht="15.75" customHeight="1">
      <c r="C435" s="17"/>
      <c r="D435" s="18"/>
      <c r="E435" s="18"/>
      <c r="F435" s="30"/>
      <c r="K435" s="67"/>
      <c r="L435" s="67"/>
      <c r="M435" s="67"/>
      <c r="N435" s="62"/>
      <c r="O435" s="62"/>
      <c r="P435" s="62"/>
      <c r="Q435" s="62"/>
      <c r="R435" s="62"/>
      <c r="S435" s="26"/>
      <c r="T435" s="62"/>
      <c r="U435" s="62"/>
      <c r="V435" s="56"/>
      <c r="W435" s="56"/>
      <c r="X435" s="56"/>
    </row>
    <row r="436" spans="3:24" s="2" customFormat="1" ht="15.75" customHeight="1">
      <c r="C436" s="17"/>
      <c r="D436" s="18"/>
      <c r="E436" s="18"/>
      <c r="F436" s="30"/>
      <c r="K436" s="67"/>
      <c r="L436" s="67"/>
      <c r="M436" s="67"/>
      <c r="N436" s="62"/>
      <c r="O436" s="62"/>
      <c r="P436" s="62"/>
      <c r="Q436" s="62"/>
      <c r="R436" s="62"/>
      <c r="S436" s="26"/>
      <c r="T436" s="62"/>
      <c r="U436" s="62"/>
      <c r="V436" s="56"/>
      <c r="W436" s="56"/>
      <c r="X436" s="56"/>
    </row>
    <row r="437" spans="3:24" s="2" customFormat="1" ht="15.75" customHeight="1">
      <c r="C437" s="17"/>
      <c r="D437" s="18"/>
      <c r="E437" s="18"/>
      <c r="F437" s="30"/>
      <c r="K437" s="67"/>
      <c r="L437" s="67"/>
      <c r="M437" s="67"/>
      <c r="N437" s="62"/>
      <c r="O437" s="62"/>
      <c r="P437" s="62"/>
      <c r="Q437" s="62"/>
      <c r="R437" s="62"/>
      <c r="S437" s="26"/>
      <c r="T437" s="62"/>
      <c r="U437" s="62"/>
      <c r="V437" s="56"/>
      <c r="W437" s="56"/>
      <c r="X437" s="56"/>
    </row>
    <row r="438" spans="3:24" s="2" customFormat="1" ht="15.75" customHeight="1">
      <c r="C438" s="17"/>
      <c r="D438" s="18"/>
      <c r="E438" s="18"/>
      <c r="F438" s="30"/>
      <c r="K438" s="67"/>
      <c r="L438" s="67"/>
      <c r="M438" s="67"/>
      <c r="N438" s="62"/>
      <c r="O438" s="62"/>
      <c r="P438" s="62"/>
      <c r="Q438" s="62"/>
      <c r="R438" s="62"/>
      <c r="S438" s="26"/>
      <c r="T438" s="62"/>
      <c r="U438" s="62"/>
      <c r="V438" s="56"/>
      <c r="W438" s="56"/>
      <c r="X438" s="56"/>
    </row>
    <row r="439" spans="3:24" s="2" customFormat="1" ht="15.75" customHeight="1">
      <c r="C439" s="17"/>
      <c r="D439" s="18"/>
      <c r="E439" s="18"/>
      <c r="F439" s="30"/>
      <c r="K439" s="67"/>
      <c r="L439" s="67"/>
      <c r="M439" s="67"/>
      <c r="N439" s="62"/>
      <c r="O439" s="62"/>
      <c r="P439" s="62"/>
      <c r="Q439" s="62"/>
      <c r="R439" s="62"/>
      <c r="S439" s="26"/>
      <c r="T439" s="62"/>
      <c r="U439" s="62"/>
      <c r="V439" s="56"/>
      <c r="W439" s="56"/>
      <c r="X439" s="56"/>
    </row>
    <row r="440" spans="3:24" s="2" customFormat="1" ht="15.75" customHeight="1">
      <c r="C440" s="17"/>
      <c r="D440" s="18"/>
      <c r="E440" s="18"/>
      <c r="F440" s="30"/>
      <c r="K440" s="67"/>
      <c r="L440" s="67"/>
      <c r="M440" s="67"/>
      <c r="N440" s="62"/>
      <c r="O440" s="62"/>
      <c r="P440" s="62"/>
      <c r="Q440" s="62"/>
      <c r="R440" s="62"/>
      <c r="S440" s="26"/>
      <c r="T440" s="62"/>
      <c r="U440" s="62"/>
      <c r="V440" s="56"/>
      <c r="W440" s="56"/>
      <c r="X440" s="56"/>
    </row>
    <row r="441" spans="3:24" s="2" customFormat="1" ht="15.75" customHeight="1">
      <c r="C441" s="17"/>
      <c r="D441" s="18"/>
      <c r="E441" s="18"/>
      <c r="F441" s="30"/>
      <c r="K441" s="67"/>
      <c r="L441" s="67"/>
      <c r="M441" s="67"/>
      <c r="N441" s="62"/>
      <c r="O441" s="62"/>
      <c r="P441" s="62"/>
      <c r="Q441" s="62"/>
      <c r="R441" s="62"/>
      <c r="S441" s="26"/>
      <c r="T441" s="62"/>
      <c r="U441" s="62"/>
      <c r="V441" s="56"/>
      <c r="W441" s="56"/>
      <c r="X441" s="56"/>
    </row>
    <row r="442" spans="3:24" s="2" customFormat="1" ht="15.75" customHeight="1">
      <c r="C442" s="17"/>
      <c r="D442" s="18"/>
      <c r="E442" s="18"/>
      <c r="F442" s="30"/>
      <c r="K442" s="67"/>
      <c r="L442" s="67"/>
      <c r="M442" s="67"/>
      <c r="N442" s="62"/>
      <c r="O442" s="62"/>
      <c r="P442" s="62"/>
      <c r="Q442" s="62"/>
      <c r="R442" s="62"/>
      <c r="S442" s="26"/>
      <c r="T442" s="62"/>
      <c r="U442" s="62"/>
      <c r="V442" s="56"/>
      <c r="W442" s="56"/>
      <c r="X442" s="56"/>
    </row>
    <row r="443" spans="3:24" s="2" customFormat="1" ht="15.75" customHeight="1">
      <c r="C443" s="17"/>
      <c r="D443" s="18"/>
      <c r="E443" s="18"/>
      <c r="F443" s="30"/>
      <c r="K443" s="67"/>
      <c r="L443" s="67"/>
      <c r="M443" s="67"/>
      <c r="N443" s="62"/>
      <c r="O443" s="62"/>
      <c r="P443" s="62"/>
      <c r="Q443" s="62"/>
      <c r="R443" s="62"/>
      <c r="S443" s="26"/>
      <c r="T443" s="62"/>
      <c r="U443" s="62"/>
      <c r="V443" s="56"/>
      <c r="W443" s="56"/>
      <c r="X443" s="56"/>
    </row>
    <row r="444" spans="3:24" s="2" customFormat="1" ht="15.75" customHeight="1">
      <c r="C444" s="17"/>
      <c r="D444" s="18"/>
      <c r="E444" s="18"/>
      <c r="F444" s="30"/>
      <c r="K444" s="67"/>
      <c r="L444" s="67"/>
      <c r="M444" s="67"/>
      <c r="N444" s="62"/>
      <c r="O444" s="62"/>
      <c r="P444" s="62"/>
      <c r="Q444" s="62"/>
      <c r="R444" s="62"/>
      <c r="S444" s="26"/>
      <c r="T444" s="62"/>
      <c r="U444" s="62"/>
      <c r="V444" s="56"/>
      <c r="W444" s="56"/>
      <c r="X444" s="56"/>
    </row>
    <row r="445" spans="3:24" s="2" customFormat="1" ht="15.75" customHeight="1">
      <c r="C445" s="17"/>
      <c r="D445" s="18"/>
      <c r="E445" s="18"/>
      <c r="F445" s="30"/>
      <c r="K445" s="67"/>
      <c r="L445" s="67"/>
      <c r="M445" s="67"/>
      <c r="N445" s="62"/>
      <c r="O445" s="62"/>
      <c r="P445" s="62"/>
      <c r="Q445" s="62"/>
      <c r="R445" s="62"/>
      <c r="S445" s="26"/>
      <c r="T445" s="62"/>
      <c r="U445" s="62"/>
      <c r="V445" s="56"/>
      <c r="W445" s="56"/>
      <c r="X445" s="56"/>
    </row>
    <row r="446" spans="3:24" s="2" customFormat="1" ht="15.75" customHeight="1">
      <c r="C446" s="17"/>
      <c r="D446" s="18"/>
      <c r="E446" s="18"/>
      <c r="F446" s="30"/>
      <c r="K446" s="67"/>
      <c r="L446" s="67"/>
      <c r="M446" s="67"/>
      <c r="N446" s="62"/>
      <c r="O446" s="62"/>
      <c r="P446" s="62"/>
      <c r="Q446" s="62"/>
      <c r="R446" s="62"/>
      <c r="S446" s="26"/>
      <c r="T446" s="62"/>
      <c r="U446" s="62"/>
      <c r="V446" s="56"/>
      <c r="W446" s="56"/>
      <c r="X446" s="56"/>
    </row>
    <row r="447" spans="3:24" s="2" customFormat="1" ht="15.75" customHeight="1">
      <c r="C447" s="17"/>
      <c r="D447" s="18"/>
      <c r="E447" s="18"/>
      <c r="F447" s="30"/>
      <c r="K447" s="67"/>
      <c r="L447" s="67"/>
      <c r="M447" s="67"/>
      <c r="N447" s="62"/>
      <c r="O447" s="62"/>
      <c r="P447" s="62"/>
      <c r="Q447" s="62"/>
      <c r="R447" s="62"/>
      <c r="S447" s="26"/>
      <c r="T447" s="62"/>
      <c r="U447" s="62"/>
      <c r="V447" s="56"/>
      <c r="W447" s="56"/>
      <c r="X447" s="56"/>
    </row>
    <row r="448" spans="3:24" s="2" customFormat="1" ht="15.75" customHeight="1">
      <c r="C448" s="17"/>
      <c r="D448" s="18"/>
      <c r="E448" s="18"/>
      <c r="F448" s="30"/>
      <c r="K448" s="67"/>
      <c r="L448" s="67"/>
      <c r="M448" s="67"/>
      <c r="N448" s="62"/>
      <c r="O448" s="62"/>
      <c r="P448" s="62"/>
      <c r="Q448" s="62"/>
      <c r="R448" s="62"/>
      <c r="S448" s="26"/>
      <c r="T448" s="62"/>
      <c r="U448" s="62"/>
      <c r="V448" s="56"/>
      <c r="W448" s="56"/>
      <c r="X448" s="56"/>
    </row>
    <row r="449" spans="3:24" s="2" customFormat="1" ht="15.75" customHeight="1">
      <c r="C449" s="17"/>
      <c r="D449" s="18"/>
      <c r="E449" s="18"/>
      <c r="F449" s="30"/>
      <c r="K449" s="67"/>
      <c r="L449" s="67"/>
      <c r="M449" s="67"/>
      <c r="N449" s="62"/>
      <c r="O449" s="62"/>
      <c r="P449" s="62"/>
      <c r="Q449" s="62"/>
      <c r="R449" s="62"/>
      <c r="S449" s="26"/>
      <c r="T449" s="62"/>
      <c r="U449" s="62"/>
      <c r="V449" s="56"/>
      <c r="W449" s="56"/>
      <c r="X449" s="56"/>
    </row>
    <row r="450" spans="3:24" s="2" customFormat="1" ht="15.75" customHeight="1">
      <c r="C450" s="17"/>
      <c r="D450" s="18"/>
      <c r="E450" s="18"/>
      <c r="F450" s="30"/>
      <c r="K450" s="67"/>
      <c r="L450" s="67"/>
      <c r="M450" s="67"/>
      <c r="N450" s="62"/>
      <c r="O450" s="62"/>
      <c r="P450" s="62"/>
      <c r="Q450" s="62"/>
      <c r="R450" s="62"/>
      <c r="S450" s="26"/>
      <c r="T450" s="62"/>
      <c r="U450" s="62"/>
      <c r="V450" s="56"/>
      <c r="W450" s="56"/>
      <c r="X450" s="56"/>
    </row>
    <row r="451" spans="3:24" s="2" customFormat="1" ht="15.75" customHeight="1">
      <c r="C451" s="17"/>
      <c r="D451" s="18"/>
      <c r="E451" s="18"/>
      <c r="F451" s="30"/>
      <c r="K451" s="67"/>
      <c r="L451" s="67"/>
      <c r="M451" s="67"/>
      <c r="N451" s="62"/>
      <c r="O451" s="62"/>
      <c r="P451" s="62"/>
      <c r="Q451" s="62"/>
      <c r="R451" s="62"/>
      <c r="S451" s="26"/>
      <c r="T451" s="62"/>
      <c r="U451" s="62"/>
      <c r="V451" s="56"/>
      <c r="W451" s="56"/>
      <c r="X451" s="56"/>
    </row>
    <row r="452" spans="3:24" s="2" customFormat="1" ht="15.75" customHeight="1">
      <c r="C452" s="17"/>
      <c r="D452" s="18"/>
      <c r="E452" s="18"/>
      <c r="F452" s="30"/>
      <c r="K452" s="67"/>
      <c r="L452" s="67"/>
      <c r="M452" s="67"/>
      <c r="N452" s="62"/>
      <c r="O452" s="62"/>
      <c r="P452" s="62"/>
      <c r="Q452" s="62"/>
      <c r="R452" s="62"/>
      <c r="S452" s="26"/>
      <c r="T452" s="62"/>
      <c r="U452" s="62"/>
      <c r="V452" s="56"/>
      <c r="W452" s="56"/>
      <c r="X452" s="56"/>
    </row>
    <row r="453" spans="3:24" s="2" customFormat="1" ht="15.75" customHeight="1">
      <c r="C453" s="17"/>
      <c r="D453" s="18"/>
      <c r="E453" s="18"/>
      <c r="F453" s="30"/>
      <c r="K453" s="67"/>
      <c r="L453" s="67"/>
      <c r="M453" s="67"/>
      <c r="N453" s="62"/>
      <c r="O453" s="62"/>
      <c r="P453" s="62"/>
      <c r="Q453" s="62"/>
      <c r="R453" s="62"/>
      <c r="S453" s="26"/>
      <c r="T453" s="62"/>
      <c r="U453" s="62"/>
      <c r="V453" s="56"/>
      <c r="W453" s="56"/>
      <c r="X453" s="56"/>
    </row>
    <row r="454" spans="3:24" s="2" customFormat="1" ht="15.75" customHeight="1">
      <c r="C454" s="17"/>
      <c r="D454" s="18"/>
      <c r="E454" s="18"/>
      <c r="F454" s="30"/>
      <c r="K454" s="67"/>
      <c r="L454" s="67"/>
      <c r="M454" s="67"/>
      <c r="N454" s="62"/>
      <c r="O454" s="62"/>
      <c r="P454" s="62"/>
      <c r="Q454" s="62"/>
      <c r="R454" s="62"/>
      <c r="S454" s="26"/>
      <c r="T454" s="62"/>
      <c r="U454" s="62"/>
      <c r="V454" s="56"/>
      <c r="W454" s="56"/>
      <c r="X454" s="56"/>
    </row>
    <row r="455" spans="3:24" s="2" customFormat="1" ht="15.75" customHeight="1">
      <c r="C455" s="17"/>
      <c r="D455" s="18"/>
      <c r="E455" s="18"/>
      <c r="F455" s="30"/>
      <c r="K455" s="67"/>
      <c r="L455" s="67"/>
      <c r="M455" s="67"/>
      <c r="N455" s="62"/>
      <c r="O455" s="62"/>
      <c r="P455" s="62"/>
      <c r="Q455" s="62"/>
      <c r="R455" s="62"/>
      <c r="S455" s="26"/>
      <c r="T455" s="62"/>
      <c r="U455" s="62"/>
      <c r="V455" s="56"/>
      <c r="W455" s="56"/>
      <c r="X455" s="56"/>
    </row>
    <row r="456" spans="3:24" s="2" customFormat="1" ht="15.75" customHeight="1">
      <c r="C456" s="17"/>
      <c r="D456" s="18"/>
      <c r="E456" s="18"/>
      <c r="F456" s="30"/>
      <c r="K456" s="67"/>
      <c r="L456" s="67"/>
      <c r="M456" s="67"/>
      <c r="N456" s="62"/>
      <c r="O456" s="62"/>
      <c r="P456" s="62"/>
      <c r="Q456" s="62"/>
      <c r="R456" s="62"/>
      <c r="S456" s="26"/>
      <c r="T456" s="62"/>
      <c r="U456" s="62"/>
      <c r="V456" s="56"/>
      <c r="W456" s="56"/>
      <c r="X456" s="56"/>
    </row>
    <row r="457" spans="3:24" s="2" customFormat="1" ht="15.75" customHeight="1">
      <c r="C457" s="17"/>
      <c r="D457" s="18"/>
      <c r="E457" s="18"/>
      <c r="F457" s="30"/>
      <c r="K457" s="67"/>
      <c r="L457" s="67"/>
      <c r="M457" s="67"/>
      <c r="N457" s="62"/>
      <c r="O457" s="62"/>
      <c r="P457" s="62"/>
      <c r="Q457" s="62"/>
      <c r="R457" s="62"/>
      <c r="S457" s="26"/>
      <c r="T457" s="62"/>
      <c r="U457" s="62"/>
      <c r="V457" s="56"/>
      <c r="W457" s="56"/>
      <c r="X457" s="56"/>
    </row>
    <row r="458" spans="3:24" s="2" customFormat="1" ht="15.75" customHeight="1">
      <c r="C458" s="17"/>
      <c r="D458" s="18"/>
      <c r="E458" s="18"/>
      <c r="F458" s="30"/>
      <c r="K458" s="67"/>
      <c r="L458" s="67"/>
      <c r="M458" s="67"/>
      <c r="N458" s="62"/>
      <c r="O458" s="62"/>
      <c r="P458" s="62"/>
      <c r="Q458" s="62"/>
      <c r="R458" s="62"/>
      <c r="S458" s="26"/>
      <c r="T458" s="62"/>
      <c r="U458" s="62"/>
      <c r="V458" s="56"/>
      <c r="W458" s="56"/>
      <c r="X458" s="56"/>
    </row>
    <row r="459" spans="3:24" s="2" customFormat="1" ht="15.75" customHeight="1">
      <c r="C459" s="17"/>
      <c r="D459" s="18"/>
      <c r="E459" s="18"/>
      <c r="F459" s="30"/>
      <c r="K459" s="67"/>
      <c r="L459" s="67"/>
      <c r="M459" s="67"/>
      <c r="N459" s="62"/>
      <c r="O459" s="62"/>
      <c r="P459" s="62"/>
      <c r="Q459" s="62"/>
      <c r="R459" s="62"/>
      <c r="S459" s="26"/>
      <c r="T459" s="62"/>
      <c r="U459" s="62"/>
      <c r="V459" s="56"/>
      <c r="W459" s="56"/>
      <c r="X459" s="56"/>
    </row>
    <row r="460" spans="3:24" s="2" customFormat="1" ht="15.75" customHeight="1">
      <c r="C460" s="17"/>
      <c r="D460" s="18"/>
      <c r="E460" s="18"/>
      <c r="F460" s="30"/>
      <c r="K460" s="67"/>
      <c r="L460" s="67"/>
      <c r="M460" s="67"/>
      <c r="N460" s="62"/>
      <c r="O460" s="62"/>
      <c r="P460" s="62"/>
      <c r="Q460" s="62"/>
      <c r="R460" s="62"/>
      <c r="S460" s="26"/>
      <c r="T460" s="62"/>
      <c r="U460" s="62"/>
      <c r="V460" s="56"/>
      <c r="W460" s="56"/>
      <c r="X460" s="56"/>
    </row>
    <row r="461" spans="3:24" s="2" customFormat="1" ht="15.75" customHeight="1">
      <c r="C461" s="17"/>
      <c r="D461" s="18"/>
      <c r="E461" s="18"/>
      <c r="F461" s="30"/>
      <c r="K461" s="67"/>
      <c r="L461" s="67"/>
      <c r="M461" s="67"/>
      <c r="N461" s="62"/>
      <c r="O461" s="62"/>
      <c r="P461" s="62"/>
      <c r="Q461" s="62"/>
      <c r="R461" s="62"/>
      <c r="S461" s="26"/>
      <c r="T461" s="62"/>
      <c r="U461" s="62"/>
      <c r="V461" s="56"/>
      <c r="W461" s="56"/>
      <c r="X461" s="56"/>
    </row>
    <row r="462" spans="3:24" s="2" customFormat="1" ht="15.75" customHeight="1">
      <c r="C462" s="17"/>
      <c r="D462" s="18"/>
      <c r="E462" s="18"/>
      <c r="F462" s="30"/>
      <c r="K462" s="67"/>
      <c r="L462" s="67"/>
      <c r="M462" s="67"/>
      <c r="N462" s="62"/>
      <c r="O462" s="62"/>
      <c r="P462" s="62"/>
      <c r="Q462" s="62"/>
      <c r="R462" s="62"/>
      <c r="S462" s="26"/>
      <c r="T462" s="62"/>
      <c r="U462" s="62"/>
      <c r="V462" s="56"/>
      <c r="W462" s="56"/>
      <c r="X462" s="56"/>
    </row>
    <row r="463" spans="3:24" s="2" customFormat="1" ht="15.75" customHeight="1">
      <c r="C463" s="17"/>
      <c r="D463" s="18"/>
      <c r="E463" s="18"/>
      <c r="F463" s="30"/>
      <c r="K463" s="67"/>
      <c r="L463" s="67"/>
      <c r="M463" s="67"/>
      <c r="N463" s="62"/>
      <c r="O463" s="62"/>
      <c r="P463" s="62"/>
      <c r="Q463" s="62"/>
      <c r="R463" s="62"/>
      <c r="S463" s="26"/>
      <c r="T463" s="62"/>
      <c r="U463" s="62"/>
      <c r="V463" s="56"/>
      <c r="W463" s="56"/>
      <c r="X463" s="56"/>
    </row>
    <row r="464" spans="3:24" s="2" customFormat="1" ht="15.75" customHeight="1">
      <c r="C464" s="17"/>
      <c r="D464" s="18"/>
      <c r="E464" s="18"/>
      <c r="F464" s="30"/>
      <c r="K464" s="67"/>
      <c r="L464" s="67"/>
      <c r="M464" s="67"/>
      <c r="N464" s="62"/>
      <c r="O464" s="62"/>
      <c r="P464" s="62"/>
      <c r="Q464" s="62"/>
      <c r="R464" s="62"/>
      <c r="S464" s="26"/>
      <c r="T464" s="62"/>
      <c r="U464" s="62"/>
      <c r="V464" s="56"/>
      <c r="W464" s="56"/>
      <c r="X464" s="56"/>
    </row>
    <row r="465" spans="3:24" s="2" customFormat="1" ht="15.75" customHeight="1">
      <c r="C465" s="17"/>
      <c r="D465" s="18"/>
      <c r="E465" s="18"/>
      <c r="F465" s="30"/>
      <c r="K465" s="67"/>
      <c r="L465" s="67"/>
      <c r="M465" s="67"/>
      <c r="N465" s="62"/>
      <c r="O465" s="62"/>
      <c r="P465" s="62"/>
      <c r="Q465" s="62"/>
      <c r="R465" s="62"/>
      <c r="S465" s="26"/>
      <c r="T465" s="62"/>
      <c r="U465" s="62"/>
      <c r="V465" s="56"/>
      <c r="W465" s="56"/>
      <c r="X465" s="56"/>
    </row>
    <row r="466" spans="3:24" s="2" customFormat="1" ht="15.75" customHeight="1">
      <c r="C466" s="17"/>
      <c r="D466" s="18"/>
      <c r="E466" s="18"/>
      <c r="F466" s="30"/>
      <c r="K466" s="67"/>
      <c r="L466" s="67"/>
      <c r="M466" s="67"/>
      <c r="N466" s="62"/>
      <c r="O466" s="62"/>
      <c r="P466" s="62"/>
      <c r="Q466" s="62"/>
      <c r="R466" s="62"/>
      <c r="S466" s="26"/>
      <c r="T466" s="62"/>
      <c r="U466" s="62"/>
      <c r="V466" s="56"/>
      <c r="W466" s="56"/>
      <c r="X466" s="56"/>
    </row>
    <row r="467" spans="3:24" s="2" customFormat="1" ht="15.75" customHeight="1">
      <c r="C467" s="17"/>
      <c r="D467" s="18"/>
      <c r="E467" s="18"/>
      <c r="F467" s="30"/>
      <c r="K467" s="67"/>
      <c r="L467" s="67"/>
      <c r="M467" s="67"/>
      <c r="N467" s="62"/>
      <c r="O467" s="62"/>
      <c r="P467" s="62"/>
      <c r="Q467" s="62"/>
      <c r="R467" s="62"/>
      <c r="S467" s="26"/>
      <c r="T467" s="62"/>
      <c r="U467" s="62"/>
      <c r="V467" s="56"/>
      <c r="W467" s="56"/>
      <c r="X467" s="56"/>
    </row>
    <row r="468" spans="3:24" s="2" customFormat="1" ht="15.75" customHeight="1">
      <c r="C468" s="17"/>
      <c r="D468" s="18"/>
      <c r="E468" s="18"/>
      <c r="F468" s="30"/>
      <c r="K468" s="67"/>
      <c r="L468" s="67"/>
      <c r="M468" s="67"/>
      <c r="N468" s="62"/>
      <c r="O468" s="62"/>
      <c r="P468" s="62"/>
      <c r="Q468" s="62"/>
      <c r="R468" s="62"/>
      <c r="S468" s="26"/>
      <c r="T468" s="62"/>
      <c r="U468" s="62"/>
      <c r="V468" s="56"/>
      <c r="W468" s="56"/>
      <c r="X468" s="56"/>
    </row>
    <row r="469" spans="3:24" s="2" customFormat="1" ht="15.75" customHeight="1">
      <c r="C469" s="17"/>
      <c r="D469" s="18"/>
      <c r="E469" s="18"/>
      <c r="F469" s="30"/>
      <c r="K469" s="67"/>
      <c r="L469" s="67"/>
      <c r="M469" s="67"/>
      <c r="N469" s="62"/>
      <c r="O469" s="62"/>
      <c r="P469" s="62"/>
      <c r="Q469" s="62"/>
      <c r="R469" s="62"/>
      <c r="S469" s="26"/>
      <c r="T469" s="62"/>
      <c r="U469" s="62"/>
      <c r="V469" s="56"/>
      <c r="W469" s="56"/>
      <c r="X469" s="56"/>
    </row>
    <row r="470" spans="3:24" s="2" customFormat="1" ht="15.75" customHeight="1">
      <c r="C470" s="17"/>
      <c r="D470" s="18"/>
      <c r="E470" s="18"/>
      <c r="F470" s="30"/>
      <c r="K470" s="67"/>
      <c r="L470" s="67"/>
      <c r="M470" s="67"/>
      <c r="N470" s="62"/>
      <c r="O470" s="62"/>
      <c r="P470" s="62"/>
      <c r="Q470" s="62"/>
      <c r="R470" s="62"/>
      <c r="S470" s="26"/>
      <c r="T470" s="62"/>
      <c r="U470" s="62"/>
      <c r="V470" s="56"/>
      <c r="W470" s="56"/>
      <c r="X470" s="56"/>
    </row>
    <row r="471" spans="3:24" s="2" customFormat="1" ht="15.75" customHeight="1">
      <c r="C471" s="17"/>
      <c r="D471" s="18"/>
      <c r="E471" s="18"/>
      <c r="F471" s="30"/>
      <c r="K471" s="67"/>
      <c r="L471" s="67"/>
      <c r="M471" s="67"/>
      <c r="N471" s="62"/>
      <c r="O471" s="62"/>
      <c r="P471" s="62"/>
      <c r="Q471" s="62"/>
      <c r="R471" s="62"/>
      <c r="S471" s="26"/>
      <c r="T471" s="62"/>
      <c r="U471" s="62"/>
      <c r="V471" s="56"/>
      <c r="W471" s="56"/>
      <c r="X471" s="56"/>
    </row>
    <row r="472" spans="3:24" s="2" customFormat="1" ht="15.75" customHeight="1">
      <c r="C472" s="17"/>
      <c r="D472" s="18"/>
      <c r="E472" s="18"/>
      <c r="F472" s="30"/>
      <c r="K472" s="67"/>
      <c r="L472" s="67"/>
      <c r="M472" s="67"/>
      <c r="N472" s="62"/>
      <c r="O472" s="62"/>
      <c r="P472" s="62"/>
      <c r="Q472" s="62"/>
      <c r="R472" s="62"/>
      <c r="S472" s="26"/>
      <c r="T472" s="62"/>
      <c r="U472" s="62"/>
      <c r="V472" s="56"/>
      <c r="W472" s="56"/>
      <c r="X472" s="56"/>
    </row>
    <row r="473" spans="3:24" s="2" customFormat="1" ht="15.75" customHeight="1">
      <c r="C473" s="17"/>
      <c r="D473" s="18"/>
      <c r="E473" s="18"/>
      <c r="F473" s="30"/>
      <c r="K473" s="67"/>
      <c r="L473" s="67"/>
      <c r="M473" s="67"/>
      <c r="N473" s="62"/>
      <c r="O473" s="62"/>
      <c r="P473" s="62"/>
      <c r="Q473" s="62"/>
      <c r="R473" s="62"/>
      <c r="S473" s="26"/>
      <c r="T473" s="62"/>
      <c r="U473" s="62"/>
      <c r="V473" s="56"/>
      <c r="W473" s="56"/>
      <c r="X473" s="56"/>
    </row>
    <row r="474" spans="3:24" s="2" customFormat="1" ht="15.75" customHeight="1">
      <c r="C474" s="17"/>
      <c r="D474" s="18"/>
      <c r="E474" s="18"/>
      <c r="F474" s="30"/>
      <c r="K474" s="67"/>
      <c r="L474" s="67"/>
      <c r="M474" s="67"/>
      <c r="N474" s="62"/>
      <c r="O474" s="62"/>
      <c r="P474" s="62"/>
      <c r="Q474" s="62"/>
      <c r="R474" s="62"/>
      <c r="S474" s="26"/>
      <c r="T474" s="62"/>
      <c r="U474" s="62"/>
      <c r="V474" s="56"/>
      <c r="W474" s="56"/>
      <c r="X474" s="56"/>
    </row>
    <row r="475" spans="3:24" s="2" customFormat="1" ht="15.75" customHeight="1">
      <c r="C475" s="17"/>
      <c r="D475" s="18"/>
      <c r="E475" s="18"/>
      <c r="F475" s="30"/>
      <c r="K475" s="67"/>
      <c r="L475" s="67"/>
      <c r="M475" s="67"/>
      <c r="N475" s="62"/>
      <c r="O475" s="62"/>
      <c r="P475" s="62"/>
      <c r="Q475" s="62"/>
      <c r="R475" s="62"/>
      <c r="S475" s="26"/>
      <c r="T475" s="62"/>
      <c r="U475" s="62"/>
      <c r="V475" s="56"/>
      <c r="W475" s="56"/>
      <c r="X475" s="56"/>
    </row>
    <row r="476" spans="3:24" s="2" customFormat="1" ht="15.75" customHeight="1">
      <c r="C476" s="17"/>
      <c r="D476" s="18"/>
      <c r="E476" s="18"/>
      <c r="F476" s="30"/>
      <c r="K476" s="67"/>
      <c r="L476" s="67"/>
      <c r="M476" s="67"/>
      <c r="N476" s="62"/>
      <c r="O476" s="62"/>
      <c r="P476" s="62"/>
      <c r="Q476" s="62"/>
      <c r="R476" s="62"/>
      <c r="S476" s="26"/>
      <c r="T476" s="62"/>
      <c r="U476" s="62"/>
      <c r="V476" s="56"/>
      <c r="W476" s="56"/>
      <c r="X476" s="56"/>
    </row>
    <row r="477" spans="3:24" s="2" customFormat="1" ht="15.75" customHeight="1">
      <c r="C477" s="17"/>
      <c r="D477" s="18"/>
      <c r="E477" s="18"/>
      <c r="F477" s="30"/>
      <c r="K477" s="67"/>
      <c r="L477" s="67"/>
      <c r="M477" s="67"/>
      <c r="N477" s="62"/>
      <c r="O477" s="62"/>
      <c r="P477" s="62"/>
      <c r="Q477" s="62"/>
      <c r="R477" s="62"/>
      <c r="S477" s="26"/>
      <c r="T477" s="62"/>
      <c r="U477" s="62"/>
      <c r="V477" s="56"/>
      <c r="W477" s="56"/>
      <c r="X477" s="56"/>
    </row>
    <row r="478" spans="3:24" s="2" customFormat="1" ht="15.75" customHeight="1">
      <c r="C478" s="17"/>
      <c r="D478" s="18"/>
      <c r="E478" s="18"/>
      <c r="F478" s="30"/>
      <c r="K478" s="67"/>
      <c r="L478" s="67"/>
      <c r="M478" s="67"/>
      <c r="N478" s="62"/>
      <c r="O478" s="62"/>
      <c r="P478" s="62"/>
      <c r="Q478" s="62"/>
      <c r="R478" s="62"/>
      <c r="S478" s="26"/>
      <c r="T478" s="62"/>
      <c r="U478" s="62"/>
      <c r="V478" s="56"/>
      <c r="W478" s="56"/>
      <c r="X478" s="56"/>
    </row>
    <row r="479" spans="3:24" s="2" customFormat="1" ht="15.75" customHeight="1">
      <c r="C479" s="17"/>
      <c r="D479" s="18"/>
      <c r="E479" s="18"/>
      <c r="F479" s="30"/>
      <c r="K479" s="67"/>
      <c r="L479" s="67"/>
      <c r="M479" s="67"/>
      <c r="N479" s="62"/>
      <c r="O479" s="62"/>
      <c r="P479" s="62"/>
      <c r="Q479" s="62"/>
      <c r="R479" s="62"/>
      <c r="S479" s="26"/>
      <c r="T479" s="62"/>
      <c r="U479" s="62"/>
      <c r="V479" s="56"/>
      <c r="W479" s="56"/>
      <c r="X479" s="56"/>
    </row>
    <row r="480" spans="3:24" s="2" customFormat="1" ht="15.75" customHeight="1">
      <c r="C480" s="17"/>
      <c r="D480" s="18"/>
      <c r="E480" s="18"/>
      <c r="F480" s="30"/>
      <c r="K480" s="67"/>
      <c r="L480" s="67"/>
      <c r="M480" s="67"/>
      <c r="N480" s="62"/>
      <c r="O480" s="62"/>
      <c r="P480" s="62"/>
      <c r="Q480" s="62"/>
      <c r="R480" s="62"/>
      <c r="S480" s="26"/>
      <c r="T480" s="62"/>
      <c r="U480" s="62"/>
      <c r="V480" s="56"/>
      <c r="W480" s="56"/>
      <c r="X480" s="56"/>
    </row>
    <row r="481" spans="3:24" s="2" customFormat="1" ht="15.75" customHeight="1">
      <c r="C481" s="17"/>
      <c r="D481" s="18"/>
      <c r="E481" s="18"/>
      <c r="F481" s="30"/>
      <c r="K481" s="67"/>
      <c r="L481" s="67"/>
      <c r="M481" s="67"/>
      <c r="N481" s="62"/>
      <c r="O481" s="62"/>
      <c r="P481" s="62"/>
      <c r="Q481" s="62"/>
      <c r="R481" s="62"/>
      <c r="S481" s="26"/>
      <c r="T481" s="62"/>
      <c r="U481" s="62"/>
      <c r="V481" s="56"/>
      <c r="W481" s="56"/>
      <c r="X481" s="56"/>
    </row>
    <row r="482" spans="3:24" s="2" customFormat="1" ht="15.75" customHeight="1">
      <c r="C482" s="17"/>
      <c r="D482" s="18"/>
      <c r="E482" s="18"/>
      <c r="F482" s="30"/>
      <c r="K482" s="67"/>
      <c r="L482" s="67"/>
      <c r="M482" s="67"/>
      <c r="N482" s="62"/>
      <c r="O482" s="62"/>
      <c r="P482" s="62"/>
      <c r="Q482" s="62"/>
      <c r="R482" s="62"/>
      <c r="S482" s="26"/>
      <c r="T482" s="62"/>
      <c r="U482" s="62"/>
      <c r="V482" s="56"/>
      <c r="W482" s="56"/>
      <c r="X482" s="56"/>
    </row>
    <row r="483" spans="3:24" s="2" customFormat="1" ht="15.75" customHeight="1">
      <c r="C483" s="17"/>
      <c r="D483" s="18"/>
      <c r="E483" s="18"/>
      <c r="F483" s="30"/>
      <c r="K483" s="67"/>
      <c r="L483" s="67"/>
      <c r="M483" s="67"/>
      <c r="N483" s="62"/>
      <c r="O483" s="62"/>
      <c r="P483" s="62"/>
      <c r="Q483" s="62"/>
      <c r="R483" s="62"/>
      <c r="S483" s="26"/>
      <c r="T483" s="62"/>
      <c r="U483" s="62"/>
      <c r="V483" s="56"/>
      <c r="W483" s="56"/>
      <c r="X483" s="56"/>
    </row>
    <row r="484" spans="3:24" s="2" customFormat="1" ht="15.75" customHeight="1">
      <c r="C484" s="17"/>
      <c r="D484" s="18"/>
      <c r="E484" s="18"/>
      <c r="F484" s="30"/>
      <c r="K484" s="67"/>
      <c r="L484" s="67"/>
      <c r="M484" s="67"/>
      <c r="N484" s="62"/>
      <c r="O484" s="62"/>
      <c r="P484" s="62"/>
      <c r="Q484" s="62"/>
      <c r="R484" s="62"/>
      <c r="S484" s="26"/>
      <c r="T484" s="62"/>
      <c r="U484" s="62"/>
      <c r="V484" s="56"/>
      <c r="W484" s="56"/>
      <c r="X484" s="56"/>
    </row>
    <row r="485" spans="3:24" s="2" customFormat="1" ht="15.75" customHeight="1">
      <c r="C485" s="17"/>
      <c r="D485" s="18"/>
      <c r="E485" s="18"/>
      <c r="F485" s="30"/>
      <c r="K485" s="67"/>
      <c r="L485" s="67"/>
      <c r="M485" s="67"/>
      <c r="N485" s="62"/>
      <c r="O485" s="62"/>
      <c r="P485" s="62"/>
      <c r="Q485" s="62"/>
      <c r="R485" s="62"/>
      <c r="S485" s="26"/>
      <c r="T485" s="62"/>
      <c r="U485" s="62"/>
      <c r="V485" s="56"/>
      <c r="W485" s="56"/>
      <c r="X485" s="56"/>
    </row>
    <row r="486" spans="3:24" s="2" customFormat="1" ht="15.75" customHeight="1">
      <c r="C486" s="17"/>
      <c r="D486" s="18"/>
      <c r="E486" s="18"/>
      <c r="F486" s="30"/>
      <c r="K486" s="67"/>
      <c r="L486" s="67"/>
      <c r="M486" s="67"/>
      <c r="N486" s="62"/>
      <c r="O486" s="62"/>
      <c r="P486" s="62"/>
      <c r="Q486" s="62"/>
      <c r="R486" s="62"/>
      <c r="S486" s="26"/>
      <c r="T486" s="62"/>
      <c r="U486" s="62"/>
      <c r="V486" s="56"/>
      <c r="W486" s="56"/>
      <c r="X486" s="56"/>
    </row>
    <row r="487" spans="3:24" s="2" customFormat="1" ht="15.75" customHeight="1">
      <c r="C487" s="17"/>
      <c r="D487" s="18"/>
      <c r="E487" s="18"/>
      <c r="F487" s="30"/>
      <c r="K487" s="67"/>
      <c r="L487" s="67"/>
      <c r="M487" s="67"/>
      <c r="N487" s="62"/>
      <c r="O487" s="62"/>
      <c r="P487" s="62"/>
      <c r="Q487" s="62"/>
      <c r="R487" s="62"/>
      <c r="S487" s="26"/>
      <c r="T487" s="62"/>
      <c r="U487" s="62"/>
      <c r="V487" s="56"/>
      <c r="W487" s="56"/>
      <c r="X487" s="56"/>
    </row>
    <row r="488" spans="3:24" s="2" customFormat="1" ht="15.75" customHeight="1">
      <c r="C488" s="17"/>
      <c r="D488" s="18"/>
      <c r="E488" s="18"/>
      <c r="F488" s="30"/>
      <c r="K488" s="67"/>
      <c r="L488" s="67"/>
      <c r="M488" s="67"/>
      <c r="N488" s="62"/>
      <c r="O488" s="62"/>
      <c r="P488" s="62"/>
      <c r="Q488" s="62"/>
      <c r="R488" s="62"/>
      <c r="S488" s="26"/>
      <c r="T488" s="62"/>
      <c r="U488" s="62"/>
      <c r="V488" s="56"/>
      <c r="W488" s="56"/>
      <c r="X488" s="56"/>
    </row>
    <row r="489" spans="3:24" s="2" customFormat="1" ht="15.75" customHeight="1">
      <c r="C489" s="17"/>
      <c r="D489" s="18"/>
      <c r="E489" s="18"/>
      <c r="F489" s="30"/>
      <c r="K489" s="67"/>
      <c r="L489" s="67"/>
      <c r="M489" s="67"/>
      <c r="N489" s="62"/>
      <c r="O489" s="62"/>
      <c r="P489" s="62"/>
      <c r="Q489" s="62"/>
      <c r="R489" s="62"/>
      <c r="S489" s="26"/>
      <c r="T489" s="62"/>
      <c r="U489" s="62"/>
      <c r="V489" s="56"/>
      <c r="W489" s="56"/>
      <c r="X489" s="56"/>
    </row>
    <row r="490" spans="3:24" s="2" customFormat="1" ht="15.75" customHeight="1">
      <c r="C490" s="17"/>
      <c r="D490" s="18"/>
      <c r="E490" s="18"/>
      <c r="F490" s="30"/>
      <c r="K490" s="67"/>
      <c r="L490" s="67"/>
      <c r="M490" s="67"/>
      <c r="N490" s="62"/>
      <c r="O490" s="62"/>
      <c r="P490" s="62"/>
      <c r="Q490" s="62"/>
      <c r="R490" s="62"/>
      <c r="S490" s="26"/>
      <c r="T490" s="62"/>
      <c r="U490" s="62"/>
      <c r="V490" s="56"/>
      <c r="W490" s="56"/>
      <c r="X490" s="56"/>
    </row>
    <row r="491" spans="3:24" s="2" customFormat="1" ht="15.75" customHeight="1">
      <c r="C491" s="17"/>
      <c r="D491" s="18"/>
      <c r="E491" s="18"/>
      <c r="F491" s="30"/>
      <c r="K491" s="67"/>
      <c r="L491" s="67"/>
      <c r="M491" s="67"/>
      <c r="N491" s="62"/>
      <c r="O491" s="62"/>
      <c r="P491" s="62"/>
      <c r="Q491" s="62"/>
      <c r="R491" s="62"/>
      <c r="S491" s="26"/>
      <c r="T491" s="62"/>
      <c r="U491" s="62"/>
      <c r="V491" s="56"/>
      <c r="W491" s="56"/>
      <c r="X491" s="56"/>
    </row>
    <row r="492" spans="3:24" s="2" customFormat="1" ht="15.75" customHeight="1">
      <c r="C492" s="17"/>
      <c r="D492" s="18"/>
      <c r="E492" s="18"/>
      <c r="F492" s="30"/>
      <c r="K492" s="67"/>
      <c r="L492" s="67"/>
      <c r="M492" s="67"/>
      <c r="N492" s="62"/>
      <c r="O492" s="62"/>
      <c r="P492" s="62"/>
      <c r="Q492" s="62"/>
      <c r="R492" s="62"/>
      <c r="S492" s="26"/>
      <c r="T492" s="62"/>
      <c r="U492" s="62"/>
      <c r="V492" s="56"/>
      <c r="W492" s="56"/>
      <c r="X492" s="56"/>
    </row>
    <row r="493" spans="3:24" s="2" customFormat="1" ht="15.75" customHeight="1">
      <c r="C493" s="17"/>
      <c r="D493" s="18"/>
      <c r="E493" s="18"/>
      <c r="F493" s="30"/>
      <c r="K493" s="67"/>
      <c r="L493" s="67"/>
      <c r="M493" s="67"/>
      <c r="N493" s="62"/>
      <c r="O493" s="62"/>
      <c r="P493" s="62"/>
      <c r="Q493" s="62"/>
      <c r="R493" s="62"/>
      <c r="S493" s="26"/>
      <c r="T493" s="62"/>
      <c r="U493" s="62"/>
      <c r="V493" s="56"/>
      <c r="W493" s="56"/>
      <c r="X493" s="56"/>
    </row>
    <row r="494" spans="3:24" s="2" customFormat="1" ht="15.75" customHeight="1">
      <c r="C494" s="17"/>
      <c r="D494" s="18"/>
      <c r="E494" s="18"/>
      <c r="F494" s="30"/>
      <c r="K494" s="67"/>
      <c r="L494" s="67"/>
      <c r="M494" s="67"/>
      <c r="N494" s="62"/>
      <c r="O494" s="62"/>
      <c r="P494" s="62"/>
      <c r="Q494" s="62"/>
      <c r="R494" s="62"/>
      <c r="S494" s="26"/>
      <c r="T494" s="62"/>
      <c r="U494" s="62"/>
      <c r="V494" s="56"/>
      <c r="W494" s="56"/>
      <c r="X494" s="56"/>
    </row>
    <row r="495" spans="3:24" s="2" customFormat="1" ht="15.75" customHeight="1">
      <c r="C495" s="17"/>
      <c r="D495" s="18"/>
      <c r="E495" s="18"/>
      <c r="F495" s="30"/>
      <c r="K495" s="67"/>
      <c r="L495" s="67"/>
      <c r="M495" s="67"/>
      <c r="N495" s="62"/>
      <c r="O495" s="62"/>
      <c r="P495" s="62"/>
      <c r="Q495" s="62"/>
      <c r="R495" s="62"/>
      <c r="S495" s="26"/>
      <c r="T495" s="62"/>
      <c r="U495" s="62"/>
      <c r="V495" s="56"/>
      <c r="W495" s="56"/>
      <c r="X495" s="56"/>
    </row>
    <row r="496" spans="3:24" s="2" customFormat="1" ht="15.75" customHeight="1">
      <c r="C496" s="17"/>
      <c r="D496" s="18"/>
      <c r="E496" s="18"/>
      <c r="F496" s="30"/>
      <c r="K496" s="67"/>
      <c r="L496" s="67"/>
      <c r="M496" s="67"/>
      <c r="N496" s="62"/>
      <c r="O496" s="62"/>
      <c r="P496" s="62"/>
      <c r="Q496" s="62"/>
      <c r="R496" s="62"/>
      <c r="S496" s="26"/>
      <c r="T496" s="62"/>
      <c r="U496" s="62"/>
      <c r="V496" s="56"/>
      <c r="W496" s="56"/>
      <c r="X496" s="56"/>
    </row>
    <row r="497" spans="3:24" s="2" customFormat="1" ht="15.75" customHeight="1">
      <c r="C497" s="17"/>
      <c r="D497" s="18"/>
      <c r="E497" s="18"/>
      <c r="F497" s="30"/>
      <c r="K497" s="67"/>
      <c r="L497" s="67"/>
      <c r="M497" s="67"/>
      <c r="N497" s="62"/>
      <c r="O497" s="62"/>
      <c r="P497" s="62"/>
      <c r="Q497" s="62"/>
      <c r="R497" s="62"/>
      <c r="S497" s="26"/>
      <c r="T497" s="62"/>
      <c r="U497" s="62"/>
      <c r="V497" s="56"/>
      <c r="W497" s="56"/>
      <c r="X497" s="56"/>
    </row>
    <row r="498" spans="3:24" s="2" customFormat="1" ht="15.75" customHeight="1">
      <c r="C498" s="17"/>
      <c r="D498" s="18"/>
      <c r="E498" s="18"/>
      <c r="F498" s="30"/>
      <c r="K498" s="67"/>
      <c r="L498" s="67"/>
      <c r="M498" s="67"/>
      <c r="N498" s="62"/>
      <c r="O498" s="62"/>
      <c r="P498" s="62"/>
      <c r="Q498" s="62"/>
      <c r="R498" s="62"/>
      <c r="S498" s="26"/>
      <c r="T498" s="62"/>
      <c r="U498" s="62"/>
      <c r="V498" s="56"/>
      <c r="W498" s="56"/>
      <c r="X498" s="56"/>
    </row>
    <row r="499" spans="3:24" s="2" customFormat="1" ht="15.75" customHeight="1">
      <c r="C499" s="17"/>
      <c r="D499" s="18"/>
      <c r="E499" s="18"/>
      <c r="F499" s="30"/>
      <c r="K499" s="67"/>
      <c r="L499" s="67"/>
      <c r="M499" s="67"/>
      <c r="N499" s="62"/>
      <c r="O499" s="62"/>
      <c r="P499" s="62"/>
      <c r="Q499" s="62"/>
      <c r="R499" s="62"/>
      <c r="S499" s="26"/>
      <c r="T499" s="62"/>
      <c r="U499" s="62"/>
      <c r="V499" s="56"/>
      <c r="W499" s="56"/>
      <c r="X499" s="56"/>
    </row>
    <row r="500" spans="3:24" s="2" customFormat="1" ht="15.75" customHeight="1">
      <c r="C500" s="17"/>
      <c r="D500" s="18"/>
      <c r="E500" s="18"/>
      <c r="F500" s="30"/>
      <c r="K500" s="67"/>
      <c r="L500" s="67"/>
      <c r="M500" s="67"/>
      <c r="N500" s="62"/>
      <c r="O500" s="62"/>
      <c r="P500" s="62"/>
      <c r="Q500" s="62"/>
      <c r="R500" s="62"/>
      <c r="S500" s="26"/>
      <c r="T500" s="62"/>
      <c r="U500" s="62"/>
      <c r="V500" s="56"/>
      <c r="W500" s="56"/>
      <c r="X500" s="56"/>
    </row>
    <row r="501" spans="3:24" s="2" customFormat="1" ht="15.75" customHeight="1">
      <c r="C501" s="17"/>
      <c r="D501" s="18"/>
      <c r="E501" s="18"/>
      <c r="F501" s="30"/>
      <c r="K501" s="67"/>
      <c r="L501" s="67"/>
      <c r="M501" s="67"/>
      <c r="N501" s="62"/>
      <c r="O501" s="62"/>
      <c r="P501" s="62"/>
      <c r="Q501" s="62"/>
      <c r="R501" s="62"/>
      <c r="S501" s="26"/>
      <c r="T501" s="62"/>
      <c r="U501" s="62"/>
      <c r="V501" s="56"/>
      <c r="W501" s="56"/>
      <c r="X501" s="56"/>
    </row>
    <row r="502" spans="3:24" s="2" customFormat="1" ht="15.75" customHeight="1">
      <c r="C502" s="17"/>
      <c r="D502" s="18"/>
      <c r="E502" s="18"/>
      <c r="F502" s="30"/>
      <c r="K502" s="67"/>
      <c r="L502" s="67"/>
      <c r="M502" s="67"/>
      <c r="N502" s="62"/>
      <c r="O502" s="62"/>
      <c r="P502" s="62"/>
      <c r="Q502" s="62"/>
      <c r="R502" s="62"/>
      <c r="S502" s="26"/>
      <c r="T502" s="62"/>
      <c r="U502" s="62"/>
      <c r="V502" s="56"/>
      <c r="W502" s="56"/>
      <c r="X502" s="56"/>
    </row>
    <row r="503" spans="3:24" s="2" customFormat="1" ht="15.75" customHeight="1">
      <c r="C503" s="17"/>
      <c r="D503" s="18"/>
      <c r="E503" s="18"/>
      <c r="F503" s="30"/>
      <c r="K503" s="67"/>
      <c r="L503" s="67"/>
      <c r="M503" s="67"/>
      <c r="N503" s="62"/>
      <c r="O503" s="62"/>
      <c r="P503" s="62"/>
      <c r="Q503" s="62"/>
      <c r="R503" s="62"/>
      <c r="S503" s="26"/>
      <c r="T503" s="62"/>
      <c r="U503" s="62"/>
      <c r="V503" s="56"/>
      <c r="W503" s="56"/>
      <c r="X503" s="56"/>
    </row>
    <row r="504" spans="3:24" s="2" customFormat="1" ht="15.75" customHeight="1">
      <c r="C504" s="17"/>
      <c r="D504" s="18"/>
      <c r="E504" s="18"/>
      <c r="F504" s="30"/>
      <c r="K504" s="67"/>
      <c r="L504" s="67"/>
      <c r="M504" s="67"/>
      <c r="N504" s="62"/>
      <c r="O504" s="62"/>
      <c r="P504" s="62"/>
      <c r="Q504" s="62"/>
      <c r="R504" s="62"/>
      <c r="S504" s="26"/>
      <c r="T504" s="62"/>
      <c r="U504" s="62"/>
      <c r="V504" s="56"/>
      <c r="W504" s="56"/>
      <c r="X504" s="56"/>
    </row>
    <row r="505" spans="3:24" s="2" customFormat="1" ht="15.75" customHeight="1">
      <c r="C505" s="17"/>
      <c r="D505" s="18"/>
      <c r="E505" s="18"/>
      <c r="F505" s="30"/>
      <c r="K505" s="67"/>
      <c r="L505" s="67"/>
      <c r="M505" s="67"/>
      <c r="N505" s="62"/>
      <c r="O505" s="62"/>
      <c r="P505" s="62"/>
      <c r="Q505" s="62"/>
      <c r="R505" s="62"/>
      <c r="S505" s="26"/>
      <c r="T505" s="62"/>
      <c r="U505" s="62"/>
      <c r="V505" s="56"/>
      <c r="W505" s="56"/>
      <c r="X505" s="56"/>
    </row>
    <row r="506" spans="3:24" s="2" customFormat="1" ht="15.75" customHeight="1">
      <c r="C506" s="17"/>
      <c r="D506" s="18"/>
      <c r="E506" s="18"/>
      <c r="F506" s="30"/>
      <c r="K506" s="67"/>
      <c r="L506" s="67"/>
      <c r="M506" s="67"/>
      <c r="N506" s="62"/>
      <c r="O506" s="62"/>
      <c r="P506" s="62"/>
      <c r="Q506" s="62"/>
      <c r="R506" s="62"/>
      <c r="S506" s="26"/>
      <c r="T506" s="62"/>
      <c r="U506" s="62"/>
      <c r="V506" s="56"/>
      <c r="W506" s="56"/>
      <c r="X506" s="56"/>
    </row>
    <row r="507" spans="3:24" s="2" customFormat="1" ht="15.75" customHeight="1">
      <c r="C507" s="17"/>
      <c r="D507" s="18"/>
      <c r="E507" s="18"/>
      <c r="F507" s="30"/>
      <c r="K507" s="67"/>
      <c r="L507" s="67"/>
      <c r="M507" s="67"/>
      <c r="N507" s="62"/>
      <c r="O507" s="62"/>
      <c r="P507" s="62"/>
      <c r="Q507" s="62"/>
      <c r="R507" s="62"/>
      <c r="S507" s="26"/>
      <c r="T507" s="62"/>
      <c r="U507" s="62"/>
      <c r="V507" s="56"/>
      <c r="W507" s="56"/>
      <c r="X507" s="56"/>
    </row>
    <row r="508" spans="3:24" s="2" customFormat="1" ht="15.75" customHeight="1">
      <c r="C508" s="17"/>
      <c r="D508" s="18"/>
      <c r="E508" s="18"/>
      <c r="F508" s="30"/>
      <c r="K508" s="67"/>
      <c r="L508" s="67"/>
      <c r="M508" s="67"/>
      <c r="N508" s="62"/>
      <c r="O508" s="62"/>
      <c r="P508" s="62"/>
      <c r="Q508" s="62"/>
      <c r="R508" s="62"/>
      <c r="S508" s="26"/>
      <c r="T508" s="62"/>
      <c r="U508" s="62"/>
      <c r="V508" s="56"/>
      <c r="W508" s="56"/>
      <c r="X508" s="56"/>
    </row>
    <row r="509" spans="3:24" s="2" customFormat="1" ht="15.75" customHeight="1">
      <c r="C509" s="17"/>
      <c r="D509" s="18"/>
      <c r="E509" s="18"/>
      <c r="F509" s="30"/>
      <c r="K509" s="67"/>
      <c r="L509" s="67"/>
      <c r="M509" s="67"/>
      <c r="N509" s="62"/>
      <c r="O509" s="62"/>
      <c r="P509" s="62"/>
      <c r="Q509" s="62"/>
      <c r="R509" s="62"/>
      <c r="S509" s="26"/>
      <c r="T509" s="62"/>
      <c r="U509" s="62"/>
      <c r="V509" s="56"/>
      <c r="W509" s="56"/>
      <c r="X509" s="56"/>
    </row>
    <row r="510" spans="3:24" s="2" customFormat="1" ht="15.75" customHeight="1">
      <c r="C510" s="17"/>
      <c r="D510" s="18"/>
      <c r="E510" s="18"/>
      <c r="F510" s="30"/>
      <c r="K510" s="67"/>
      <c r="L510" s="67"/>
      <c r="M510" s="67"/>
      <c r="N510" s="62"/>
      <c r="O510" s="62"/>
      <c r="P510" s="62"/>
      <c r="Q510" s="62"/>
      <c r="R510" s="62"/>
      <c r="S510" s="26"/>
      <c r="T510" s="62"/>
      <c r="U510" s="62"/>
      <c r="V510" s="56"/>
      <c r="W510" s="56"/>
      <c r="X510" s="56"/>
    </row>
    <row r="511" spans="3:24" s="2" customFormat="1" ht="15.75" customHeight="1">
      <c r="C511" s="17"/>
      <c r="D511" s="18"/>
      <c r="E511" s="18"/>
      <c r="F511" s="30"/>
      <c r="K511" s="67"/>
      <c r="L511" s="67"/>
      <c r="M511" s="67"/>
      <c r="N511" s="62"/>
      <c r="O511" s="62"/>
      <c r="P511" s="62"/>
      <c r="Q511" s="62"/>
      <c r="R511" s="62"/>
      <c r="S511" s="26"/>
      <c r="T511" s="62"/>
      <c r="U511" s="62"/>
      <c r="V511" s="56"/>
      <c r="W511" s="56"/>
      <c r="X511" s="56"/>
    </row>
    <row r="512" spans="3:24" s="2" customFormat="1" ht="15.75" customHeight="1">
      <c r="C512" s="17"/>
      <c r="D512" s="18"/>
      <c r="E512" s="18"/>
      <c r="F512" s="30"/>
      <c r="K512" s="67"/>
      <c r="L512" s="67"/>
      <c r="M512" s="67"/>
      <c r="N512" s="62"/>
      <c r="O512" s="62"/>
      <c r="P512" s="62"/>
      <c r="Q512" s="62"/>
      <c r="R512" s="62"/>
      <c r="S512" s="26"/>
      <c r="T512" s="62"/>
      <c r="U512" s="62"/>
      <c r="V512" s="56"/>
      <c r="W512" s="56"/>
      <c r="X512" s="56"/>
    </row>
    <row r="513" spans="3:24" s="2" customFormat="1" ht="15.75" customHeight="1">
      <c r="C513" s="17"/>
      <c r="D513" s="18"/>
      <c r="E513" s="18"/>
      <c r="F513" s="30"/>
      <c r="K513" s="67"/>
      <c r="L513" s="67"/>
      <c r="M513" s="67"/>
      <c r="N513" s="62"/>
      <c r="O513" s="62"/>
      <c r="P513" s="62"/>
      <c r="Q513" s="62"/>
      <c r="R513" s="62"/>
      <c r="S513" s="26"/>
      <c r="T513" s="62"/>
      <c r="U513" s="62"/>
      <c r="V513" s="56"/>
      <c r="W513" s="56"/>
      <c r="X513" s="56"/>
    </row>
    <row r="514" spans="3:24" s="2" customFormat="1" ht="15.75" customHeight="1">
      <c r="C514" s="17"/>
      <c r="D514" s="18"/>
      <c r="E514" s="18"/>
      <c r="F514" s="30"/>
      <c r="K514" s="67"/>
      <c r="L514" s="67"/>
      <c r="M514" s="67"/>
      <c r="N514" s="62"/>
      <c r="O514" s="62"/>
      <c r="P514" s="62"/>
      <c r="Q514" s="62"/>
      <c r="R514" s="62"/>
      <c r="S514" s="26"/>
      <c r="T514" s="62"/>
      <c r="U514" s="62"/>
      <c r="V514" s="56"/>
      <c r="W514" s="56"/>
      <c r="X514" s="56"/>
    </row>
    <row r="515" spans="3:24" s="2" customFormat="1" ht="15.75" customHeight="1">
      <c r="C515" s="17"/>
      <c r="D515" s="18"/>
      <c r="E515" s="18"/>
      <c r="F515" s="30"/>
      <c r="K515" s="67"/>
      <c r="L515" s="67"/>
      <c r="M515" s="67"/>
      <c r="N515" s="62"/>
      <c r="O515" s="62"/>
      <c r="P515" s="62"/>
      <c r="Q515" s="62"/>
      <c r="R515" s="62"/>
      <c r="S515" s="26"/>
      <c r="T515" s="62"/>
      <c r="U515" s="62"/>
      <c r="V515" s="56"/>
      <c r="W515" s="56"/>
      <c r="X515" s="56"/>
    </row>
    <row r="516" spans="3:24" s="2" customFormat="1" ht="15.75" customHeight="1">
      <c r="C516" s="17"/>
      <c r="D516" s="18"/>
      <c r="E516" s="18"/>
      <c r="F516" s="30"/>
      <c r="K516" s="67"/>
      <c r="L516" s="67"/>
      <c r="M516" s="67"/>
      <c r="N516" s="62"/>
      <c r="O516" s="62"/>
      <c r="P516" s="62"/>
      <c r="Q516" s="62"/>
      <c r="R516" s="62"/>
      <c r="S516" s="26"/>
      <c r="T516" s="62"/>
      <c r="U516" s="62"/>
      <c r="V516" s="56"/>
      <c r="W516" s="56"/>
      <c r="X516" s="56"/>
    </row>
    <row r="517" spans="3:24" s="2" customFormat="1" ht="15.75" customHeight="1">
      <c r="C517" s="17"/>
      <c r="D517" s="18"/>
      <c r="E517" s="18"/>
      <c r="F517" s="30"/>
      <c r="K517" s="67"/>
      <c r="L517" s="67"/>
      <c r="M517" s="67"/>
      <c r="N517" s="62"/>
      <c r="O517" s="62"/>
      <c r="P517" s="62"/>
      <c r="Q517" s="62"/>
      <c r="R517" s="62"/>
      <c r="S517" s="26"/>
      <c r="T517" s="62"/>
      <c r="U517" s="62"/>
      <c r="V517" s="56"/>
      <c r="W517" s="56"/>
      <c r="X517" s="56"/>
    </row>
    <row r="518" spans="3:24" s="2" customFormat="1" ht="15.75" customHeight="1">
      <c r="C518" s="17"/>
      <c r="D518" s="18"/>
      <c r="E518" s="18"/>
      <c r="F518" s="30"/>
      <c r="K518" s="67"/>
      <c r="L518" s="67"/>
      <c r="M518" s="67"/>
      <c r="N518" s="62"/>
      <c r="O518" s="62"/>
      <c r="P518" s="62"/>
      <c r="Q518" s="62"/>
      <c r="R518" s="62"/>
      <c r="S518" s="26"/>
      <c r="T518" s="62"/>
      <c r="U518" s="62"/>
      <c r="V518" s="56"/>
      <c r="W518" s="56"/>
      <c r="X518" s="56"/>
    </row>
    <row r="519" spans="3:24" s="2" customFormat="1" ht="15.75" customHeight="1">
      <c r="C519" s="17"/>
      <c r="D519" s="18"/>
      <c r="E519" s="18"/>
      <c r="F519" s="30"/>
      <c r="K519" s="67"/>
      <c r="L519" s="67"/>
      <c r="M519" s="67"/>
      <c r="N519" s="62"/>
      <c r="O519" s="62"/>
      <c r="P519" s="62"/>
      <c r="Q519" s="62"/>
      <c r="R519" s="62"/>
      <c r="S519" s="26"/>
      <c r="T519" s="62"/>
      <c r="U519" s="62"/>
      <c r="V519" s="56"/>
      <c r="W519" s="56"/>
      <c r="X519" s="56"/>
    </row>
    <row r="520" spans="3:24" s="2" customFormat="1" ht="15.75" customHeight="1">
      <c r="C520" s="17"/>
      <c r="D520" s="18"/>
      <c r="E520" s="18"/>
      <c r="F520" s="30"/>
      <c r="K520" s="67"/>
      <c r="L520" s="67"/>
      <c r="M520" s="67"/>
      <c r="N520" s="62"/>
      <c r="O520" s="62"/>
      <c r="P520" s="62"/>
      <c r="Q520" s="62"/>
      <c r="R520" s="62"/>
      <c r="S520" s="26"/>
      <c r="T520" s="62"/>
      <c r="U520" s="62"/>
      <c r="V520" s="56"/>
      <c r="W520" s="56"/>
      <c r="X520" s="56"/>
    </row>
    <row r="521" spans="3:24" s="2" customFormat="1" ht="15.75" customHeight="1">
      <c r="C521" s="17"/>
      <c r="D521" s="18"/>
      <c r="E521" s="18"/>
      <c r="F521" s="30"/>
      <c r="K521" s="67"/>
      <c r="L521" s="67"/>
      <c r="M521" s="67"/>
      <c r="N521" s="62"/>
      <c r="O521" s="62"/>
      <c r="P521" s="62"/>
      <c r="Q521" s="62"/>
      <c r="R521" s="62"/>
      <c r="S521" s="26"/>
      <c r="T521" s="62"/>
      <c r="U521" s="62"/>
      <c r="V521" s="56"/>
      <c r="W521" s="56"/>
      <c r="X521" s="56"/>
    </row>
    <row r="522" spans="3:24" s="2" customFormat="1" ht="15.75" customHeight="1">
      <c r="C522" s="17"/>
      <c r="D522" s="18"/>
      <c r="E522" s="18"/>
      <c r="F522" s="30"/>
      <c r="K522" s="67"/>
      <c r="L522" s="67"/>
      <c r="M522" s="67"/>
      <c r="N522" s="62"/>
      <c r="O522" s="62"/>
      <c r="P522" s="62"/>
      <c r="Q522" s="62"/>
      <c r="R522" s="62"/>
      <c r="S522" s="26"/>
      <c r="T522" s="62"/>
      <c r="U522" s="62"/>
      <c r="V522" s="56"/>
      <c r="W522" s="56"/>
      <c r="X522" s="56"/>
    </row>
    <row r="523" spans="3:24" s="2" customFormat="1" ht="15.75" customHeight="1">
      <c r="C523" s="17"/>
      <c r="D523" s="18"/>
      <c r="E523" s="18"/>
      <c r="F523" s="30"/>
      <c r="K523" s="67"/>
      <c r="L523" s="67"/>
      <c r="M523" s="67"/>
      <c r="N523" s="62"/>
      <c r="O523" s="62"/>
      <c r="P523" s="62"/>
      <c r="Q523" s="62"/>
      <c r="R523" s="62"/>
      <c r="S523" s="26"/>
      <c r="T523" s="62"/>
      <c r="U523" s="62"/>
      <c r="V523" s="56"/>
      <c r="W523" s="56"/>
      <c r="X523" s="56"/>
    </row>
    <row r="524" spans="3:24" s="2" customFormat="1" ht="15.75" customHeight="1">
      <c r="C524" s="17"/>
      <c r="D524" s="18"/>
      <c r="E524" s="18"/>
      <c r="F524" s="30"/>
      <c r="K524" s="67"/>
      <c r="L524" s="67"/>
      <c r="M524" s="67"/>
      <c r="N524" s="62"/>
      <c r="O524" s="62"/>
      <c r="P524" s="62"/>
      <c r="Q524" s="62"/>
      <c r="R524" s="62"/>
      <c r="S524" s="26"/>
      <c r="T524" s="62"/>
      <c r="U524" s="62"/>
      <c r="V524" s="56"/>
      <c r="W524" s="56"/>
      <c r="X524" s="56"/>
    </row>
    <row r="525" spans="3:24" s="2" customFormat="1" ht="15.75" customHeight="1">
      <c r="C525" s="17"/>
      <c r="D525" s="18"/>
      <c r="E525" s="18"/>
      <c r="F525" s="30"/>
      <c r="K525" s="67"/>
      <c r="L525" s="67"/>
      <c r="M525" s="67"/>
      <c r="N525" s="62"/>
      <c r="O525" s="62"/>
      <c r="P525" s="62"/>
      <c r="Q525" s="62"/>
      <c r="R525" s="62"/>
      <c r="S525" s="26"/>
      <c r="T525" s="62"/>
      <c r="U525" s="62"/>
      <c r="V525" s="56"/>
      <c r="W525" s="56"/>
      <c r="X525" s="56"/>
    </row>
    <row r="526" spans="3:24" s="2" customFormat="1" ht="15.75" customHeight="1">
      <c r="C526" s="17"/>
      <c r="D526" s="18"/>
      <c r="E526" s="18"/>
      <c r="F526" s="30"/>
      <c r="K526" s="67"/>
      <c r="L526" s="67"/>
      <c r="M526" s="67"/>
      <c r="N526" s="62"/>
      <c r="O526" s="62"/>
      <c r="P526" s="62"/>
      <c r="Q526" s="62"/>
      <c r="R526" s="62"/>
      <c r="S526" s="26"/>
      <c r="T526" s="62"/>
      <c r="U526" s="62"/>
      <c r="V526" s="56"/>
      <c r="W526" s="56"/>
      <c r="X526" s="56"/>
    </row>
    <row r="527" spans="3:24" s="2" customFormat="1" ht="15.75" customHeight="1">
      <c r="C527" s="17"/>
      <c r="D527" s="18"/>
      <c r="E527" s="18"/>
      <c r="F527" s="30"/>
      <c r="K527" s="67"/>
      <c r="L527" s="67"/>
      <c r="M527" s="67"/>
      <c r="N527" s="62"/>
      <c r="O527" s="62"/>
      <c r="P527" s="62"/>
      <c r="Q527" s="62"/>
      <c r="R527" s="62"/>
      <c r="S527" s="26"/>
      <c r="T527" s="62"/>
      <c r="U527" s="62"/>
      <c r="V527" s="56"/>
      <c r="W527" s="56"/>
      <c r="X527" s="56"/>
    </row>
    <row r="528" spans="3:24" s="2" customFormat="1" ht="15.75" customHeight="1">
      <c r="C528" s="17"/>
      <c r="D528" s="18"/>
      <c r="E528" s="18"/>
      <c r="F528" s="30"/>
      <c r="K528" s="67"/>
      <c r="L528" s="67"/>
      <c r="M528" s="67"/>
      <c r="N528" s="62"/>
      <c r="O528" s="62"/>
      <c r="P528" s="62"/>
      <c r="Q528" s="62"/>
      <c r="R528" s="62"/>
      <c r="S528" s="26"/>
      <c r="T528" s="62"/>
      <c r="U528" s="62"/>
      <c r="V528" s="56"/>
      <c r="W528" s="56"/>
      <c r="X528" s="56"/>
    </row>
    <row r="529" spans="3:24" s="2" customFormat="1" ht="15.75" customHeight="1">
      <c r="C529" s="17"/>
      <c r="D529" s="18"/>
      <c r="E529" s="18"/>
      <c r="F529" s="30"/>
      <c r="K529" s="67"/>
      <c r="L529" s="67"/>
      <c r="M529" s="67"/>
      <c r="N529" s="62"/>
      <c r="O529" s="62"/>
      <c r="P529" s="62"/>
      <c r="Q529" s="62"/>
      <c r="R529" s="62"/>
      <c r="S529" s="26"/>
      <c r="T529" s="62"/>
      <c r="U529" s="62"/>
      <c r="V529" s="56"/>
      <c r="W529" s="56"/>
      <c r="X529" s="56"/>
    </row>
    <row r="530" spans="3:24" s="2" customFormat="1" ht="15.75" customHeight="1">
      <c r="C530" s="17"/>
      <c r="D530" s="18"/>
      <c r="E530" s="18"/>
      <c r="F530" s="30"/>
      <c r="K530" s="67"/>
      <c r="L530" s="67"/>
      <c r="M530" s="67"/>
      <c r="N530" s="62"/>
      <c r="O530" s="62"/>
      <c r="P530" s="62"/>
      <c r="Q530" s="62"/>
      <c r="R530" s="62"/>
      <c r="S530" s="26"/>
      <c r="T530" s="62"/>
      <c r="U530" s="62"/>
      <c r="V530" s="56"/>
      <c r="W530" s="56"/>
      <c r="X530" s="56"/>
    </row>
    <row r="531" spans="3:24" s="2" customFormat="1" ht="15.75" customHeight="1">
      <c r="C531" s="17"/>
      <c r="D531" s="18"/>
      <c r="E531" s="18"/>
      <c r="F531" s="30"/>
      <c r="K531" s="67"/>
      <c r="L531" s="67"/>
      <c r="M531" s="67"/>
      <c r="N531" s="62"/>
      <c r="O531" s="62"/>
      <c r="P531" s="62"/>
      <c r="Q531" s="62"/>
      <c r="R531" s="62"/>
      <c r="S531" s="26"/>
      <c r="T531" s="62"/>
      <c r="U531" s="62"/>
      <c r="V531" s="56"/>
      <c r="W531" s="56"/>
      <c r="X531" s="56"/>
    </row>
    <row r="532" spans="3:24" s="2" customFormat="1" ht="15.75" customHeight="1">
      <c r="C532" s="17"/>
      <c r="D532" s="18"/>
      <c r="E532" s="18"/>
      <c r="F532" s="30"/>
      <c r="K532" s="67"/>
      <c r="L532" s="67"/>
      <c r="M532" s="67"/>
      <c r="N532" s="62"/>
      <c r="O532" s="62"/>
      <c r="P532" s="62"/>
      <c r="Q532" s="62"/>
      <c r="R532" s="62"/>
      <c r="S532" s="26"/>
      <c r="T532" s="62"/>
      <c r="U532" s="62"/>
      <c r="V532" s="56"/>
      <c r="W532" s="56"/>
      <c r="X532" s="56"/>
    </row>
    <row r="533" spans="3:24" s="2" customFormat="1" ht="15.75" customHeight="1">
      <c r="C533" s="17"/>
      <c r="D533" s="18"/>
      <c r="E533" s="18"/>
      <c r="F533" s="30"/>
      <c r="K533" s="67"/>
      <c r="L533" s="67"/>
      <c r="M533" s="67"/>
      <c r="N533" s="62"/>
      <c r="O533" s="62"/>
      <c r="P533" s="62"/>
      <c r="Q533" s="62"/>
      <c r="R533" s="62"/>
      <c r="S533" s="26"/>
      <c r="T533" s="62"/>
      <c r="U533" s="62"/>
      <c r="V533" s="56"/>
      <c r="W533" s="56"/>
      <c r="X533" s="56"/>
    </row>
    <row r="534" spans="3:24" s="2" customFormat="1" ht="15.75" customHeight="1">
      <c r="C534" s="17"/>
      <c r="D534" s="18"/>
      <c r="E534" s="18"/>
      <c r="F534" s="30"/>
      <c r="K534" s="67"/>
      <c r="L534" s="67"/>
      <c r="M534" s="67"/>
      <c r="N534" s="62"/>
      <c r="O534" s="62"/>
      <c r="P534" s="62"/>
      <c r="Q534" s="62"/>
      <c r="R534" s="62"/>
      <c r="S534" s="26"/>
      <c r="T534" s="62"/>
      <c r="U534" s="62"/>
      <c r="V534" s="56"/>
      <c r="W534" s="56"/>
      <c r="X534" s="56"/>
    </row>
    <row r="535" spans="3:24" s="2" customFormat="1" ht="15.75" customHeight="1">
      <c r="C535" s="17"/>
      <c r="D535" s="18"/>
      <c r="E535" s="18"/>
      <c r="F535" s="30"/>
      <c r="K535" s="67"/>
      <c r="L535" s="67"/>
      <c r="M535" s="67"/>
      <c r="N535" s="62"/>
      <c r="O535" s="62"/>
      <c r="P535" s="62"/>
      <c r="Q535" s="62"/>
      <c r="R535" s="62"/>
      <c r="S535" s="26"/>
      <c r="T535" s="62"/>
      <c r="U535" s="62"/>
      <c r="V535" s="56"/>
      <c r="W535" s="56"/>
      <c r="X535" s="56"/>
    </row>
    <row r="536" spans="3:24" s="2" customFormat="1" ht="15.75" customHeight="1">
      <c r="C536" s="17"/>
      <c r="D536" s="18"/>
      <c r="E536" s="18"/>
      <c r="F536" s="30"/>
      <c r="K536" s="67"/>
      <c r="L536" s="67"/>
      <c r="M536" s="67"/>
      <c r="N536" s="62"/>
      <c r="O536" s="62"/>
      <c r="P536" s="62"/>
      <c r="Q536" s="62"/>
      <c r="R536" s="62"/>
      <c r="S536" s="26"/>
      <c r="T536" s="62"/>
      <c r="U536" s="62"/>
      <c r="V536" s="56"/>
      <c r="W536" s="56"/>
      <c r="X536" s="56"/>
    </row>
    <row r="537" spans="3:24" s="2" customFormat="1" ht="15.75" customHeight="1">
      <c r="C537" s="17"/>
      <c r="D537" s="18"/>
      <c r="E537" s="18"/>
      <c r="F537" s="30"/>
      <c r="K537" s="67"/>
      <c r="L537" s="67"/>
      <c r="M537" s="67"/>
      <c r="N537" s="62"/>
      <c r="O537" s="62"/>
      <c r="P537" s="62"/>
      <c r="Q537" s="62"/>
      <c r="R537" s="62"/>
      <c r="S537" s="26"/>
      <c r="T537" s="62"/>
      <c r="U537" s="62"/>
      <c r="V537" s="56"/>
      <c r="W537" s="56"/>
      <c r="X537" s="56"/>
    </row>
    <row r="538" spans="3:24" s="2" customFormat="1" ht="15.75" customHeight="1">
      <c r="C538" s="17"/>
      <c r="D538" s="18"/>
      <c r="E538" s="18"/>
      <c r="F538" s="30"/>
      <c r="K538" s="67"/>
      <c r="L538" s="67"/>
      <c r="M538" s="67"/>
      <c r="N538" s="62"/>
      <c r="O538" s="62"/>
      <c r="P538" s="62"/>
      <c r="Q538" s="62"/>
      <c r="R538" s="62"/>
      <c r="S538" s="26"/>
      <c r="T538" s="62"/>
      <c r="U538" s="62"/>
      <c r="V538" s="56"/>
      <c r="W538" s="56"/>
      <c r="X538" s="56"/>
    </row>
    <row r="539" spans="3:24" s="2" customFormat="1" ht="15.75" customHeight="1">
      <c r="C539" s="17"/>
      <c r="D539" s="18"/>
      <c r="E539" s="18"/>
      <c r="F539" s="30"/>
      <c r="K539" s="67"/>
      <c r="L539" s="67"/>
      <c r="M539" s="67"/>
      <c r="N539" s="62"/>
      <c r="O539" s="62"/>
      <c r="P539" s="62"/>
      <c r="Q539" s="62"/>
      <c r="R539" s="62"/>
      <c r="S539" s="26"/>
      <c r="T539" s="62"/>
      <c r="U539" s="62"/>
      <c r="V539" s="56"/>
      <c r="W539" s="56"/>
      <c r="X539" s="56"/>
    </row>
    <row r="540" spans="3:24" s="2" customFormat="1" ht="15.75" customHeight="1">
      <c r="C540" s="17"/>
      <c r="D540" s="18"/>
      <c r="E540" s="18"/>
      <c r="F540" s="30"/>
      <c r="K540" s="67"/>
      <c r="L540" s="67"/>
      <c r="M540" s="67"/>
      <c r="N540" s="62"/>
      <c r="O540" s="62"/>
      <c r="P540" s="62"/>
      <c r="Q540" s="62"/>
      <c r="R540" s="62"/>
      <c r="S540" s="26"/>
      <c r="T540" s="62"/>
      <c r="U540" s="62"/>
      <c r="V540" s="56"/>
      <c r="W540" s="56"/>
      <c r="X540" s="56"/>
    </row>
    <row r="541" spans="3:24" s="2" customFormat="1" ht="15.75" customHeight="1">
      <c r="C541" s="17"/>
      <c r="D541" s="18"/>
      <c r="E541" s="18"/>
      <c r="F541" s="30"/>
      <c r="K541" s="67"/>
      <c r="L541" s="67"/>
      <c r="M541" s="67"/>
      <c r="N541" s="62"/>
      <c r="O541" s="62"/>
      <c r="P541" s="62"/>
      <c r="Q541" s="62"/>
      <c r="R541" s="62"/>
      <c r="S541" s="26"/>
      <c r="T541" s="62"/>
      <c r="U541" s="62"/>
      <c r="V541" s="56"/>
      <c r="W541" s="56"/>
      <c r="X541" s="56"/>
    </row>
    <row r="542" spans="3:24" s="2" customFormat="1" ht="15.75" customHeight="1">
      <c r="C542" s="17"/>
      <c r="D542" s="18"/>
      <c r="E542" s="18"/>
      <c r="F542" s="30"/>
      <c r="K542" s="67"/>
      <c r="L542" s="67"/>
      <c r="M542" s="67"/>
      <c r="N542" s="62"/>
      <c r="O542" s="62"/>
      <c r="P542" s="62"/>
      <c r="Q542" s="62"/>
      <c r="R542" s="62"/>
      <c r="S542" s="26"/>
      <c r="T542" s="62"/>
      <c r="U542" s="62"/>
      <c r="V542" s="56"/>
      <c r="W542" s="56"/>
      <c r="X542" s="56"/>
    </row>
    <row r="543" spans="3:24" s="2" customFormat="1" ht="15.75" customHeight="1">
      <c r="C543" s="17"/>
      <c r="D543" s="18"/>
      <c r="E543" s="18"/>
      <c r="F543" s="30"/>
      <c r="K543" s="67"/>
      <c r="L543" s="67"/>
      <c r="M543" s="67"/>
      <c r="N543" s="62"/>
      <c r="O543" s="62"/>
      <c r="P543" s="62"/>
      <c r="Q543" s="62"/>
      <c r="R543" s="62"/>
      <c r="S543" s="26"/>
      <c r="T543" s="62"/>
      <c r="U543" s="62"/>
      <c r="V543" s="56"/>
      <c r="W543" s="56"/>
      <c r="X543" s="56"/>
    </row>
    <row r="544" spans="3:24" s="2" customFormat="1" ht="15.75" customHeight="1">
      <c r="C544" s="17"/>
      <c r="D544" s="18"/>
      <c r="E544" s="18"/>
      <c r="F544" s="30"/>
      <c r="K544" s="67"/>
      <c r="L544" s="67"/>
      <c r="M544" s="67"/>
      <c r="N544" s="62"/>
      <c r="O544" s="62"/>
      <c r="P544" s="62"/>
      <c r="Q544" s="62"/>
      <c r="R544" s="62"/>
      <c r="S544" s="26"/>
      <c r="T544" s="62"/>
      <c r="U544" s="62"/>
      <c r="V544" s="56"/>
      <c r="W544" s="56"/>
      <c r="X544" s="56"/>
    </row>
  </sheetData>
  <pageMargins left="0.7" right="0.7" top="0.75" bottom="0.75" header="0.3" footer="0.3"/>
  <pageSetup orientation="portrait" horizontalDpi="4294967292" verticalDpi="0"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544"/>
  <sheetViews>
    <sheetView showGridLines="0" zoomScale="90" zoomScaleNormal="90" zoomScalePageLayoutView="90" workbookViewId="0"/>
  </sheetViews>
  <sheetFormatPr defaultColWidth="8.875" defaultRowHeight="15.75" customHeight="1"/>
  <cols>
    <col min="1" max="1" width="13.375" style="47" customWidth="1"/>
    <col min="2" max="2" width="38" style="47" customWidth="1"/>
    <col min="3" max="3" width="41.625" style="47" customWidth="1"/>
    <col min="4" max="5" width="10.125" style="47" customWidth="1"/>
    <col min="6" max="6" width="17.875" style="47" customWidth="1"/>
    <col min="7" max="7" width="10.5" style="47" customWidth="1"/>
    <col min="8" max="8" width="10.5" style="13" customWidth="1"/>
    <col min="9" max="9" width="10.5" style="47" customWidth="1"/>
    <col min="10" max="10" width="10.5" style="13" customWidth="1"/>
    <col min="11" max="11" width="20.875" style="13" customWidth="1"/>
    <col min="12" max="12" width="24.625" style="13" customWidth="1"/>
    <col min="13" max="13" width="21.375" style="47" customWidth="1"/>
    <col min="14" max="16" width="14.625" style="13" customWidth="1"/>
    <col min="17" max="17" width="13" style="13" customWidth="1"/>
    <col min="18" max="18" width="14.625" style="13" customWidth="1"/>
    <col min="19" max="19" width="12" style="13" customWidth="1"/>
    <col min="20" max="20" width="24" style="47" customWidth="1"/>
    <col min="21" max="27" width="8.875" style="47"/>
    <col min="28" max="28" width="32.625" style="47" customWidth="1"/>
    <col min="29" max="31" width="8.875" style="47"/>
    <col min="32" max="32" width="12.125" style="47" customWidth="1"/>
    <col min="33" max="33" width="13" style="47" bestFit="1" customWidth="1"/>
    <col min="34" max="34" width="13.375" style="47" bestFit="1" customWidth="1"/>
    <col min="35" max="35" width="9.625" style="47" bestFit="1" customWidth="1"/>
    <col min="36" max="36" width="10.5" style="47" bestFit="1" customWidth="1"/>
    <col min="37" max="37" width="12" style="47" customWidth="1"/>
    <col min="38" max="38" width="9" style="47" bestFit="1" customWidth="1"/>
    <col min="39" max="39" width="6" style="47" bestFit="1" customWidth="1"/>
    <col min="40" max="42" width="12" style="47" customWidth="1"/>
    <col min="43" max="16384" width="8.875" style="47"/>
  </cols>
  <sheetData>
    <row r="1" spans="2:42" ht="16.5" customHeight="1"/>
    <row r="2" spans="2:42" ht="63">
      <c r="B2" s="68" t="s">
        <v>171</v>
      </c>
      <c r="C2" s="46"/>
      <c r="P2" s="32"/>
      <c r="Q2" s="47"/>
      <c r="R2" s="47"/>
      <c r="AB2" s="68"/>
      <c r="AC2" s="35"/>
      <c r="AD2" s="35"/>
      <c r="AE2" s="35"/>
      <c r="AF2" s="35"/>
      <c r="AG2" s="35"/>
      <c r="AH2" s="35"/>
      <c r="AI2" s="35"/>
      <c r="AJ2" s="35"/>
    </row>
    <row r="3" spans="2:42" ht="16.5" customHeight="1">
      <c r="P3" s="47"/>
      <c r="Q3" s="47"/>
      <c r="R3" s="47"/>
      <c r="AB3" s="35"/>
      <c r="AC3" s="35"/>
      <c r="AD3" s="35"/>
      <c r="AE3" s="35"/>
      <c r="AF3" s="35"/>
      <c r="AG3" s="35"/>
      <c r="AH3" s="35"/>
      <c r="AI3" s="35"/>
      <c r="AJ3" s="35"/>
    </row>
    <row r="4" spans="2:42" ht="31.5">
      <c r="B4" s="185" t="s">
        <v>265</v>
      </c>
      <c r="C4" s="83" t="s">
        <v>118</v>
      </c>
      <c r="D4" s="83" t="s">
        <v>117</v>
      </c>
      <c r="E4" s="83" t="s">
        <v>121</v>
      </c>
      <c r="F4" s="83" t="s">
        <v>1071</v>
      </c>
      <c r="G4" s="83" t="s">
        <v>116</v>
      </c>
      <c r="H4" s="83" t="s">
        <v>870</v>
      </c>
      <c r="I4" s="83" t="s">
        <v>94</v>
      </c>
      <c r="P4" s="52"/>
      <c r="Q4" s="185"/>
      <c r="R4" s="185"/>
      <c r="AB4" s="46"/>
      <c r="AC4" s="83"/>
      <c r="AD4" s="83"/>
      <c r="AE4" s="83"/>
      <c r="AF4" s="83"/>
      <c r="AG4" s="83"/>
      <c r="AH4" s="83"/>
      <c r="AI4" s="83"/>
      <c r="AJ4" s="57"/>
      <c r="AO4" s="83"/>
      <c r="AP4" s="83"/>
    </row>
    <row r="5" spans="2:42" ht="16.5" customHeight="1">
      <c r="B5" s="91" t="s">
        <v>135</v>
      </c>
      <c r="C5" s="69">
        <f>COUNTIFS('4. Suppliers Using More'!$B$45:$B$544,$B$4,'4. Suppliers Using More'!$R$45:$R$544,C$4)+COUNTIFS('4. Suppliers Using More'!$B$45:$B$544,$B$4,'4. Suppliers Using More'!$U$45:$U$544,C$4)</f>
        <v>1</v>
      </c>
      <c r="D5" s="69">
        <f>COUNTIFS('4. Suppliers Using More'!$B$45:$B$544,$B$4,'4. Suppliers Using More'!$R$45:$R$544,D$4)+COUNTIFS('4. Suppliers Using More'!$B$45:$B$544,$B$4,'4. Suppliers Using More'!$U$45:$U$544,D$4)</f>
        <v>2</v>
      </c>
      <c r="E5" s="69">
        <f>COUNTIFS('4. Suppliers Using More'!$B$45:$B$544,$B$4,'4. Suppliers Using More'!$R$45:$R$544,E$4)+COUNTIFS('4. Suppliers Using More'!$B$45:$B$544,$B$4,'4. Suppliers Using More'!$U$45:$U$544,E$4)</f>
        <v>0</v>
      </c>
      <c r="F5" s="69">
        <f>COUNTIFS('4. Suppliers Using More'!$B$45:$B$544,$B$4,'4. Suppliers Using More'!$R$45:$R$544,F$4)+COUNTIFS('4. Suppliers Using More'!$B$45:$B$544,$B$4,'4. Suppliers Using More'!$U$45:$U$544,F$4)</f>
        <v>1</v>
      </c>
      <c r="G5" s="69">
        <f>COUNTIFS('4. Suppliers Using More'!$B$45:$B$544,$B$4,'4. Suppliers Using More'!$R$45:$R$544,G$4)+COUNTIFS('4. Suppliers Using More'!$B$45:$B$544,$B$4,'4. Suppliers Using More'!$U$45:$U$544,G$4)</f>
        <v>6</v>
      </c>
      <c r="H5" s="69">
        <f>COUNTIFS('4. Suppliers Using More'!$B$45:$B$544,$B$4,'4. Suppliers Using More'!$R$45:$R$544,H$4)+COUNTIFS('4. Suppliers Using More'!$B$45:$B$544,$B$4,'4. Suppliers Using More'!$U$45:$U$544,H$4)</f>
        <v>1</v>
      </c>
      <c r="I5" s="69">
        <f>COUNTIFS('4. Suppliers Using More'!$B$45:$B$544,$B$4,'4. Suppliers Using More'!$R$45:$R$544,I$4)+COUNTIFS('4. Suppliers Using More'!$B$45:$B$544,$B$4,'4. Suppliers Using More'!$U$45:$U$544,I$4)+COUNTIFS('4. Suppliers Using More'!$B$45:$B$544,$B$4,'4. Suppliers Using More'!$X$45:$X$544,I$4)</f>
        <v>4</v>
      </c>
      <c r="O5" s="7"/>
      <c r="P5" s="36"/>
      <c r="Q5" s="49"/>
      <c r="R5" s="48"/>
      <c r="AB5" s="91"/>
      <c r="AC5" s="186"/>
      <c r="AD5" s="186"/>
      <c r="AE5" s="186"/>
      <c r="AF5" s="186"/>
      <c r="AG5" s="186"/>
      <c r="AH5" s="186"/>
      <c r="AI5" s="186"/>
      <c r="AJ5" s="69"/>
      <c r="AO5" s="41"/>
      <c r="AP5" s="41"/>
    </row>
    <row r="6" spans="2:42" ht="16.5" customHeight="1">
      <c r="B6" s="91" t="s">
        <v>136</v>
      </c>
      <c r="C6" s="69">
        <f>COUNTIFS('4. Suppliers Using More'!$B$45:$B$544,$B$4,'4. Suppliers Using More'!$S$45:$S$544,C$4)+COUNTIFS('4. Suppliers Using More'!$B$45:$B$544,$B$4,'4. Suppliers Using More'!$V$45:$V$544,C$4)</f>
        <v>1</v>
      </c>
      <c r="D6" s="69">
        <f>COUNTIFS('4. Suppliers Using More'!$B$45:$B$544,$B$4,'4. Suppliers Using More'!$S$45:$S$544,D$4)+COUNTIFS('4. Suppliers Using More'!$B$45:$B$544,$B$4,'4. Suppliers Using More'!$V$45:$V$544,D$4)</f>
        <v>1</v>
      </c>
      <c r="E6" s="69">
        <f>COUNTIFS('4. Suppliers Using More'!$B$45:$B$544,$B$4,'4. Suppliers Using More'!$S$45:$S$544,E$4)+COUNTIFS('4. Suppliers Using More'!$B$45:$B$544,$B$4,'4. Suppliers Using More'!$V$45:$V$544,E$4)</f>
        <v>0</v>
      </c>
      <c r="F6" s="69">
        <f>COUNTIFS('4. Suppliers Using More'!$B$45:$B$544,$B$4,'4. Suppliers Using More'!$S$45:$S$544,F$4)+COUNTIFS('4. Suppliers Using More'!$B$45:$B$544,$B$4,'4. Suppliers Using More'!$V$45:$V$544,F$4)</f>
        <v>0</v>
      </c>
      <c r="G6" s="69">
        <f>COUNTIFS('4. Suppliers Using More'!$B$45:$B$544,$B$4,'4. Suppliers Using More'!$S$45:$S$544,G$4)+COUNTIFS('4. Suppliers Using More'!$B$45:$B$544,$B$4,'4. Suppliers Using More'!$V$45:$V$544,G$4)</f>
        <v>4</v>
      </c>
      <c r="H6" s="69">
        <f>COUNTIFS('4. Suppliers Using More'!$B$45:$B$544,$B$4,'4. Suppliers Using More'!$S$45:$S$544,H$4)+COUNTIFS('4. Suppliers Using More'!$B$45:$B$544,$B$4,'4. Suppliers Using More'!$V$45:$V$544,H$4)</f>
        <v>1</v>
      </c>
      <c r="I6" s="69">
        <f>COUNTIFS('4. Suppliers Using More'!$B$45:$B$544,$B$4,'4. Suppliers Using More'!$S$45:$S$544,I$4)+COUNTIFS('4. Suppliers Using More'!$B$45:$B$544,$B$4,'4. Suppliers Using More'!$V$45:$V$544,I$4)</f>
        <v>3</v>
      </c>
      <c r="O6" s="7"/>
      <c r="P6" s="36"/>
      <c r="Q6" s="49"/>
      <c r="R6" s="48"/>
      <c r="AB6" s="91"/>
      <c r="AC6" s="186"/>
      <c r="AD6" s="186"/>
      <c r="AE6" s="186"/>
      <c r="AF6" s="186"/>
      <c r="AG6" s="186"/>
      <c r="AH6" s="186"/>
      <c r="AI6" s="186"/>
      <c r="AJ6" s="69"/>
      <c r="AO6" s="41"/>
      <c r="AP6" s="41"/>
    </row>
    <row r="7" spans="2:42" ht="16.5" customHeight="1">
      <c r="B7" s="91" t="s">
        <v>137</v>
      </c>
      <c r="C7" s="69">
        <f>COUNTIFS('4. Suppliers Using More'!$B$45:$B$544,$B$4,'4. Suppliers Using More'!$T$45:$T$544,C$4)+COUNTIFS('4. Suppliers Using More'!$B$45:$B$544,$B$4,'4. Suppliers Using More'!$W$45:$W$544,C$4)</f>
        <v>1</v>
      </c>
      <c r="D7" s="69">
        <f>COUNTIFS('4. Suppliers Using More'!$B$45:$B$544,$B$4,'4. Suppliers Using More'!$T$45:$T$544,D$4)+COUNTIFS('4. Suppliers Using More'!$B$45:$B$544,$B$4,'4. Suppliers Using More'!$W$45:$W$544,D$4)</f>
        <v>1</v>
      </c>
      <c r="E7" s="69">
        <f>COUNTIFS('4. Suppliers Using More'!$B$45:$B$544,$B$4,'4. Suppliers Using More'!$T$45:$T$544,E$4)+COUNTIFS('4. Suppliers Using More'!$B$45:$B$544,$B$4,'4. Suppliers Using More'!$W$45:$W$544,E$4)</f>
        <v>0</v>
      </c>
      <c r="F7" s="69">
        <f>COUNTIFS('4. Suppliers Using More'!$B$45:$B$544,$B$4,'4. Suppliers Using More'!$T$45:$T$544,F$4)+COUNTIFS('4. Suppliers Using More'!$B$45:$B$544,$B$4,'4. Suppliers Using More'!$W$45:$W$544,F$4)</f>
        <v>0</v>
      </c>
      <c r="G7" s="69">
        <f>COUNTIFS('4. Suppliers Using More'!$B$45:$B$544,$B$4,'4. Suppliers Using More'!$T$45:$T$544,G$4)+COUNTIFS('4. Suppliers Using More'!$B$45:$B$544,$B$4,'4. Suppliers Using More'!$W$45:$W$544,G$4)</f>
        <v>1</v>
      </c>
      <c r="H7" s="69">
        <f>COUNTIFS('4. Suppliers Using More'!$B$45:$B$544,$B$4,'4. Suppliers Using More'!$T$45:$T$544,H$4)+COUNTIFS('4. Suppliers Using More'!$B$45:$B$544,$B$4,'4. Suppliers Using More'!$W$45:$W$544,H$4)</f>
        <v>1</v>
      </c>
      <c r="I7" s="69">
        <f>COUNTIFS('4. Suppliers Using More'!$B$45:$B$544,$B$4,'4. Suppliers Using More'!$T$45:$T$544,I$4)+COUNTIFS('4. Suppliers Using More'!$B$45:$B$544,$B$4,'4. Suppliers Using More'!$W$45:$W$544,I$4)</f>
        <v>1</v>
      </c>
      <c r="O7" s="36"/>
      <c r="P7" s="36"/>
      <c r="Q7" s="49"/>
      <c r="R7" s="48"/>
      <c r="AB7" s="91"/>
      <c r="AC7" s="186"/>
      <c r="AD7" s="186"/>
      <c r="AE7" s="186"/>
      <c r="AF7" s="186"/>
      <c r="AG7" s="186"/>
      <c r="AH7" s="186"/>
      <c r="AI7" s="186"/>
      <c r="AJ7" s="69"/>
      <c r="AO7" s="41"/>
      <c r="AP7" s="41"/>
    </row>
    <row r="8" spans="2:42" ht="16.5" customHeight="1">
      <c r="C8" s="82"/>
      <c r="D8" s="49"/>
      <c r="E8" s="49"/>
      <c r="F8" s="48"/>
      <c r="G8" s="48"/>
      <c r="O8" s="36"/>
      <c r="P8" s="36"/>
      <c r="Q8" s="49"/>
      <c r="R8" s="48"/>
      <c r="AB8" s="83"/>
      <c r="AC8" s="186"/>
      <c r="AD8" s="186"/>
      <c r="AE8" s="186"/>
      <c r="AF8" s="69"/>
      <c r="AG8" s="35"/>
      <c r="AH8" s="35"/>
      <c r="AI8" s="35"/>
      <c r="AJ8" s="35"/>
    </row>
    <row r="9" spans="2:42" ht="16.5" customHeight="1">
      <c r="C9" s="82"/>
      <c r="D9" s="49"/>
      <c r="E9" s="49"/>
      <c r="F9" s="48"/>
      <c r="G9" s="48"/>
      <c r="O9" s="36"/>
      <c r="P9" s="36"/>
      <c r="Q9" s="49"/>
      <c r="R9" s="48"/>
      <c r="AB9" s="70"/>
      <c r="AC9" s="71"/>
      <c r="AD9" s="72"/>
      <c r="AE9" s="35"/>
      <c r="AF9" s="70"/>
      <c r="AG9" s="35"/>
      <c r="AH9" s="35"/>
      <c r="AI9" s="35"/>
      <c r="AJ9" s="71"/>
    </row>
    <row r="10" spans="2:42" ht="63">
      <c r="B10" s="68" t="s">
        <v>174</v>
      </c>
      <c r="C10" s="35"/>
      <c r="D10" s="35"/>
      <c r="E10" s="35"/>
      <c r="F10" s="35"/>
      <c r="G10" s="35"/>
      <c r="H10" s="35"/>
      <c r="I10" s="35"/>
      <c r="O10" s="36"/>
      <c r="P10" s="36"/>
      <c r="Q10" s="49"/>
      <c r="R10" s="48"/>
      <c r="AF10" s="89"/>
      <c r="AG10" s="41"/>
      <c r="AH10" s="41"/>
      <c r="AI10" s="41"/>
      <c r="AJ10" s="5"/>
    </row>
    <row r="11" spans="2:42" ht="16.5" customHeight="1">
      <c r="B11" s="35"/>
      <c r="C11" s="35"/>
      <c r="D11" s="35"/>
      <c r="E11" s="35"/>
      <c r="F11" s="35"/>
      <c r="G11" s="35"/>
      <c r="H11" s="35"/>
      <c r="I11" s="35"/>
      <c r="O11" s="36"/>
      <c r="P11" s="36"/>
      <c r="Q11" s="49"/>
      <c r="R11" s="48"/>
      <c r="AF11" s="89"/>
      <c r="AG11" s="41"/>
      <c r="AH11" s="41"/>
      <c r="AI11" s="41"/>
      <c r="AJ11" s="5"/>
    </row>
    <row r="12" spans="2:42" ht="31.5">
      <c r="B12" s="185" t="s">
        <v>265</v>
      </c>
      <c r="C12" s="83" t="s">
        <v>118</v>
      </c>
      <c r="D12" s="83" t="s">
        <v>117</v>
      </c>
      <c r="E12" s="83" t="s">
        <v>121</v>
      </c>
      <c r="F12" s="83" t="s">
        <v>120</v>
      </c>
      <c r="G12" s="83" t="s">
        <v>116</v>
      </c>
      <c r="H12" s="83" t="s">
        <v>870</v>
      </c>
      <c r="I12" s="83" t="s">
        <v>94</v>
      </c>
      <c r="P12" s="36"/>
      <c r="Q12" s="49"/>
      <c r="R12" s="48"/>
    </row>
    <row r="13" spans="2:42" ht="16.5" customHeight="1">
      <c r="B13" s="91" t="s">
        <v>135</v>
      </c>
      <c r="C13" s="69">
        <f>COUNTIFS('5. Suppliers Using Less'!$B$45:$B$244,$B$12,'5. Suppliers Using Less'!$R$45:$R$244,C$12)+COUNTIFS('5. Suppliers Using Less'!$B$45:$B$244,$B$12,'5. Suppliers Using Less'!$U$45:$U$244,C$12)+COUNTIFS('5. Suppliers Using Less'!$B$45:$B$244,$B$12,'5. Suppliers Using Less'!$X$45:$X$244,C$12)+COUNTIFS('5. Suppliers Using Less'!$B$45:$B$244,$B$12,'5. Suppliers Using Less'!$AA$45:$AA$244,C$12)</f>
        <v>0</v>
      </c>
      <c r="D13" s="69">
        <f>COUNTIFS('5. Suppliers Using Less'!$B$45:$B$244,$B$12,'5. Suppliers Using Less'!$R$45:$R$244,D$12)+COUNTIFS('5. Suppliers Using Less'!$B$45:$B$244,$B$12,'5. Suppliers Using Less'!$U$45:$U$244,D$12)+COUNTIFS('5. Suppliers Using Less'!$B$45:$B$244,$B$12,'5. Suppliers Using Less'!$X$45:$X$244,D$12)+COUNTIFS('5. Suppliers Using Less'!$B$45:$B$244,$B$12,'5. Suppliers Using Less'!$AA$45:$AA$244,D$12)</f>
        <v>1</v>
      </c>
      <c r="E13" s="69">
        <f>COUNTIFS('5. Suppliers Using Less'!$B$45:$B$244,$B$12,'5. Suppliers Using Less'!$R$45:$R$244,E$12)+COUNTIFS('5. Suppliers Using Less'!$B$45:$B$244,$B$12,'5. Suppliers Using Less'!$U$45:$U$244,E$12)+COUNTIFS('5. Suppliers Using Less'!$B$45:$B$244,$B$12,'5. Suppliers Using Less'!$X$45:$X$244,E$12)+COUNTIFS('5. Suppliers Using Less'!$B$45:$B$244,$B$12,'5. Suppliers Using Less'!$AA$45:$AA$244,E$12)</f>
        <v>0</v>
      </c>
      <c r="F13" s="69">
        <f>COUNTIFS('5. Suppliers Using Less'!$B$45:$B$244,$B$12,'5. Suppliers Using Less'!$R$45:$R$244,F$12)+COUNTIFS('5. Suppliers Using Less'!$B$45:$B$244,$B$12,'5. Suppliers Using Less'!$U$45:$U$244,F$12)+COUNTIFS('5. Suppliers Using Less'!$B$45:$B$244,$B$12,'5. Suppliers Using Less'!$X$45:$X$244,F$12)+COUNTIFS('5. Suppliers Using Less'!$B$45:$B$244,$B$12,'5. Suppliers Using Less'!$AA$45:$AA$244,F$12)</f>
        <v>0</v>
      </c>
      <c r="G13" s="69">
        <f>COUNTIFS('5. Suppliers Using Less'!$B$45:$B$244,$B$12,'5. Suppliers Using Less'!$R$45:$R$244,G$12)+COUNTIFS('5. Suppliers Using Less'!$B$45:$B$244,$B$12,'5. Suppliers Using Less'!$U$45:$U$244,G$12)+COUNTIFS('5. Suppliers Using Less'!$B$45:$B$244,$B$12,'5. Suppliers Using Less'!$X$45:$X$244,G$12)+COUNTIFS('5. Suppliers Using Less'!$B$45:$B$244,$B$12,'5. Suppliers Using Less'!$AA$45:$AA$244,G$12)</f>
        <v>0</v>
      </c>
      <c r="H13" s="69">
        <f>COUNTIFS('5. Suppliers Using Less'!$B$45:$B$244,$B$12,'5. Suppliers Using Less'!$R$45:$R$244,H$12)+COUNTIFS('5. Suppliers Using Less'!$B$45:$B$244,$B$12,'5. Suppliers Using Less'!$U$45:$U$244,H$12)+COUNTIFS('5. Suppliers Using Less'!$B$45:$B$244,$B$12,'5. Suppliers Using Less'!$X$45:$X$244,H$12)+COUNTIFS('5. Suppliers Using Less'!$B$45:$B$244,$B$12,'5. Suppliers Using Less'!$AA$45:$AA$244,H$12)</f>
        <v>0</v>
      </c>
      <c r="I13" s="69">
        <f>COUNTIFS('5. Suppliers Using Less'!$B$45:$B$244,$B$12,'5. Suppliers Using Less'!$R$45:$R$244,I$12)+COUNTIFS('5. Suppliers Using Less'!$B$45:$B$244,$B$12,'5. Suppliers Using Less'!$U$45:$U$244,I$12)+COUNTIFS('5. Suppliers Using Less'!$B$45:$B$244,$B$12,'5. Suppliers Using Less'!$X$45:$X$244,I$12)+COUNTIFS('5. Suppliers Using Less'!$B$45:$B$244,$B$12,'5. Suppliers Using Less'!$AA$45:$AA$244,I$12)</f>
        <v>1</v>
      </c>
      <c r="P13" s="52"/>
      <c r="Q13" s="49"/>
      <c r="R13" s="44"/>
    </row>
    <row r="14" spans="2:42" ht="16.5" customHeight="1">
      <c r="B14" s="91" t="s">
        <v>136</v>
      </c>
      <c r="C14" s="69">
        <f>COUNTIFS('5. Suppliers Using Less'!$B$45:$B$244,$B$12,'5. Suppliers Using Less'!$S$45:$S$244,C$12)+COUNTIFS('5. Suppliers Using Less'!$B$45:$B$244,$B$12,'5. Suppliers Using Less'!$V$45:$V$244,C$12)+COUNTIFS('5. Suppliers Using Less'!$B$45:$B$244,$B$12,'5. Suppliers Using Less'!$Y$45:$Y$244,C$12)+COUNTIFS('5. Suppliers Using Less'!$B$45:$B$244,$B$12,'5. Suppliers Using Less'!$AB$45:$AB$244,C$12)</f>
        <v>0</v>
      </c>
      <c r="D14" s="69">
        <f>COUNTIFS('5. Suppliers Using Less'!$B$45:$B$244,$B$12,'5. Suppliers Using Less'!$S$45:$S$244,D$12)+COUNTIFS('5. Suppliers Using Less'!$B$45:$B$244,$B$12,'5. Suppliers Using Less'!$V$45:$V$244,D$12)+COUNTIFS('5. Suppliers Using Less'!$B$45:$B$244,$B$12,'5. Suppliers Using Less'!$Y$45:$Y$244,D$12)+COUNTIFS('5. Suppliers Using Less'!$B$45:$B$244,$B$12,'5. Suppliers Using Less'!$AB$45:$AB$244,D$12)</f>
        <v>1</v>
      </c>
      <c r="E14" s="69">
        <f>COUNTIFS('5. Suppliers Using Less'!$B$45:$B$244,$B$12,'5. Suppliers Using Less'!$S$45:$S$244,E$12)+COUNTIFS('5. Suppliers Using Less'!$B$45:$B$244,$B$12,'5. Suppliers Using Less'!$V$45:$V$244,E$12)+COUNTIFS('5. Suppliers Using Less'!$B$45:$B$244,$B$12,'5. Suppliers Using Less'!$Y$45:$Y$244,E$12)+COUNTIFS('5. Suppliers Using Less'!$B$45:$B$244,$B$12,'5. Suppliers Using Less'!$AB$45:$AB$244,E$12)</f>
        <v>0</v>
      </c>
      <c r="F14" s="69">
        <f>COUNTIFS('5. Suppliers Using Less'!$B$45:$B$244,$B$12,'5. Suppliers Using Less'!$S$45:$S$244,F$12)+COUNTIFS('5. Suppliers Using Less'!$B$45:$B$244,$B$12,'5. Suppliers Using Less'!$V$45:$V$244,F$12)+COUNTIFS('5. Suppliers Using Less'!$B$45:$B$244,$B$12,'5. Suppliers Using Less'!$Y$45:$Y$244,F$12)+COUNTIFS('5. Suppliers Using Less'!$B$45:$B$244,$B$12,'5. Suppliers Using Less'!$AB$45:$AB$244,F$12)</f>
        <v>1</v>
      </c>
      <c r="G14" s="69">
        <f>COUNTIFS('5. Suppliers Using Less'!$B$45:$B$244,$B$12,'5. Suppliers Using Less'!$S$45:$S$244,G$12)+COUNTIFS('5. Suppliers Using Less'!$B$45:$B$244,$B$12,'5. Suppliers Using Less'!$V$45:$V$244,G$12)+COUNTIFS('5. Suppliers Using Less'!$B$45:$B$244,$B$12,'5. Suppliers Using Less'!$Y$45:$Y$244,G$12)+COUNTIFS('5. Suppliers Using Less'!$B$45:$B$244,$B$12,'5. Suppliers Using Less'!$AB$45:$AB$244,G$12)</f>
        <v>1</v>
      </c>
      <c r="H14" s="69">
        <f>COUNTIFS('5. Suppliers Using Less'!$B$45:$B$244,$B$12,'5. Suppliers Using Less'!$S$45:$S$244,H$12)+COUNTIFS('5. Suppliers Using Less'!$B$45:$B$244,$B$12,'5. Suppliers Using Less'!$V$45:$V$244,H$12)+COUNTIFS('5. Suppliers Using Less'!$B$45:$B$244,$B$12,'5. Suppliers Using Less'!$Y$45:$Y$244,H$12)+COUNTIFS('5. Suppliers Using Less'!$B$45:$B$244,$B$12,'5. Suppliers Using Less'!$AB$45:$AB$244,H$12)</f>
        <v>0</v>
      </c>
      <c r="I14" s="69">
        <f>COUNTIFS('5. Suppliers Using Less'!$B$45:$B$244,$B$12,'5. Suppliers Using Less'!$S$45:$S$244,I$12)+COUNTIFS('5. Suppliers Using Less'!$B$45:$B$244,$B$12,'5. Suppliers Using Less'!$V$45:$V$244,I$12)+COUNTIFS('5. Suppliers Using Less'!$B$45:$B$244,$B$12,'5. Suppliers Using Less'!$Y$45:$Y$244,I$12)+COUNTIFS('5. Suppliers Using Less'!$B$45:$B$244,$B$12,'5. Suppliers Using Less'!$AB$45:$AB$244,I$12)</f>
        <v>0</v>
      </c>
      <c r="P14" s="36"/>
      <c r="Q14" s="49"/>
      <c r="R14" s="48"/>
      <c r="AJ14" s="5"/>
    </row>
    <row r="15" spans="2:42" ht="16.5" customHeight="1">
      <c r="B15" s="91" t="s">
        <v>137</v>
      </c>
      <c r="C15" s="69">
        <f>COUNTIFS('5. Suppliers Using Less'!$B$45:$B$244,$B$12,'5. Suppliers Using Less'!$T$45:$T$244,C$12)+COUNTIFS('5. Suppliers Using Less'!$B$45:$B$244,$B$12,'5. Suppliers Using Less'!$W$45:$W$244,C$12)+COUNTIFS('5. Suppliers Using Less'!$B$45:$B$244,$B$12,'5. Suppliers Using Less'!$Z$45:$Z$244,C$12)+COUNTIFS('5. Suppliers Using Less'!$B$45:$B$244,$B$12,'5. Suppliers Using Less'!$AC$45:$AC$244,C$12)</f>
        <v>0</v>
      </c>
      <c r="D15" s="69">
        <f>COUNTIFS('5. Suppliers Using Less'!$B$45:$B$244,$B$12,'5. Suppliers Using Less'!$T$45:$T$244,D$12)+COUNTIFS('5. Suppliers Using Less'!$B$45:$B$244,$B$12,'5. Suppliers Using Less'!$W$45:$W$244,D$12)+COUNTIFS('5. Suppliers Using Less'!$B$45:$B$244,$B$12,'5. Suppliers Using Less'!$Z$45:$Z$244,D$12)+COUNTIFS('5. Suppliers Using Less'!$B$45:$B$244,$B$12,'5. Suppliers Using Less'!$AC$45:$AC$244,D$12)</f>
        <v>0</v>
      </c>
      <c r="E15" s="69">
        <f>COUNTIFS('5. Suppliers Using Less'!$B$45:$B$244,$B$12,'5. Suppliers Using Less'!$T$45:$T$244,E$12)+COUNTIFS('5. Suppliers Using Less'!$B$45:$B$244,$B$12,'5. Suppliers Using Less'!$W$45:$W$244,E$12)+COUNTIFS('5. Suppliers Using Less'!$B$45:$B$244,$B$12,'5. Suppliers Using Less'!$Z$45:$Z$244,E$12)+COUNTIFS('5. Suppliers Using Less'!$B$45:$B$244,$B$12,'5. Suppliers Using Less'!$AC$45:$AC$244,E$12)</f>
        <v>0</v>
      </c>
      <c r="F15" s="69">
        <f>COUNTIFS('5. Suppliers Using Less'!$B$45:$B$244,$B$12,'5. Suppliers Using Less'!$T$45:$T$244,F$12)+COUNTIFS('5. Suppliers Using Less'!$B$45:$B$244,$B$12,'5. Suppliers Using Less'!$W$45:$W$244,F$12)+COUNTIFS('5. Suppliers Using Less'!$B$45:$B$244,$B$12,'5. Suppliers Using Less'!$Z$45:$Z$244,F$12)+COUNTIFS('5. Suppliers Using Less'!$B$45:$B$244,$B$12,'5. Suppliers Using Less'!$AC$45:$AC$244,F$12)</f>
        <v>1</v>
      </c>
      <c r="G15" s="69">
        <f>COUNTIFS('5. Suppliers Using Less'!$B$45:$B$244,$B$12,'5. Suppliers Using Less'!$T$45:$T$244,G$12)+COUNTIFS('5. Suppliers Using Less'!$B$45:$B$244,$B$12,'5. Suppliers Using Less'!$W$45:$W$244,G$12)+COUNTIFS('5. Suppliers Using Less'!$B$45:$B$244,$B$12,'5. Suppliers Using Less'!$Z$45:$Z$244,G$12)+COUNTIFS('5. Suppliers Using Less'!$B$45:$B$244,$B$12,'5. Suppliers Using Less'!$AC$45:$AC$244,G$12)</f>
        <v>1</v>
      </c>
      <c r="H15" s="69">
        <f>COUNTIFS('5. Suppliers Using Less'!$B$45:$B$244,$B$12,'5. Suppliers Using Less'!$T$45:$T$244,H$12)+COUNTIFS('5. Suppliers Using Less'!$B$45:$B$244,$B$12,'5. Suppliers Using Less'!$W$45:$W$244,H$12)+COUNTIFS('5. Suppliers Using Less'!$B$45:$B$244,$B$12,'5. Suppliers Using Less'!$Z$45:$Z$244,H$12)+COUNTIFS('5. Suppliers Using Less'!$B$45:$B$244,$B$12,'5. Suppliers Using Less'!$AC$45:$AC$244,H$12)</f>
        <v>0</v>
      </c>
      <c r="I15" s="69">
        <f>COUNTIFS('5. Suppliers Using Less'!$B$45:$B$244,$B$12,'5. Suppliers Using Less'!$T$45:$T$244,I$12)+COUNTIFS('5. Suppliers Using Less'!$B$45:$B$244,$B$12,'5. Suppliers Using Less'!$W$45:$W$244,I$12)+COUNTIFS('5. Suppliers Using Less'!$B$45:$B$244,$B$12,'5. Suppliers Using Less'!$Z$45:$Z$244,I$12)+COUNTIFS('5. Suppliers Using Less'!$B$45:$B$244,$B$12,'5. Suppliers Using Less'!$AC$45:$AC$244,I$12)</f>
        <v>0</v>
      </c>
      <c r="T15" s="36"/>
      <c r="U15" s="49"/>
      <c r="V15" s="48"/>
      <c r="AJ15" s="44"/>
    </row>
    <row r="16" spans="2:42" ht="16.5" customHeight="1"/>
    <row r="17" spans="3:6" ht="16.5" customHeight="1">
      <c r="C17" s="52"/>
      <c r="D17" s="52"/>
      <c r="E17" s="52"/>
    </row>
    <row r="18" spans="3:6" ht="16.5" customHeight="1"/>
    <row r="19" spans="3:6" ht="16.5" customHeight="1"/>
    <row r="20" spans="3:6" ht="16.5" customHeight="1"/>
    <row r="21" spans="3:6" ht="16.5" customHeight="1"/>
    <row r="22" spans="3:6" ht="16.5" customHeight="1"/>
    <row r="23" spans="3:6" ht="16.5" customHeight="1"/>
    <row r="24" spans="3:6" ht="16.5" customHeight="1"/>
    <row r="25" spans="3:6" ht="16.5" customHeight="1"/>
    <row r="26" spans="3:6" ht="16.5" customHeight="1"/>
    <row r="27" spans="3:6" ht="16.5" customHeight="1">
      <c r="C27" s="6"/>
    </row>
    <row r="28" spans="3:6" ht="16.5" customHeight="1">
      <c r="C28" s="185"/>
      <c r="D28" s="185"/>
      <c r="E28" s="185"/>
      <c r="F28" s="185"/>
    </row>
    <row r="29" spans="3:6" ht="16.5" customHeight="1">
      <c r="C29" s="50"/>
      <c r="D29" s="49"/>
      <c r="E29" s="49"/>
      <c r="F29" s="48"/>
    </row>
    <row r="30" spans="3:6" ht="16.5" customHeight="1">
      <c r="C30" s="50"/>
      <c r="D30" s="49"/>
      <c r="E30" s="49"/>
      <c r="F30" s="48"/>
    </row>
    <row r="31" spans="3:6" ht="16.5" customHeight="1">
      <c r="C31" s="50"/>
      <c r="D31" s="49"/>
      <c r="E31" s="49"/>
      <c r="F31" s="48"/>
    </row>
    <row r="32" spans="3:6" ht="16.5" customHeight="1">
      <c r="C32" s="50"/>
      <c r="D32" s="49"/>
      <c r="E32" s="49"/>
      <c r="F32" s="48"/>
    </row>
    <row r="33" spans="1:24" ht="16.5" customHeight="1">
      <c r="C33" s="50"/>
      <c r="D33" s="49"/>
      <c r="E33" s="49"/>
      <c r="F33" s="48"/>
    </row>
    <row r="34" spans="1:24" ht="16.5" customHeight="1">
      <c r="C34" s="44"/>
      <c r="D34" s="45"/>
      <c r="E34" s="45"/>
      <c r="F34" s="44"/>
    </row>
    <row r="35" spans="1:24" ht="16.5" customHeight="1"/>
    <row r="36" spans="1:24" ht="16.5" customHeight="1"/>
    <row r="37" spans="1:24" ht="16.5" customHeight="1"/>
    <row r="38" spans="1:24" ht="16.5" customHeight="1"/>
    <row r="39" spans="1:24" ht="16.5" customHeight="1"/>
    <row r="40" spans="1:24" ht="16.5" customHeight="1"/>
    <row r="41" spans="1:24" ht="16.5" customHeight="1"/>
    <row r="42" spans="1:24" ht="16.5" customHeight="1"/>
    <row r="43" spans="1:24" ht="16.5" customHeight="1"/>
    <row r="44" spans="1:24" s="2" customFormat="1" ht="31.5">
      <c r="C44" s="2" t="s">
        <v>89</v>
      </c>
      <c r="D44" s="46" t="s">
        <v>167</v>
      </c>
      <c r="E44" s="46" t="s">
        <v>236</v>
      </c>
      <c r="F44" s="46" t="s">
        <v>168</v>
      </c>
      <c r="K44" s="46" t="s">
        <v>135</v>
      </c>
      <c r="L44" s="46" t="s">
        <v>136</v>
      </c>
      <c r="M44" s="46" t="s">
        <v>137</v>
      </c>
      <c r="N44" s="92" t="s">
        <v>135</v>
      </c>
      <c r="O44" s="92" t="s">
        <v>135</v>
      </c>
      <c r="P44" s="92" t="s">
        <v>135</v>
      </c>
      <c r="Q44" s="92" t="s">
        <v>136</v>
      </c>
      <c r="R44" s="92" t="s">
        <v>136</v>
      </c>
      <c r="S44" s="92" t="s">
        <v>136</v>
      </c>
      <c r="T44" s="92" t="s">
        <v>137</v>
      </c>
      <c r="U44" s="93" t="s">
        <v>137</v>
      </c>
      <c r="V44" s="93" t="s">
        <v>137</v>
      </c>
    </row>
    <row r="45" spans="1:24" s="2" customFormat="1" ht="15.75" customHeight="1">
      <c r="A45" s="23"/>
      <c r="B45" s="2" t="s">
        <v>106</v>
      </c>
      <c r="C45" s="17" t="s">
        <v>5</v>
      </c>
      <c r="D45" s="18" t="str">
        <f>'AMZN Auto Part MASTER'!$D$29</f>
        <v>O'Reilly</v>
      </c>
      <c r="E45" s="18" t="s">
        <v>94</v>
      </c>
      <c r="F45" s="30" t="str">
        <f>'AMZN Auto Part MASTER'!$D$31</f>
        <v>Good service and they've expanded what they carry. More autobody repair and supplies.</v>
      </c>
      <c r="G45" s="36" t="s">
        <v>199</v>
      </c>
      <c r="H45" s="36"/>
      <c r="I45" s="36"/>
      <c r="J45" s="36"/>
      <c r="K45" s="55" t="str">
        <f>'AMZN Auto Part MASTER'!$D$33</f>
        <v>O'Reilly</v>
      </c>
      <c r="L45" s="55" t="str">
        <f>'AMZN Auto Part MASTER'!$D$34</f>
        <v>O'Reilly</v>
      </c>
      <c r="M45" s="55" t="str">
        <f>'AMZN Auto Part MASTER'!$D$35</f>
        <v>None specifically</v>
      </c>
      <c r="N45" s="62"/>
      <c r="O45" s="36"/>
      <c r="Q45" s="62"/>
      <c r="R45" s="26"/>
      <c r="T45" s="26"/>
      <c r="U45" s="64"/>
      <c r="V45" s="56"/>
      <c r="W45" s="56"/>
      <c r="X45" s="56"/>
    </row>
    <row r="46" spans="1:24" s="2" customFormat="1" ht="15.75" customHeight="1">
      <c r="A46" s="23"/>
      <c r="B46" s="2" t="s">
        <v>106</v>
      </c>
      <c r="C46" s="17" t="s">
        <v>6</v>
      </c>
      <c r="D46" s="18" t="str">
        <f>'AMZN Auto Part MASTER'!$E$29</f>
        <v>O'Reilly</v>
      </c>
      <c r="E46" s="18" t="s">
        <v>120</v>
      </c>
      <c r="F46" s="30" t="str">
        <f>'AMZN Auto Part MASTER'!$E$31</f>
        <v>Good service, and good parts + availability.</v>
      </c>
      <c r="G46" s="36"/>
      <c r="H46" s="36"/>
      <c r="I46" s="36"/>
      <c r="J46" s="36"/>
      <c r="K46" s="55" t="str">
        <f>'AMZN Auto Part MASTER'!$E$33</f>
        <v>O'Reilly</v>
      </c>
      <c r="L46" s="55" t="str">
        <f>'AMZN Auto Part MASTER'!$E$34</f>
        <v>O'Reilly</v>
      </c>
      <c r="M46" s="55" t="str">
        <f>'AMZN Auto Part MASTER'!$E$35</f>
        <v>None specifically</v>
      </c>
      <c r="N46" s="62"/>
      <c r="O46" s="36"/>
      <c r="Q46" s="62"/>
      <c r="R46" s="26"/>
      <c r="T46" s="26"/>
      <c r="U46" s="64"/>
      <c r="V46" s="56"/>
      <c r="W46" s="56"/>
      <c r="X46" s="56"/>
    </row>
    <row r="47" spans="1:24" s="2" customFormat="1" ht="15.75" customHeight="1">
      <c r="A47" s="23"/>
      <c r="B47" s="2" t="s">
        <v>106</v>
      </c>
      <c r="C47" s="17" t="s">
        <v>7</v>
      </c>
      <c r="D47" s="18" t="str">
        <f>'AMZN Auto Part MASTER'!$F$29</f>
        <v>O'Reilly</v>
      </c>
      <c r="E47" s="18" t="s">
        <v>116</v>
      </c>
      <c r="F47" s="30" t="str">
        <f>'AMZN Auto Part MASTER'!$F$31</f>
        <v>Availability of parts and pricing is good.</v>
      </c>
      <c r="G47" s="36" t="s">
        <v>215</v>
      </c>
      <c r="H47" s="36"/>
      <c r="I47" s="36"/>
      <c r="J47" s="36"/>
      <c r="K47" s="55" t="str">
        <f>'AMZN Auto Part MASTER'!$F$33</f>
        <v>None specifically</v>
      </c>
      <c r="L47" s="55" t="str">
        <f>'AMZN Auto Part MASTER'!$F$34</f>
        <v>None specifically</v>
      </c>
      <c r="M47" s="55" t="str">
        <f>'AMZN Auto Part MASTER'!$F$35</f>
        <v>None specifically</v>
      </c>
      <c r="N47" s="62"/>
      <c r="O47" s="36"/>
      <c r="Q47" s="62"/>
      <c r="R47" s="26"/>
      <c r="T47" s="26" t="s">
        <v>123</v>
      </c>
      <c r="U47" s="64"/>
      <c r="V47" s="56"/>
      <c r="W47" s="56"/>
      <c r="X47" s="56"/>
    </row>
    <row r="48" spans="1:24" s="2" customFormat="1" ht="15.75" customHeight="1">
      <c r="A48" s="23"/>
      <c r="B48" s="2" t="s">
        <v>106</v>
      </c>
      <c r="C48" s="17" t="s">
        <v>8</v>
      </c>
      <c r="D48" s="18" t="str">
        <f>'AMZN Auto Part MASTER'!$G$29</f>
        <v xml:space="preserve">None  </v>
      </c>
      <c r="E48" s="18" t="s">
        <v>118</v>
      </c>
      <c r="F48" s="30" t="str">
        <f>'AMZN Auto Part MASTER'!$G$31</f>
        <v>N/A - Not using anyone more</v>
      </c>
      <c r="G48" s="36" t="s">
        <v>217</v>
      </c>
      <c r="H48" s="36"/>
      <c r="I48" s="36"/>
      <c r="J48" s="36"/>
      <c r="K48" s="55" t="str">
        <f>'AMZN Auto Part MASTER'!$G$33</f>
        <v>None specifically</v>
      </c>
      <c r="L48" s="55" t="str">
        <f>'AMZN Auto Part MASTER'!$G$34</f>
        <v>None specifically</v>
      </c>
      <c r="M48" s="55" t="str">
        <f>'AMZN Auto Part MASTER'!$G$35</f>
        <v>None specifically</v>
      </c>
      <c r="N48" s="62"/>
      <c r="O48" s="36"/>
      <c r="Q48" s="62"/>
      <c r="R48" s="26"/>
      <c r="T48" s="94" t="s">
        <v>120</v>
      </c>
      <c r="U48" s="65" t="s">
        <v>118</v>
      </c>
      <c r="V48" s="56"/>
      <c r="W48" s="56"/>
      <c r="X48" s="56"/>
    </row>
    <row r="49" spans="1:24" s="2" customFormat="1" ht="15.75" customHeight="1">
      <c r="A49" s="23"/>
      <c r="B49" s="2" t="s">
        <v>106</v>
      </c>
      <c r="C49" s="17" t="s">
        <v>9</v>
      </c>
      <c r="D49" s="18" t="str">
        <f>'AMZN Auto Part MASTER'!$H$29</f>
        <v>AutoZone</v>
      </c>
      <c r="E49" s="18" t="s">
        <v>120</v>
      </c>
      <c r="F49" s="30" t="str">
        <f>'AMZN Auto Part MASTER'!$H$31</f>
        <v>They took over any and all warranties for us because I spend so much with them. We have a good relationship going.</v>
      </c>
      <c r="G49" s="36" t="s">
        <v>215</v>
      </c>
      <c r="H49" s="36" t="s">
        <v>94</v>
      </c>
      <c r="I49" s="36"/>
      <c r="J49" s="36"/>
      <c r="K49" s="55" t="str">
        <f>'AMZN Auto Part MASTER'!$H$33</f>
        <v>None specifically</v>
      </c>
      <c r="L49" s="55" t="str">
        <f>'AMZN Auto Part MASTER'!$H$34</f>
        <v>None specifically</v>
      </c>
      <c r="M49" s="55" t="str">
        <f>'AMZN Auto Part MASTER'!$H$35</f>
        <v>None specifically</v>
      </c>
      <c r="N49" s="62"/>
      <c r="O49" s="36"/>
      <c r="Q49" s="94" t="s">
        <v>120</v>
      </c>
      <c r="R49" s="26"/>
      <c r="T49" s="26"/>
      <c r="U49" s="64"/>
      <c r="V49" s="56"/>
      <c r="W49" s="56"/>
      <c r="X49" s="56"/>
    </row>
    <row r="50" spans="1:24" s="2" customFormat="1" ht="15.75" customHeight="1">
      <c r="A50" s="23"/>
      <c r="B50" s="2" t="s">
        <v>106</v>
      </c>
      <c r="C50" s="17" t="s">
        <v>0</v>
      </c>
      <c r="D50" s="18" t="str">
        <f>'AMZN Auto Part MASTER'!$I$29</f>
        <v xml:space="preserve">None   </v>
      </c>
      <c r="E50" s="18" t="s">
        <v>121</v>
      </c>
      <c r="F50" s="30" t="str">
        <f>'AMZN Auto Part MASTER'!$I$31</f>
        <v>Not using anyone more.</v>
      </c>
      <c r="G50" s="36" t="s">
        <v>216</v>
      </c>
      <c r="H50" s="36"/>
      <c r="I50" s="36"/>
      <c r="J50" s="36"/>
      <c r="K50" s="55" t="str">
        <f>'AMZN Auto Part MASTER'!$I$33</f>
        <v>None specifically</v>
      </c>
      <c r="L50" s="55" t="str">
        <f>'AMZN Auto Part MASTER'!$I$34</f>
        <v>None specifically</v>
      </c>
      <c r="M50" s="55" t="str">
        <f>'AMZN Auto Part MASTER'!$I$35</f>
        <v>None specifically</v>
      </c>
      <c r="N50" s="62"/>
      <c r="O50" s="36"/>
      <c r="Q50" s="62" t="s">
        <v>94</v>
      </c>
      <c r="R50" s="26"/>
      <c r="T50" s="26"/>
      <c r="U50" s="64"/>
      <c r="V50" s="56"/>
      <c r="W50" s="56"/>
      <c r="X50" s="56"/>
    </row>
    <row r="51" spans="1:24" s="2" customFormat="1" ht="15.75" customHeight="1">
      <c r="A51" s="23"/>
      <c r="B51" s="2" t="s">
        <v>222</v>
      </c>
      <c r="C51" s="17" t="s">
        <v>1</v>
      </c>
      <c r="D51" s="18" t="str">
        <f>'AMZN Auto Part MASTER'!$J$29</f>
        <v>None</v>
      </c>
      <c r="E51" s="18" t="s">
        <v>118</v>
      </c>
      <c r="F51" s="30" t="str">
        <f>'AMZN Auto Part MASTER'!$J$31</f>
        <v>Not using anyone more</v>
      </c>
      <c r="G51" s="36"/>
      <c r="H51" s="36"/>
      <c r="I51" s="36"/>
      <c r="J51" s="36"/>
      <c r="K51" s="55" t="str">
        <f>'AMZN Auto Part MASTER'!$J$33</f>
        <v>None</v>
      </c>
      <c r="L51" s="55" t="str">
        <f>'AMZN Auto Part MASTER'!$J$34</f>
        <v>None</v>
      </c>
      <c r="M51" s="55" t="str">
        <f>'AMZN Auto Part MASTER'!$J$35</f>
        <v>None</v>
      </c>
      <c r="N51" s="62" t="s">
        <v>118</v>
      </c>
      <c r="O51" s="36"/>
      <c r="Q51" s="62" t="s">
        <v>118</v>
      </c>
      <c r="R51" s="26"/>
      <c r="T51" s="62" t="s">
        <v>118</v>
      </c>
      <c r="U51" s="64"/>
      <c r="V51" s="56"/>
      <c r="W51" s="56"/>
      <c r="X51" s="56"/>
    </row>
    <row r="52" spans="1:24" s="2" customFormat="1" ht="15.75" customHeight="1">
      <c r="A52" s="23"/>
      <c r="B52" s="2" t="s">
        <v>106</v>
      </c>
      <c r="C52" s="17" t="s">
        <v>2</v>
      </c>
      <c r="D52" s="18" t="str">
        <f>'AMZN Auto Part MASTER'!$K$29</f>
        <v>None</v>
      </c>
      <c r="E52" s="18" t="s">
        <v>121</v>
      </c>
      <c r="F52" s="30" t="str">
        <f>'AMZN Auto Part MASTER'!$K$31</f>
        <v>Not using anyone more</v>
      </c>
      <c r="G52" s="36" t="s">
        <v>215</v>
      </c>
      <c r="H52" s="36" t="s">
        <v>214</v>
      </c>
      <c r="I52" s="36"/>
      <c r="J52" s="36"/>
      <c r="K52" s="55" t="str">
        <f>'AMZN Auto Part MASTER'!$K$33</f>
        <v>Auto Value</v>
      </c>
      <c r="L52" s="55" t="str">
        <f>'AMZN Auto Part MASTER'!$K$34</f>
        <v>Auto Value</v>
      </c>
      <c r="M52" s="55" t="str">
        <f>'AMZN Auto Part MASTER'!$K$35</f>
        <v>None</v>
      </c>
      <c r="N52" s="62"/>
      <c r="O52" s="36"/>
      <c r="Q52" s="62" t="s">
        <v>118</v>
      </c>
      <c r="R52" s="26"/>
      <c r="T52" s="26"/>
      <c r="U52" s="64"/>
      <c r="V52" s="56"/>
      <c r="W52" s="56"/>
      <c r="X52" s="56"/>
    </row>
    <row r="53" spans="1:24" s="2" customFormat="1" ht="15.75" customHeight="1">
      <c r="A53" s="23"/>
      <c r="B53" s="2" t="s">
        <v>106</v>
      </c>
      <c r="C53" s="17" t="s">
        <v>3</v>
      </c>
      <c r="D53" s="18" t="str">
        <f>'AMZN Auto Part MASTER'!$L$29</f>
        <v>Other</v>
      </c>
      <c r="E53" s="18" t="s">
        <v>121</v>
      </c>
      <c r="F53" s="30" t="str">
        <f>'AMZN Auto Part MASTER'!$L$31</f>
        <v>Made us a deal on parts. We get them better priced now with FMP and they were cheap to begin with. I'm not sure why we weren't using them before because they've always been solid with prices and good parts.</v>
      </c>
      <c r="G53" s="36" t="s">
        <v>193</v>
      </c>
      <c r="H53" s="36" t="s">
        <v>216</v>
      </c>
      <c r="I53" s="36"/>
      <c r="J53" s="36"/>
      <c r="K53" s="55" t="str">
        <f>'AMZN Auto Part MASTER'!$L$33</f>
        <v>None specifically</v>
      </c>
      <c r="L53" s="55" t="str">
        <f>'AMZN Auto Part MASTER'!$L$34</f>
        <v>FMP</v>
      </c>
      <c r="M53" s="55" t="str">
        <f>'AMZN Auto Part MASTER'!$L$35</f>
        <v>None specifically</v>
      </c>
      <c r="N53" s="62"/>
      <c r="O53" s="36"/>
      <c r="Q53" s="62"/>
      <c r="R53" s="26"/>
      <c r="T53" s="26"/>
      <c r="U53" s="64"/>
      <c r="V53" s="56"/>
      <c r="W53" s="56"/>
      <c r="X53" s="56"/>
    </row>
    <row r="54" spans="1:24" s="2" customFormat="1" ht="15.75" customHeight="1">
      <c r="A54" s="23"/>
      <c r="B54" s="2" t="s">
        <v>106</v>
      </c>
      <c r="C54" s="17" t="s">
        <v>4</v>
      </c>
      <c r="D54" s="18" t="str">
        <f>'AMZN Auto Part MASTER'!$M$29</f>
        <v>Other</v>
      </c>
      <c r="E54" s="18" t="s">
        <v>94</v>
      </c>
      <c r="F54" s="30" t="str">
        <f>'AMZN Auto Part MASTER'!$M$31</f>
        <v>Availability and close to their warehouse.</v>
      </c>
      <c r="G54" s="36" t="s">
        <v>217</v>
      </c>
      <c r="H54" s="36" t="s">
        <v>214</v>
      </c>
      <c r="I54" s="36"/>
      <c r="J54" s="36"/>
      <c r="K54" s="55" t="str">
        <f>'AMZN Auto Part MASTER'!$M$33</f>
        <v>None specifically</v>
      </c>
      <c r="L54" s="55" t="str">
        <f>'AMZN Auto Part MASTER'!$M$34</f>
        <v>None specifically</v>
      </c>
      <c r="M54" s="55" t="str">
        <f>'AMZN Auto Part MASTER'!$M$35</f>
        <v>None specifically</v>
      </c>
      <c r="N54" s="62"/>
      <c r="O54" s="36"/>
      <c r="Q54" s="62"/>
      <c r="R54" s="26"/>
      <c r="T54" s="26"/>
      <c r="U54" s="64"/>
      <c r="V54" s="56"/>
      <c r="W54" s="56"/>
      <c r="X54" s="56"/>
    </row>
    <row r="55" spans="1:24" s="2" customFormat="1" ht="15.75" customHeight="1">
      <c r="A55" s="23"/>
      <c r="B55" s="2" t="s">
        <v>106</v>
      </c>
      <c r="C55" s="17" t="s">
        <v>10</v>
      </c>
      <c r="D55" s="18" t="str">
        <f>'AMZN Auto Part MASTER'!$N$29</f>
        <v>WorldPac</v>
      </c>
      <c r="E55" s="18" t="s">
        <v>116</v>
      </c>
      <c r="F55" s="30" t="str">
        <f>'AMZN Auto Part MASTER'!$N$31</f>
        <v>They opened a location that's very close to us. We will be using them more. And seeing more European imports.</v>
      </c>
      <c r="G55" s="36"/>
      <c r="H55" s="36"/>
      <c r="I55" s="36"/>
      <c r="J55" s="36"/>
      <c r="K55" s="55" t="str">
        <f>'AMZN Auto Part MASTER'!$N$33</f>
        <v>WorldPac</v>
      </c>
      <c r="L55" s="55" t="str">
        <f>'AMZN Auto Part MASTER'!$N$34</f>
        <v>WorldPac</v>
      </c>
      <c r="M55" s="55" t="str">
        <f>'AMZN Auto Part MASTER'!$N$35</f>
        <v>None specifically</v>
      </c>
      <c r="N55" s="62"/>
      <c r="O55" s="36"/>
      <c r="Q55" s="62"/>
      <c r="R55" s="26"/>
      <c r="T55" s="26"/>
      <c r="U55" s="64"/>
      <c r="V55" s="56"/>
      <c r="W55" s="56"/>
      <c r="X55" s="56"/>
    </row>
    <row r="56" spans="1:24" s="2" customFormat="1" ht="15.75" customHeight="1">
      <c r="A56" s="23"/>
      <c r="B56" s="2" t="s">
        <v>222</v>
      </c>
      <c r="C56" s="17" t="s">
        <v>11</v>
      </c>
      <c r="D56" s="18" t="str">
        <f>'AMZN Auto Part MASTER'!$O$29</f>
        <v>O'Reilly</v>
      </c>
      <c r="E56" s="18" t="s">
        <v>118</v>
      </c>
      <c r="F56" s="30" t="str">
        <f>'AMZN Auto Part MASTER'!$O$31</f>
        <v>NAPA closed down the store that was close to us. So we shifted business to O'Reilly.</v>
      </c>
      <c r="G56" s="36" t="s">
        <v>217</v>
      </c>
      <c r="H56" s="36" t="s">
        <v>94</v>
      </c>
      <c r="I56" s="36"/>
      <c r="J56" s="36"/>
      <c r="K56" s="55" t="str">
        <f>'AMZN Auto Part MASTER'!$O$33</f>
        <v>None specifically</v>
      </c>
      <c r="L56" s="55" t="str">
        <f>'AMZN Auto Part MASTER'!$O$34</f>
        <v>None specifically</v>
      </c>
      <c r="M56" s="55" t="str">
        <f>'AMZN Auto Part MASTER'!$O$35</f>
        <v>None specifically</v>
      </c>
      <c r="N56" s="62" t="s">
        <v>118</v>
      </c>
      <c r="O56" s="36"/>
      <c r="Q56" s="62" t="s">
        <v>118</v>
      </c>
      <c r="R56" s="26"/>
      <c r="T56" s="62" t="s">
        <v>118</v>
      </c>
      <c r="U56" s="64"/>
      <c r="V56" s="56"/>
      <c r="W56" s="56"/>
      <c r="X56" s="56"/>
    </row>
    <row r="57" spans="1:24" s="2" customFormat="1" ht="15.75" customHeight="1">
      <c r="A57" s="23"/>
      <c r="B57" s="25" t="s">
        <v>106</v>
      </c>
      <c r="C57" s="17" t="s">
        <v>12</v>
      </c>
      <c r="D57" s="18" t="str">
        <f>'AMZN Auto Part MASTER'!$P$29</f>
        <v>None</v>
      </c>
      <c r="E57" s="18" t="s">
        <v>120</v>
      </c>
      <c r="F57" s="30" t="str">
        <f>'AMZN Auto Part MASTER'!$P$31</f>
        <v>No actual change.</v>
      </c>
      <c r="G57" s="36" t="s">
        <v>213</v>
      </c>
      <c r="H57" s="36"/>
      <c r="I57" s="36"/>
      <c r="J57" s="36"/>
      <c r="K57" s="55" t="str">
        <f>'AMZN Auto Part MASTER'!$P$33</f>
        <v>WorldPac</v>
      </c>
      <c r="L57" s="55" t="str">
        <f>'AMZN Auto Part MASTER'!$P$34</f>
        <v>None</v>
      </c>
      <c r="M57" s="55" t="str">
        <f>'AMZN Auto Part MASTER'!$P$35</f>
        <v>None</v>
      </c>
      <c r="N57" s="62"/>
      <c r="O57" s="36"/>
      <c r="Q57" s="63"/>
      <c r="R57" s="26"/>
      <c r="T57" s="26"/>
      <c r="U57" s="64"/>
      <c r="V57" s="56"/>
      <c r="W57" s="56"/>
      <c r="X57" s="56"/>
    </row>
    <row r="58" spans="1:24" s="2" customFormat="1" ht="15.75" customHeight="1">
      <c r="A58" s="23"/>
      <c r="B58" s="25" t="s">
        <v>106</v>
      </c>
      <c r="C58" s="17" t="s">
        <v>13</v>
      </c>
      <c r="D58" s="18" t="str">
        <f>'AMZN Auto Part MASTER'!$Q$29</f>
        <v>AutoZone</v>
      </c>
      <c r="E58" s="18" t="s">
        <v>116</v>
      </c>
      <c r="F58" s="30" t="str">
        <f>'AMZN Auto Part MASTER'!$Q$31</f>
        <v>Built new storage box for them.</v>
      </c>
      <c r="G58" s="36" t="s">
        <v>215</v>
      </c>
      <c r="H58" s="36"/>
      <c r="I58" s="36"/>
      <c r="J58" s="36"/>
      <c r="K58" s="55">
        <f>'AMZN Auto Part MASTER'!$Q$33</f>
        <v>0</v>
      </c>
      <c r="L58" s="55" t="str">
        <f>'AMZN Auto Part MASTER'!$Q$34</f>
        <v>O'Reilly</v>
      </c>
      <c r="M58" s="55">
        <f>'AMZN Auto Part MASTER'!$Q$35</f>
        <v>0</v>
      </c>
      <c r="N58" s="62"/>
      <c r="O58" s="36"/>
      <c r="Q58" s="62"/>
      <c r="R58" s="26"/>
      <c r="T58" s="26"/>
      <c r="U58" s="64"/>
      <c r="V58" s="56"/>
      <c r="W58" s="56"/>
      <c r="X58" s="56"/>
    </row>
    <row r="59" spans="1:24" s="2" customFormat="1" ht="15.75" customHeight="1">
      <c r="A59" s="23"/>
      <c r="B59" s="25" t="s">
        <v>106</v>
      </c>
      <c r="C59" s="17" t="s">
        <v>14</v>
      </c>
      <c r="D59" s="18" t="str">
        <f>'AMZN Auto Part MASTER'!$R$29</f>
        <v>Other</v>
      </c>
      <c r="E59" s="18" t="s">
        <v>94</v>
      </c>
      <c r="F59" s="30" t="str">
        <f>'AMZN Auto Part MASTER'!$R$31</f>
        <v>We get parts faster.</v>
      </c>
      <c r="G59" s="36"/>
      <c r="H59" s="36"/>
      <c r="I59" s="36"/>
      <c r="J59" s="36"/>
      <c r="K59" s="55" t="str">
        <f>'AMZN Auto Part MASTER'!$R$33</f>
        <v>Same</v>
      </c>
      <c r="L59" s="55" t="str">
        <f>'AMZN Auto Part MASTER'!$R$34</f>
        <v>Same</v>
      </c>
      <c r="M59" s="55" t="str">
        <f>'AMZN Auto Part MASTER'!$R$35</f>
        <v>Same</v>
      </c>
      <c r="N59" s="62"/>
      <c r="O59" s="36"/>
      <c r="Q59" s="62"/>
      <c r="R59" s="26"/>
      <c r="T59" s="26"/>
      <c r="U59" s="64"/>
      <c r="V59" s="56"/>
      <c r="W59" s="56"/>
      <c r="X59" s="56"/>
    </row>
    <row r="60" spans="1:24" s="2" customFormat="1" ht="15.75" customHeight="1">
      <c r="A60" s="23"/>
      <c r="B60" s="25" t="s">
        <v>106</v>
      </c>
      <c r="C60" s="17" t="s">
        <v>15</v>
      </c>
      <c r="D60" s="18" t="str">
        <f>'AMZN Auto Part MASTER'!$S$29</f>
        <v>Other</v>
      </c>
      <c r="E60" s="18"/>
      <c r="F60" s="30" t="str">
        <f>'AMZN Auto Part MASTER'!$S$31</f>
        <v>Better prices.</v>
      </c>
      <c r="G60" s="36"/>
      <c r="H60" s="36"/>
      <c r="I60" s="36"/>
      <c r="J60" s="36"/>
      <c r="K60" s="55" t="str">
        <f>'AMZN Auto Part MASTER'!$S$33</f>
        <v>None</v>
      </c>
      <c r="L60" s="55" t="str">
        <f>'AMZN Auto Part MASTER'!$S$34</f>
        <v>O'Reilly</v>
      </c>
      <c r="M60" s="55" t="str">
        <f>'AMZN Auto Part MASTER'!$S$35</f>
        <v>O'Reilly</v>
      </c>
      <c r="N60" s="62"/>
      <c r="O60" s="36"/>
      <c r="Q60" s="62"/>
      <c r="R60" s="26"/>
      <c r="T60" s="26"/>
      <c r="U60" s="64"/>
      <c r="V60" s="56"/>
      <c r="W60" s="56"/>
      <c r="X60" s="56"/>
    </row>
    <row r="61" spans="1:24" s="2" customFormat="1" ht="15.75" customHeight="1">
      <c r="A61" s="23"/>
      <c r="B61" s="25" t="s">
        <v>106</v>
      </c>
      <c r="C61" s="17" t="s">
        <v>16</v>
      </c>
      <c r="D61" s="18" t="str">
        <f>'AMZN Auto Part MASTER'!$T$29</f>
        <v>O'Reilly</v>
      </c>
      <c r="E61" s="18" t="s">
        <v>94</v>
      </c>
      <c r="F61" s="30" t="str">
        <f>'AMZN Auto Part MASTER'!$T$31</f>
        <v>Their service has gotten better over the years.</v>
      </c>
      <c r="G61" s="36" t="s">
        <v>193</v>
      </c>
      <c r="H61" s="36"/>
      <c r="I61" s="36"/>
      <c r="J61" s="36"/>
      <c r="K61" s="55" t="str">
        <f>'AMZN Auto Part MASTER'!$T$33</f>
        <v>O'Reilly</v>
      </c>
      <c r="L61" s="55" t="str">
        <f>'AMZN Auto Part MASTER'!$T$34</f>
        <v>O'Reilly</v>
      </c>
      <c r="M61" s="55" t="str">
        <f>'AMZN Auto Part MASTER'!$T$35</f>
        <v>O'Reilly</v>
      </c>
      <c r="N61" s="62"/>
      <c r="O61" s="36"/>
      <c r="Q61" s="26" t="s">
        <v>121</v>
      </c>
      <c r="R61" s="26" t="s">
        <v>116</v>
      </c>
      <c r="T61" s="26"/>
      <c r="U61" s="64"/>
      <c r="V61" s="56"/>
      <c r="W61" s="56"/>
      <c r="X61" s="56"/>
    </row>
    <row r="62" spans="1:24" s="2" customFormat="1" ht="15.75" customHeight="1">
      <c r="A62" s="23"/>
      <c r="B62" s="25" t="s">
        <v>106</v>
      </c>
      <c r="C62" s="17" t="s">
        <v>17</v>
      </c>
      <c r="D62" s="18" t="str">
        <f>'AMZN Auto Part MASTER'!$U$29</f>
        <v xml:space="preserve">None   </v>
      </c>
      <c r="E62" s="18" t="s">
        <v>120</v>
      </c>
      <c r="F62" s="30">
        <f>'AMZN Auto Part MASTER'!$U$31</f>
        <v>0</v>
      </c>
      <c r="G62" s="36" t="s">
        <v>94</v>
      </c>
      <c r="H62" s="36"/>
      <c r="I62" s="36"/>
      <c r="J62" s="36"/>
      <c r="K62" s="55" t="str">
        <f>'AMZN Auto Part MASTER'!$U$33</f>
        <v>Church's Autoparts</v>
      </c>
      <c r="L62" s="55" t="str">
        <f>'AMZN Auto Part MASTER'!$U$34</f>
        <v>Church's Autoparts</v>
      </c>
      <c r="M62" s="55" t="str">
        <f>'AMZN Auto Part MASTER'!$U$35</f>
        <v>Church's Autoparts</v>
      </c>
      <c r="N62" s="62"/>
      <c r="O62" s="36"/>
      <c r="Q62" s="62"/>
      <c r="R62" s="26"/>
      <c r="T62" s="26"/>
      <c r="U62" s="64"/>
      <c r="V62" s="56"/>
      <c r="W62" s="56"/>
      <c r="X62" s="56"/>
    </row>
    <row r="63" spans="1:24" s="2" customFormat="1" ht="15.75" customHeight="1">
      <c r="A63" s="23"/>
      <c r="B63" s="25" t="s">
        <v>106</v>
      </c>
      <c r="C63" s="17" t="s">
        <v>18</v>
      </c>
      <c r="D63" s="18" t="str">
        <f>'AMZN Auto Part MASTER'!$V$29</f>
        <v>WorldPac</v>
      </c>
      <c r="E63" s="18"/>
      <c r="F63" s="30">
        <f>'AMZN Auto Part MASTER'!$V$31</f>
        <v>0</v>
      </c>
      <c r="G63" s="36"/>
      <c r="H63" s="36"/>
      <c r="I63" s="36"/>
      <c r="J63" s="36"/>
      <c r="K63" s="55" t="str">
        <f>'AMZN Auto Part MASTER'!$V$33</f>
        <v>WorldPac</v>
      </c>
      <c r="L63" s="55" t="str">
        <f>'AMZN Auto Part MASTER'!$V$34</f>
        <v>WorldPac</v>
      </c>
      <c r="M63" s="55" t="str">
        <f>'AMZN Auto Part MASTER'!$V$35</f>
        <v>WorldPac</v>
      </c>
      <c r="N63" s="62"/>
      <c r="O63" s="36"/>
      <c r="Q63" s="26" t="s">
        <v>121</v>
      </c>
      <c r="R63" s="26"/>
      <c r="T63" s="26"/>
      <c r="U63" s="64"/>
      <c r="V63" s="56"/>
      <c r="W63" s="56"/>
      <c r="X63" s="56"/>
    </row>
    <row r="64" spans="1:24" s="2" customFormat="1" ht="15.75" customHeight="1">
      <c r="A64" s="23"/>
      <c r="B64" s="25" t="s">
        <v>106</v>
      </c>
      <c r="C64" s="17" t="s">
        <v>19</v>
      </c>
      <c r="D64" s="18" t="str">
        <f>'AMZN Auto Part MASTER'!$W$29</f>
        <v>None</v>
      </c>
      <c r="E64" s="18" t="s">
        <v>117</v>
      </c>
      <c r="F64" s="30">
        <f>'AMZN Auto Part MASTER'!$W$31</f>
        <v>0</v>
      </c>
      <c r="G64" s="36" t="s">
        <v>94</v>
      </c>
      <c r="H64" s="36"/>
      <c r="I64" s="36"/>
      <c r="J64" s="36"/>
      <c r="K64" s="55" t="str">
        <f>'AMZN Auto Part MASTER'!$W$33</f>
        <v>factory motor parts</v>
      </c>
      <c r="L64" s="55" t="str">
        <f>'AMZN Auto Part MASTER'!$W$34</f>
        <v>factory motor parts</v>
      </c>
      <c r="M64" s="55" t="str">
        <f>'AMZN Auto Part MASTER'!$W$35</f>
        <v>factory motor parts</v>
      </c>
      <c r="N64" s="94" t="s">
        <v>117</v>
      </c>
      <c r="O64" s="36"/>
      <c r="Q64" s="94" t="s">
        <v>117</v>
      </c>
      <c r="R64" s="26"/>
      <c r="T64" s="94" t="s">
        <v>117</v>
      </c>
      <c r="U64" s="64"/>
      <c r="V64" s="56"/>
      <c r="W64" s="56"/>
      <c r="X64" s="56"/>
    </row>
    <row r="65" spans="1:24" s="2" customFormat="1" ht="15.75" customHeight="1">
      <c r="A65" s="23"/>
      <c r="B65" s="25" t="s">
        <v>106</v>
      </c>
      <c r="C65" s="17" t="s">
        <v>20</v>
      </c>
      <c r="D65" s="18" t="str">
        <f>'AMZN Auto Part MASTER'!$X$29</f>
        <v>None</v>
      </c>
      <c r="E65" s="18" t="s">
        <v>120</v>
      </c>
      <c r="F65" s="30">
        <f>'AMZN Auto Part MASTER'!$X$31</f>
        <v>0</v>
      </c>
      <c r="G65" s="36" t="s">
        <v>193</v>
      </c>
      <c r="H65" s="36" t="s">
        <v>213</v>
      </c>
      <c r="I65" s="36"/>
      <c r="J65" s="36"/>
      <c r="K65" s="55" t="str">
        <f>'AMZN Auto Part MASTER'!$X$33</f>
        <v>AutoZone</v>
      </c>
      <c r="L65" s="55" t="str">
        <f>'AMZN Auto Part MASTER'!$X$34</f>
        <v>O'Reilly</v>
      </c>
      <c r="M65" s="55" t="str">
        <f>'AMZN Auto Part MASTER'!$X$35</f>
        <v>AutoZone</v>
      </c>
      <c r="N65" s="62" t="s">
        <v>121</v>
      </c>
      <c r="O65" s="36"/>
      <c r="Q65" s="62" t="s">
        <v>94</v>
      </c>
      <c r="R65" s="94" t="s">
        <v>120</v>
      </c>
      <c r="T65" s="94" t="s">
        <v>120</v>
      </c>
      <c r="U65" s="64"/>
      <c r="V65" s="56"/>
      <c r="W65" s="56"/>
      <c r="X65" s="56"/>
    </row>
    <row r="66" spans="1:24" s="2" customFormat="1" ht="15.75" customHeight="1">
      <c r="A66" s="23"/>
      <c r="B66" s="25" t="s">
        <v>106</v>
      </c>
      <c r="C66" s="17" t="s">
        <v>21</v>
      </c>
      <c r="D66" s="18" t="str">
        <f>'AMZN Auto Part MASTER'!$Y$29</f>
        <v xml:space="preserve">None  </v>
      </c>
      <c r="E66" s="18" t="s">
        <v>94</v>
      </c>
      <c r="F66" s="30">
        <f>'AMZN Auto Part MASTER'!$Y$31</f>
        <v>0</v>
      </c>
      <c r="G66" s="36"/>
      <c r="H66" s="36"/>
      <c r="I66" s="36"/>
      <c r="J66" s="36"/>
      <c r="K66" s="55" t="str">
        <f>'AMZN Auto Part MASTER'!$Y$33</f>
        <v>Berridon</v>
      </c>
      <c r="L66" s="55" t="str">
        <f>'AMZN Auto Part MASTER'!$Y$34</f>
        <v>Berridon</v>
      </c>
      <c r="M66" s="55" t="str">
        <f>'AMZN Auto Part MASTER'!$Y$35</f>
        <v>Berridon</v>
      </c>
      <c r="N66" s="62" t="s">
        <v>94</v>
      </c>
      <c r="O66" s="36"/>
      <c r="Q66" s="62" t="s">
        <v>94</v>
      </c>
      <c r="R66" s="26"/>
      <c r="T66" s="62" t="s">
        <v>94</v>
      </c>
      <c r="U66" s="64"/>
      <c r="V66" s="56"/>
      <c r="W66" s="56"/>
      <c r="X66" s="56"/>
    </row>
    <row r="67" spans="1:24" s="2" customFormat="1" ht="15.75" customHeight="1">
      <c r="A67" s="23"/>
      <c r="B67" s="2" t="s">
        <v>106</v>
      </c>
      <c r="C67" s="17" t="s">
        <v>22</v>
      </c>
      <c r="D67" s="18" t="str">
        <f>'AMZN Auto Part MASTER'!$Z$29</f>
        <v>None</v>
      </c>
      <c r="E67" s="18"/>
      <c r="F67" s="30">
        <f>'AMZN Auto Part MASTER'!$Z$31</f>
        <v>0</v>
      </c>
      <c r="G67" s="36" t="s">
        <v>214</v>
      </c>
      <c r="H67" s="36"/>
      <c r="I67" s="36"/>
      <c r="J67" s="36"/>
      <c r="K67" s="55" t="str">
        <f>'AMZN Auto Part MASTER'!$Z$33</f>
        <v>None in particular</v>
      </c>
      <c r="L67" s="55" t="str">
        <f>'AMZN Auto Part MASTER'!$Z$34</f>
        <v>Local wholesalers</v>
      </c>
      <c r="M67" s="55" t="str">
        <f>'AMZN Auto Part MASTER'!$Z$35</f>
        <v>None in particular</v>
      </c>
      <c r="N67" s="62"/>
      <c r="O67" s="36"/>
      <c r="Q67" s="62" t="s">
        <v>94</v>
      </c>
      <c r="R67" s="26"/>
      <c r="T67" s="26"/>
      <c r="U67" s="64"/>
      <c r="V67" s="56"/>
      <c r="W67" s="56"/>
      <c r="X67" s="56"/>
    </row>
    <row r="68" spans="1:24" s="2" customFormat="1" ht="15.75" customHeight="1">
      <c r="A68" s="23"/>
      <c r="B68" s="2" t="s">
        <v>106</v>
      </c>
      <c r="C68" s="17" t="s">
        <v>23</v>
      </c>
      <c r="D68" s="18" t="str">
        <f>'AMZN Auto Part MASTER'!$AA$29</f>
        <v>None</v>
      </c>
      <c r="E68" s="18" t="s">
        <v>120</v>
      </c>
      <c r="F68" s="30">
        <f>'AMZN Auto Part MASTER'!$AA$31</f>
        <v>0</v>
      </c>
      <c r="G68" s="36"/>
      <c r="H68" s="36"/>
      <c r="I68" s="36"/>
      <c r="J68" s="36"/>
      <c r="K68" s="55" t="str">
        <f>'AMZN Auto Part MASTER'!$AA$33</f>
        <v>AutoZone</v>
      </c>
      <c r="L68" s="55" t="str">
        <f>'AMZN Auto Part MASTER'!$AA$34</f>
        <v>AutoZone</v>
      </c>
      <c r="M68" s="55" t="str">
        <f>'AMZN Auto Part MASTER'!$AA$35</f>
        <v>O'Reilly</v>
      </c>
      <c r="N68" s="94" t="s">
        <v>120</v>
      </c>
      <c r="O68" s="36"/>
      <c r="Q68" s="62" t="s">
        <v>94</v>
      </c>
      <c r="R68" s="26"/>
      <c r="T68" s="26" t="s">
        <v>199</v>
      </c>
      <c r="U68" s="64"/>
      <c r="V68" s="56"/>
      <c r="W68" s="56"/>
      <c r="X68" s="56"/>
    </row>
    <row r="69" spans="1:24" s="2" customFormat="1" ht="15.75" customHeight="1">
      <c r="A69" s="23"/>
      <c r="B69" s="2" t="s">
        <v>106</v>
      </c>
      <c r="C69" s="17" t="s">
        <v>24</v>
      </c>
      <c r="D69" s="18" t="str">
        <f>'AMZN Auto Part MASTER'!$AB$29</f>
        <v xml:space="preserve">None  </v>
      </c>
      <c r="E69" s="18" t="s">
        <v>94</v>
      </c>
      <c r="F69" s="30">
        <f>'AMZN Auto Part MASTER'!$AB$31</f>
        <v>0</v>
      </c>
      <c r="G69" s="36" t="s">
        <v>94</v>
      </c>
      <c r="H69" s="36"/>
      <c r="I69" s="36"/>
      <c r="J69" s="36"/>
      <c r="K69" s="55" t="str">
        <f>'AMZN Auto Part MASTER'!$AB$33</f>
        <v>Local Nissan dealership</v>
      </c>
      <c r="L69" s="55" t="str">
        <f>'AMZN Auto Part MASTER'!$AB$34</f>
        <v>Tuston Toyota</v>
      </c>
      <c r="M69" s="55" t="str">
        <f>'AMZN Auto Part MASTER'!$AB$35</f>
        <v>Tuston Toyota</v>
      </c>
      <c r="N69" s="62"/>
      <c r="O69" s="36"/>
      <c r="Q69" s="62"/>
      <c r="R69" s="26"/>
      <c r="T69" s="26"/>
      <c r="U69" s="64"/>
      <c r="V69" s="56"/>
      <c r="W69" s="56"/>
      <c r="X69" s="56"/>
    </row>
    <row r="70" spans="1:24" s="2" customFormat="1" ht="15.75" customHeight="1">
      <c r="A70" s="23"/>
      <c r="B70" s="2" t="s">
        <v>106</v>
      </c>
      <c r="C70" s="17" t="s">
        <v>25</v>
      </c>
      <c r="D70" s="18" t="str">
        <f>'AMZN Auto Part MASTER'!$AC$29</f>
        <v>None</v>
      </c>
      <c r="E70" s="18" t="s">
        <v>120</v>
      </c>
      <c r="F70" s="30">
        <f>'AMZN Auto Part MASTER'!$AC$31</f>
        <v>0</v>
      </c>
      <c r="G70" s="36" t="s">
        <v>215</v>
      </c>
      <c r="H70" s="36"/>
      <c r="I70" s="36"/>
      <c r="J70" s="36"/>
      <c r="K70" s="55" t="str">
        <f>'AMZN Auto Part MASTER'!$AC$33</f>
        <v>LMI</v>
      </c>
      <c r="L70" s="55" t="str">
        <f>'AMZN Auto Part MASTER'!$AC$34</f>
        <v>LMI</v>
      </c>
      <c r="M70" s="55" t="str">
        <f>'AMZN Auto Part MASTER'!$AC$35</f>
        <v>Webbers</v>
      </c>
      <c r="N70" s="94" t="s">
        <v>117</v>
      </c>
      <c r="O70" s="36"/>
      <c r="Q70" s="94" t="s">
        <v>117</v>
      </c>
      <c r="R70" s="26"/>
      <c r="T70" s="94" t="s">
        <v>117</v>
      </c>
      <c r="U70" s="64"/>
      <c r="V70" s="56"/>
      <c r="W70" s="56"/>
      <c r="X70" s="56"/>
    </row>
    <row r="71" spans="1:24" s="2" customFormat="1" ht="15.75" customHeight="1">
      <c r="A71" s="23"/>
      <c r="B71" s="2" t="s">
        <v>222</v>
      </c>
      <c r="C71" s="17" t="s">
        <v>26</v>
      </c>
      <c r="D71" s="18" t="str">
        <f>'AMZN Auto Part MASTER'!$AD$29</f>
        <v>None</v>
      </c>
      <c r="E71" s="18" t="s">
        <v>94</v>
      </c>
      <c r="F71" s="30">
        <f>'AMZN Auto Part MASTER'!$AD$31</f>
        <v>0</v>
      </c>
      <c r="G71" s="36" t="s">
        <v>94</v>
      </c>
      <c r="H71" s="36"/>
      <c r="I71" s="36"/>
      <c r="J71" s="36"/>
      <c r="K71" s="55" t="str">
        <f>'AMZN Auto Part MASTER'!$AD$33</f>
        <v>WorldPac</v>
      </c>
      <c r="L71" s="55" t="str">
        <f>'AMZN Auto Part MASTER'!$AD$34</f>
        <v>WorldPac</v>
      </c>
      <c r="M71" s="55" t="str">
        <f>'AMZN Auto Part MASTER'!$AD$35</f>
        <v>WorldPac</v>
      </c>
      <c r="N71" s="62"/>
      <c r="O71" s="36"/>
      <c r="Q71" s="62"/>
      <c r="R71" s="26"/>
      <c r="T71" s="26"/>
      <c r="U71" s="64"/>
      <c r="V71" s="56"/>
      <c r="W71" s="56"/>
      <c r="X71" s="56"/>
    </row>
    <row r="72" spans="1:24" s="2" customFormat="1" ht="15.75" customHeight="1">
      <c r="A72" s="23"/>
      <c r="B72" s="2" t="s">
        <v>222</v>
      </c>
      <c r="C72" s="17" t="s">
        <v>27</v>
      </c>
      <c r="D72" s="18" t="str">
        <f>'AMZN Auto Part MASTER'!$AE$29</f>
        <v>None</v>
      </c>
      <c r="E72" s="18"/>
      <c r="F72" s="30">
        <f>'AMZN Auto Part MASTER'!$AE$31</f>
        <v>0</v>
      </c>
      <c r="G72" s="36"/>
      <c r="H72" s="36"/>
      <c r="I72" s="36"/>
      <c r="J72" s="36"/>
      <c r="K72" s="55" t="str">
        <f>'AMZN Auto Part MASTER'!$AE$33</f>
        <v>None in particular.</v>
      </c>
      <c r="L72" s="55" t="str">
        <f>'AMZN Auto Part MASTER'!$AE$34</f>
        <v>None in particular.</v>
      </c>
      <c r="M72" s="55" t="str">
        <f>'AMZN Auto Part MASTER'!$AE$35</f>
        <v>None in particular.</v>
      </c>
      <c r="N72" s="62"/>
      <c r="O72" s="36"/>
      <c r="Q72" s="62"/>
      <c r="R72" s="26"/>
      <c r="T72" s="26"/>
      <c r="U72" s="64"/>
      <c r="V72" s="56"/>
      <c r="W72" s="56"/>
      <c r="X72" s="56"/>
    </row>
    <row r="73" spans="1:24" s="2" customFormat="1" ht="15.75" customHeight="1">
      <c r="A73" s="23"/>
      <c r="B73" s="2" t="s">
        <v>222</v>
      </c>
      <c r="C73" s="17" t="s">
        <v>28</v>
      </c>
      <c r="D73" s="18" t="str">
        <f>'AMZN Auto Part MASTER'!$AF$29</f>
        <v>None</v>
      </c>
      <c r="E73" s="18" t="s">
        <v>94</v>
      </c>
      <c r="F73" s="30">
        <f>'AMZN Auto Part MASTER'!$AF$31</f>
        <v>0</v>
      </c>
      <c r="G73" s="36"/>
      <c r="H73" s="36"/>
      <c r="I73" s="36"/>
      <c r="J73" s="36"/>
      <c r="K73" s="55" t="str">
        <f>'AMZN Auto Part MASTER'!$AF$33</f>
        <v>None in particular.</v>
      </c>
      <c r="L73" s="55" t="str">
        <f>'AMZN Auto Part MASTER'!$AF$34</f>
        <v>None in particular.</v>
      </c>
      <c r="M73" s="55" t="str">
        <f>'AMZN Auto Part MASTER'!$AF$35</f>
        <v>None in particular.</v>
      </c>
      <c r="N73" s="62"/>
      <c r="O73" s="36"/>
      <c r="Q73" s="62"/>
      <c r="R73" s="26"/>
      <c r="T73" s="26"/>
      <c r="U73" s="64"/>
      <c r="V73" s="56"/>
      <c r="W73" s="56"/>
      <c r="X73" s="56"/>
    </row>
    <row r="74" spans="1:24" s="2" customFormat="1" ht="15.75" customHeight="1">
      <c r="A74" s="23"/>
      <c r="B74" s="2" t="s">
        <v>222</v>
      </c>
      <c r="C74" s="17" t="s">
        <v>29</v>
      </c>
      <c r="D74" s="18" t="str">
        <f>'AMZN Auto Part MASTER'!$AG$29</f>
        <v>None</v>
      </c>
      <c r="E74" s="18" t="s">
        <v>94</v>
      </c>
      <c r="F74" s="30">
        <f>'AMZN Auto Part MASTER'!$AG$31</f>
        <v>0</v>
      </c>
      <c r="G74" s="36" t="s">
        <v>215</v>
      </c>
      <c r="H74" s="36"/>
      <c r="I74" s="36"/>
      <c r="J74" s="36"/>
      <c r="K74" s="55" t="str">
        <f>'AMZN Auto Part MASTER'!$AG$33</f>
        <v>WorldPac</v>
      </c>
      <c r="L74" s="55" t="str">
        <f>'AMZN Auto Part MASTER'!$AG$34</f>
        <v>IMC</v>
      </c>
      <c r="M74" s="55" t="str">
        <f>'AMZN Auto Part MASTER'!$AG$35</f>
        <v>IMC</v>
      </c>
      <c r="N74" s="62"/>
      <c r="O74" s="36"/>
      <c r="Q74" s="62"/>
      <c r="R74" s="26"/>
      <c r="T74" s="26"/>
      <c r="U74" s="64"/>
      <c r="V74" s="56"/>
      <c r="W74" s="56"/>
      <c r="X74" s="56"/>
    </row>
    <row r="75" spans="1:24" s="2" customFormat="1" ht="15.75" customHeight="1">
      <c r="A75" s="23"/>
      <c r="B75" s="2" t="s">
        <v>222</v>
      </c>
      <c r="C75" s="17" t="s">
        <v>30</v>
      </c>
      <c r="D75" s="18" t="str">
        <f>'AMZN Auto Part MASTER'!$AH$29</f>
        <v>None</v>
      </c>
      <c r="E75" s="18" t="s">
        <v>94</v>
      </c>
      <c r="F75" s="30" t="str">
        <f>'AMZN Auto Part MASTER'!$AH$31</f>
        <v>None, things have stayed the same from what it was last year.</v>
      </c>
      <c r="G75" s="36" t="s">
        <v>215</v>
      </c>
      <c r="H75" s="36" t="s">
        <v>213</v>
      </c>
      <c r="I75" s="36" t="s">
        <v>214</v>
      </c>
      <c r="J75" s="36" t="s">
        <v>217</v>
      </c>
      <c r="K75" s="55" t="str">
        <f>'AMZN Auto Part MASTER'!$AH$33</f>
        <v>None specifically</v>
      </c>
      <c r="L75" s="55" t="str">
        <f>'AMZN Auto Part MASTER'!$AH$34</f>
        <v>None specifically</v>
      </c>
      <c r="M75" s="55" t="str">
        <f>'AMZN Auto Part MASTER'!$AH$35</f>
        <v>None specifically</v>
      </c>
      <c r="N75" s="62"/>
      <c r="O75" s="36"/>
      <c r="Q75" s="62"/>
      <c r="R75" s="26"/>
      <c r="T75" s="26"/>
      <c r="U75" s="64"/>
      <c r="V75" s="56"/>
      <c r="W75" s="56"/>
      <c r="X75" s="56"/>
    </row>
    <row r="76" spans="1:24" s="2" customFormat="1" ht="15.75" customHeight="1">
      <c r="A76" s="23"/>
      <c r="B76" s="2" t="s">
        <v>222</v>
      </c>
      <c r="C76" s="17" t="s">
        <v>31</v>
      </c>
      <c r="D76" s="18" t="str">
        <f>'AMZN Auto Part MASTER'!$AI$29</f>
        <v>AutoZone</v>
      </c>
      <c r="E76" s="18"/>
      <c r="F76" s="30" t="str">
        <f>'AMZN Auto Part MASTER'!$AI$31</f>
        <v>They have a nice exhaust line I use them for, that's all I order through them though.</v>
      </c>
      <c r="G76" s="36"/>
      <c r="H76" s="36"/>
      <c r="I76" s="36"/>
      <c r="J76" s="36"/>
      <c r="K76" s="55" t="str">
        <f>'AMZN Auto Part MASTER'!$AI$33</f>
        <v>None Specifically</v>
      </c>
      <c r="L76" s="55" t="str">
        <f>'AMZN Auto Part MASTER'!$AI$34</f>
        <v>None Specifically</v>
      </c>
      <c r="M76" s="55" t="str">
        <f>'AMZN Auto Part MASTER'!$AI$35</f>
        <v>None Specifically</v>
      </c>
      <c r="N76" s="62"/>
      <c r="O76" s="36"/>
      <c r="Q76" s="62"/>
      <c r="R76" s="26"/>
      <c r="T76" s="26"/>
      <c r="U76" s="64"/>
      <c r="V76" s="56"/>
      <c r="W76" s="56"/>
      <c r="X76" s="56"/>
    </row>
    <row r="77" spans="1:24" s="2" customFormat="1" ht="15.75" customHeight="1">
      <c r="A77" s="23"/>
      <c r="B77" s="2" t="s">
        <v>222</v>
      </c>
      <c r="C77" s="17" t="s">
        <v>32</v>
      </c>
      <c r="D77" s="18" t="str">
        <f>'AMZN Auto Part MASTER'!$AJ$29</f>
        <v>O'Reilly</v>
      </c>
      <c r="E77" s="18"/>
      <c r="F77" s="30" t="str">
        <f>'AMZN Auto Part MASTER'!$AJ$31</f>
        <v>They are very competitive with prices, and delivery is great.</v>
      </c>
      <c r="G77" s="36"/>
      <c r="H77" s="36"/>
      <c r="I77" s="36"/>
      <c r="J77" s="36"/>
      <c r="K77" s="55" t="str">
        <f>'AMZN Auto Part MASTER'!$AJ$33</f>
        <v>O'Reilly</v>
      </c>
      <c r="L77" s="55" t="str">
        <f>'AMZN Auto Part MASTER'!$AJ$34</f>
        <v>O'Reilly</v>
      </c>
      <c r="M77" s="55" t="str">
        <f>'AMZN Auto Part MASTER'!$AJ$35</f>
        <v>None specifically</v>
      </c>
      <c r="N77" s="62"/>
      <c r="O77" s="36"/>
      <c r="Q77" s="62"/>
      <c r="R77" s="26"/>
      <c r="T77" s="26"/>
      <c r="U77" s="64"/>
      <c r="V77" s="56"/>
      <c r="W77" s="56"/>
      <c r="X77" s="56"/>
    </row>
    <row r="78" spans="1:24" s="2" customFormat="1" ht="15.75" customHeight="1">
      <c r="B78" s="2" t="s">
        <v>106</v>
      </c>
      <c r="C78" s="17" t="s">
        <v>33</v>
      </c>
      <c r="D78" s="18" t="str">
        <f>'AMZN Auto Part MASTER'!$AK$29</f>
        <v>O'Reilly</v>
      </c>
      <c r="E78" s="18" t="s">
        <v>94</v>
      </c>
      <c r="F78" s="30" t="str">
        <f>'AMZN Auto Part MASTER'!$AK$31</f>
        <v>Better prices.</v>
      </c>
      <c r="G78" s="36" t="s">
        <v>193</v>
      </c>
      <c r="K78" s="55" t="str">
        <f>'AMZN Auto Part MASTER'!$AK$33</f>
        <v>O'Reilly</v>
      </c>
      <c r="L78" s="55" t="str">
        <f>'AMZN Auto Part MASTER'!$AK$34</f>
        <v>O'Reilly</v>
      </c>
      <c r="M78" s="55" t="str">
        <f>'AMZN Auto Part MASTER'!$AK$35</f>
        <v>None specifically</v>
      </c>
      <c r="N78" s="36" t="s">
        <v>94</v>
      </c>
      <c r="O78" s="36" t="s">
        <v>117</v>
      </c>
      <c r="Q78" s="36" t="s">
        <v>94</v>
      </c>
      <c r="R78" s="36"/>
      <c r="T78" s="36"/>
      <c r="U78" s="64"/>
      <c r="V78" s="56"/>
      <c r="W78" s="56"/>
      <c r="X78" s="56"/>
    </row>
    <row r="79" spans="1:24" s="2" customFormat="1" ht="15.75" customHeight="1">
      <c r="B79" s="2" t="s">
        <v>106</v>
      </c>
      <c r="C79" s="17" t="s">
        <v>34</v>
      </c>
      <c r="D79" s="18" t="str">
        <f>'AMZN Auto Part MASTER'!$AL$29</f>
        <v>O'Reilly</v>
      </c>
      <c r="E79" s="18"/>
      <c r="F79" s="30" t="str">
        <f>'AMZN Auto Part MASTER'!$AL$31</f>
        <v>Good prices compared to others. They price match.</v>
      </c>
      <c r="G79" s="36"/>
      <c r="H79" s="36"/>
      <c r="I79" s="36"/>
      <c r="J79" s="36"/>
      <c r="K79" s="55" t="str">
        <f>'AMZN Auto Part MASTER'!$AL$33</f>
        <v>XL Parts</v>
      </c>
      <c r="L79" s="55" t="str">
        <f>'AMZN Auto Part MASTER'!$AL$34</f>
        <v>XL Parts</v>
      </c>
      <c r="M79" s="55" t="str">
        <f>'AMZN Auto Part MASTER'!$AL$35</f>
        <v>None specifically</v>
      </c>
      <c r="N79" s="62"/>
      <c r="O79" s="36"/>
      <c r="Q79" s="62"/>
      <c r="R79" s="26"/>
      <c r="T79" s="26"/>
      <c r="U79" s="64"/>
      <c r="V79" s="56"/>
      <c r="W79" s="56"/>
      <c r="X79" s="56"/>
    </row>
    <row r="80" spans="1:24" s="2" customFormat="1" ht="15.75" customHeight="1">
      <c r="B80" s="2" t="s">
        <v>106</v>
      </c>
      <c r="C80" s="17" t="s">
        <v>35</v>
      </c>
      <c r="D80" s="18" t="str">
        <f>'AMZN Auto Part MASTER'!$AM$29</f>
        <v>WorldPac</v>
      </c>
      <c r="E80" s="18"/>
      <c r="F80" s="30" t="str">
        <f>'AMZN Auto Part MASTER'!$AM$31</f>
        <v>Good quality part, and good prices and delivery time.</v>
      </c>
      <c r="G80" s="36"/>
      <c r="H80" s="36"/>
      <c r="I80" s="36"/>
      <c r="J80" s="36"/>
      <c r="K80" s="55" t="str">
        <f>'AMZN Auto Part MASTER'!$AM$33</f>
        <v>None specifically</v>
      </c>
      <c r="L80" s="55" t="str">
        <f>'AMZN Auto Part MASTER'!$AM$34</f>
        <v>None specifically</v>
      </c>
      <c r="M80" s="55" t="str">
        <f>'AMZN Auto Part MASTER'!$AM$35</f>
        <v>None specifically</v>
      </c>
      <c r="N80" s="62"/>
      <c r="O80" s="36"/>
      <c r="Q80" s="62"/>
      <c r="R80" s="26"/>
      <c r="T80" s="26"/>
      <c r="U80" s="64"/>
      <c r="V80" s="56"/>
      <c r="W80" s="56"/>
      <c r="X80" s="56"/>
    </row>
    <row r="81" spans="2:24" s="2" customFormat="1" ht="15.75" customHeight="1">
      <c r="B81" s="2" t="s">
        <v>106</v>
      </c>
      <c r="C81" s="17" t="s">
        <v>36</v>
      </c>
      <c r="D81" s="18" t="str">
        <f>'AMZN Auto Part MASTER'!$AN$29</f>
        <v>None</v>
      </c>
      <c r="E81" s="18" t="s">
        <v>118</v>
      </c>
      <c r="F81" s="30">
        <f>'AMZN Auto Part MASTER'!$AN$31</f>
        <v>0</v>
      </c>
      <c r="G81" s="36" t="s">
        <v>217</v>
      </c>
      <c r="H81" s="36" t="s">
        <v>213</v>
      </c>
      <c r="I81" s="36"/>
      <c r="J81" s="36"/>
      <c r="K81" s="55" t="str">
        <f>'AMZN Auto Part MASTER'!$AN$33</f>
        <v>None specifically</v>
      </c>
      <c r="L81" s="55" t="str">
        <f>'AMZN Auto Part MASTER'!$AN$34</f>
        <v>None specifically</v>
      </c>
      <c r="M81" s="55" t="str">
        <f>'AMZN Auto Part MASTER'!$AN$35</f>
        <v>None specifically</v>
      </c>
      <c r="N81" s="62" t="s">
        <v>118</v>
      </c>
      <c r="O81" s="36"/>
      <c r="Q81" s="62" t="s">
        <v>118</v>
      </c>
      <c r="R81" s="26"/>
      <c r="T81" s="26"/>
      <c r="U81" s="64"/>
      <c r="V81" s="56"/>
      <c r="W81" s="56"/>
      <c r="X81" s="56"/>
    </row>
    <row r="82" spans="2:24" s="2" customFormat="1" ht="15.75" customHeight="1">
      <c r="B82" s="2" t="s">
        <v>106</v>
      </c>
      <c r="C82" s="17" t="s">
        <v>37</v>
      </c>
      <c r="D82" s="18" t="str">
        <f>'AMZN Auto Part MASTER'!$AO$29</f>
        <v>None</v>
      </c>
      <c r="E82" s="18" t="s">
        <v>94</v>
      </c>
      <c r="F82" s="30">
        <f>'AMZN Auto Part MASTER'!$AO$31</f>
        <v>0</v>
      </c>
      <c r="G82" s="36" t="s">
        <v>193</v>
      </c>
      <c r="H82" s="36" t="s">
        <v>214</v>
      </c>
      <c r="I82" s="36"/>
      <c r="J82" s="36"/>
      <c r="K82" s="55" t="str">
        <f>'AMZN Auto Part MASTER'!$AO$33</f>
        <v>None specifically</v>
      </c>
      <c r="L82" s="55" t="str">
        <f>'AMZN Auto Part MASTER'!$AO$34</f>
        <v>None specifically</v>
      </c>
      <c r="M82" s="55" t="str">
        <f>'AMZN Auto Part MASTER'!$AO$35</f>
        <v>None specifically</v>
      </c>
      <c r="N82" s="62" t="s">
        <v>94</v>
      </c>
      <c r="O82" s="36"/>
      <c r="Q82" s="62" t="s">
        <v>94</v>
      </c>
      <c r="R82" s="26"/>
      <c r="T82" s="26"/>
      <c r="U82" s="64"/>
      <c r="V82" s="56"/>
      <c r="W82" s="56"/>
      <c r="X82" s="56"/>
    </row>
    <row r="83" spans="2:24" s="2" customFormat="1" ht="15.75" customHeight="1">
      <c r="B83" s="2" t="s">
        <v>106</v>
      </c>
      <c r="C83" s="17" t="s">
        <v>38</v>
      </c>
      <c r="D83" s="18" t="str">
        <f>'AMZN Auto Part MASTER'!$AP$29</f>
        <v>O'Reilly</v>
      </c>
      <c r="E83" s="18" t="s">
        <v>117</v>
      </c>
      <c r="F83" s="30" t="str">
        <f>'AMZN Auto Part MASTER'!$AP$31</f>
        <v>They opened up a location nearby.</v>
      </c>
      <c r="G83" s="36" t="s">
        <v>94</v>
      </c>
      <c r="H83" s="36"/>
      <c r="I83" s="36"/>
      <c r="J83" s="36"/>
      <c r="K83" s="55" t="str">
        <f>'AMZN Auto Part MASTER'!$AP$33</f>
        <v>None specifically</v>
      </c>
      <c r="L83" s="55" t="str">
        <f>'AMZN Auto Part MASTER'!$AP$34</f>
        <v>None specifically</v>
      </c>
      <c r="M83" s="55" t="str">
        <f>'AMZN Auto Part MASTER'!$AP$35</f>
        <v>None specifically</v>
      </c>
      <c r="N83" s="62" t="s">
        <v>117</v>
      </c>
      <c r="O83" s="36"/>
      <c r="Q83" s="62" t="s">
        <v>117</v>
      </c>
      <c r="R83" s="26"/>
      <c r="T83" s="26"/>
      <c r="U83" s="64"/>
      <c r="V83" s="56"/>
      <c r="W83" s="56"/>
      <c r="X83" s="56"/>
    </row>
    <row r="84" spans="2:24" s="2" customFormat="1" ht="15.75" customHeight="1">
      <c r="B84" s="2" t="s">
        <v>106</v>
      </c>
      <c r="C84" s="17" t="s">
        <v>39</v>
      </c>
      <c r="D84" s="18" t="str">
        <f>'AMZN Auto Part MASTER'!$AQ$29</f>
        <v>None</v>
      </c>
      <c r="E84" s="18" t="s">
        <v>118</v>
      </c>
      <c r="F84" s="30">
        <f>'AMZN Auto Part MASTER'!$AQ$31</f>
        <v>0</v>
      </c>
      <c r="G84" s="36" t="s">
        <v>215</v>
      </c>
      <c r="H84" s="36"/>
      <c r="I84" s="36"/>
      <c r="J84" s="36"/>
      <c r="K84" s="55" t="str">
        <f>'AMZN Auto Part MASTER'!$AQ$33</f>
        <v>None in particular</v>
      </c>
      <c r="L84" s="55" t="str">
        <f>'AMZN Auto Part MASTER'!$AQ$34</f>
        <v>None in particular</v>
      </c>
      <c r="M84" s="55" t="str">
        <f>'AMZN Auto Part MASTER'!$AQ$35</f>
        <v>None in particular</v>
      </c>
      <c r="N84" s="62" t="s">
        <v>118</v>
      </c>
      <c r="O84" s="36"/>
      <c r="Q84" s="62" t="s">
        <v>118</v>
      </c>
      <c r="R84" s="26"/>
      <c r="T84" s="26"/>
      <c r="U84" s="64"/>
      <c r="V84" s="56"/>
      <c r="W84" s="56"/>
      <c r="X84" s="56"/>
    </row>
    <row r="85" spans="2:24" s="2" customFormat="1" ht="15.75" customHeight="1">
      <c r="B85" s="2" t="s">
        <v>106</v>
      </c>
      <c r="C85" s="17" t="s">
        <v>40</v>
      </c>
      <c r="D85" s="18" t="str">
        <f>'AMZN Auto Part MASTER'!$AR$29</f>
        <v>None</v>
      </c>
      <c r="E85" s="18" t="s">
        <v>94</v>
      </c>
      <c r="F85" s="30">
        <f>'AMZN Auto Part MASTER'!$AR$31</f>
        <v>0</v>
      </c>
      <c r="G85" s="36" t="s">
        <v>215</v>
      </c>
      <c r="H85" s="36" t="s">
        <v>214</v>
      </c>
      <c r="I85" s="36"/>
      <c r="J85" s="36"/>
      <c r="K85" s="55" t="str">
        <f>'AMZN Auto Part MASTER'!$AR$33</f>
        <v>None in particular</v>
      </c>
      <c r="L85" s="55" t="str">
        <f>'AMZN Auto Part MASTER'!$AR$34</f>
        <v>None in particular</v>
      </c>
      <c r="M85" s="55" t="str">
        <f>'AMZN Auto Part MASTER'!$AR$35</f>
        <v>None in particular</v>
      </c>
      <c r="N85" s="62" t="s">
        <v>118</v>
      </c>
      <c r="O85" s="36"/>
      <c r="Q85" s="62" t="s">
        <v>118</v>
      </c>
      <c r="R85" s="26"/>
      <c r="T85" s="26"/>
      <c r="U85" s="64"/>
      <c r="V85" s="56"/>
      <c r="W85" s="56"/>
      <c r="X85" s="56"/>
    </row>
    <row r="86" spans="2:24" s="2" customFormat="1" ht="15.75" customHeight="1">
      <c r="B86" s="2" t="s">
        <v>106</v>
      </c>
      <c r="C86" s="17" t="s">
        <v>41</v>
      </c>
      <c r="D86" s="18" t="str">
        <f>'AMZN Auto Part MASTER'!$AS$29</f>
        <v>NAPA Auto</v>
      </c>
      <c r="E86" s="18" t="s">
        <v>123</v>
      </c>
      <c r="F86" s="30" t="str">
        <f>'AMZN Auto Part MASTER'!$AS$31</f>
        <v>They provide great service.</v>
      </c>
      <c r="G86" s="36" t="s">
        <v>94</v>
      </c>
      <c r="H86" s="36"/>
      <c r="I86" s="36"/>
      <c r="J86" s="36"/>
      <c r="K86" s="55" t="str">
        <f>'AMZN Auto Part MASTER'!$AS$33</f>
        <v>None in particular</v>
      </c>
      <c r="L86" s="55" t="str">
        <f>'AMZN Auto Part MASTER'!$AS$34</f>
        <v>None in particular</v>
      </c>
      <c r="M86" s="55" t="str">
        <f>'AMZN Auto Part MASTER'!$AS$35</f>
        <v>NAPA and local suppliers.</v>
      </c>
      <c r="N86" s="26" t="s">
        <v>123</v>
      </c>
      <c r="O86" s="36"/>
      <c r="Q86" s="26" t="s">
        <v>123</v>
      </c>
      <c r="R86" s="26"/>
      <c r="T86" s="26"/>
      <c r="U86" s="64"/>
      <c r="V86" s="56"/>
      <c r="W86" s="56"/>
      <c r="X86" s="56"/>
    </row>
    <row r="87" spans="2:24" s="2" customFormat="1" ht="15.75" customHeight="1">
      <c r="B87" s="2" t="s">
        <v>222</v>
      </c>
      <c r="C87" s="17" t="s">
        <v>42</v>
      </c>
      <c r="D87" s="18" t="str">
        <f>'AMZN Auto Part MASTER'!$AT$29</f>
        <v>O'Reilly</v>
      </c>
      <c r="E87" s="18"/>
      <c r="F87" s="30" t="str">
        <f>'AMZN Auto Part MASTER'!$AT$31</f>
        <v>Their product inventory is good and they're trustworthy.</v>
      </c>
      <c r="G87" s="36"/>
      <c r="H87" s="36"/>
      <c r="I87" s="36"/>
      <c r="J87" s="36"/>
      <c r="K87" s="55" t="str">
        <f>'AMZN Auto Part MASTER'!$AT$33</f>
        <v>AutoZone and O'Reilly</v>
      </c>
      <c r="L87" s="55" t="str">
        <f>'AMZN Auto Part MASTER'!$AT$34</f>
        <v>None in particular</v>
      </c>
      <c r="M87" s="55" t="str">
        <f>'AMZN Auto Part MASTER'!$AT$35</f>
        <v>None in particular</v>
      </c>
      <c r="N87" s="62"/>
      <c r="O87" s="36"/>
      <c r="Q87" s="62"/>
      <c r="R87" s="26"/>
      <c r="T87" s="26"/>
      <c r="U87" s="64"/>
      <c r="V87" s="56"/>
      <c r="W87" s="56"/>
      <c r="X87" s="56"/>
    </row>
    <row r="88" spans="2:24" s="2" customFormat="1" ht="15.75" customHeight="1">
      <c r="B88" s="2" t="s">
        <v>222</v>
      </c>
      <c r="C88" s="17" t="s">
        <v>43</v>
      </c>
      <c r="D88" s="18" t="str">
        <f>'AMZN Auto Part MASTER'!$AU$29</f>
        <v>Other</v>
      </c>
      <c r="E88" s="18" t="s">
        <v>117</v>
      </c>
      <c r="F88" s="30" t="str">
        <f>'AMZN Auto Part MASTER'!$AU$31</f>
        <v>Speedy delivery and excellent customer service.</v>
      </c>
      <c r="G88" s="36" t="s">
        <v>193</v>
      </c>
      <c r="H88" s="36"/>
      <c r="I88" s="36"/>
      <c r="J88" s="36"/>
      <c r="K88" s="55" t="str">
        <f>'AMZN Auto Part MASTER'!$AU$33</f>
        <v>AutoZone</v>
      </c>
      <c r="L88" s="55" t="str">
        <f>'AMZN Auto Part MASTER'!$AU$34</f>
        <v>Fastening Motors</v>
      </c>
      <c r="M88" s="55" t="str">
        <f>'AMZN Auto Part MASTER'!$AU$35</f>
        <v>None in particular</v>
      </c>
      <c r="N88" s="62"/>
      <c r="O88" s="36"/>
      <c r="Q88" s="62" t="s">
        <v>116</v>
      </c>
      <c r="R88" s="26" t="s">
        <v>117</v>
      </c>
      <c r="S88" s="2" t="s">
        <v>120</v>
      </c>
      <c r="T88" s="26"/>
      <c r="U88" s="64"/>
      <c r="V88" s="56"/>
      <c r="W88" s="56"/>
      <c r="X88" s="56"/>
    </row>
    <row r="89" spans="2:24" s="2" customFormat="1" ht="15.75" customHeight="1">
      <c r="B89" s="2" t="s">
        <v>222</v>
      </c>
      <c r="C89" s="17" t="s">
        <v>44</v>
      </c>
      <c r="D89" s="18" t="str">
        <f>'AMZN Auto Part MASTER'!$AV$29</f>
        <v>O'Reilly</v>
      </c>
      <c r="E89" s="18" t="s">
        <v>117</v>
      </c>
      <c r="F89" s="30" t="str">
        <f>'AMZN Auto Part MASTER'!$AV$31</f>
        <v>When we first started using them we weren't particularly impressed, but they improved and we started using them more.</v>
      </c>
      <c r="G89" s="36"/>
      <c r="H89" s="36"/>
      <c r="I89" s="36"/>
      <c r="J89" s="36"/>
      <c r="K89" s="55" t="str">
        <f>'AMZN Auto Part MASTER'!$AV$33</f>
        <v>AutoZone and O'Reilly</v>
      </c>
      <c r="L89" s="55" t="str">
        <f>'AMZN Auto Part MASTER'!$AV$34</f>
        <v>None in particular</v>
      </c>
      <c r="M89" s="55" t="str">
        <f>'AMZN Auto Part MASTER'!$AV$35</f>
        <v>None in particular</v>
      </c>
      <c r="N89" s="62"/>
      <c r="O89" s="62"/>
      <c r="Q89" s="62"/>
      <c r="R89" s="62"/>
      <c r="S89" s="62"/>
      <c r="T89" s="26"/>
      <c r="U89" s="62"/>
      <c r="V89" s="56"/>
      <c r="W89" s="56"/>
      <c r="X89" s="56"/>
    </row>
    <row r="90" spans="2:24" s="2" customFormat="1" ht="15.75" customHeight="1">
      <c r="B90" s="2" t="s">
        <v>222</v>
      </c>
      <c r="C90" s="17" t="s">
        <v>45</v>
      </c>
      <c r="D90" s="18" t="str">
        <f>'AMZN Auto Part MASTER'!$AW$29</f>
        <v>Rock Auto</v>
      </c>
      <c r="E90" s="18" t="s">
        <v>120</v>
      </c>
      <c r="F90" s="30" t="str">
        <f>'AMZN Auto Part MASTER'!$AW$31</f>
        <v>They were recommended to us.</v>
      </c>
      <c r="G90" s="36" t="s">
        <v>215</v>
      </c>
      <c r="H90" s="36" t="s">
        <v>213</v>
      </c>
      <c r="I90" s="36"/>
      <c r="J90" s="36"/>
      <c r="K90" s="55" t="str">
        <f>'AMZN Auto Part MASTER'!$AW$33</f>
        <v>None in particular</v>
      </c>
      <c r="L90" s="55" t="str">
        <f>'AMZN Auto Part MASTER'!$AW$34</f>
        <v>None in particular</v>
      </c>
      <c r="M90" s="55" t="str">
        <f>'AMZN Auto Part MASTER'!$AW$35</f>
        <v>None in particular</v>
      </c>
      <c r="N90" s="2" t="s">
        <v>120</v>
      </c>
      <c r="O90" s="62"/>
      <c r="Q90" s="2" t="s">
        <v>120</v>
      </c>
      <c r="R90" s="62"/>
      <c r="S90" s="62"/>
      <c r="T90" s="2" t="s">
        <v>120</v>
      </c>
      <c r="U90" s="62"/>
      <c r="V90" s="56"/>
      <c r="W90" s="56"/>
      <c r="X90" s="56"/>
    </row>
    <row r="91" spans="2:24" s="2" customFormat="1" ht="15.75" customHeight="1">
      <c r="B91" s="2" t="s">
        <v>222</v>
      </c>
      <c r="C91" s="17" t="s">
        <v>46</v>
      </c>
      <c r="D91" s="18" t="str">
        <f>'AMZN Auto Part MASTER'!$AX$29</f>
        <v xml:space="preserve">None   </v>
      </c>
      <c r="E91" s="18"/>
      <c r="F91" s="30">
        <f>'AMZN Auto Part MASTER'!$AX$31</f>
        <v>0</v>
      </c>
      <c r="G91" s="36" t="s">
        <v>94</v>
      </c>
      <c r="H91" s="36"/>
      <c r="I91" s="36"/>
      <c r="J91" s="36"/>
      <c r="K91" s="55" t="str">
        <f>'AMZN Auto Part MASTER'!$AX$33</f>
        <v>None in particular</v>
      </c>
      <c r="L91" s="55" t="str">
        <f>'AMZN Auto Part MASTER'!$AX$34</f>
        <v>None in particular</v>
      </c>
      <c r="M91" s="55" t="str">
        <f>'AMZN Auto Part MASTER'!$AX$35</f>
        <v>None in particular</v>
      </c>
      <c r="N91" s="62"/>
      <c r="O91" s="62"/>
      <c r="Q91" s="62"/>
      <c r="R91" s="62"/>
      <c r="S91" s="62"/>
      <c r="T91" s="26"/>
      <c r="U91" s="62"/>
      <c r="V91" s="56"/>
      <c r="W91" s="56"/>
      <c r="X91" s="56"/>
    </row>
    <row r="92" spans="2:24" s="2" customFormat="1" ht="15.75" customHeight="1">
      <c r="B92" s="2" t="s">
        <v>222</v>
      </c>
      <c r="C92" s="17" t="s">
        <v>47</v>
      </c>
      <c r="D92" s="18" t="str">
        <f>'AMZN Auto Part MASTER'!$AY$29</f>
        <v xml:space="preserve">None  </v>
      </c>
      <c r="E92" s="18"/>
      <c r="F92" s="30">
        <f>'AMZN Auto Part MASTER'!$AY$31</f>
        <v>0</v>
      </c>
      <c r="G92" s="36" t="s">
        <v>193</v>
      </c>
      <c r="H92" s="36"/>
      <c r="I92" s="36"/>
      <c r="J92" s="36"/>
      <c r="K92" s="55" t="str">
        <f>'AMZN Auto Part MASTER'!$AY$33</f>
        <v>Weeber</v>
      </c>
      <c r="L92" s="55" t="str">
        <f>'AMZN Auto Part MASTER'!$AY$34</f>
        <v>AutoZone</v>
      </c>
      <c r="M92" s="55" t="str">
        <f>'AMZN Auto Part MASTER'!$AY$35</f>
        <v>Weeber</v>
      </c>
      <c r="N92" s="62"/>
      <c r="O92" s="62"/>
      <c r="Q92" s="62"/>
      <c r="R92" s="62"/>
      <c r="S92" s="62"/>
      <c r="T92" s="26"/>
      <c r="U92" s="62"/>
      <c r="V92" s="56"/>
      <c r="W92" s="56"/>
      <c r="X92" s="56"/>
    </row>
    <row r="93" spans="2:24" s="2" customFormat="1" ht="15.75" customHeight="1">
      <c r="B93" s="2" t="s">
        <v>222</v>
      </c>
      <c r="C93" s="17" t="s">
        <v>48</v>
      </c>
      <c r="D93" s="18" t="str">
        <f>'AMZN Auto Part MASTER'!$AZ$29</f>
        <v xml:space="preserve">None  </v>
      </c>
      <c r="E93" s="18" t="s">
        <v>117</v>
      </c>
      <c r="F93" s="30">
        <f>'AMZN Auto Part MASTER'!$AZ$31</f>
        <v>0</v>
      </c>
      <c r="G93" s="36" t="s">
        <v>94</v>
      </c>
      <c r="H93" s="36"/>
      <c r="I93" s="36"/>
      <c r="J93" s="36"/>
      <c r="K93" s="55" t="str">
        <f>'AMZN Auto Part MASTER'!$AZ$33</f>
        <v>NAPA</v>
      </c>
      <c r="L93" s="55" t="str">
        <f>'AMZN Auto Part MASTER'!$AZ$34</f>
        <v>NAPA</v>
      </c>
      <c r="M93" s="19" t="str">
        <f>'AMZN Auto Part MASTER'!$AZ$35</f>
        <v>NAPA</v>
      </c>
      <c r="N93" s="62" t="s">
        <v>117</v>
      </c>
      <c r="O93" s="62"/>
      <c r="Q93" s="62" t="s">
        <v>117</v>
      </c>
      <c r="R93" s="62"/>
      <c r="S93" s="62"/>
      <c r="T93" s="62" t="s">
        <v>117</v>
      </c>
      <c r="U93" s="62"/>
      <c r="V93" s="56"/>
      <c r="W93" s="56"/>
      <c r="X93" s="56"/>
    </row>
    <row r="94" spans="2:24" s="2" customFormat="1" ht="15.75" customHeight="1">
      <c r="B94" s="2" t="s">
        <v>222</v>
      </c>
      <c r="C94" s="17" t="s">
        <v>49</v>
      </c>
      <c r="D94" s="18" t="str">
        <f>'AMZN Auto Part MASTER'!$BA$29</f>
        <v>None</v>
      </c>
      <c r="E94" s="18" t="s">
        <v>94</v>
      </c>
      <c r="F94" s="30">
        <f>'AMZN Auto Part MASTER'!$BA$31</f>
        <v>0</v>
      </c>
      <c r="G94" s="36" t="s">
        <v>94</v>
      </c>
      <c r="H94" s="36"/>
      <c r="I94" s="36"/>
      <c r="J94" s="36"/>
      <c r="K94" s="55" t="str">
        <f>'AMZN Auto Part MASTER'!$BA$33</f>
        <v>Local Commercial Warehouse</v>
      </c>
      <c r="L94" s="55" t="str">
        <f>'AMZN Auto Part MASTER'!$BA$34</f>
        <v>Local Commercial Warehouse</v>
      </c>
      <c r="M94" s="55" t="str">
        <f>'AMZN Auto Part MASTER'!$BA$35</f>
        <v>Local Commercial Warehouse</v>
      </c>
      <c r="N94" s="62"/>
      <c r="O94" s="62"/>
      <c r="Q94" s="62"/>
      <c r="R94" s="62"/>
      <c r="S94" s="62"/>
      <c r="T94" s="26"/>
      <c r="U94" s="62"/>
      <c r="V94" s="56"/>
      <c r="W94" s="56"/>
      <c r="X94" s="56"/>
    </row>
    <row r="95" spans="2:24" s="2" customFormat="1" ht="15.75" customHeight="1">
      <c r="B95" s="2" t="s">
        <v>222</v>
      </c>
      <c r="C95" s="17" t="s">
        <v>50</v>
      </c>
      <c r="D95" s="18" t="str">
        <f>'AMZN Auto Part MASTER'!$BB$29</f>
        <v>None</v>
      </c>
      <c r="E95" s="18" t="s">
        <v>94</v>
      </c>
      <c r="F95" s="30">
        <f>'AMZN Auto Part MASTER'!$BB$31</f>
        <v>0</v>
      </c>
      <c r="G95" s="36" t="s">
        <v>94</v>
      </c>
      <c r="H95" s="36"/>
      <c r="I95" s="36"/>
      <c r="J95" s="36"/>
      <c r="K95" s="55" t="str">
        <f>'AMZN Auto Part MASTER'!$BB$33</f>
        <v>AutoZone</v>
      </c>
      <c r="L95" s="55" t="str">
        <f>'AMZN Auto Part MASTER'!$BB$34</f>
        <v>AutoZone</v>
      </c>
      <c r="M95" s="55" t="str">
        <f>'AMZN Auto Part MASTER'!$BB$35</f>
        <v>None specifically</v>
      </c>
      <c r="N95" s="62"/>
      <c r="O95" s="62"/>
      <c r="Q95" s="62"/>
      <c r="R95" s="62"/>
      <c r="S95" s="62"/>
      <c r="T95" s="26"/>
      <c r="U95" s="62"/>
      <c r="V95" s="56"/>
      <c r="W95" s="56"/>
      <c r="X95" s="56"/>
    </row>
    <row r="96" spans="2:24" s="2" customFormat="1" ht="15.75" customHeight="1">
      <c r="B96" s="2" t="s">
        <v>106</v>
      </c>
      <c r="C96" s="17" t="s">
        <v>51</v>
      </c>
      <c r="D96" s="18" t="str">
        <f>'AMZN Auto Part MASTER'!$BC$29</f>
        <v>AutoZone</v>
      </c>
      <c r="E96" s="18" t="s">
        <v>116</v>
      </c>
      <c r="F96" s="30" t="str">
        <f>'AMZN Auto Part MASTER'!$BC$31</f>
        <v>They carry more parts that we need compared to AutoZone, and are right here next to us.</v>
      </c>
      <c r="G96" s="36" t="s">
        <v>215</v>
      </c>
      <c r="H96" s="36" t="s">
        <v>214</v>
      </c>
      <c r="I96" s="36"/>
      <c r="J96" s="36"/>
      <c r="K96" s="55" t="str">
        <f>'AMZN Auto Part MASTER'!$BC$33</f>
        <v>AutoZone</v>
      </c>
      <c r="L96" s="55" t="str">
        <f>'AMZN Auto Part MASTER'!$BC$34</f>
        <v>AutoZone</v>
      </c>
      <c r="M96" s="55" t="str">
        <f>'AMZN Auto Part MASTER'!$BC$35</f>
        <v>None specifically</v>
      </c>
      <c r="N96" s="62" t="s">
        <v>117</v>
      </c>
      <c r="O96" s="62"/>
      <c r="Q96" s="62" t="s">
        <v>117</v>
      </c>
      <c r="R96" s="62"/>
      <c r="S96" s="62"/>
      <c r="T96" s="62" t="s">
        <v>117</v>
      </c>
      <c r="U96" s="62"/>
      <c r="V96" s="56"/>
      <c r="W96" s="56"/>
      <c r="X96" s="56"/>
    </row>
    <row r="97" spans="2:24" s="2" customFormat="1" ht="15.75" customHeight="1">
      <c r="B97" s="2" t="s">
        <v>106</v>
      </c>
      <c r="C97" s="17" t="s">
        <v>52</v>
      </c>
      <c r="D97" s="18" t="str">
        <f>'AMZN Auto Part MASTER'!$BD$29</f>
        <v>AutoZone</v>
      </c>
      <c r="E97" s="18" t="s">
        <v>118</v>
      </c>
      <c r="F97" s="30" t="str">
        <f>'AMZN Auto Part MASTER'!$BD$31</f>
        <v>Location, using them more because they just popped open a location near us.</v>
      </c>
      <c r="G97" s="36" t="s">
        <v>214</v>
      </c>
      <c r="H97" s="36"/>
      <c r="I97" s="36"/>
      <c r="J97" s="36"/>
      <c r="K97" s="55" t="str">
        <f>'AMZN Auto Part MASTER'!$BD$33</f>
        <v>AutoZone</v>
      </c>
      <c r="L97" s="55" t="str">
        <f>'AMZN Auto Part MASTER'!$BD$34</f>
        <v>AutoZone</v>
      </c>
      <c r="M97" s="55" t="str">
        <f>'AMZN Auto Part MASTER'!$BD$35</f>
        <v>None Specifically</v>
      </c>
      <c r="N97" s="62" t="s">
        <v>118</v>
      </c>
      <c r="O97" s="62"/>
      <c r="Q97" s="62" t="s">
        <v>118</v>
      </c>
      <c r="R97" s="62"/>
      <c r="S97" s="62"/>
      <c r="T97" s="62" t="s">
        <v>118</v>
      </c>
      <c r="U97" s="62"/>
      <c r="V97" s="56"/>
      <c r="W97" s="56"/>
      <c r="X97" s="56"/>
    </row>
    <row r="98" spans="2:24" s="2" customFormat="1" ht="15.75" customHeight="1">
      <c r="B98" s="2" t="s">
        <v>106</v>
      </c>
      <c r="C98" s="17" t="s">
        <v>53</v>
      </c>
      <c r="D98" s="18" t="str">
        <f>'AMZN Auto Part MASTER'!$BE$29</f>
        <v>None</v>
      </c>
      <c r="E98" s="18" t="s">
        <v>118</v>
      </c>
      <c r="F98" s="30">
        <f>'AMZN Auto Part MASTER'!$BE$31</f>
        <v>0</v>
      </c>
      <c r="G98" s="36" t="s">
        <v>214</v>
      </c>
      <c r="H98" s="36" t="s">
        <v>215</v>
      </c>
      <c r="I98" s="36"/>
      <c r="J98" s="36"/>
      <c r="K98" s="55" t="str">
        <f>'AMZN Auto Part MASTER'!$BE$33</f>
        <v>None specifically</v>
      </c>
      <c r="L98" s="55" t="str">
        <f>'AMZN Auto Part MASTER'!$BE$34</f>
        <v>None specifically</v>
      </c>
      <c r="M98" s="55" t="str">
        <f>'AMZN Auto Part MASTER'!$BE$35</f>
        <v>None specifically</v>
      </c>
      <c r="N98" s="62"/>
      <c r="O98" s="62"/>
      <c r="Q98" s="62"/>
      <c r="R98" s="62"/>
      <c r="S98" s="62"/>
      <c r="T98" s="26"/>
      <c r="U98" s="62"/>
      <c r="V98" s="56"/>
      <c r="W98" s="56"/>
      <c r="X98" s="56"/>
    </row>
    <row r="99" spans="2:24" s="2" customFormat="1" ht="15.75" customHeight="1">
      <c r="B99" s="2" t="s">
        <v>222</v>
      </c>
      <c r="C99" s="17" t="s">
        <v>54</v>
      </c>
      <c r="D99" s="18" t="str">
        <f>'AMZN Auto Part MASTER'!$BF$29</f>
        <v>Advance Auto Parts</v>
      </c>
      <c r="E99" s="18"/>
      <c r="F99" s="30" t="str">
        <f>'AMZN Auto Part MASTER'!$BF$31</f>
        <v>Better customer service than what I was getting from NAPA.</v>
      </c>
      <c r="K99" s="55" t="str">
        <f>'AMZN Auto Part MASTER'!$BF$33</f>
        <v>None specifically</v>
      </c>
      <c r="L99" s="55" t="str">
        <f>'AMZN Auto Part MASTER'!$BF$34</f>
        <v>None specifically</v>
      </c>
      <c r="M99" s="55" t="str">
        <f>'AMZN Auto Part MASTER'!$BF$35</f>
        <v>None specifically</v>
      </c>
      <c r="N99" s="62"/>
      <c r="O99" s="62"/>
      <c r="Q99" s="62"/>
      <c r="R99" s="62"/>
      <c r="S99" s="62"/>
      <c r="T99" s="26"/>
      <c r="U99" s="62"/>
      <c r="V99" s="56"/>
      <c r="W99" s="56"/>
      <c r="X99" s="56"/>
    </row>
    <row r="100" spans="2:24" s="2" customFormat="1" ht="15.75" customHeight="1">
      <c r="B100" s="2" t="s">
        <v>222</v>
      </c>
      <c r="C100" s="17" t="s">
        <v>55</v>
      </c>
      <c r="D100" s="18" t="str">
        <f>'AMZN Auto Part MASTER'!$BG$29</f>
        <v>None</v>
      </c>
      <c r="E100" s="18" t="s">
        <v>122</v>
      </c>
      <c r="F100" s="30">
        <f>'AMZN Auto Part MASTER'!$BG$31</f>
        <v>0</v>
      </c>
      <c r="G100" s="7" t="s">
        <v>94</v>
      </c>
      <c r="K100" s="55" t="str">
        <f>'AMZN Auto Part MASTER'!$BG$33</f>
        <v>None specifically</v>
      </c>
      <c r="L100" s="55" t="str">
        <f>'AMZN Auto Part MASTER'!$BG$34</f>
        <v>None specifically</v>
      </c>
      <c r="M100" s="55" t="str">
        <f>'AMZN Auto Part MASTER'!$BG$35</f>
        <v>None specifically</v>
      </c>
      <c r="N100" s="62"/>
      <c r="O100" s="62"/>
      <c r="Q100" s="62"/>
      <c r="R100" s="62"/>
      <c r="S100" s="62"/>
      <c r="T100" s="26"/>
      <c r="U100" s="62"/>
      <c r="V100" s="56"/>
      <c r="W100" s="56"/>
      <c r="X100" s="56"/>
    </row>
    <row r="101" spans="2:24" s="2" customFormat="1" ht="15.75" customHeight="1">
      <c r="B101" s="2" t="s">
        <v>222</v>
      </c>
      <c r="C101" s="17" t="s">
        <v>56</v>
      </c>
      <c r="D101" s="18" t="str">
        <f>'AMZN Auto Part MASTER'!$BH$29</f>
        <v>O'Reilly</v>
      </c>
      <c r="E101" s="18" t="s">
        <v>123</v>
      </c>
      <c r="F101" s="30" t="str">
        <f>'AMZN Auto Part MASTER'!$BH$31</f>
        <v>They built a store 2 blocks from us, which made it convenient for us to do a good portion of business there. They give us kickbacks on dollars spent, similar to what AAP does for us.</v>
      </c>
      <c r="G101" s="36" t="s">
        <v>215</v>
      </c>
      <c r="H101" s="36" t="s">
        <v>193</v>
      </c>
      <c r="K101" s="55" t="str">
        <f>'AMZN Auto Part MASTER'!$BH$33</f>
        <v>None specifically</v>
      </c>
      <c r="L101" s="55" t="str">
        <f>'AMZN Auto Part MASTER'!$BH$34</f>
        <v>None specifically</v>
      </c>
      <c r="M101" s="55" t="str">
        <f>'AMZN Auto Part MASTER'!$BH$35</f>
        <v>None specifically</v>
      </c>
      <c r="N101" s="26" t="s">
        <v>123</v>
      </c>
      <c r="O101" s="62"/>
      <c r="Q101" s="62" t="s">
        <v>116</v>
      </c>
      <c r="R101" s="62"/>
      <c r="S101" s="62"/>
      <c r="T101" s="26" t="s">
        <v>123</v>
      </c>
      <c r="U101" s="62"/>
      <c r="V101" s="56"/>
      <c r="W101" s="56"/>
      <c r="X101" s="56"/>
    </row>
    <row r="102" spans="2:24" s="2" customFormat="1" ht="15.75" customHeight="1">
      <c r="B102" s="2" t="s">
        <v>222</v>
      </c>
      <c r="C102" s="17" t="s">
        <v>57</v>
      </c>
      <c r="D102" s="18" t="str">
        <f>'AMZN Auto Part MASTER'!$BI$29</f>
        <v>None</v>
      </c>
      <c r="E102" s="18" t="s">
        <v>117</v>
      </c>
      <c r="F102" s="30">
        <f>'AMZN Auto Part MASTER'!$BI$31</f>
        <v>0</v>
      </c>
      <c r="G102" s="36" t="s">
        <v>215</v>
      </c>
      <c r="H102" s="36" t="s">
        <v>193</v>
      </c>
      <c r="K102" s="55" t="str">
        <f>'AMZN Auto Part MASTER'!$BI$33</f>
        <v>None specifically</v>
      </c>
      <c r="L102" s="55" t="str">
        <f>'AMZN Auto Part MASTER'!$BI$34</f>
        <v>None specifically</v>
      </c>
      <c r="M102" s="55" t="str">
        <f>'AMZN Auto Part MASTER'!$BI$35</f>
        <v>None specifically</v>
      </c>
      <c r="N102" s="62" t="s">
        <v>117</v>
      </c>
      <c r="O102" s="62"/>
      <c r="Q102" s="62"/>
      <c r="R102" s="62"/>
      <c r="S102" s="62"/>
      <c r="T102" s="26"/>
      <c r="U102" s="62"/>
      <c r="V102" s="56"/>
      <c r="W102" s="56"/>
      <c r="X102" s="56"/>
    </row>
    <row r="103" spans="2:24" s="2" customFormat="1" ht="15.75" customHeight="1">
      <c r="B103" s="2" t="s">
        <v>222</v>
      </c>
      <c r="C103" s="17" t="s">
        <v>58</v>
      </c>
      <c r="D103" s="18" t="str">
        <f>'AMZN Auto Part MASTER'!$BJ$29</f>
        <v>AutoZone</v>
      </c>
      <c r="E103" s="18"/>
      <c r="F103" s="30" t="str">
        <f>'AMZN Auto Part MASTER'!$BJ$31</f>
        <v xml:space="preserve">Pricing, they bend over backwards and take </v>
      </c>
      <c r="K103" s="55" t="str">
        <f>'AMZN Auto Part MASTER'!$BJ$33</f>
        <v>None specifically</v>
      </c>
      <c r="L103" s="55" t="str">
        <f>'AMZN Auto Part MASTER'!$BJ$34</f>
        <v>None specifically</v>
      </c>
      <c r="M103" s="55" t="str">
        <f>'AMZN Auto Part MASTER'!$BJ$35</f>
        <v>None specifically</v>
      </c>
      <c r="N103" s="62"/>
      <c r="O103" s="62"/>
      <c r="Q103" s="62"/>
      <c r="R103" s="62"/>
      <c r="S103" s="62"/>
      <c r="T103" s="26"/>
      <c r="U103" s="62"/>
      <c r="V103" s="56"/>
      <c r="W103" s="56"/>
      <c r="X103" s="56"/>
    </row>
    <row r="104" spans="2:24" s="2" customFormat="1" ht="15.75" customHeight="1">
      <c r="B104" s="2" t="s">
        <v>222</v>
      </c>
      <c r="C104" s="17" t="s">
        <v>59</v>
      </c>
      <c r="D104" s="18" t="str">
        <f>'AMZN Auto Part MASTER'!$BK$29</f>
        <v>O'Reilly</v>
      </c>
      <c r="E104" s="18"/>
      <c r="F104" s="30" t="str">
        <f>'AMZN Auto Part MASTER'!$BK$31</f>
        <v>Their pricing is better than most, competitive with price matching.</v>
      </c>
      <c r="K104" s="55" t="str">
        <f>'AMZN Auto Part MASTER'!$BK$33</f>
        <v>None specifically</v>
      </c>
      <c r="L104" s="55" t="str">
        <f>'AMZN Auto Part MASTER'!$BK$34</f>
        <v>O'Reilly</v>
      </c>
      <c r="M104" s="55" t="str">
        <f>'AMZN Auto Part MASTER'!$BK$35</f>
        <v>None specifically</v>
      </c>
      <c r="N104" s="62"/>
      <c r="O104" s="62"/>
      <c r="Q104" s="62"/>
      <c r="R104" s="62"/>
      <c r="S104" s="62"/>
      <c r="T104" s="26"/>
      <c r="U104" s="62"/>
      <c r="V104" s="56"/>
      <c r="W104" s="56"/>
      <c r="X104" s="56"/>
    </row>
    <row r="105" spans="2:24" s="2" customFormat="1" ht="15.75" customHeight="1">
      <c r="B105" s="2" t="s">
        <v>222</v>
      </c>
      <c r="C105" s="17" t="s">
        <v>60</v>
      </c>
      <c r="D105" s="18" t="str">
        <f>'AMZN Auto Part MASTER'!$BL$29</f>
        <v xml:space="preserve">None  </v>
      </c>
      <c r="E105" s="18"/>
      <c r="F105" s="30">
        <f>'AMZN Auto Part MASTER'!$BL$31</f>
        <v>0</v>
      </c>
      <c r="K105" s="55" t="str">
        <f>'AMZN Auto Part MASTER'!$BL$33</f>
        <v>None in particular.</v>
      </c>
      <c r="L105" s="55" t="str">
        <f>'AMZN Auto Part MASTER'!$BL$34</f>
        <v>None in particular.</v>
      </c>
      <c r="M105" s="55" t="str">
        <f>'AMZN Auto Part MASTER'!$BL$35</f>
        <v>None in particular.</v>
      </c>
      <c r="N105" s="62"/>
      <c r="O105" s="62"/>
      <c r="Q105" s="62"/>
      <c r="R105" s="62"/>
      <c r="S105" s="62"/>
      <c r="T105" s="26"/>
      <c r="U105" s="62"/>
      <c r="V105" s="56"/>
      <c r="W105" s="56"/>
      <c r="X105" s="56"/>
    </row>
    <row r="106" spans="2:24" s="2" customFormat="1" ht="15.75" customHeight="1">
      <c r="B106" s="2" t="s">
        <v>106</v>
      </c>
      <c r="C106" s="17" t="s">
        <v>61</v>
      </c>
      <c r="D106" s="18" t="str">
        <f>'AMZN Auto Part MASTER'!$BM$29</f>
        <v xml:space="preserve">None  </v>
      </c>
      <c r="E106" s="18" t="s">
        <v>116</v>
      </c>
      <c r="F106" s="30">
        <f>'AMZN Auto Part MASTER'!$BM$31</f>
        <v>0</v>
      </c>
      <c r="G106" s="36" t="s">
        <v>215</v>
      </c>
      <c r="K106" s="55" t="str">
        <f>'AMZN Auto Part MASTER'!$BM$33</f>
        <v>White Brothers</v>
      </c>
      <c r="L106" s="55" t="str">
        <f>'AMZN Auto Part MASTER'!$BM$34</f>
        <v>White Brothers</v>
      </c>
      <c r="M106" s="55" t="str">
        <f>'AMZN Auto Part MASTER'!$BM$35</f>
        <v>White Brothers</v>
      </c>
      <c r="N106" s="62" t="s">
        <v>94</v>
      </c>
      <c r="O106" s="62"/>
      <c r="Q106" s="62" t="s">
        <v>94</v>
      </c>
      <c r="R106" s="62"/>
      <c r="S106" s="62"/>
      <c r="T106" s="26"/>
      <c r="U106" s="62"/>
      <c r="V106" s="56"/>
      <c r="W106" s="56"/>
      <c r="X106" s="56"/>
    </row>
    <row r="107" spans="2:24" s="2" customFormat="1" ht="15.75" customHeight="1">
      <c r="B107" s="2" t="s">
        <v>106</v>
      </c>
      <c r="C107" s="17" t="s">
        <v>62</v>
      </c>
      <c r="D107" s="18" t="str">
        <f>'AMZN Auto Part MASTER'!$BN$29</f>
        <v xml:space="preserve">None   </v>
      </c>
      <c r="E107" s="18" t="s">
        <v>120</v>
      </c>
      <c r="F107" s="30">
        <f>'AMZN Auto Part MASTER'!$BN$31</f>
        <v>0</v>
      </c>
      <c r="G107" s="36" t="s">
        <v>193</v>
      </c>
      <c r="H107" s="36" t="s">
        <v>214</v>
      </c>
      <c r="I107" s="36" t="s">
        <v>216</v>
      </c>
      <c r="K107" s="55" t="str">
        <f>'AMZN Auto Part MASTER'!$BN$33</f>
        <v>Bumper to Bumper</v>
      </c>
      <c r="L107" s="55" t="str">
        <f>'AMZN Auto Part MASTER'!$BN$34</f>
        <v>Advanced Auto Parts</v>
      </c>
      <c r="M107" s="55" t="str">
        <f>'AMZN Auto Part MASTER'!$BN$35</f>
        <v>Bumper to Bumper</v>
      </c>
      <c r="N107" s="62" t="s">
        <v>120</v>
      </c>
      <c r="O107" s="62"/>
      <c r="Q107" s="62" t="s">
        <v>120</v>
      </c>
      <c r="R107" s="62"/>
      <c r="S107" s="62"/>
      <c r="T107" s="26"/>
      <c r="U107" s="62"/>
      <c r="V107" s="56"/>
      <c r="W107" s="56"/>
      <c r="X107" s="56"/>
    </row>
    <row r="108" spans="2:24" s="2" customFormat="1" ht="15.75" customHeight="1">
      <c r="B108" s="2" t="s">
        <v>106</v>
      </c>
      <c r="C108" s="17" t="s">
        <v>63</v>
      </c>
      <c r="D108" s="18" t="str">
        <f>'AMZN Auto Part MASTER'!$BO$29</f>
        <v>AutoZone</v>
      </c>
      <c r="E108" s="18"/>
      <c r="F108" s="30" t="str">
        <f>'AMZN Auto Part MASTER'!$BO$31</f>
        <v>Their prices have gotten better.</v>
      </c>
      <c r="G108" s="20"/>
      <c r="H108" s="20"/>
      <c r="I108" s="20"/>
      <c r="J108" s="20"/>
      <c r="K108" s="55" t="str">
        <f>'AMZN Auto Part MASTER'!$BO$33</f>
        <v>Advanced Auto Parts</v>
      </c>
      <c r="L108" s="55" t="str">
        <f>'AMZN Auto Part MASTER'!$BO$34</f>
        <v>Advanced Auto Parts</v>
      </c>
      <c r="M108" s="55" t="str">
        <f>'AMZN Auto Part MASTER'!$BO$35</f>
        <v>Advanced Auto Parts</v>
      </c>
      <c r="N108" s="62"/>
      <c r="O108" s="62"/>
      <c r="Q108" s="62"/>
      <c r="R108" s="62"/>
      <c r="S108" s="62"/>
      <c r="T108" s="26"/>
      <c r="U108" s="62"/>
      <c r="V108" s="56"/>
      <c r="W108" s="56"/>
      <c r="X108" s="56"/>
    </row>
    <row r="109" spans="2:24" s="2" customFormat="1" ht="15.75" customHeight="1">
      <c r="B109" s="2" t="s">
        <v>106</v>
      </c>
      <c r="C109" s="17" t="s">
        <v>64</v>
      </c>
      <c r="D109" s="18" t="str">
        <f>'AMZN Auto Part MASTER'!$BP$29</f>
        <v xml:space="preserve">None   </v>
      </c>
      <c r="E109" s="18"/>
      <c r="F109" s="30">
        <f>'AMZN Auto Part MASTER'!$BP$31</f>
        <v>0</v>
      </c>
      <c r="G109" s="20"/>
      <c r="H109" s="20"/>
      <c r="I109" s="20"/>
      <c r="J109" s="20"/>
      <c r="K109" s="55" t="str">
        <f>'AMZN Auto Part MASTER'!$BP$33</f>
        <v>None in particular.</v>
      </c>
      <c r="L109" s="55" t="str">
        <f>'AMZN Auto Part MASTER'!$BP$34</f>
        <v>None in particular.</v>
      </c>
      <c r="M109" s="55" t="str">
        <f>'AMZN Auto Part MASTER'!$BP$35</f>
        <v>None in particular.</v>
      </c>
      <c r="N109" s="62" t="s">
        <v>121</v>
      </c>
      <c r="O109" s="62"/>
      <c r="Q109" s="62" t="s">
        <v>121</v>
      </c>
      <c r="R109" s="62"/>
      <c r="S109" s="62"/>
      <c r="T109" s="26"/>
      <c r="U109" s="62"/>
      <c r="V109" s="56"/>
      <c r="W109" s="56"/>
      <c r="X109" s="56"/>
    </row>
    <row r="110" spans="2:24" s="2" customFormat="1" ht="15.75" customHeight="1">
      <c r="B110" s="2" t="s">
        <v>106</v>
      </c>
      <c r="C110" s="17" t="s">
        <v>65</v>
      </c>
      <c r="D110" s="18" t="str">
        <f>'AMZN Auto Part MASTER'!$BQ$29</f>
        <v>None</v>
      </c>
      <c r="E110" s="18"/>
      <c r="F110" s="30">
        <f>'AMZN Auto Part MASTER'!$BQ$31</f>
        <v>0</v>
      </c>
      <c r="G110" s="20"/>
      <c r="H110" s="20"/>
      <c r="I110" s="20"/>
      <c r="J110" s="20"/>
      <c r="K110" s="55" t="str">
        <f>'AMZN Auto Part MASTER'!$BQ$33</f>
        <v>Amazon</v>
      </c>
      <c r="L110" s="55" t="str">
        <f>'AMZN Auto Part MASTER'!$BQ$34</f>
        <v>Amazon</v>
      </c>
      <c r="M110" s="55" t="str">
        <f>'AMZN Auto Part MASTER'!$BQ$35</f>
        <v>None specifically</v>
      </c>
      <c r="N110" s="62"/>
      <c r="O110" s="62"/>
      <c r="Q110" s="62"/>
      <c r="R110" s="62"/>
      <c r="S110" s="62"/>
      <c r="T110" s="26"/>
      <c r="U110" s="62"/>
      <c r="V110" s="56"/>
      <c r="W110" s="56"/>
      <c r="X110" s="56"/>
    </row>
    <row r="111" spans="2:24" s="2" customFormat="1" ht="15.75" customHeight="1">
      <c r="B111" s="2" t="s">
        <v>106</v>
      </c>
      <c r="C111" s="17" t="s">
        <v>66</v>
      </c>
      <c r="D111" s="18" t="str">
        <f>'AMZN Auto Part MASTER'!$BR$29</f>
        <v>Other</v>
      </c>
      <c r="E111" s="18" t="s">
        <v>117</v>
      </c>
      <c r="F111" s="30" t="str">
        <f>'AMZN Auto Part MASTER'!$BR$31</f>
        <v>As above.</v>
      </c>
      <c r="G111" s="20" t="s">
        <v>94</v>
      </c>
      <c r="H111" s="20"/>
      <c r="I111" s="20"/>
      <c r="J111" s="20"/>
      <c r="K111" s="55">
        <f>'AMZN Auto Part MASTER'!$BR$33</f>
        <v>0</v>
      </c>
      <c r="L111" s="55">
        <f>'AMZN Auto Part MASTER'!$BR$34</f>
        <v>0</v>
      </c>
      <c r="M111" s="55">
        <f>'AMZN Auto Part MASTER'!$BR$35</f>
        <v>0</v>
      </c>
      <c r="N111" s="26" t="s">
        <v>123</v>
      </c>
      <c r="O111" s="62"/>
      <c r="Q111" s="26" t="s">
        <v>123</v>
      </c>
      <c r="R111" s="62"/>
      <c r="S111" s="62"/>
      <c r="T111" s="26"/>
      <c r="U111" s="62"/>
      <c r="V111" s="56"/>
      <c r="W111" s="56"/>
      <c r="X111" s="56"/>
    </row>
    <row r="112" spans="2:24" s="2" customFormat="1" ht="15.75" customHeight="1">
      <c r="B112" s="2" t="s">
        <v>106</v>
      </c>
      <c r="C112" s="17" t="s">
        <v>67</v>
      </c>
      <c r="D112" s="18" t="str">
        <f>'AMZN Auto Part MASTER'!$BS$29</f>
        <v>Advance Auto Parts</v>
      </c>
      <c r="E112" s="18" t="s">
        <v>118</v>
      </c>
      <c r="F112" s="30" t="str">
        <f>'AMZN Auto Part MASTER'!$BS$31</f>
        <v>As above.</v>
      </c>
      <c r="G112" s="20" t="s">
        <v>94</v>
      </c>
      <c r="H112" s="20"/>
      <c r="I112" s="20"/>
      <c r="J112" s="20"/>
      <c r="K112" s="55">
        <f>'AMZN Auto Part MASTER'!$BS$33</f>
        <v>0</v>
      </c>
      <c r="L112" s="55">
        <f>'AMZN Auto Part MASTER'!$BS$34</f>
        <v>0</v>
      </c>
      <c r="M112" s="55">
        <f>'AMZN Auto Part MASTER'!$BS$35</f>
        <v>0</v>
      </c>
      <c r="N112" s="62"/>
      <c r="O112" s="62"/>
      <c r="Q112" s="62"/>
      <c r="R112" s="62"/>
      <c r="S112" s="62"/>
      <c r="T112" s="26"/>
      <c r="U112" s="62"/>
      <c r="V112" s="56"/>
      <c r="W112" s="56"/>
      <c r="X112" s="56"/>
    </row>
    <row r="113" spans="2:24" s="2" customFormat="1" ht="15.75" customHeight="1">
      <c r="B113" s="2" t="s">
        <v>106</v>
      </c>
      <c r="C113" s="17" t="s">
        <v>68</v>
      </c>
      <c r="D113" s="18" t="str">
        <f>'AMZN Auto Part MASTER'!$BT$29</f>
        <v>Advance Auto Parts</v>
      </c>
      <c r="E113" s="18" t="s">
        <v>118</v>
      </c>
      <c r="F113" s="30" t="str">
        <f>'AMZN Auto Part MASTER'!$BT$31</f>
        <v>As above.</v>
      </c>
      <c r="G113" s="20" t="s">
        <v>94</v>
      </c>
      <c r="H113" s="20"/>
      <c r="I113" s="20"/>
      <c r="J113" s="20"/>
      <c r="K113" s="55" t="str">
        <f>'AMZN Auto Part MASTER'!$BT$33</f>
        <v>Advance, AutoZone, and Car Parts International.</v>
      </c>
      <c r="L113" s="55">
        <f>'AMZN Auto Part MASTER'!$BT$34</f>
        <v>0</v>
      </c>
      <c r="M113" s="55">
        <f>'AMZN Auto Part MASTER'!$BT$35</f>
        <v>0</v>
      </c>
      <c r="N113" s="62" t="s">
        <v>118</v>
      </c>
      <c r="O113" s="62"/>
      <c r="Q113" s="62" t="s">
        <v>118</v>
      </c>
      <c r="R113" s="62"/>
      <c r="S113" s="62"/>
      <c r="T113" s="26"/>
      <c r="U113" s="62"/>
      <c r="V113" s="56"/>
      <c r="W113" s="56"/>
      <c r="X113" s="56"/>
    </row>
    <row r="114" spans="2:24" s="2" customFormat="1" ht="15.75" customHeight="1">
      <c r="B114" s="2" t="s">
        <v>106</v>
      </c>
      <c r="C114" s="17" t="s">
        <v>69</v>
      </c>
      <c r="D114" s="18" t="str">
        <f>'AMZN Auto Part MASTER'!$BU$29</f>
        <v>AutoZone</v>
      </c>
      <c r="E114" s="18" t="s">
        <v>94</v>
      </c>
      <c r="F114" s="30" t="str">
        <f>'AMZN Auto Part MASTER'!$BU$31</f>
        <v>As above.</v>
      </c>
      <c r="G114" s="61" t="s">
        <v>94</v>
      </c>
      <c r="H114" s="20"/>
      <c r="I114" s="20"/>
      <c r="J114" s="20"/>
      <c r="K114" s="55" t="str">
        <f>'AMZN Auto Part MASTER'!$BU$33</f>
        <v>AutoZone and NAPA.</v>
      </c>
      <c r="L114" s="55">
        <f>'AMZN Auto Part MASTER'!$BU$34</f>
        <v>0</v>
      </c>
      <c r="M114" s="55">
        <f>'AMZN Auto Part MASTER'!$BU$35</f>
        <v>0</v>
      </c>
      <c r="N114" s="62"/>
      <c r="O114" s="62"/>
      <c r="Q114" s="62"/>
      <c r="R114" s="62"/>
      <c r="S114" s="62"/>
      <c r="T114" s="26"/>
      <c r="U114" s="62"/>
      <c r="V114" s="56"/>
      <c r="W114" s="56"/>
      <c r="X114" s="56"/>
    </row>
    <row r="115" spans="2:24" s="2" customFormat="1" ht="15.75" customHeight="1">
      <c r="B115" s="2" t="s">
        <v>106</v>
      </c>
      <c r="C115" s="17" t="s">
        <v>70</v>
      </c>
      <c r="D115" s="18" t="str">
        <f>'AMZN Auto Part MASTER'!$BV$29</f>
        <v>O'Reilly</v>
      </c>
      <c r="E115" s="18" t="s">
        <v>94</v>
      </c>
      <c r="F115" s="30" t="str">
        <f>'AMZN Auto Part MASTER'!$BV$31</f>
        <v>They had what we needed when we needed it.</v>
      </c>
      <c r="G115" s="20" t="s">
        <v>213</v>
      </c>
      <c r="H115" s="20"/>
      <c r="I115" s="20"/>
      <c r="J115" s="20"/>
      <c r="K115" s="55">
        <f>'AMZN Auto Part MASTER'!$BV$33</f>
        <v>0</v>
      </c>
      <c r="L115" s="55">
        <f>'AMZN Auto Part MASTER'!$BV$34</f>
        <v>0</v>
      </c>
      <c r="M115" s="55">
        <f>'AMZN Auto Part MASTER'!$BV$35</f>
        <v>0</v>
      </c>
      <c r="N115" s="62" t="s">
        <v>94</v>
      </c>
      <c r="O115" s="62"/>
      <c r="Q115" s="62"/>
      <c r="R115" s="62"/>
      <c r="S115" s="62"/>
      <c r="T115" s="26"/>
      <c r="U115" s="62"/>
      <c r="V115" s="56"/>
      <c r="W115" s="56"/>
      <c r="X115" s="56"/>
    </row>
    <row r="116" spans="2:24" s="2" customFormat="1" ht="15.75" customHeight="1">
      <c r="B116" s="2" t="s">
        <v>106</v>
      </c>
      <c r="C116" s="17" t="s">
        <v>71</v>
      </c>
      <c r="D116" s="18" t="str">
        <f>'AMZN Auto Part MASTER'!$BW$29</f>
        <v>Advance Auto Parts</v>
      </c>
      <c r="E116" s="18" t="s">
        <v>115</v>
      </c>
      <c r="F116" s="30" t="str">
        <f>'AMZN Auto Part MASTER'!$BW$31</f>
        <v>We're using AutoZone more too because business is up and they are the two closest to us with discounts we like.</v>
      </c>
      <c r="G116" s="20" t="s">
        <v>215</v>
      </c>
      <c r="H116" s="20"/>
      <c r="I116" s="20"/>
      <c r="J116" s="20"/>
      <c r="K116" s="55">
        <f>'AMZN Auto Part MASTER'!$BW$33</f>
        <v>0</v>
      </c>
      <c r="L116" s="55">
        <f>'AMZN Auto Part MASTER'!$BW$34</f>
        <v>0</v>
      </c>
      <c r="M116" s="55">
        <f>'AMZN Auto Part MASTER'!$BW$35</f>
        <v>0</v>
      </c>
      <c r="N116" s="62" t="s">
        <v>120</v>
      </c>
      <c r="O116" s="62"/>
      <c r="Q116" s="62"/>
      <c r="R116" s="62"/>
      <c r="S116" s="62"/>
      <c r="T116" s="26"/>
      <c r="U116" s="62"/>
      <c r="V116" s="56"/>
      <c r="W116" s="56"/>
      <c r="X116" s="56"/>
    </row>
    <row r="117" spans="2:24" s="2" customFormat="1" ht="15.75" customHeight="1">
      <c r="B117" s="2" t="s">
        <v>222</v>
      </c>
      <c r="C117" s="17" t="s">
        <v>72</v>
      </c>
      <c r="D117" s="18" t="str">
        <f>'AMZN Auto Part MASTER'!$BX$29</f>
        <v>Advance Auto Parts</v>
      </c>
      <c r="E117" s="18"/>
      <c r="F117" s="30" t="str">
        <f>'AMZN Auto Part MASTER'!$BX$31</f>
        <v>Using AutoZone and API more too. They have the part at the best price typically and very close by.</v>
      </c>
      <c r="K117" s="55">
        <f>'AMZN Auto Part MASTER'!$BX$33</f>
        <v>0</v>
      </c>
      <c r="L117" s="55">
        <f>'AMZN Auto Part MASTER'!$BX$34</f>
        <v>0</v>
      </c>
      <c r="M117" s="55">
        <f>'AMZN Auto Part MASTER'!$BX$35</f>
        <v>0</v>
      </c>
      <c r="N117" s="62"/>
      <c r="O117" s="62"/>
      <c r="P117" s="62"/>
      <c r="Q117" s="62"/>
      <c r="R117" s="62"/>
      <c r="S117" s="26"/>
      <c r="T117" s="62"/>
      <c r="U117" s="62"/>
      <c r="V117" s="56"/>
      <c r="W117" s="56"/>
      <c r="X117" s="56"/>
    </row>
    <row r="118" spans="2:24" s="2" customFormat="1" ht="15.75" customHeight="1">
      <c r="B118" s="2" t="s">
        <v>222</v>
      </c>
      <c r="C118" s="17" t="s">
        <v>73</v>
      </c>
      <c r="D118" s="18" t="str">
        <f>'AMZN Auto Part MASTER'!$BY$29</f>
        <v>Advance Auto Parts</v>
      </c>
      <c r="E118" s="18"/>
      <c r="F118" s="30" t="str">
        <f>'AMZN Auto Part MASTER'!$BY$31</f>
        <v>They have what we need and can deliver the quickest.</v>
      </c>
      <c r="K118" s="55" t="str">
        <f>'AMZN Auto Part MASTER'!$BY$33</f>
        <v>Advance Auto Parts</v>
      </c>
      <c r="L118" s="55" t="str">
        <f>'AMZN Auto Part MASTER'!$BY$34</f>
        <v>Advance Auto Parts</v>
      </c>
      <c r="M118" s="55" t="str">
        <f>'AMZN Auto Part MASTER'!$BY$35</f>
        <v>Advance Auto Parts</v>
      </c>
      <c r="N118" s="62"/>
      <c r="O118" s="62"/>
      <c r="P118" s="62"/>
      <c r="Q118" s="62"/>
      <c r="R118" s="62"/>
      <c r="S118" s="26"/>
      <c r="T118" s="62"/>
      <c r="U118" s="62"/>
      <c r="V118" s="56"/>
      <c r="W118" s="56"/>
      <c r="X118" s="56"/>
    </row>
    <row r="119" spans="2:24" s="2" customFormat="1" ht="15.75" customHeight="1">
      <c r="B119" s="2" t="s">
        <v>222</v>
      </c>
      <c r="C119" s="17" t="s">
        <v>74</v>
      </c>
      <c r="D119" s="18" t="str">
        <f>'AMZN Auto Part MASTER'!$BZ$29</f>
        <v>NAPA Auto</v>
      </c>
      <c r="E119" s="18" t="s">
        <v>117</v>
      </c>
      <c r="F119" s="30" t="str">
        <f>'AMZN Auto Part MASTER'!$BZ$31</f>
        <v>They have better quality on some brake pads etc.</v>
      </c>
      <c r="G119" s="2" t="s">
        <v>215</v>
      </c>
      <c r="K119" s="55">
        <f>'AMZN Auto Part MASTER'!$BZ$33</f>
        <v>0</v>
      </c>
      <c r="L119" s="55">
        <f>'AMZN Auto Part MASTER'!$BZ$34</f>
        <v>0</v>
      </c>
      <c r="M119" s="55">
        <f>'AMZN Auto Part MASTER'!$BZ$35</f>
        <v>0</v>
      </c>
      <c r="N119" s="62"/>
      <c r="O119" s="62"/>
      <c r="P119" s="62"/>
      <c r="Q119" s="62"/>
      <c r="R119" s="62"/>
      <c r="S119" s="26"/>
      <c r="T119" s="62"/>
      <c r="U119" s="62"/>
      <c r="V119" s="56"/>
      <c r="W119" s="56"/>
      <c r="X119" s="56"/>
    </row>
    <row r="120" spans="2:24" s="2" customFormat="1" ht="15.75" customHeight="1">
      <c r="B120" s="2" t="s">
        <v>106</v>
      </c>
      <c r="C120" s="17" t="s">
        <v>75</v>
      </c>
      <c r="D120" s="18" t="str">
        <f>'AMZN Auto Part MASTER'!$CA$29</f>
        <v>Other</v>
      </c>
      <c r="E120" s="18" t="s">
        <v>94</v>
      </c>
      <c r="F120" s="30" t="str">
        <f>'AMZN Auto Part MASTER'!$CA$31</f>
        <v>We've transitioned from Hill Tire slowly and added Mavis inventory.</v>
      </c>
      <c r="G120" s="2" t="s">
        <v>193</v>
      </c>
      <c r="H120" s="2" t="s">
        <v>215</v>
      </c>
      <c r="K120" s="55">
        <f>'AMZN Auto Part MASTER'!$CA$33</f>
        <v>0</v>
      </c>
      <c r="L120" s="55">
        <f>'AMZN Auto Part MASTER'!$CA$34</f>
        <v>0</v>
      </c>
      <c r="M120" s="55">
        <f>'AMZN Auto Part MASTER'!$CA$35</f>
        <v>0</v>
      </c>
      <c r="N120" s="62" t="s">
        <v>94</v>
      </c>
      <c r="O120" s="62" t="s">
        <v>94</v>
      </c>
      <c r="P120" s="62"/>
      <c r="Q120" s="62"/>
      <c r="R120" s="62"/>
      <c r="S120" s="26"/>
      <c r="T120" s="62"/>
      <c r="U120" s="62"/>
      <c r="V120" s="56"/>
      <c r="W120" s="56"/>
      <c r="X120" s="56"/>
    </row>
    <row r="121" spans="2:24" s="2" customFormat="1" ht="15.75" customHeight="1">
      <c r="B121" s="2" t="s">
        <v>106</v>
      </c>
      <c r="C121" s="17" t="s">
        <v>76</v>
      </c>
      <c r="D121" s="18" t="str">
        <f>'AMZN Auto Part MASTER'!$CB$29</f>
        <v>AutoZone</v>
      </c>
      <c r="E121" s="18" t="s">
        <v>118</v>
      </c>
      <c r="F121" s="30" t="str">
        <f>'AMZN Auto Part MASTER'!$CB$31</f>
        <v>As above.</v>
      </c>
      <c r="G121" s="2" t="s">
        <v>213</v>
      </c>
      <c r="H121" s="2" t="s">
        <v>215</v>
      </c>
      <c r="K121" s="55" t="str">
        <f>'AMZN Auto Part MASTER'!$CB$33</f>
        <v>AutoZone</v>
      </c>
      <c r="L121" s="55" t="str">
        <f>'AMZN Auto Part MASTER'!$CB$34</f>
        <v>AutoZone</v>
      </c>
      <c r="M121" s="55" t="str">
        <f>'AMZN Auto Part MASTER'!$CB$35</f>
        <v>AutoZone</v>
      </c>
      <c r="N121" s="62"/>
      <c r="O121" s="62"/>
      <c r="P121" s="62"/>
      <c r="Q121" s="62"/>
      <c r="R121" s="62"/>
      <c r="S121" s="26"/>
      <c r="T121" s="62"/>
      <c r="U121" s="62"/>
      <c r="V121" s="56"/>
      <c r="W121" s="56"/>
      <c r="X121" s="56"/>
    </row>
    <row r="122" spans="2:24" s="2" customFormat="1" ht="15.75" customHeight="1">
      <c r="B122" s="2" t="s">
        <v>106</v>
      </c>
      <c r="C122" s="17" t="s">
        <v>77</v>
      </c>
      <c r="D122" s="18" t="str">
        <f>'AMZN Auto Part MASTER'!$CC$29</f>
        <v>Advance Auto Parts</v>
      </c>
      <c r="E122" s="18" t="s">
        <v>117</v>
      </c>
      <c r="F122" s="30" t="str">
        <f>'AMZN Auto Part MASTER'!$CC$31</f>
        <v>As above.</v>
      </c>
      <c r="G122" s="2" t="s">
        <v>215</v>
      </c>
      <c r="H122" s="2" t="s">
        <v>214</v>
      </c>
      <c r="K122" s="67">
        <f>'AMZN Auto Part MASTER'!$CC$33</f>
        <v>0</v>
      </c>
      <c r="L122" s="67">
        <f>'AMZN Auto Part MASTER'!$CC$34</f>
        <v>0</v>
      </c>
      <c r="M122" s="67">
        <f>'AMZN Auto Part MASTER'!$CC$35</f>
        <v>0</v>
      </c>
      <c r="N122" s="2" t="s">
        <v>117</v>
      </c>
      <c r="X122" s="56"/>
    </row>
    <row r="123" spans="2:24" s="2" customFormat="1" ht="15.75" customHeight="1">
      <c r="B123" s="2" t="s">
        <v>106</v>
      </c>
      <c r="C123" s="17" t="s">
        <v>78</v>
      </c>
      <c r="D123" s="18" t="str">
        <f>'AMZN Auto Part MASTER'!$CD$29</f>
        <v>Other</v>
      </c>
      <c r="E123" s="18"/>
      <c r="F123" s="30" t="str">
        <f>'AMZN Auto Part MASTER'!$CD$31</f>
        <v>As above. Better quality and price and on hand.</v>
      </c>
      <c r="K123" s="67">
        <f>'AMZN Auto Part MASTER'!$CD$33</f>
        <v>0</v>
      </c>
      <c r="L123" s="67">
        <f>'AMZN Auto Part MASTER'!$CD$34</f>
        <v>0</v>
      </c>
      <c r="M123" s="67">
        <f>'AMZN Auto Part MASTER'!$CD$35</f>
        <v>0</v>
      </c>
      <c r="N123" s="62"/>
      <c r="O123" s="62"/>
      <c r="P123" s="62"/>
      <c r="Q123" s="62"/>
      <c r="R123" s="62"/>
      <c r="S123" s="26"/>
      <c r="T123" s="62"/>
      <c r="U123" s="62"/>
      <c r="V123" s="56"/>
      <c r="W123" s="56"/>
      <c r="X123" s="56"/>
    </row>
    <row r="124" spans="2:24" s="2" customFormat="1" ht="15.75" customHeight="1">
      <c r="B124" s="2" t="s">
        <v>106</v>
      </c>
      <c r="C124" s="17" t="s">
        <v>79</v>
      </c>
      <c r="D124" s="18" t="str">
        <f>'AMZN Auto Part MASTER'!$CE$29</f>
        <v>Other</v>
      </c>
      <c r="E124" s="18" t="s">
        <v>94</v>
      </c>
      <c r="F124" s="30" t="str">
        <f>'AMZN Auto Part MASTER'!$CE$31</f>
        <v>On hand at a great price for quality products.</v>
      </c>
      <c r="G124" s="2" t="s">
        <v>215</v>
      </c>
      <c r="H124" s="2" t="s">
        <v>193</v>
      </c>
      <c r="K124" s="67" t="str">
        <f>'AMZN Auto Part MASTER'!$CE$33</f>
        <v>In-house oil products</v>
      </c>
      <c r="L124" s="67" t="str">
        <f>'AMZN Auto Part MASTER'!$CE$34</f>
        <v>In-house oil products</v>
      </c>
      <c r="M124" s="67">
        <f>'AMZN Auto Part MASTER'!$CE$35</f>
        <v>0</v>
      </c>
      <c r="W124" s="56"/>
      <c r="X124" s="56"/>
    </row>
    <row r="125" spans="2:24" s="2" customFormat="1" ht="15.75" customHeight="1">
      <c r="B125" s="2" t="s">
        <v>106</v>
      </c>
      <c r="C125" s="17" t="s">
        <v>80</v>
      </c>
      <c r="D125" s="18" t="str">
        <f>'AMZN Auto Part MASTER'!$CF$29</f>
        <v>Other</v>
      </c>
      <c r="E125" s="18" t="s">
        <v>117</v>
      </c>
      <c r="F125" s="30" t="str">
        <f>'AMZN Auto Part MASTER'!$CF$31</f>
        <v>As above.</v>
      </c>
      <c r="G125" s="2" t="s">
        <v>217</v>
      </c>
      <c r="K125" s="67" t="str">
        <f>'AMZN Auto Part MASTER'!$CF$33</f>
        <v>In-house oil products</v>
      </c>
      <c r="L125" s="67" t="str">
        <f>'AMZN Auto Part MASTER'!$CF$34</f>
        <v>In-house oil products</v>
      </c>
      <c r="M125" s="67">
        <f>'AMZN Auto Part MASTER'!$CF$35</f>
        <v>0</v>
      </c>
      <c r="N125" s="62"/>
      <c r="O125" s="62"/>
      <c r="P125" s="62"/>
      <c r="Q125" s="62"/>
      <c r="R125" s="62"/>
      <c r="S125" s="26"/>
      <c r="T125" s="62"/>
      <c r="U125" s="62"/>
      <c r="V125" s="56" t="s">
        <v>117</v>
      </c>
      <c r="W125" s="56"/>
      <c r="X125" s="56"/>
    </row>
    <row r="126" spans="2:24" s="2" customFormat="1" ht="15.75" customHeight="1">
      <c r="B126" s="2" t="s">
        <v>106</v>
      </c>
      <c r="C126" s="17" t="s">
        <v>81</v>
      </c>
      <c r="D126" s="18" t="str">
        <f>'AMZN Auto Part MASTER'!$CG$29</f>
        <v>Other</v>
      </c>
      <c r="E126" s="18">
        <v>0</v>
      </c>
      <c r="F126" s="30" t="str">
        <f>'AMZN Auto Part MASTER'!$CG$31</f>
        <v>They have what we need when we need it at best price.</v>
      </c>
      <c r="K126" s="67" t="str">
        <f>'AMZN Auto Part MASTER'!$CG$33</f>
        <v>Smythe</v>
      </c>
      <c r="L126" s="67" t="str">
        <f>'AMZN Auto Part MASTER'!$CG$34</f>
        <v>Smythe</v>
      </c>
      <c r="M126" s="67" t="str">
        <f>'AMZN Auto Part MASTER'!$CG$35</f>
        <v>Smythe</v>
      </c>
      <c r="N126" s="62">
        <v>0</v>
      </c>
      <c r="O126" s="62">
        <v>0</v>
      </c>
      <c r="P126" s="62">
        <v>0</v>
      </c>
      <c r="Q126" s="62">
        <v>0</v>
      </c>
      <c r="R126" s="62">
        <v>0</v>
      </c>
      <c r="S126" s="26">
        <v>0</v>
      </c>
      <c r="T126" s="62">
        <v>0</v>
      </c>
      <c r="U126" s="62">
        <v>0</v>
      </c>
      <c r="V126" s="56">
        <v>0</v>
      </c>
      <c r="W126" s="56"/>
      <c r="X126" s="56"/>
    </row>
    <row r="127" spans="2:24" s="2" customFormat="1" ht="15.75" customHeight="1">
      <c r="B127" s="2" t="s">
        <v>106</v>
      </c>
      <c r="C127" s="17" t="s">
        <v>82</v>
      </c>
      <c r="D127" s="18" t="str">
        <f>'AMZN Auto Part MASTER'!$CH$29</f>
        <v>Carquest</v>
      </c>
      <c r="E127" s="18">
        <v>0</v>
      </c>
      <c r="F127" s="30" t="str">
        <f>'AMZN Auto Part MASTER'!$CH$31</f>
        <v>As above.</v>
      </c>
      <c r="G127" s="2" t="s">
        <v>193</v>
      </c>
      <c r="H127" s="2" t="s">
        <v>215</v>
      </c>
      <c r="K127" s="67" t="str">
        <f>'AMZN Auto Part MASTER'!$CH$33</f>
        <v>Carquest</v>
      </c>
      <c r="L127" s="67" t="str">
        <f>'AMZN Auto Part MASTER'!$CH$34</f>
        <v>Carquest</v>
      </c>
      <c r="M127" s="67" t="str">
        <f>'AMZN Auto Part MASTER'!$CH$35</f>
        <v>Carquest</v>
      </c>
      <c r="N127" s="62" t="s">
        <v>123</v>
      </c>
      <c r="O127" s="62">
        <v>0</v>
      </c>
      <c r="P127" s="62">
        <v>0</v>
      </c>
      <c r="Q127" s="62">
        <v>0</v>
      </c>
      <c r="R127" s="62">
        <v>0</v>
      </c>
      <c r="S127" s="26">
        <v>0</v>
      </c>
      <c r="T127" s="62" t="s">
        <v>123</v>
      </c>
      <c r="U127" s="62">
        <v>0</v>
      </c>
      <c r="V127" s="56">
        <v>0</v>
      </c>
      <c r="W127" s="56"/>
      <c r="X127" s="56"/>
    </row>
    <row r="128" spans="2:24" s="2" customFormat="1" ht="15.75" customHeight="1">
      <c r="B128" s="2" t="s">
        <v>106</v>
      </c>
      <c r="C128" s="17" t="s">
        <v>83</v>
      </c>
      <c r="D128" s="18" t="str">
        <f>'AMZN Auto Part MASTER'!$CI$29</f>
        <v>O'Reilly</v>
      </c>
      <c r="E128" s="18"/>
      <c r="F128" s="30" t="str">
        <f>'AMZN Auto Part MASTER'!$CI$31</f>
        <v>They have what we need and are close by at best price.</v>
      </c>
      <c r="K128" s="67" t="str">
        <f>'AMZN Auto Part MASTER'!$CI$33</f>
        <v>O'Reilly</v>
      </c>
      <c r="L128" s="67" t="str">
        <f>'AMZN Auto Part MASTER'!$CI$34</f>
        <v>O'Reilly</v>
      </c>
      <c r="M128" s="67" t="str">
        <f>'AMZN Auto Part MASTER'!$CI$35</f>
        <v>O'Reilly</v>
      </c>
      <c r="N128" s="62">
        <v>0</v>
      </c>
      <c r="O128" s="62">
        <v>0</v>
      </c>
      <c r="P128" s="62">
        <v>0</v>
      </c>
      <c r="Q128" s="62">
        <v>0</v>
      </c>
      <c r="R128" s="62">
        <v>0</v>
      </c>
      <c r="S128" s="26">
        <v>0</v>
      </c>
      <c r="T128" s="62">
        <v>0</v>
      </c>
      <c r="U128" s="62">
        <v>0</v>
      </c>
      <c r="V128" s="56"/>
      <c r="W128" s="56"/>
      <c r="X128" s="56"/>
    </row>
    <row r="129" spans="2:24" s="2" customFormat="1" ht="15.75" customHeight="1">
      <c r="B129" s="2" t="s">
        <v>106</v>
      </c>
      <c r="C129" s="17" t="s">
        <v>84</v>
      </c>
      <c r="D129" s="18" t="e">
        <f>#REF!</f>
        <v>#REF!</v>
      </c>
      <c r="E129" s="18"/>
      <c r="F129" s="30" t="e">
        <f>#REF!</f>
        <v>#REF!</v>
      </c>
      <c r="K129" s="67" t="e">
        <f>#REF!</f>
        <v>#REF!</v>
      </c>
      <c r="L129" s="67" t="e">
        <f>#REF!</f>
        <v>#REF!</v>
      </c>
      <c r="M129" s="67" t="e">
        <f>#REF!</f>
        <v>#REF!</v>
      </c>
      <c r="N129" s="62">
        <v>0</v>
      </c>
      <c r="O129" s="62">
        <v>0</v>
      </c>
      <c r="P129" s="62">
        <v>0</v>
      </c>
      <c r="Q129" s="62">
        <v>0</v>
      </c>
      <c r="R129" s="62">
        <v>0</v>
      </c>
      <c r="S129" s="26">
        <v>0</v>
      </c>
      <c r="T129" s="62">
        <v>0</v>
      </c>
      <c r="U129" s="62">
        <v>0</v>
      </c>
      <c r="V129" s="56"/>
      <c r="W129" s="56"/>
      <c r="X129" s="56"/>
    </row>
    <row r="130" spans="2:24" s="2" customFormat="1" ht="15.75" customHeight="1">
      <c r="B130" s="2" t="s">
        <v>106</v>
      </c>
      <c r="C130" s="17" t="s">
        <v>85</v>
      </c>
      <c r="D130" s="18" t="e">
        <f>#REF!</f>
        <v>#REF!</v>
      </c>
      <c r="E130" s="18"/>
      <c r="F130" s="30" t="e">
        <f>#REF!</f>
        <v>#REF!</v>
      </c>
      <c r="K130" s="67" t="e">
        <f>#REF!</f>
        <v>#REF!</v>
      </c>
      <c r="L130" s="67" t="e">
        <f>#REF!</f>
        <v>#REF!</v>
      </c>
      <c r="M130" s="67" t="e">
        <f>#REF!</f>
        <v>#REF!</v>
      </c>
      <c r="X130" s="56"/>
    </row>
    <row r="131" spans="2:24" s="2" customFormat="1" ht="15.75" customHeight="1">
      <c r="C131" s="17"/>
      <c r="D131" s="18"/>
      <c r="E131" s="18"/>
      <c r="F131" s="30"/>
      <c r="K131" s="67"/>
      <c r="L131" s="67"/>
      <c r="M131" s="67"/>
      <c r="N131" s="62"/>
      <c r="O131" s="62"/>
      <c r="P131" s="62"/>
      <c r="Q131" s="62"/>
      <c r="R131" s="62"/>
      <c r="S131" s="26"/>
      <c r="T131" s="62"/>
      <c r="U131" s="62"/>
      <c r="V131" s="56"/>
      <c r="W131" s="56"/>
      <c r="X131" s="56"/>
    </row>
    <row r="132" spans="2:24" s="2" customFormat="1" ht="15.75" customHeight="1">
      <c r="C132" s="17"/>
      <c r="D132" s="18"/>
      <c r="E132" s="18"/>
      <c r="F132" s="30"/>
      <c r="K132" s="67"/>
      <c r="L132" s="67"/>
      <c r="M132" s="67"/>
      <c r="N132" s="62"/>
      <c r="O132" s="62"/>
      <c r="P132" s="62"/>
      <c r="Q132" s="62"/>
      <c r="R132" s="62"/>
      <c r="S132" s="26"/>
      <c r="T132" s="62"/>
      <c r="U132" s="62"/>
      <c r="V132" s="56"/>
      <c r="W132" s="56"/>
      <c r="X132" s="56"/>
    </row>
    <row r="133" spans="2:24" s="2" customFormat="1" ht="15.75" customHeight="1">
      <c r="C133" s="17"/>
      <c r="D133" s="18"/>
      <c r="E133" s="18"/>
      <c r="F133" s="30"/>
      <c r="K133" s="67"/>
      <c r="L133" s="67"/>
      <c r="M133" s="67"/>
      <c r="X133" s="56"/>
    </row>
    <row r="134" spans="2:24" s="2" customFormat="1" ht="15.75" customHeight="1">
      <c r="C134" s="17"/>
      <c r="D134" s="18"/>
      <c r="E134" s="18"/>
      <c r="F134" s="30"/>
      <c r="K134" s="67"/>
      <c r="L134" s="67"/>
      <c r="M134" s="67"/>
      <c r="W134" s="56"/>
      <c r="X134" s="56"/>
    </row>
    <row r="135" spans="2:24" s="2" customFormat="1" ht="15.75" customHeight="1">
      <c r="C135" s="17"/>
      <c r="D135" s="18"/>
      <c r="E135" s="18"/>
      <c r="F135" s="30"/>
      <c r="K135" s="67"/>
      <c r="L135" s="67"/>
      <c r="M135" s="67"/>
      <c r="N135" s="62"/>
      <c r="O135" s="62"/>
      <c r="P135" s="62"/>
      <c r="Q135" s="62"/>
      <c r="R135" s="62"/>
      <c r="S135" s="26"/>
      <c r="T135" s="62"/>
      <c r="U135" s="62"/>
      <c r="V135" s="56"/>
      <c r="W135" s="56"/>
      <c r="X135" s="56"/>
    </row>
    <row r="136" spans="2:24" s="2" customFormat="1" ht="15.75" customHeight="1">
      <c r="C136" s="17"/>
      <c r="D136" s="18"/>
      <c r="E136" s="18"/>
      <c r="F136" s="30"/>
      <c r="K136" s="67"/>
      <c r="L136" s="67"/>
      <c r="M136" s="67"/>
      <c r="N136" s="62"/>
      <c r="O136" s="62"/>
      <c r="P136" s="62"/>
      <c r="Q136" s="62"/>
      <c r="R136" s="62"/>
      <c r="S136" s="26"/>
      <c r="T136" s="62"/>
      <c r="U136" s="62"/>
      <c r="V136" s="56"/>
      <c r="W136" s="56"/>
      <c r="X136" s="56"/>
    </row>
    <row r="137" spans="2:24" s="2" customFormat="1" ht="15.75" customHeight="1">
      <c r="C137" s="17"/>
      <c r="D137" s="18"/>
      <c r="E137" s="18"/>
      <c r="F137" s="30"/>
      <c r="K137" s="67"/>
      <c r="L137" s="67"/>
      <c r="M137" s="67"/>
      <c r="N137" s="62"/>
      <c r="O137" s="62"/>
      <c r="P137" s="62"/>
      <c r="Q137" s="62"/>
      <c r="R137" s="62"/>
      <c r="S137" s="26"/>
      <c r="T137" s="62"/>
      <c r="U137" s="62"/>
      <c r="V137" s="56"/>
      <c r="W137" s="56"/>
      <c r="X137" s="56"/>
    </row>
    <row r="138" spans="2:24" s="2" customFormat="1" ht="15.75" customHeight="1">
      <c r="C138" s="17"/>
      <c r="D138" s="18"/>
      <c r="E138" s="18"/>
      <c r="F138" s="30"/>
      <c r="K138" s="67"/>
      <c r="L138" s="67"/>
      <c r="M138" s="67"/>
      <c r="N138" s="62"/>
      <c r="O138" s="62"/>
      <c r="P138" s="62"/>
      <c r="Q138" s="62"/>
      <c r="R138" s="62"/>
      <c r="S138" s="26"/>
      <c r="T138" s="62"/>
      <c r="U138" s="62"/>
      <c r="V138" s="56"/>
      <c r="W138" s="56"/>
      <c r="X138" s="56"/>
    </row>
    <row r="139" spans="2:24" s="2" customFormat="1" ht="15.75" customHeight="1">
      <c r="C139" s="17"/>
      <c r="D139" s="18"/>
      <c r="E139" s="18"/>
      <c r="F139" s="30"/>
      <c r="K139" s="67"/>
      <c r="L139" s="67"/>
      <c r="M139" s="67"/>
      <c r="N139" s="62"/>
      <c r="O139" s="62"/>
      <c r="P139" s="62"/>
      <c r="Q139" s="62"/>
      <c r="R139" s="62"/>
      <c r="S139" s="26"/>
      <c r="T139" s="62"/>
      <c r="U139" s="62"/>
      <c r="V139" s="56"/>
      <c r="W139" s="56"/>
      <c r="X139" s="56"/>
    </row>
    <row r="140" spans="2:24" s="2" customFormat="1" ht="15.75" customHeight="1">
      <c r="C140" s="17"/>
      <c r="D140" s="18"/>
      <c r="E140" s="18"/>
      <c r="F140" s="30"/>
      <c r="K140" s="67"/>
      <c r="L140" s="67"/>
      <c r="M140" s="67"/>
      <c r="N140" s="62"/>
      <c r="O140" s="62"/>
      <c r="P140" s="62"/>
      <c r="Q140" s="62"/>
      <c r="R140" s="62"/>
      <c r="S140" s="26"/>
      <c r="T140" s="62"/>
      <c r="U140" s="62"/>
      <c r="V140" s="56"/>
      <c r="W140" s="56"/>
      <c r="X140" s="56"/>
    </row>
    <row r="141" spans="2:24" s="2" customFormat="1" ht="15.75" customHeight="1">
      <c r="C141" s="17"/>
      <c r="D141" s="18"/>
      <c r="E141" s="18"/>
      <c r="F141" s="30"/>
      <c r="K141" s="67"/>
      <c r="L141" s="67"/>
      <c r="M141" s="67"/>
      <c r="N141" s="62"/>
      <c r="O141" s="62"/>
      <c r="P141" s="62"/>
      <c r="Q141" s="62"/>
      <c r="R141" s="62"/>
      <c r="S141" s="26"/>
      <c r="T141" s="62"/>
      <c r="U141" s="62"/>
      <c r="V141" s="56"/>
      <c r="W141" s="56"/>
      <c r="X141" s="56"/>
    </row>
    <row r="142" spans="2:24" s="2" customFormat="1" ht="15.75" customHeight="1">
      <c r="C142" s="17"/>
      <c r="D142" s="18"/>
      <c r="E142" s="18"/>
      <c r="F142" s="30"/>
      <c r="K142" s="67"/>
      <c r="L142" s="67"/>
      <c r="M142" s="67"/>
      <c r="N142" s="62"/>
      <c r="O142" s="62"/>
      <c r="P142" s="62"/>
      <c r="Q142" s="62"/>
      <c r="R142" s="62"/>
      <c r="S142" s="26"/>
      <c r="T142" s="62"/>
      <c r="U142" s="62"/>
      <c r="V142" s="56"/>
      <c r="W142" s="56"/>
      <c r="X142" s="56"/>
    </row>
    <row r="143" spans="2:24" s="2" customFormat="1" ht="15.75" customHeight="1">
      <c r="C143" s="17"/>
      <c r="D143" s="18"/>
      <c r="E143" s="18"/>
      <c r="F143" s="30"/>
      <c r="K143" s="67"/>
      <c r="L143" s="67"/>
      <c r="M143" s="67"/>
      <c r="N143" s="62"/>
      <c r="O143" s="62"/>
      <c r="P143" s="62"/>
      <c r="Q143" s="62"/>
      <c r="R143" s="62"/>
      <c r="S143" s="26"/>
      <c r="T143" s="62"/>
      <c r="U143" s="62"/>
      <c r="V143" s="56"/>
      <c r="W143" s="56"/>
      <c r="X143" s="56"/>
    </row>
    <row r="144" spans="2:24" s="2" customFormat="1" ht="15.75" customHeight="1">
      <c r="C144" s="17"/>
      <c r="D144" s="18"/>
      <c r="E144" s="18"/>
      <c r="F144" s="30"/>
      <c r="K144" s="67"/>
      <c r="L144" s="67"/>
      <c r="M144" s="67"/>
      <c r="N144" s="62"/>
      <c r="O144" s="62"/>
      <c r="P144" s="62"/>
      <c r="Q144" s="62"/>
      <c r="R144" s="62"/>
      <c r="S144" s="26"/>
      <c r="T144" s="62"/>
      <c r="U144" s="62"/>
      <c r="V144" s="56"/>
      <c r="W144" s="56"/>
      <c r="X144" s="56"/>
    </row>
    <row r="145" spans="3:24" s="2" customFormat="1" ht="15.75" customHeight="1">
      <c r="C145" s="17"/>
      <c r="D145" s="18"/>
      <c r="E145" s="18"/>
      <c r="F145" s="30"/>
      <c r="K145" s="67"/>
      <c r="L145" s="67"/>
      <c r="M145" s="67"/>
      <c r="N145" s="62"/>
      <c r="O145" s="62"/>
      <c r="P145" s="62"/>
      <c r="Q145" s="62"/>
      <c r="R145" s="62"/>
      <c r="S145" s="26"/>
      <c r="T145" s="62"/>
      <c r="U145" s="62"/>
      <c r="V145" s="56"/>
      <c r="W145" s="56"/>
      <c r="X145" s="56"/>
    </row>
    <row r="146" spans="3:24" s="2" customFormat="1" ht="15.75" customHeight="1">
      <c r="C146" s="17"/>
      <c r="D146" s="18"/>
      <c r="E146" s="18"/>
      <c r="F146" s="30"/>
      <c r="K146" s="67"/>
      <c r="L146" s="67"/>
      <c r="M146" s="67"/>
      <c r="N146" s="62"/>
      <c r="O146" s="62"/>
      <c r="P146" s="62"/>
      <c r="Q146" s="62"/>
      <c r="R146" s="62"/>
      <c r="S146" s="26"/>
      <c r="T146" s="62"/>
      <c r="U146" s="62"/>
      <c r="V146" s="56"/>
      <c r="W146" s="56"/>
      <c r="X146" s="56"/>
    </row>
    <row r="147" spans="3:24" s="2" customFormat="1" ht="15.75" customHeight="1">
      <c r="C147" s="17"/>
      <c r="D147" s="18"/>
      <c r="E147" s="18"/>
      <c r="F147" s="30"/>
      <c r="K147" s="67"/>
      <c r="L147" s="67"/>
      <c r="M147" s="67"/>
      <c r="N147" s="62"/>
      <c r="O147" s="62"/>
      <c r="P147" s="62"/>
      <c r="Q147" s="62"/>
      <c r="R147" s="62"/>
      <c r="S147" s="26"/>
      <c r="T147" s="62"/>
      <c r="U147" s="62"/>
      <c r="V147" s="56"/>
      <c r="W147" s="56"/>
      <c r="X147" s="56"/>
    </row>
    <row r="148" spans="3:24" s="2" customFormat="1" ht="15.75" customHeight="1">
      <c r="C148" s="17"/>
      <c r="D148" s="18"/>
      <c r="E148" s="18"/>
      <c r="F148" s="30"/>
      <c r="K148" s="67"/>
      <c r="L148" s="67"/>
      <c r="M148" s="67"/>
      <c r="N148" s="62"/>
      <c r="O148" s="62"/>
      <c r="P148" s="62"/>
      <c r="Q148" s="62"/>
      <c r="R148" s="62"/>
      <c r="S148" s="26"/>
      <c r="T148" s="62"/>
      <c r="U148" s="62"/>
      <c r="V148" s="56"/>
      <c r="W148" s="56"/>
      <c r="X148" s="56"/>
    </row>
    <row r="149" spans="3:24" s="2" customFormat="1" ht="15.75" customHeight="1">
      <c r="C149" s="17"/>
      <c r="D149" s="18"/>
      <c r="E149" s="18"/>
      <c r="F149" s="30"/>
      <c r="K149" s="67"/>
      <c r="L149" s="67"/>
      <c r="M149" s="67"/>
      <c r="N149" s="62"/>
      <c r="O149" s="62"/>
      <c r="P149" s="62"/>
      <c r="Q149" s="62"/>
      <c r="R149" s="62"/>
      <c r="S149" s="26"/>
      <c r="T149" s="62"/>
      <c r="U149" s="62"/>
      <c r="V149" s="56"/>
      <c r="W149" s="56"/>
      <c r="X149" s="56"/>
    </row>
    <row r="150" spans="3:24" s="2" customFormat="1" ht="15.75" customHeight="1">
      <c r="C150" s="17"/>
      <c r="D150" s="18"/>
      <c r="E150" s="18"/>
      <c r="F150" s="30"/>
      <c r="K150" s="67"/>
      <c r="L150" s="67"/>
      <c r="M150" s="67"/>
      <c r="N150" s="62"/>
      <c r="O150" s="62"/>
      <c r="P150" s="62"/>
      <c r="Q150" s="62"/>
      <c r="R150" s="62"/>
      <c r="S150" s="26"/>
      <c r="T150" s="62"/>
      <c r="U150" s="62"/>
      <c r="V150" s="56"/>
      <c r="W150" s="56"/>
      <c r="X150" s="56"/>
    </row>
    <row r="151" spans="3:24" s="2" customFormat="1" ht="15.75" customHeight="1">
      <c r="C151" s="17"/>
      <c r="D151" s="18"/>
      <c r="E151" s="18"/>
      <c r="F151" s="30"/>
      <c r="K151" s="67"/>
      <c r="L151" s="67"/>
      <c r="M151" s="67"/>
      <c r="N151" s="62"/>
      <c r="O151" s="62"/>
      <c r="P151" s="62"/>
      <c r="Q151" s="62"/>
      <c r="R151" s="62"/>
      <c r="S151" s="26"/>
      <c r="T151" s="62"/>
      <c r="U151" s="62"/>
      <c r="V151" s="56"/>
      <c r="W151" s="56"/>
      <c r="X151" s="56"/>
    </row>
    <row r="152" spans="3:24" s="2" customFormat="1" ht="15.75" customHeight="1">
      <c r="C152" s="17"/>
      <c r="D152" s="18"/>
      <c r="E152" s="18"/>
      <c r="F152" s="30"/>
      <c r="K152" s="67"/>
      <c r="L152" s="67"/>
      <c r="M152" s="67"/>
      <c r="N152" s="62"/>
      <c r="O152" s="62"/>
      <c r="P152" s="62"/>
      <c r="Q152" s="62"/>
      <c r="R152" s="62"/>
      <c r="S152" s="26"/>
      <c r="T152" s="62"/>
      <c r="U152" s="62"/>
      <c r="V152" s="56"/>
      <c r="W152" s="56"/>
      <c r="X152" s="56"/>
    </row>
    <row r="153" spans="3:24" s="2" customFormat="1" ht="15.75" customHeight="1">
      <c r="C153" s="17"/>
      <c r="D153" s="18"/>
      <c r="E153" s="18"/>
      <c r="F153" s="30"/>
      <c r="K153" s="67"/>
      <c r="L153" s="67"/>
      <c r="M153" s="67"/>
      <c r="N153" s="62"/>
      <c r="O153" s="62"/>
      <c r="P153" s="62"/>
      <c r="Q153" s="62"/>
      <c r="R153" s="62"/>
      <c r="S153" s="26"/>
      <c r="T153" s="62"/>
      <c r="U153" s="62"/>
      <c r="V153" s="56"/>
      <c r="W153" s="56"/>
      <c r="X153" s="56"/>
    </row>
    <row r="154" spans="3:24" s="2" customFormat="1" ht="15.75" customHeight="1">
      <c r="C154" s="17"/>
      <c r="D154" s="18"/>
      <c r="E154" s="18"/>
      <c r="F154" s="30"/>
      <c r="K154" s="67"/>
      <c r="L154" s="67"/>
      <c r="M154" s="67"/>
      <c r="N154" s="62"/>
      <c r="O154" s="62"/>
      <c r="P154" s="62"/>
      <c r="Q154" s="62"/>
      <c r="R154" s="62"/>
      <c r="S154" s="26"/>
      <c r="T154" s="62"/>
      <c r="U154" s="62"/>
      <c r="V154" s="56"/>
      <c r="W154" s="56"/>
      <c r="X154" s="56"/>
    </row>
    <row r="155" spans="3:24" s="2" customFormat="1" ht="15.75" customHeight="1">
      <c r="C155" s="17"/>
      <c r="D155" s="18"/>
      <c r="E155" s="18"/>
      <c r="F155" s="30"/>
      <c r="K155" s="67"/>
      <c r="L155" s="67"/>
      <c r="M155" s="67"/>
      <c r="N155" s="62"/>
      <c r="O155" s="62"/>
      <c r="P155" s="62"/>
      <c r="Q155" s="62"/>
      <c r="R155" s="62"/>
      <c r="S155" s="26"/>
      <c r="T155" s="62"/>
      <c r="U155" s="62"/>
      <c r="V155" s="56"/>
      <c r="W155" s="56"/>
      <c r="X155" s="56"/>
    </row>
    <row r="156" spans="3:24" s="2" customFormat="1" ht="15.75" customHeight="1">
      <c r="C156" s="17"/>
      <c r="D156" s="18"/>
      <c r="E156" s="18"/>
      <c r="F156" s="30"/>
      <c r="K156" s="67"/>
      <c r="L156" s="67"/>
      <c r="M156" s="67"/>
      <c r="N156" s="62"/>
      <c r="O156" s="62"/>
      <c r="P156" s="62"/>
      <c r="Q156" s="62"/>
      <c r="R156" s="62"/>
      <c r="S156" s="26"/>
      <c r="T156" s="62"/>
      <c r="U156" s="62"/>
      <c r="V156" s="56"/>
      <c r="W156" s="56"/>
      <c r="X156" s="56"/>
    </row>
    <row r="157" spans="3:24" s="2" customFormat="1" ht="15.75" customHeight="1">
      <c r="C157" s="17"/>
      <c r="D157" s="18"/>
      <c r="E157" s="18"/>
      <c r="F157" s="30"/>
      <c r="K157" s="67"/>
      <c r="L157" s="67"/>
      <c r="M157" s="67"/>
      <c r="N157" s="62"/>
      <c r="O157" s="62"/>
      <c r="P157" s="62"/>
      <c r="Q157" s="62"/>
      <c r="R157" s="62"/>
      <c r="S157" s="26"/>
      <c r="T157" s="62"/>
      <c r="U157" s="62"/>
      <c r="V157" s="56"/>
      <c r="W157" s="56"/>
      <c r="X157" s="56"/>
    </row>
    <row r="158" spans="3:24" s="2" customFormat="1" ht="15.75" customHeight="1">
      <c r="C158" s="17"/>
      <c r="D158" s="18"/>
      <c r="E158" s="18"/>
      <c r="F158" s="30"/>
      <c r="K158" s="67"/>
      <c r="L158" s="67"/>
      <c r="M158" s="67"/>
      <c r="N158" s="62"/>
      <c r="O158" s="62"/>
      <c r="P158" s="62"/>
      <c r="Q158" s="62"/>
      <c r="R158" s="62"/>
      <c r="S158" s="26"/>
      <c r="T158" s="62"/>
      <c r="U158" s="62"/>
      <c r="V158" s="56"/>
      <c r="W158" s="56"/>
      <c r="X158" s="56"/>
    </row>
    <row r="159" spans="3:24" s="2" customFormat="1" ht="15.75" customHeight="1">
      <c r="C159" s="17"/>
      <c r="D159" s="18"/>
      <c r="E159" s="18"/>
      <c r="F159" s="30"/>
      <c r="K159" s="67"/>
      <c r="L159" s="67"/>
      <c r="M159" s="67"/>
      <c r="N159" s="62"/>
      <c r="O159" s="62"/>
      <c r="P159" s="62"/>
      <c r="Q159" s="62"/>
      <c r="R159" s="62"/>
      <c r="S159" s="26"/>
      <c r="T159" s="62"/>
      <c r="U159" s="62"/>
      <c r="V159" s="56"/>
      <c r="W159" s="56"/>
      <c r="X159" s="56"/>
    </row>
    <row r="160" spans="3:24" s="2" customFormat="1" ht="15.75" customHeight="1">
      <c r="C160" s="17"/>
      <c r="D160" s="18"/>
      <c r="E160" s="18"/>
      <c r="F160" s="30"/>
      <c r="K160" s="67"/>
      <c r="L160" s="67"/>
      <c r="M160" s="67"/>
      <c r="N160" s="62"/>
      <c r="O160" s="62"/>
      <c r="P160" s="62"/>
      <c r="Q160" s="62"/>
      <c r="R160" s="62"/>
      <c r="S160" s="26"/>
      <c r="T160" s="62"/>
      <c r="U160" s="62"/>
      <c r="V160" s="56"/>
      <c r="W160" s="56"/>
      <c r="X160" s="56"/>
    </row>
    <row r="161" spans="3:24" s="2" customFormat="1" ht="15.75" customHeight="1">
      <c r="C161" s="17"/>
      <c r="D161" s="18"/>
      <c r="E161" s="18"/>
      <c r="F161" s="30"/>
      <c r="K161" s="67"/>
      <c r="L161" s="67"/>
      <c r="M161" s="67"/>
      <c r="N161" s="62"/>
      <c r="O161" s="62"/>
      <c r="P161" s="62"/>
      <c r="Q161" s="62"/>
      <c r="R161" s="62"/>
      <c r="S161" s="26"/>
      <c r="T161" s="62"/>
      <c r="U161" s="62"/>
      <c r="V161" s="56"/>
      <c r="W161" s="56"/>
      <c r="X161" s="56"/>
    </row>
    <row r="162" spans="3:24" s="2" customFormat="1" ht="15.75" customHeight="1">
      <c r="C162" s="17"/>
      <c r="D162" s="18"/>
      <c r="E162" s="18"/>
      <c r="F162" s="30"/>
      <c r="K162" s="67"/>
      <c r="L162" s="67"/>
      <c r="M162" s="67"/>
      <c r="N162" s="62"/>
      <c r="O162" s="62"/>
      <c r="P162" s="62"/>
      <c r="Q162" s="62"/>
      <c r="R162" s="62"/>
      <c r="S162" s="26"/>
      <c r="T162" s="62"/>
      <c r="U162" s="62"/>
      <c r="V162" s="56"/>
      <c r="W162" s="56"/>
      <c r="X162" s="56"/>
    </row>
    <row r="163" spans="3:24" s="2" customFormat="1" ht="15.75" customHeight="1">
      <c r="C163" s="17"/>
      <c r="D163" s="18"/>
      <c r="E163" s="18"/>
      <c r="F163" s="30"/>
      <c r="K163" s="67"/>
      <c r="L163" s="67"/>
      <c r="M163" s="67"/>
      <c r="N163" s="62"/>
      <c r="O163" s="62"/>
      <c r="P163" s="62"/>
      <c r="Q163" s="62"/>
      <c r="R163" s="62"/>
      <c r="S163" s="26"/>
      <c r="T163" s="62"/>
      <c r="U163" s="62"/>
      <c r="V163" s="56"/>
      <c r="W163" s="56"/>
      <c r="X163" s="56"/>
    </row>
    <row r="164" spans="3:24" s="2" customFormat="1" ht="15.75" customHeight="1">
      <c r="C164" s="17"/>
      <c r="D164" s="18"/>
      <c r="E164" s="18"/>
      <c r="F164" s="30"/>
      <c r="K164" s="67"/>
      <c r="L164" s="67"/>
      <c r="M164" s="67"/>
      <c r="N164" s="62"/>
      <c r="O164" s="62"/>
      <c r="P164" s="62"/>
      <c r="Q164" s="62"/>
      <c r="R164" s="62"/>
      <c r="S164" s="26"/>
      <c r="T164" s="62"/>
      <c r="U164" s="62"/>
      <c r="V164" s="56"/>
      <c r="W164" s="56"/>
      <c r="X164" s="56"/>
    </row>
    <row r="165" spans="3:24" s="2" customFormat="1" ht="15.75" customHeight="1">
      <c r="C165" s="17"/>
      <c r="D165" s="18"/>
      <c r="E165" s="18"/>
      <c r="F165" s="30"/>
      <c r="K165" s="67"/>
      <c r="L165" s="67"/>
      <c r="M165" s="67"/>
      <c r="N165" s="62"/>
      <c r="O165" s="62"/>
      <c r="P165" s="62"/>
      <c r="Q165" s="62"/>
      <c r="R165" s="62"/>
      <c r="S165" s="26"/>
      <c r="T165" s="62"/>
      <c r="U165" s="62"/>
      <c r="V165" s="56"/>
      <c r="W165" s="56"/>
      <c r="X165" s="56"/>
    </row>
    <row r="166" spans="3:24" s="2" customFormat="1" ht="15.75" customHeight="1">
      <c r="C166" s="17"/>
      <c r="D166" s="18"/>
      <c r="E166" s="18"/>
      <c r="F166" s="30"/>
      <c r="K166" s="67"/>
      <c r="L166" s="67"/>
      <c r="M166" s="67"/>
      <c r="N166" s="62"/>
      <c r="O166" s="62"/>
      <c r="P166" s="62"/>
      <c r="Q166" s="62"/>
      <c r="R166" s="62"/>
      <c r="S166" s="26"/>
      <c r="T166" s="62"/>
      <c r="U166" s="62"/>
      <c r="V166" s="56"/>
      <c r="W166" s="56"/>
      <c r="X166" s="56"/>
    </row>
    <row r="167" spans="3:24" s="2" customFormat="1" ht="15.75" customHeight="1">
      <c r="C167" s="17"/>
      <c r="D167" s="18"/>
      <c r="E167" s="18"/>
      <c r="F167" s="30"/>
      <c r="K167" s="67"/>
      <c r="L167" s="67"/>
      <c r="M167" s="67"/>
      <c r="N167" s="62"/>
      <c r="O167" s="62"/>
      <c r="P167" s="62"/>
      <c r="Q167" s="62"/>
      <c r="R167" s="62"/>
      <c r="S167" s="26"/>
      <c r="T167" s="62"/>
      <c r="U167" s="62"/>
      <c r="V167" s="56"/>
      <c r="W167" s="56"/>
      <c r="X167" s="56"/>
    </row>
    <row r="168" spans="3:24" s="2" customFormat="1" ht="15.75" customHeight="1">
      <c r="C168" s="17"/>
      <c r="D168" s="18"/>
      <c r="E168" s="18"/>
      <c r="F168" s="30"/>
      <c r="K168" s="67"/>
      <c r="L168" s="67"/>
      <c r="M168" s="67"/>
      <c r="N168" s="62"/>
      <c r="O168" s="62"/>
      <c r="P168" s="62"/>
      <c r="Q168" s="62"/>
      <c r="R168" s="62"/>
      <c r="S168" s="26"/>
      <c r="T168" s="62"/>
      <c r="U168" s="62"/>
      <c r="V168" s="56"/>
      <c r="W168" s="56"/>
      <c r="X168" s="56"/>
    </row>
    <row r="169" spans="3:24" s="2" customFormat="1" ht="15.75" customHeight="1">
      <c r="C169" s="17"/>
      <c r="D169" s="18"/>
      <c r="E169" s="18"/>
      <c r="F169" s="30"/>
      <c r="K169" s="67"/>
      <c r="L169" s="67"/>
      <c r="M169" s="67"/>
      <c r="N169" s="62"/>
      <c r="O169" s="62"/>
      <c r="P169" s="62"/>
      <c r="Q169" s="62"/>
      <c r="R169" s="62"/>
      <c r="S169" s="26"/>
      <c r="T169" s="62"/>
      <c r="U169" s="62"/>
      <c r="V169" s="56"/>
      <c r="W169" s="56"/>
      <c r="X169" s="56"/>
    </row>
    <row r="170" spans="3:24" s="2" customFormat="1" ht="15.75" customHeight="1">
      <c r="C170" s="17"/>
      <c r="D170" s="18"/>
      <c r="E170" s="18"/>
      <c r="F170" s="30"/>
      <c r="K170" s="67"/>
      <c r="L170" s="67"/>
      <c r="M170" s="67"/>
      <c r="N170" s="62"/>
      <c r="O170" s="62"/>
      <c r="P170" s="62"/>
      <c r="Q170" s="62"/>
      <c r="R170" s="62"/>
      <c r="S170" s="26"/>
      <c r="T170" s="62"/>
      <c r="U170" s="62"/>
      <c r="V170" s="56"/>
      <c r="W170" s="56"/>
      <c r="X170" s="56"/>
    </row>
    <row r="171" spans="3:24" s="2" customFormat="1" ht="15.75" customHeight="1">
      <c r="C171" s="17"/>
      <c r="D171" s="18"/>
      <c r="E171" s="18"/>
      <c r="F171" s="30"/>
      <c r="K171" s="67"/>
      <c r="L171" s="67"/>
      <c r="M171" s="67"/>
      <c r="N171" s="62"/>
      <c r="O171" s="62"/>
      <c r="P171" s="62"/>
      <c r="Q171" s="62"/>
      <c r="R171" s="62"/>
      <c r="S171" s="26"/>
      <c r="T171" s="62"/>
      <c r="U171" s="62"/>
      <c r="V171" s="56"/>
      <c r="W171" s="56"/>
      <c r="X171" s="56"/>
    </row>
    <row r="172" spans="3:24" s="2" customFormat="1" ht="15.75" customHeight="1">
      <c r="C172" s="17"/>
      <c r="D172" s="18"/>
      <c r="E172" s="18"/>
      <c r="F172" s="30"/>
      <c r="K172" s="67"/>
      <c r="L172" s="67"/>
      <c r="M172" s="67"/>
      <c r="N172" s="62"/>
      <c r="O172" s="62"/>
      <c r="P172" s="62"/>
      <c r="Q172" s="62"/>
      <c r="R172" s="62"/>
      <c r="S172" s="26"/>
      <c r="T172" s="62"/>
      <c r="U172" s="62"/>
      <c r="V172" s="56"/>
      <c r="W172" s="56"/>
      <c r="X172" s="56"/>
    </row>
    <row r="173" spans="3:24" s="2" customFormat="1" ht="15.75" customHeight="1">
      <c r="C173" s="17"/>
      <c r="D173" s="18"/>
      <c r="E173" s="18"/>
      <c r="F173" s="30"/>
      <c r="K173" s="67"/>
      <c r="L173" s="67"/>
      <c r="M173" s="67"/>
      <c r="N173" s="62"/>
      <c r="O173" s="62"/>
      <c r="P173" s="62"/>
      <c r="Q173" s="62"/>
      <c r="R173" s="62"/>
      <c r="S173" s="26"/>
      <c r="T173" s="62"/>
      <c r="U173" s="62"/>
      <c r="V173" s="56"/>
      <c r="W173" s="56"/>
      <c r="X173" s="56"/>
    </row>
    <row r="174" spans="3:24" s="2" customFormat="1" ht="15.75" customHeight="1">
      <c r="C174" s="17"/>
      <c r="D174" s="18"/>
      <c r="E174" s="18"/>
      <c r="F174" s="30"/>
      <c r="K174" s="67"/>
      <c r="L174" s="67"/>
      <c r="M174" s="67"/>
      <c r="N174" s="62"/>
      <c r="O174" s="62"/>
      <c r="P174" s="62"/>
      <c r="Q174" s="62"/>
      <c r="R174" s="62"/>
      <c r="S174" s="26"/>
      <c r="T174" s="62"/>
      <c r="U174" s="62"/>
      <c r="V174" s="56"/>
      <c r="W174" s="56"/>
      <c r="X174" s="56"/>
    </row>
    <row r="175" spans="3:24" s="2" customFormat="1" ht="15.75" customHeight="1">
      <c r="C175" s="17"/>
      <c r="D175" s="18"/>
      <c r="E175" s="18"/>
      <c r="F175" s="30"/>
      <c r="K175" s="67"/>
      <c r="L175" s="67"/>
      <c r="M175" s="67"/>
      <c r="N175" s="62"/>
      <c r="O175" s="62"/>
      <c r="P175" s="62"/>
      <c r="Q175" s="62"/>
      <c r="R175" s="62"/>
      <c r="S175" s="26"/>
      <c r="T175" s="62"/>
      <c r="U175" s="62"/>
      <c r="V175" s="56"/>
      <c r="W175" s="56"/>
      <c r="X175" s="56"/>
    </row>
    <row r="176" spans="3:24" s="2" customFormat="1" ht="15.75" customHeight="1">
      <c r="C176" s="17"/>
      <c r="D176" s="18"/>
      <c r="E176" s="18"/>
      <c r="F176" s="30"/>
      <c r="K176" s="67"/>
      <c r="L176" s="67"/>
      <c r="M176" s="67"/>
      <c r="N176" s="62"/>
      <c r="O176" s="62"/>
      <c r="P176" s="62"/>
      <c r="Q176" s="62"/>
      <c r="R176" s="62"/>
      <c r="S176" s="26"/>
      <c r="T176" s="62"/>
      <c r="U176" s="62"/>
      <c r="V176" s="56"/>
      <c r="W176" s="56"/>
      <c r="X176" s="56"/>
    </row>
    <row r="177" spans="3:24" s="2" customFormat="1" ht="15.75" customHeight="1">
      <c r="C177" s="17"/>
      <c r="D177" s="18"/>
      <c r="E177" s="18"/>
      <c r="F177" s="30"/>
      <c r="K177" s="67"/>
      <c r="L177" s="67"/>
      <c r="M177" s="67"/>
      <c r="N177" s="62"/>
      <c r="O177" s="62"/>
      <c r="P177" s="62"/>
      <c r="Q177" s="62"/>
      <c r="R177" s="62"/>
      <c r="S177" s="26"/>
      <c r="T177" s="62"/>
      <c r="U177" s="62"/>
      <c r="V177" s="56"/>
      <c r="W177" s="56"/>
      <c r="X177" s="56"/>
    </row>
    <row r="178" spans="3:24" s="2" customFormat="1" ht="15.75" customHeight="1">
      <c r="C178" s="17"/>
      <c r="D178" s="18"/>
      <c r="E178" s="18"/>
      <c r="F178" s="30"/>
      <c r="K178" s="67"/>
      <c r="L178" s="67"/>
      <c r="M178" s="67"/>
      <c r="N178" s="62"/>
      <c r="O178" s="62"/>
      <c r="P178" s="62"/>
      <c r="Q178" s="62"/>
      <c r="R178" s="62"/>
      <c r="S178" s="26"/>
      <c r="T178" s="62"/>
      <c r="U178" s="62"/>
      <c r="V178" s="56"/>
      <c r="W178" s="56"/>
      <c r="X178" s="56"/>
    </row>
    <row r="179" spans="3:24" s="2" customFormat="1" ht="15.75" customHeight="1">
      <c r="C179" s="17"/>
      <c r="D179" s="18"/>
      <c r="E179" s="18"/>
      <c r="F179" s="30"/>
      <c r="K179" s="67"/>
      <c r="L179" s="67"/>
      <c r="M179" s="67"/>
      <c r="N179" s="62"/>
      <c r="O179" s="62"/>
      <c r="P179" s="62"/>
      <c r="Q179" s="62"/>
      <c r="R179" s="62"/>
      <c r="S179" s="26"/>
      <c r="T179" s="62"/>
      <c r="U179" s="62"/>
      <c r="V179" s="56"/>
      <c r="W179" s="56"/>
      <c r="X179" s="56"/>
    </row>
    <row r="180" spans="3:24" s="2" customFormat="1" ht="15.75" customHeight="1">
      <c r="C180" s="17"/>
      <c r="D180" s="18"/>
      <c r="E180" s="18"/>
      <c r="F180" s="30"/>
      <c r="K180" s="67"/>
      <c r="L180" s="67"/>
      <c r="M180" s="67"/>
      <c r="N180" s="62"/>
      <c r="O180" s="62"/>
      <c r="P180" s="62"/>
      <c r="Q180" s="62"/>
      <c r="R180" s="62"/>
      <c r="S180" s="26"/>
      <c r="T180" s="62"/>
      <c r="U180" s="62"/>
      <c r="V180" s="56"/>
      <c r="W180" s="56"/>
      <c r="X180" s="56"/>
    </row>
    <row r="181" spans="3:24" s="2" customFormat="1" ht="15.75" customHeight="1">
      <c r="C181" s="17"/>
      <c r="D181" s="18"/>
      <c r="E181" s="18"/>
      <c r="F181" s="30"/>
      <c r="K181" s="67"/>
      <c r="L181" s="67"/>
      <c r="M181" s="67"/>
      <c r="N181" s="62"/>
      <c r="O181" s="62"/>
      <c r="P181" s="62"/>
      <c r="Q181" s="62"/>
      <c r="R181" s="62"/>
      <c r="S181" s="26"/>
      <c r="T181" s="62"/>
      <c r="U181" s="62"/>
      <c r="V181" s="56"/>
      <c r="W181" s="56"/>
      <c r="X181" s="56"/>
    </row>
    <row r="182" spans="3:24" s="2" customFormat="1" ht="15.75" customHeight="1">
      <c r="C182" s="17"/>
      <c r="D182" s="18"/>
      <c r="E182" s="18"/>
      <c r="F182" s="30"/>
      <c r="K182" s="67"/>
      <c r="L182" s="67"/>
      <c r="M182" s="67"/>
      <c r="N182" s="62"/>
      <c r="O182" s="62"/>
      <c r="P182" s="62"/>
      <c r="Q182" s="62"/>
      <c r="R182" s="62"/>
      <c r="S182" s="26"/>
      <c r="T182" s="62"/>
      <c r="U182" s="62"/>
      <c r="V182" s="56"/>
      <c r="W182" s="56"/>
      <c r="X182" s="56"/>
    </row>
    <row r="183" spans="3:24" s="2" customFormat="1" ht="15.75" customHeight="1">
      <c r="C183" s="17"/>
      <c r="D183" s="18"/>
      <c r="E183" s="18"/>
      <c r="F183" s="30"/>
      <c r="K183" s="67"/>
      <c r="L183" s="67"/>
      <c r="M183" s="67"/>
      <c r="N183" s="62"/>
      <c r="O183" s="62"/>
      <c r="P183" s="62"/>
      <c r="Q183" s="62"/>
      <c r="R183" s="62"/>
      <c r="S183" s="26"/>
      <c r="T183" s="62"/>
      <c r="U183" s="62"/>
      <c r="V183" s="56"/>
      <c r="W183" s="56"/>
      <c r="X183" s="56"/>
    </row>
    <row r="184" spans="3:24" s="2" customFormat="1" ht="15.75" customHeight="1">
      <c r="C184" s="17"/>
      <c r="D184" s="18"/>
      <c r="E184" s="18"/>
      <c r="F184" s="30"/>
      <c r="K184" s="67"/>
      <c r="L184" s="67"/>
      <c r="M184" s="67"/>
      <c r="N184" s="62"/>
      <c r="O184" s="62"/>
      <c r="P184" s="62"/>
      <c r="Q184" s="62"/>
      <c r="R184" s="62"/>
      <c r="S184" s="26"/>
      <c r="T184" s="62"/>
      <c r="U184" s="62"/>
      <c r="V184" s="56"/>
      <c r="W184" s="56"/>
      <c r="X184" s="56"/>
    </row>
    <row r="185" spans="3:24" s="2" customFormat="1" ht="15.75" customHeight="1">
      <c r="C185" s="17"/>
      <c r="D185" s="18"/>
      <c r="E185" s="18"/>
      <c r="F185" s="30"/>
      <c r="K185" s="67"/>
      <c r="L185" s="67"/>
      <c r="M185" s="67"/>
      <c r="N185" s="62"/>
      <c r="O185" s="62"/>
      <c r="P185" s="62"/>
      <c r="Q185" s="62"/>
      <c r="R185" s="62"/>
      <c r="S185" s="26"/>
      <c r="T185" s="62"/>
      <c r="U185" s="62"/>
      <c r="V185" s="56"/>
      <c r="W185" s="56"/>
      <c r="X185" s="56"/>
    </row>
    <row r="186" spans="3:24" s="2" customFormat="1" ht="15.75" customHeight="1">
      <c r="C186" s="17"/>
      <c r="D186" s="18"/>
      <c r="E186" s="18"/>
      <c r="F186" s="30"/>
      <c r="K186" s="67"/>
      <c r="L186" s="67"/>
      <c r="M186" s="67"/>
      <c r="N186" s="62"/>
      <c r="O186" s="62"/>
      <c r="P186" s="62"/>
      <c r="Q186" s="62"/>
      <c r="R186" s="62"/>
      <c r="S186" s="26"/>
      <c r="T186" s="62"/>
      <c r="U186" s="62"/>
      <c r="V186" s="56"/>
      <c r="W186" s="56"/>
      <c r="X186" s="56"/>
    </row>
    <row r="187" spans="3:24" s="2" customFormat="1" ht="15.75" customHeight="1">
      <c r="C187" s="17"/>
      <c r="D187" s="18"/>
      <c r="E187" s="18"/>
      <c r="F187" s="30"/>
      <c r="K187" s="67"/>
      <c r="L187" s="67"/>
      <c r="M187" s="67"/>
      <c r="N187" s="62"/>
      <c r="O187" s="62"/>
      <c r="P187" s="62"/>
      <c r="Q187" s="62"/>
      <c r="R187" s="62"/>
      <c r="S187" s="26"/>
      <c r="T187" s="62"/>
      <c r="U187" s="62"/>
      <c r="V187" s="56"/>
      <c r="W187" s="56"/>
      <c r="X187" s="56"/>
    </row>
    <row r="188" spans="3:24" s="2" customFormat="1" ht="15.75" customHeight="1">
      <c r="C188" s="17"/>
      <c r="D188" s="18"/>
      <c r="E188" s="18"/>
      <c r="F188" s="30"/>
      <c r="K188" s="67"/>
      <c r="L188" s="67"/>
      <c r="M188" s="67"/>
      <c r="N188" s="62"/>
      <c r="O188" s="62"/>
      <c r="P188" s="62"/>
      <c r="Q188" s="62"/>
      <c r="R188" s="62"/>
      <c r="S188" s="26"/>
      <c r="T188" s="62"/>
      <c r="U188" s="62"/>
      <c r="V188" s="56"/>
      <c r="W188" s="56"/>
      <c r="X188" s="56"/>
    </row>
    <row r="189" spans="3:24" s="2" customFormat="1" ht="15.75" customHeight="1">
      <c r="C189" s="17"/>
      <c r="D189" s="18"/>
      <c r="E189" s="18"/>
      <c r="F189" s="30"/>
      <c r="K189" s="67"/>
      <c r="L189" s="67"/>
      <c r="M189" s="67"/>
      <c r="N189" s="62"/>
      <c r="O189" s="62"/>
      <c r="P189" s="62"/>
      <c r="Q189" s="62"/>
      <c r="R189" s="62"/>
      <c r="S189" s="26"/>
      <c r="T189" s="62"/>
      <c r="U189" s="62"/>
      <c r="V189" s="56"/>
      <c r="W189" s="56"/>
      <c r="X189" s="56"/>
    </row>
    <row r="190" spans="3:24" s="2" customFormat="1" ht="15.75" customHeight="1">
      <c r="C190" s="17"/>
      <c r="D190" s="18"/>
      <c r="E190" s="18"/>
      <c r="F190" s="30"/>
      <c r="K190" s="67"/>
      <c r="L190" s="67"/>
      <c r="M190" s="67"/>
      <c r="N190" s="62"/>
      <c r="O190" s="62"/>
      <c r="P190" s="62"/>
      <c r="Q190" s="62"/>
      <c r="R190" s="62"/>
      <c r="S190" s="26"/>
      <c r="T190" s="62"/>
      <c r="U190" s="62"/>
      <c r="V190" s="56"/>
      <c r="W190" s="56"/>
      <c r="X190" s="56"/>
    </row>
    <row r="191" spans="3:24" s="2" customFormat="1" ht="15.75" customHeight="1">
      <c r="C191" s="17"/>
      <c r="D191" s="18"/>
      <c r="E191" s="18"/>
      <c r="F191" s="30"/>
      <c r="K191" s="67"/>
      <c r="L191" s="67"/>
      <c r="M191" s="67"/>
      <c r="N191" s="62"/>
      <c r="O191" s="62"/>
      <c r="P191" s="62"/>
      <c r="Q191" s="62"/>
      <c r="R191" s="62"/>
      <c r="S191" s="26"/>
      <c r="T191" s="62"/>
      <c r="U191" s="62"/>
      <c r="V191" s="56"/>
      <c r="W191" s="56"/>
      <c r="X191" s="56"/>
    </row>
    <row r="192" spans="3:24" s="2" customFormat="1" ht="15.75" customHeight="1">
      <c r="C192" s="17"/>
      <c r="D192" s="18"/>
      <c r="E192" s="18"/>
      <c r="F192" s="30"/>
      <c r="K192" s="67"/>
      <c r="L192" s="67"/>
      <c r="M192" s="67"/>
      <c r="N192" s="62"/>
      <c r="O192" s="62"/>
      <c r="P192" s="62"/>
      <c r="Q192" s="62"/>
      <c r="R192" s="62"/>
      <c r="S192" s="26"/>
      <c r="T192" s="62"/>
      <c r="U192" s="62"/>
      <c r="V192" s="56"/>
      <c r="W192" s="56"/>
      <c r="X192" s="56"/>
    </row>
    <row r="193" spans="3:24" s="2" customFormat="1" ht="15.75" customHeight="1">
      <c r="C193" s="17"/>
      <c r="D193" s="18"/>
      <c r="E193" s="18"/>
      <c r="F193" s="30"/>
      <c r="K193" s="67"/>
      <c r="L193" s="67"/>
      <c r="M193" s="67"/>
      <c r="N193" s="62"/>
      <c r="O193" s="62"/>
      <c r="P193" s="62"/>
      <c r="Q193" s="62"/>
      <c r="R193" s="62"/>
      <c r="S193" s="26"/>
      <c r="T193" s="62"/>
      <c r="U193" s="62"/>
      <c r="V193" s="56"/>
      <c r="W193" s="56"/>
      <c r="X193" s="56"/>
    </row>
    <row r="194" spans="3:24" s="2" customFormat="1" ht="15.75" customHeight="1">
      <c r="C194" s="17"/>
      <c r="D194" s="18"/>
      <c r="E194" s="18"/>
      <c r="F194" s="30"/>
      <c r="K194" s="67"/>
      <c r="L194" s="67"/>
      <c r="M194" s="67"/>
      <c r="N194" s="62"/>
      <c r="O194" s="62"/>
      <c r="P194" s="62"/>
      <c r="Q194" s="62"/>
      <c r="R194" s="62"/>
      <c r="S194" s="26"/>
      <c r="T194" s="62"/>
      <c r="U194" s="62"/>
      <c r="V194" s="56"/>
      <c r="W194" s="56"/>
      <c r="X194" s="56"/>
    </row>
    <row r="195" spans="3:24" s="2" customFormat="1" ht="15.75" customHeight="1">
      <c r="C195" s="17"/>
      <c r="D195" s="18"/>
      <c r="E195" s="18"/>
      <c r="F195" s="30"/>
      <c r="K195" s="67"/>
      <c r="L195" s="67"/>
      <c r="M195" s="67"/>
      <c r="N195" s="62"/>
      <c r="O195" s="62"/>
      <c r="P195" s="62"/>
      <c r="Q195" s="62"/>
      <c r="R195" s="62"/>
      <c r="S195" s="26"/>
      <c r="T195" s="62"/>
      <c r="U195" s="62"/>
      <c r="V195" s="56"/>
      <c r="W195" s="56"/>
      <c r="X195" s="56"/>
    </row>
    <row r="196" spans="3:24" s="2" customFormat="1" ht="15.75" customHeight="1">
      <c r="C196" s="17"/>
      <c r="D196" s="18"/>
      <c r="E196" s="18"/>
      <c r="F196" s="30"/>
      <c r="K196" s="67"/>
      <c r="L196" s="67"/>
      <c r="M196" s="67"/>
      <c r="N196" s="62"/>
      <c r="O196" s="62"/>
      <c r="P196" s="62"/>
      <c r="Q196" s="62"/>
      <c r="R196" s="62"/>
      <c r="S196" s="26"/>
      <c r="T196" s="62"/>
      <c r="U196" s="62"/>
      <c r="V196" s="56"/>
      <c r="W196" s="56"/>
      <c r="X196" s="56"/>
    </row>
    <row r="197" spans="3:24" s="2" customFormat="1" ht="15.75" customHeight="1">
      <c r="C197" s="17"/>
      <c r="D197" s="18"/>
      <c r="E197" s="18"/>
      <c r="F197" s="30"/>
      <c r="K197" s="67"/>
      <c r="L197" s="67"/>
      <c r="M197" s="67"/>
      <c r="N197" s="62"/>
      <c r="O197" s="62"/>
      <c r="P197" s="62"/>
      <c r="Q197" s="62"/>
      <c r="R197" s="62"/>
      <c r="S197" s="26"/>
      <c r="T197" s="62"/>
      <c r="U197" s="62"/>
      <c r="V197" s="56"/>
      <c r="W197" s="56"/>
      <c r="X197" s="56"/>
    </row>
    <row r="198" spans="3:24" s="2" customFormat="1" ht="15.75" customHeight="1">
      <c r="C198" s="17"/>
      <c r="D198" s="18"/>
      <c r="E198" s="18"/>
      <c r="F198" s="30"/>
      <c r="K198" s="67"/>
      <c r="L198" s="67"/>
      <c r="M198" s="67"/>
      <c r="N198" s="62"/>
      <c r="O198" s="62"/>
      <c r="P198" s="62"/>
      <c r="Q198" s="62"/>
      <c r="R198" s="62"/>
      <c r="S198" s="26"/>
      <c r="T198" s="62"/>
      <c r="U198" s="62"/>
      <c r="V198" s="56"/>
      <c r="W198" s="56"/>
      <c r="X198" s="56"/>
    </row>
    <row r="199" spans="3:24" s="2" customFormat="1" ht="15.75" customHeight="1">
      <c r="C199" s="17"/>
      <c r="D199" s="18"/>
      <c r="E199" s="18"/>
      <c r="F199" s="30"/>
      <c r="K199" s="67"/>
      <c r="L199" s="67"/>
      <c r="M199" s="67"/>
      <c r="N199" s="62"/>
      <c r="O199" s="62"/>
      <c r="P199" s="62"/>
      <c r="Q199" s="62"/>
      <c r="R199" s="62"/>
      <c r="S199" s="26"/>
      <c r="T199" s="62"/>
      <c r="U199" s="62"/>
      <c r="V199" s="56"/>
      <c r="W199" s="56"/>
      <c r="X199" s="56"/>
    </row>
    <row r="200" spans="3:24" s="2" customFormat="1" ht="15.75" customHeight="1">
      <c r="C200" s="17"/>
      <c r="D200" s="18"/>
      <c r="E200" s="18"/>
      <c r="F200" s="30"/>
      <c r="K200" s="67"/>
      <c r="L200" s="67"/>
      <c r="M200" s="67"/>
      <c r="N200" s="62"/>
      <c r="O200" s="62"/>
      <c r="P200" s="62"/>
      <c r="Q200" s="62"/>
      <c r="R200" s="62"/>
      <c r="S200" s="26"/>
      <c r="T200" s="62"/>
      <c r="U200" s="62"/>
      <c r="V200" s="56"/>
      <c r="W200" s="56"/>
      <c r="X200" s="56"/>
    </row>
    <row r="201" spans="3:24" s="2" customFormat="1" ht="15.75" customHeight="1">
      <c r="C201" s="17"/>
      <c r="D201" s="18"/>
      <c r="E201" s="18"/>
      <c r="F201" s="30"/>
      <c r="K201" s="67"/>
      <c r="L201" s="67"/>
      <c r="M201" s="67"/>
      <c r="N201" s="62"/>
      <c r="O201" s="62"/>
      <c r="P201" s="62"/>
      <c r="Q201" s="62"/>
      <c r="R201" s="62"/>
      <c r="S201" s="26"/>
      <c r="T201" s="62"/>
      <c r="U201" s="62"/>
      <c r="V201" s="56"/>
      <c r="W201" s="56"/>
      <c r="X201" s="56"/>
    </row>
    <row r="202" spans="3:24" s="2" customFormat="1" ht="15.75" customHeight="1">
      <c r="C202" s="17"/>
      <c r="D202" s="18"/>
      <c r="E202" s="18"/>
      <c r="F202" s="30"/>
      <c r="K202" s="67"/>
      <c r="L202" s="67"/>
      <c r="M202" s="67"/>
      <c r="N202" s="62"/>
      <c r="O202" s="62"/>
      <c r="P202" s="62"/>
      <c r="Q202" s="62"/>
      <c r="R202" s="62"/>
      <c r="S202" s="26"/>
      <c r="T202" s="62"/>
      <c r="U202" s="62"/>
      <c r="V202" s="56"/>
      <c r="W202" s="56"/>
      <c r="X202" s="56"/>
    </row>
    <row r="203" spans="3:24" s="2" customFormat="1" ht="15.75" customHeight="1">
      <c r="C203" s="17"/>
      <c r="D203" s="18"/>
      <c r="E203" s="18"/>
      <c r="F203" s="30"/>
      <c r="K203" s="67"/>
      <c r="L203" s="67"/>
      <c r="M203" s="67"/>
      <c r="N203" s="62"/>
      <c r="O203" s="62"/>
      <c r="P203" s="62"/>
      <c r="Q203" s="62"/>
      <c r="R203" s="62"/>
      <c r="S203" s="26"/>
      <c r="T203" s="62"/>
      <c r="U203" s="62"/>
      <c r="V203" s="56"/>
      <c r="W203" s="56"/>
      <c r="X203" s="56"/>
    </row>
    <row r="204" spans="3:24" s="2" customFormat="1" ht="15.75" customHeight="1">
      <c r="C204" s="17"/>
      <c r="D204" s="18"/>
      <c r="E204" s="18"/>
      <c r="F204" s="30"/>
      <c r="K204" s="67"/>
      <c r="L204" s="67"/>
      <c r="M204" s="67"/>
      <c r="N204" s="62"/>
      <c r="O204" s="62"/>
      <c r="P204" s="62"/>
      <c r="Q204" s="62"/>
      <c r="R204" s="62"/>
      <c r="S204" s="26"/>
      <c r="T204" s="62"/>
      <c r="U204" s="62"/>
      <c r="V204" s="56"/>
      <c r="W204" s="56"/>
      <c r="X204" s="56"/>
    </row>
    <row r="205" spans="3:24" s="2" customFormat="1" ht="15.75" customHeight="1">
      <c r="C205" s="17"/>
      <c r="D205" s="18"/>
      <c r="E205" s="18"/>
      <c r="F205" s="30"/>
      <c r="K205" s="67"/>
      <c r="L205" s="67"/>
      <c r="M205" s="67"/>
      <c r="N205" s="62"/>
      <c r="O205" s="62"/>
      <c r="P205" s="62"/>
      <c r="Q205" s="62"/>
      <c r="R205" s="62"/>
      <c r="S205" s="26"/>
      <c r="T205" s="62"/>
      <c r="U205" s="62"/>
      <c r="V205" s="56"/>
      <c r="W205" s="56"/>
      <c r="X205" s="56"/>
    </row>
    <row r="206" spans="3:24" s="2" customFormat="1" ht="15.75" customHeight="1">
      <c r="C206" s="17"/>
      <c r="D206" s="18"/>
      <c r="E206" s="18"/>
      <c r="F206" s="30"/>
      <c r="K206" s="67"/>
      <c r="L206" s="67"/>
      <c r="M206" s="67"/>
      <c r="N206" s="62"/>
      <c r="O206" s="62"/>
      <c r="P206" s="62"/>
      <c r="Q206" s="62"/>
      <c r="R206" s="62"/>
      <c r="S206" s="26"/>
      <c r="T206" s="62"/>
      <c r="U206" s="62"/>
      <c r="V206" s="56"/>
      <c r="W206" s="56"/>
      <c r="X206" s="56"/>
    </row>
    <row r="207" spans="3:24" s="2" customFormat="1" ht="15.75" customHeight="1">
      <c r="C207" s="17"/>
      <c r="D207" s="18"/>
      <c r="E207" s="18"/>
      <c r="F207" s="30"/>
      <c r="K207" s="67"/>
      <c r="L207" s="67"/>
      <c r="M207" s="67"/>
      <c r="N207" s="62"/>
      <c r="O207" s="62"/>
      <c r="P207" s="62"/>
      <c r="Q207" s="62"/>
      <c r="R207" s="62"/>
      <c r="S207" s="26"/>
      <c r="T207" s="62"/>
      <c r="U207" s="62"/>
      <c r="V207" s="56"/>
      <c r="W207" s="56"/>
      <c r="X207" s="56"/>
    </row>
    <row r="208" spans="3:24" s="2" customFormat="1" ht="15.75" customHeight="1">
      <c r="C208" s="17"/>
      <c r="D208" s="18"/>
      <c r="E208" s="18"/>
      <c r="F208" s="30"/>
      <c r="K208" s="67"/>
      <c r="L208" s="67"/>
      <c r="M208" s="67"/>
      <c r="N208" s="62"/>
      <c r="O208" s="62"/>
      <c r="P208" s="62"/>
      <c r="Q208" s="62"/>
      <c r="R208" s="62"/>
      <c r="S208" s="26"/>
      <c r="T208" s="62"/>
      <c r="U208" s="62"/>
      <c r="V208" s="56"/>
      <c r="W208" s="56"/>
      <c r="X208" s="56"/>
    </row>
    <row r="209" spans="3:24" s="2" customFormat="1" ht="15.75" customHeight="1">
      <c r="C209" s="17"/>
      <c r="D209" s="18"/>
      <c r="E209" s="18"/>
      <c r="F209" s="30"/>
      <c r="K209" s="67"/>
      <c r="L209" s="67"/>
      <c r="M209" s="67"/>
      <c r="N209" s="62"/>
      <c r="O209" s="62"/>
      <c r="P209" s="62"/>
      <c r="Q209" s="62"/>
      <c r="R209" s="62"/>
      <c r="S209" s="26"/>
      <c r="T209" s="62"/>
      <c r="U209" s="62"/>
      <c r="V209" s="56"/>
      <c r="W209" s="56"/>
      <c r="X209" s="56"/>
    </row>
    <row r="210" spans="3:24" s="2" customFormat="1" ht="15.75" customHeight="1">
      <c r="C210" s="17"/>
      <c r="D210" s="18"/>
      <c r="E210" s="18"/>
      <c r="F210" s="30"/>
      <c r="K210" s="67"/>
      <c r="L210" s="67"/>
      <c r="M210" s="67"/>
      <c r="N210" s="62"/>
      <c r="O210" s="62"/>
      <c r="P210" s="62"/>
      <c r="Q210" s="62"/>
      <c r="R210" s="62"/>
      <c r="S210" s="26"/>
      <c r="T210" s="62"/>
      <c r="U210" s="62"/>
      <c r="V210" s="56"/>
      <c r="W210" s="56"/>
      <c r="X210" s="56"/>
    </row>
    <row r="211" spans="3:24" s="2" customFormat="1" ht="15.75" customHeight="1">
      <c r="C211" s="17"/>
      <c r="D211" s="18"/>
      <c r="E211" s="18"/>
      <c r="F211" s="30"/>
      <c r="K211" s="67"/>
      <c r="L211" s="67"/>
      <c r="M211" s="67"/>
      <c r="N211" s="62"/>
      <c r="O211" s="62"/>
      <c r="P211" s="62"/>
      <c r="Q211" s="62"/>
      <c r="R211" s="62"/>
      <c r="S211" s="26"/>
      <c r="T211" s="62"/>
      <c r="U211" s="62"/>
      <c r="V211" s="56"/>
      <c r="W211" s="56"/>
      <c r="X211" s="56"/>
    </row>
    <row r="212" spans="3:24" s="2" customFormat="1" ht="15.75" customHeight="1">
      <c r="C212" s="17"/>
      <c r="D212" s="18"/>
      <c r="E212" s="18"/>
      <c r="F212" s="30"/>
      <c r="K212" s="67"/>
      <c r="L212" s="67"/>
      <c r="M212" s="67"/>
      <c r="N212" s="62"/>
      <c r="O212" s="62"/>
      <c r="P212" s="62"/>
      <c r="Q212" s="62"/>
      <c r="R212" s="62"/>
      <c r="S212" s="26"/>
      <c r="T212" s="62"/>
      <c r="U212" s="62"/>
      <c r="V212" s="56"/>
      <c r="W212" s="56"/>
      <c r="X212" s="56"/>
    </row>
    <row r="213" spans="3:24" s="2" customFormat="1" ht="15.75" customHeight="1">
      <c r="C213" s="17"/>
      <c r="D213" s="18"/>
      <c r="E213" s="18"/>
      <c r="F213" s="30"/>
      <c r="K213" s="67"/>
      <c r="L213" s="67"/>
      <c r="M213" s="67"/>
      <c r="N213" s="62"/>
      <c r="O213" s="62"/>
      <c r="P213" s="62"/>
      <c r="Q213" s="62"/>
      <c r="R213" s="62"/>
      <c r="S213" s="26"/>
      <c r="T213" s="62"/>
      <c r="U213" s="62"/>
      <c r="V213" s="56"/>
      <c r="W213" s="56"/>
      <c r="X213" s="56"/>
    </row>
    <row r="214" spans="3:24" s="2" customFormat="1" ht="15.75" customHeight="1">
      <c r="C214" s="17"/>
      <c r="D214" s="18"/>
      <c r="E214" s="18"/>
      <c r="F214" s="30"/>
      <c r="K214" s="67"/>
      <c r="L214" s="67"/>
      <c r="M214" s="67"/>
      <c r="N214" s="62"/>
      <c r="O214" s="62"/>
      <c r="P214" s="62"/>
      <c r="Q214" s="62"/>
      <c r="R214" s="62"/>
      <c r="S214" s="26"/>
      <c r="T214" s="62"/>
      <c r="U214" s="62"/>
      <c r="V214" s="56"/>
      <c r="W214" s="56"/>
      <c r="X214" s="56"/>
    </row>
    <row r="215" spans="3:24" s="2" customFormat="1" ht="15.75" customHeight="1">
      <c r="C215" s="17"/>
      <c r="D215" s="18"/>
      <c r="E215" s="18"/>
      <c r="F215" s="30"/>
      <c r="K215" s="67"/>
      <c r="L215" s="67"/>
      <c r="M215" s="67"/>
      <c r="N215" s="62"/>
      <c r="O215" s="62"/>
      <c r="P215" s="62"/>
      <c r="Q215" s="62"/>
      <c r="R215" s="62"/>
      <c r="S215" s="26"/>
      <c r="T215" s="62"/>
      <c r="U215" s="62"/>
      <c r="V215" s="56"/>
      <c r="W215" s="56"/>
      <c r="X215" s="56"/>
    </row>
    <row r="216" spans="3:24" s="2" customFormat="1" ht="15.75" customHeight="1">
      <c r="C216" s="17"/>
      <c r="D216" s="18"/>
      <c r="E216" s="18"/>
      <c r="F216" s="30"/>
      <c r="K216" s="67"/>
      <c r="L216" s="67"/>
      <c r="M216" s="67"/>
      <c r="N216" s="62"/>
      <c r="O216" s="62"/>
      <c r="P216" s="62"/>
      <c r="Q216" s="62"/>
      <c r="R216" s="62"/>
      <c r="S216" s="26"/>
      <c r="T216" s="62"/>
      <c r="U216" s="62"/>
      <c r="V216" s="56"/>
      <c r="W216" s="56"/>
      <c r="X216" s="56"/>
    </row>
    <row r="217" spans="3:24" s="2" customFormat="1" ht="15.75" customHeight="1">
      <c r="C217" s="17"/>
      <c r="D217" s="18"/>
      <c r="E217" s="18"/>
      <c r="F217" s="30"/>
      <c r="K217" s="67"/>
      <c r="L217" s="67"/>
      <c r="M217" s="67"/>
      <c r="N217" s="62"/>
      <c r="O217" s="62"/>
      <c r="P217" s="62"/>
      <c r="Q217" s="62"/>
      <c r="R217" s="62"/>
      <c r="S217" s="26"/>
      <c r="T217" s="62"/>
      <c r="U217" s="62"/>
      <c r="V217" s="56"/>
      <c r="W217" s="56"/>
      <c r="X217" s="56"/>
    </row>
    <row r="218" spans="3:24" s="2" customFormat="1" ht="15.75" customHeight="1">
      <c r="C218" s="17"/>
      <c r="D218" s="18"/>
      <c r="E218" s="18"/>
      <c r="F218" s="30"/>
      <c r="K218" s="67"/>
      <c r="L218" s="67"/>
      <c r="M218" s="67"/>
      <c r="N218" s="62"/>
      <c r="O218" s="62"/>
      <c r="P218" s="62"/>
      <c r="Q218" s="62"/>
      <c r="R218" s="62"/>
      <c r="S218" s="26"/>
      <c r="T218" s="62"/>
      <c r="U218" s="62"/>
      <c r="V218" s="56"/>
      <c r="W218" s="56"/>
      <c r="X218" s="56"/>
    </row>
    <row r="219" spans="3:24" s="2" customFormat="1" ht="15.75" customHeight="1">
      <c r="C219" s="17"/>
      <c r="D219" s="18"/>
      <c r="E219" s="18"/>
      <c r="F219" s="30"/>
      <c r="K219" s="67"/>
      <c r="L219" s="67"/>
      <c r="M219" s="67"/>
      <c r="N219" s="62"/>
      <c r="O219" s="62"/>
      <c r="P219" s="62"/>
      <c r="Q219" s="62"/>
      <c r="R219" s="62"/>
      <c r="S219" s="26"/>
      <c r="T219" s="62"/>
      <c r="U219" s="62"/>
      <c r="V219" s="56"/>
      <c r="W219" s="56"/>
      <c r="X219" s="56"/>
    </row>
    <row r="220" spans="3:24" s="2" customFormat="1" ht="15.75" customHeight="1">
      <c r="C220" s="17"/>
      <c r="D220" s="18"/>
      <c r="E220" s="18"/>
      <c r="F220" s="30"/>
      <c r="K220" s="67"/>
      <c r="L220" s="67"/>
      <c r="M220" s="67"/>
      <c r="N220" s="62"/>
      <c r="O220" s="62"/>
      <c r="P220" s="62"/>
      <c r="Q220" s="62"/>
      <c r="R220" s="62"/>
      <c r="S220" s="26"/>
      <c r="T220" s="62"/>
      <c r="U220" s="62"/>
      <c r="V220" s="56"/>
      <c r="W220" s="56"/>
      <c r="X220" s="56"/>
    </row>
    <row r="221" spans="3:24" s="2" customFormat="1" ht="15.75" customHeight="1">
      <c r="C221" s="17"/>
      <c r="D221" s="18"/>
      <c r="E221" s="18"/>
      <c r="F221" s="30"/>
      <c r="K221" s="67"/>
      <c r="L221" s="67"/>
      <c r="M221" s="67"/>
      <c r="N221" s="62"/>
      <c r="O221" s="62"/>
      <c r="P221" s="62"/>
      <c r="Q221" s="62"/>
      <c r="R221" s="62"/>
      <c r="S221" s="26"/>
      <c r="T221" s="62"/>
      <c r="U221" s="62"/>
      <c r="V221" s="56"/>
      <c r="W221" s="56"/>
      <c r="X221" s="56"/>
    </row>
    <row r="222" spans="3:24" s="2" customFormat="1" ht="15.75" customHeight="1">
      <c r="C222" s="17"/>
      <c r="D222" s="18"/>
      <c r="E222" s="18"/>
      <c r="F222" s="30"/>
      <c r="K222" s="67"/>
      <c r="L222" s="67"/>
      <c r="M222" s="67"/>
      <c r="N222" s="62"/>
      <c r="O222" s="62"/>
      <c r="P222" s="62"/>
      <c r="Q222" s="62"/>
      <c r="R222" s="62"/>
      <c r="S222" s="26"/>
      <c r="T222" s="62"/>
      <c r="U222" s="62"/>
      <c r="V222" s="56"/>
      <c r="W222" s="56"/>
      <c r="X222" s="56"/>
    </row>
    <row r="223" spans="3:24" s="2" customFormat="1" ht="15.75" customHeight="1">
      <c r="C223" s="17"/>
      <c r="D223" s="18"/>
      <c r="E223" s="18"/>
      <c r="F223" s="30"/>
      <c r="K223" s="67"/>
      <c r="L223" s="67"/>
      <c r="M223" s="67"/>
      <c r="N223" s="62"/>
      <c r="O223" s="62"/>
      <c r="P223" s="62"/>
      <c r="Q223" s="62"/>
      <c r="R223" s="62"/>
      <c r="S223" s="26"/>
      <c r="T223" s="62"/>
      <c r="U223" s="62"/>
      <c r="V223" s="56"/>
      <c r="W223" s="56"/>
      <c r="X223" s="56"/>
    </row>
    <row r="224" spans="3:24" s="2" customFormat="1" ht="15.75" customHeight="1">
      <c r="C224" s="17"/>
      <c r="D224" s="18"/>
      <c r="E224" s="18"/>
      <c r="F224" s="30"/>
      <c r="K224" s="67"/>
      <c r="L224" s="67"/>
      <c r="M224" s="67"/>
      <c r="N224" s="62"/>
      <c r="O224" s="62"/>
      <c r="P224" s="62"/>
      <c r="Q224" s="62"/>
      <c r="R224" s="62"/>
      <c r="S224" s="26"/>
      <c r="T224" s="62"/>
      <c r="U224" s="62"/>
      <c r="V224" s="56"/>
      <c r="W224" s="56"/>
      <c r="X224" s="56"/>
    </row>
    <row r="225" spans="3:24" s="2" customFormat="1" ht="15.75" customHeight="1">
      <c r="C225" s="17"/>
      <c r="D225" s="18"/>
      <c r="E225" s="18"/>
      <c r="F225" s="30"/>
      <c r="K225" s="67"/>
      <c r="L225" s="67"/>
      <c r="M225" s="67"/>
      <c r="N225" s="62"/>
      <c r="O225" s="62"/>
      <c r="P225" s="62"/>
      <c r="Q225" s="62"/>
      <c r="R225" s="62"/>
      <c r="S225" s="26"/>
      <c r="T225" s="62"/>
      <c r="U225" s="62"/>
      <c r="V225" s="56"/>
      <c r="W225" s="56"/>
      <c r="X225" s="56"/>
    </row>
    <row r="226" spans="3:24" s="2" customFormat="1" ht="15.75" customHeight="1">
      <c r="C226" s="17"/>
      <c r="D226" s="18"/>
      <c r="E226" s="18"/>
      <c r="F226" s="30"/>
      <c r="K226" s="67"/>
      <c r="L226" s="67"/>
      <c r="M226" s="67"/>
      <c r="N226" s="62"/>
      <c r="O226" s="62"/>
      <c r="P226" s="62"/>
      <c r="Q226" s="62"/>
      <c r="R226" s="62"/>
      <c r="S226" s="26"/>
      <c r="T226" s="62"/>
      <c r="U226" s="62"/>
      <c r="V226" s="56"/>
      <c r="W226" s="56"/>
      <c r="X226" s="56"/>
    </row>
    <row r="227" spans="3:24" s="2" customFormat="1" ht="15.75" customHeight="1">
      <c r="C227" s="17"/>
      <c r="D227" s="18"/>
      <c r="E227" s="18"/>
      <c r="F227" s="30"/>
      <c r="K227" s="67"/>
      <c r="L227" s="67"/>
      <c r="M227" s="67"/>
      <c r="N227" s="62"/>
      <c r="O227" s="62"/>
      <c r="P227" s="62"/>
      <c r="Q227" s="62"/>
      <c r="R227" s="62"/>
      <c r="S227" s="26"/>
      <c r="T227" s="62"/>
      <c r="U227" s="62"/>
      <c r="V227" s="56"/>
      <c r="W227" s="56"/>
      <c r="X227" s="56"/>
    </row>
    <row r="228" spans="3:24" s="2" customFormat="1" ht="15.75" customHeight="1">
      <c r="C228" s="17"/>
      <c r="D228" s="18"/>
      <c r="E228" s="18"/>
      <c r="F228" s="30"/>
      <c r="K228" s="67"/>
      <c r="L228" s="67"/>
      <c r="M228" s="67"/>
      <c r="N228" s="62"/>
      <c r="O228" s="62"/>
      <c r="P228" s="62"/>
      <c r="Q228" s="62"/>
      <c r="R228" s="62"/>
      <c r="S228" s="26"/>
      <c r="T228" s="62"/>
      <c r="U228" s="62"/>
      <c r="V228" s="56"/>
      <c r="W228" s="56"/>
      <c r="X228" s="56"/>
    </row>
    <row r="229" spans="3:24" s="2" customFormat="1" ht="15.75" customHeight="1">
      <c r="C229" s="17"/>
      <c r="D229" s="18"/>
      <c r="E229" s="18"/>
      <c r="F229" s="30"/>
      <c r="K229" s="67"/>
      <c r="L229" s="67"/>
      <c r="M229" s="67"/>
      <c r="N229" s="62"/>
      <c r="O229" s="62"/>
      <c r="P229" s="62"/>
      <c r="Q229" s="62"/>
      <c r="R229" s="62"/>
      <c r="S229" s="26"/>
      <c r="T229" s="62"/>
      <c r="U229" s="62"/>
      <c r="V229" s="56"/>
      <c r="W229" s="56"/>
      <c r="X229" s="56"/>
    </row>
    <row r="230" spans="3:24" s="2" customFormat="1" ht="15.75" customHeight="1">
      <c r="C230" s="17"/>
      <c r="D230" s="18"/>
      <c r="E230" s="18"/>
      <c r="F230" s="30"/>
      <c r="K230" s="67"/>
      <c r="L230" s="67"/>
      <c r="M230" s="67"/>
      <c r="N230" s="62"/>
      <c r="O230" s="62"/>
      <c r="P230" s="62"/>
      <c r="Q230" s="62"/>
      <c r="R230" s="62"/>
      <c r="S230" s="26"/>
      <c r="T230" s="62"/>
      <c r="U230" s="62"/>
      <c r="V230" s="56"/>
      <c r="W230" s="56"/>
      <c r="X230" s="56"/>
    </row>
    <row r="231" spans="3:24" s="2" customFormat="1" ht="15.75" customHeight="1">
      <c r="C231" s="17"/>
      <c r="D231" s="18"/>
      <c r="E231" s="18"/>
      <c r="F231" s="30"/>
      <c r="K231" s="67"/>
      <c r="L231" s="67"/>
      <c r="M231" s="67"/>
      <c r="N231" s="62"/>
      <c r="O231" s="62"/>
      <c r="P231" s="62"/>
      <c r="Q231" s="62"/>
      <c r="R231" s="62"/>
      <c r="S231" s="26"/>
      <c r="T231" s="62"/>
      <c r="U231" s="62"/>
      <c r="V231" s="56"/>
      <c r="W231" s="56"/>
      <c r="X231" s="56"/>
    </row>
    <row r="232" spans="3:24" s="2" customFormat="1" ht="15.75" customHeight="1">
      <c r="C232" s="17"/>
      <c r="D232" s="18"/>
      <c r="E232" s="18"/>
      <c r="F232" s="30"/>
      <c r="K232" s="67"/>
      <c r="L232" s="67"/>
      <c r="M232" s="67"/>
      <c r="N232" s="62"/>
      <c r="O232" s="62"/>
      <c r="P232" s="62"/>
      <c r="Q232" s="62"/>
      <c r="R232" s="62"/>
      <c r="S232" s="26"/>
      <c r="T232" s="62"/>
      <c r="U232" s="62"/>
      <c r="V232" s="56"/>
      <c r="W232" s="56"/>
      <c r="X232" s="56"/>
    </row>
    <row r="233" spans="3:24" s="2" customFormat="1" ht="15.75" customHeight="1">
      <c r="C233" s="17"/>
      <c r="D233" s="18"/>
      <c r="E233" s="18"/>
      <c r="F233" s="30"/>
      <c r="K233" s="67"/>
      <c r="L233" s="67"/>
      <c r="M233" s="67"/>
      <c r="N233" s="62"/>
      <c r="O233" s="62"/>
      <c r="P233" s="62"/>
      <c r="Q233" s="62"/>
      <c r="R233" s="62"/>
      <c r="S233" s="26"/>
      <c r="T233" s="62"/>
      <c r="U233" s="62"/>
      <c r="V233" s="56"/>
      <c r="W233" s="56"/>
      <c r="X233" s="56"/>
    </row>
    <row r="234" spans="3:24" s="2" customFormat="1" ht="15.75" customHeight="1">
      <c r="C234" s="17"/>
      <c r="D234" s="18"/>
      <c r="E234" s="18"/>
      <c r="F234" s="30"/>
      <c r="K234" s="67"/>
      <c r="L234" s="67"/>
      <c r="M234" s="67"/>
      <c r="N234" s="62"/>
      <c r="O234" s="62"/>
      <c r="P234" s="62"/>
      <c r="Q234" s="62"/>
      <c r="R234" s="62"/>
      <c r="S234" s="26"/>
      <c r="T234" s="62"/>
      <c r="U234" s="62"/>
      <c r="V234" s="56"/>
      <c r="W234" s="56"/>
      <c r="X234" s="56"/>
    </row>
    <row r="235" spans="3:24" s="2" customFormat="1" ht="15.75" customHeight="1">
      <c r="C235" s="17"/>
      <c r="D235" s="18"/>
      <c r="E235" s="18"/>
      <c r="F235" s="30"/>
      <c r="K235" s="67"/>
      <c r="L235" s="67"/>
      <c r="M235" s="67"/>
      <c r="N235" s="62"/>
      <c r="O235" s="62"/>
      <c r="P235" s="62"/>
      <c r="Q235" s="62"/>
      <c r="R235" s="62"/>
      <c r="S235" s="26"/>
      <c r="T235" s="62"/>
      <c r="U235" s="62"/>
      <c r="V235" s="56"/>
      <c r="W235" s="56"/>
      <c r="X235" s="56"/>
    </row>
    <row r="236" spans="3:24" s="2" customFormat="1" ht="15.75" customHeight="1">
      <c r="C236" s="17"/>
      <c r="D236" s="18"/>
      <c r="E236" s="18"/>
      <c r="F236" s="30"/>
      <c r="K236" s="67"/>
      <c r="L236" s="67"/>
      <c r="M236" s="67"/>
      <c r="N236" s="62"/>
      <c r="O236" s="62"/>
      <c r="P236" s="62"/>
      <c r="Q236" s="62"/>
      <c r="R236" s="62"/>
      <c r="S236" s="26"/>
      <c r="T236" s="62"/>
      <c r="U236" s="62"/>
      <c r="V236" s="56"/>
      <c r="W236" s="56"/>
      <c r="X236" s="56"/>
    </row>
    <row r="237" spans="3:24" s="2" customFormat="1" ht="15.75" customHeight="1">
      <c r="C237" s="17"/>
      <c r="D237" s="18"/>
      <c r="E237" s="18"/>
      <c r="F237" s="30"/>
      <c r="K237" s="67"/>
      <c r="L237" s="67"/>
      <c r="M237" s="67"/>
      <c r="N237" s="62"/>
      <c r="O237" s="62"/>
      <c r="P237" s="62"/>
      <c r="Q237" s="62"/>
      <c r="R237" s="62"/>
      <c r="S237" s="26"/>
      <c r="T237" s="62"/>
      <c r="U237" s="62"/>
      <c r="V237" s="56"/>
      <c r="W237" s="56"/>
      <c r="X237" s="56"/>
    </row>
    <row r="238" spans="3:24" s="2" customFormat="1" ht="15.75" customHeight="1">
      <c r="C238" s="17"/>
      <c r="D238" s="18"/>
      <c r="E238" s="18"/>
      <c r="F238" s="30"/>
      <c r="K238" s="67"/>
      <c r="L238" s="67"/>
      <c r="M238" s="67"/>
      <c r="N238" s="62"/>
      <c r="O238" s="62"/>
      <c r="P238" s="62"/>
      <c r="Q238" s="62"/>
      <c r="R238" s="62"/>
      <c r="S238" s="26"/>
      <c r="T238" s="62"/>
      <c r="U238" s="62"/>
      <c r="V238" s="56"/>
      <c r="W238" s="56"/>
      <c r="X238" s="56"/>
    </row>
    <row r="239" spans="3:24" s="2" customFormat="1" ht="15.75" customHeight="1">
      <c r="C239" s="17"/>
      <c r="D239" s="18"/>
      <c r="E239" s="18"/>
      <c r="F239" s="30"/>
      <c r="K239" s="67"/>
      <c r="L239" s="67"/>
      <c r="M239" s="67"/>
      <c r="N239" s="62"/>
      <c r="O239" s="62"/>
      <c r="P239" s="62"/>
      <c r="Q239" s="62"/>
      <c r="R239" s="62"/>
      <c r="S239" s="26"/>
      <c r="T239" s="62"/>
      <c r="U239" s="62"/>
      <c r="V239" s="56"/>
      <c r="W239" s="56"/>
      <c r="X239" s="56"/>
    </row>
    <row r="240" spans="3:24" s="2" customFormat="1" ht="15.75" customHeight="1">
      <c r="C240" s="17"/>
      <c r="D240" s="18"/>
      <c r="E240" s="18"/>
      <c r="F240" s="30"/>
      <c r="K240" s="67"/>
      <c r="L240" s="67"/>
      <c r="M240" s="67"/>
      <c r="N240" s="62"/>
      <c r="O240" s="62"/>
      <c r="P240" s="62"/>
      <c r="Q240" s="62"/>
      <c r="R240" s="62"/>
      <c r="S240" s="26"/>
      <c r="T240" s="62"/>
      <c r="U240" s="62"/>
      <c r="V240" s="56"/>
      <c r="W240" s="56"/>
      <c r="X240" s="56"/>
    </row>
    <row r="241" spans="3:24" s="2" customFormat="1" ht="15.75" customHeight="1">
      <c r="C241" s="17"/>
      <c r="D241" s="18"/>
      <c r="E241" s="18"/>
      <c r="F241" s="30"/>
      <c r="K241" s="67"/>
      <c r="L241" s="67"/>
      <c r="M241" s="67"/>
      <c r="N241" s="62"/>
      <c r="O241" s="62"/>
      <c r="P241" s="62"/>
      <c r="Q241" s="62"/>
      <c r="R241" s="62"/>
      <c r="S241" s="26"/>
      <c r="T241" s="62"/>
      <c r="U241" s="62"/>
      <c r="V241" s="56"/>
      <c r="W241" s="56"/>
      <c r="X241" s="56"/>
    </row>
    <row r="242" spans="3:24" s="2" customFormat="1" ht="15.75" customHeight="1">
      <c r="C242" s="17"/>
      <c r="D242" s="18"/>
      <c r="E242" s="18"/>
      <c r="F242" s="30"/>
      <c r="K242" s="67"/>
      <c r="L242" s="67"/>
      <c r="M242" s="67"/>
      <c r="N242" s="62"/>
      <c r="O242" s="62"/>
      <c r="P242" s="62"/>
      <c r="Q242" s="62"/>
      <c r="R242" s="62"/>
      <c r="S242" s="26"/>
      <c r="T242" s="62"/>
      <c r="U242" s="62"/>
      <c r="V242" s="56"/>
      <c r="W242" s="56"/>
      <c r="X242" s="56"/>
    </row>
    <row r="243" spans="3:24" s="2" customFormat="1" ht="15.75" customHeight="1">
      <c r="C243" s="17"/>
      <c r="D243" s="18"/>
      <c r="E243" s="18"/>
      <c r="F243" s="30"/>
      <c r="K243" s="67"/>
      <c r="L243" s="67"/>
      <c r="M243" s="67"/>
      <c r="N243" s="62"/>
      <c r="O243" s="62"/>
      <c r="P243" s="62"/>
      <c r="Q243" s="62"/>
      <c r="R243" s="62"/>
      <c r="S243" s="26"/>
      <c r="T243" s="62"/>
      <c r="U243" s="62"/>
      <c r="V243" s="56"/>
      <c r="W243" s="56"/>
      <c r="X243" s="56"/>
    </row>
    <row r="244" spans="3:24" s="2" customFormat="1" ht="15.75" customHeight="1">
      <c r="C244" s="17"/>
      <c r="D244" s="18"/>
      <c r="E244" s="18"/>
      <c r="F244" s="30"/>
      <c r="K244" s="67"/>
      <c r="L244" s="67"/>
      <c r="M244" s="67"/>
      <c r="N244" s="62"/>
      <c r="O244" s="62"/>
      <c r="P244" s="62"/>
      <c r="Q244" s="62"/>
      <c r="R244" s="62"/>
      <c r="S244" s="26"/>
      <c r="T244" s="62"/>
      <c r="U244" s="62"/>
      <c r="V244" s="56"/>
      <c r="W244" s="56"/>
      <c r="X244" s="56"/>
    </row>
    <row r="245" spans="3:24" s="2" customFormat="1" ht="15.75" customHeight="1">
      <c r="C245" s="17"/>
      <c r="D245" s="18"/>
      <c r="E245" s="18"/>
      <c r="F245" s="30"/>
      <c r="K245" s="67"/>
      <c r="L245" s="67"/>
      <c r="M245" s="67"/>
      <c r="N245" s="62"/>
      <c r="O245" s="62"/>
      <c r="P245" s="62"/>
      <c r="Q245" s="62"/>
      <c r="R245" s="62"/>
      <c r="S245" s="26"/>
      <c r="T245" s="62"/>
      <c r="U245" s="62"/>
      <c r="V245" s="56"/>
      <c r="W245" s="56"/>
      <c r="X245" s="56"/>
    </row>
    <row r="246" spans="3:24" s="2" customFormat="1" ht="15.75" customHeight="1">
      <c r="C246" s="17"/>
      <c r="D246" s="18"/>
      <c r="E246" s="18"/>
      <c r="F246" s="30"/>
      <c r="K246" s="67"/>
      <c r="L246" s="67"/>
      <c r="M246" s="67"/>
      <c r="N246" s="62"/>
      <c r="O246" s="62"/>
      <c r="P246" s="62"/>
      <c r="Q246" s="62"/>
      <c r="R246" s="62"/>
      <c r="S246" s="26"/>
      <c r="T246" s="62"/>
      <c r="U246" s="62"/>
      <c r="V246" s="56"/>
      <c r="W246" s="56"/>
      <c r="X246" s="56"/>
    </row>
    <row r="247" spans="3:24" s="2" customFormat="1" ht="15.75" customHeight="1">
      <c r="C247" s="17"/>
      <c r="D247" s="18"/>
      <c r="E247" s="18"/>
      <c r="F247" s="30"/>
      <c r="K247" s="67"/>
      <c r="L247" s="67"/>
      <c r="M247" s="67"/>
      <c r="N247" s="62"/>
      <c r="O247" s="62"/>
      <c r="P247" s="62"/>
      <c r="Q247" s="62"/>
      <c r="R247" s="62"/>
      <c r="S247" s="26"/>
      <c r="T247" s="62"/>
      <c r="U247" s="62"/>
      <c r="V247" s="56"/>
      <c r="W247" s="56"/>
      <c r="X247" s="56"/>
    </row>
    <row r="248" spans="3:24" s="2" customFormat="1" ht="15.75" customHeight="1">
      <c r="C248" s="17"/>
      <c r="D248" s="18"/>
      <c r="E248" s="18"/>
      <c r="F248" s="30"/>
      <c r="K248" s="67"/>
      <c r="L248" s="67"/>
      <c r="M248" s="67"/>
      <c r="N248" s="62"/>
      <c r="O248" s="62"/>
      <c r="P248" s="62"/>
      <c r="Q248" s="62"/>
      <c r="R248" s="62"/>
      <c r="S248" s="26"/>
      <c r="T248" s="62"/>
      <c r="U248" s="62"/>
      <c r="V248" s="56"/>
      <c r="W248" s="56"/>
      <c r="X248" s="56"/>
    </row>
    <row r="249" spans="3:24" s="2" customFormat="1" ht="15.75" customHeight="1">
      <c r="C249" s="17"/>
      <c r="D249" s="18"/>
      <c r="E249" s="18"/>
      <c r="F249" s="30"/>
      <c r="K249" s="67"/>
      <c r="L249" s="67"/>
      <c r="M249" s="67"/>
      <c r="N249" s="62"/>
      <c r="O249" s="62"/>
      <c r="P249" s="62"/>
      <c r="Q249" s="62"/>
      <c r="R249" s="62"/>
      <c r="S249" s="26"/>
      <c r="T249" s="62"/>
      <c r="U249" s="62"/>
      <c r="V249" s="56"/>
      <c r="W249" s="56"/>
      <c r="X249" s="56"/>
    </row>
    <row r="250" spans="3:24" s="2" customFormat="1" ht="15.75" customHeight="1">
      <c r="C250" s="17"/>
      <c r="D250" s="18"/>
      <c r="E250" s="18"/>
      <c r="F250" s="30"/>
      <c r="K250" s="67"/>
      <c r="L250" s="67"/>
      <c r="M250" s="67"/>
      <c r="N250" s="62"/>
      <c r="O250" s="62"/>
      <c r="P250" s="62"/>
      <c r="Q250" s="62"/>
      <c r="R250" s="62"/>
      <c r="S250" s="26"/>
      <c r="T250" s="62"/>
      <c r="U250" s="62"/>
      <c r="V250" s="56"/>
      <c r="W250" s="56"/>
      <c r="X250" s="56"/>
    </row>
    <row r="251" spans="3:24" s="2" customFormat="1" ht="15.75" customHeight="1">
      <c r="C251" s="17"/>
      <c r="D251" s="18"/>
      <c r="E251" s="18"/>
      <c r="F251" s="30"/>
      <c r="K251" s="67"/>
      <c r="L251" s="67"/>
      <c r="M251" s="67"/>
      <c r="N251" s="62"/>
      <c r="O251" s="62"/>
      <c r="P251" s="62"/>
      <c r="Q251" s="62"/>
      <c r="R251" s="62"/>
      <c r="S251" s="26"/>
      <c r="T251" s="62"/>
      <c r="U251" s="62"/>
      <c r="V251" s="56"/>
      <c r="W251" s="56"/>
      <c r="X251" s="56"/>
    </row>
    <row r="252" spans="3:24" s="2" customFormat="1" ht="15.75" customHeight="1">
      <c r="C252" s="17"/>
      <c r="D252" s="18"/>
      <c r="E252" s="18"/>
      <c r="F252" s="30"/>
      <c r="K252" s="67"/>
      <c r="L252" s="67"/>
      <c r="M252" s="67"/>
      <c r="N252" s="62"/>
      <c r="O252" s="62"/>
      <c r="P252" s="62"/>
      <c r="Q252" s="62"/>
      <c r="R252" s="62"/>
      <c r="S252" s="26"/>
      <c r="T252" s="62"/>
      <c r="U252" s="62"/>
      <c r="V252" s="56"/>
      <c r="W252" s="56"/>
      <c r="X252" s="56"/>
    </row>
    <row r="253" spans="3:24" s="2" customFormat="1" ht="15.75" customHeight="1">
      <c r="C253" s="17"/>
      <c r="D253" s="18"/>
      <c r="E253" s="18"/>
      <c r="F253" s="30"/>
      <c r="K253" s="67"/>
      <c r="L253" s="67"/>
      <c r="M253" s="67"/>
      <c r="N253" s="62"/>
      <c r="O253" s="62"/>
      <c r="P253" s="62"/>
      <c r="Q253" s="62"/>
      <c r="R253" s="62"/>
      <c r="S253" s="26"/>
      <c r="T253" s="62"/>
      <c r="U253" s="62"/>
      <c r="V253" s="56"/>
      <c r="W253" s="56"/>
      <c r="X253" s="56"/>
    </row>
    <row r="254" spans="3:24" s="2" customFormat="1" ht="15.75" customHeight="1">
      <c r="C254" s="17"/>
      <c r="D254" s="18"/>
      <c r="E254" s="18"/>
      <c r="F254" s="30"/>
      <c r="K254" s="67"/>
      <c r="L254" s="67"/>
      <c r="M254" s="67"/>
      <c r="N254" s="62"/>
      <c r="O254" s="62"/>
      <c r="P254" s="62"/>
      <c r="Q254" s="62"/>
      <c r="R254" s="62"/>
      <c r="S254" s="26"/>
      <c r="T254" s="62"/>
      <c r="U254" s="62"/>
      <c r="V254" s="56"/>
      <c r="W254" s="56"/>
      <c r="X254" s="56"/>
    </row>
    <row r="255" spans="3:24" s="2" customFormat="1" ht="15.75" customHeight="1">
      <c r="C255" s="17"/>
      <c r="D255" s="18"/>
      <c r="E255" s="18"/>
      <c r="F255" s="30"/>
      <c r="K255" s="67"/>
      <c r="L255" s="67"/>
      <c r="M255" s="67"/>
      <c r="N255" s="62"/>
      <c r="O255" s="62"/>
      <c r="P255" s="62"/>
      <c r="Q255" s="62"/>
      <c r="R255" s="62"/>
      <c r="S255" s="26"/>
      <c r="T255" s="62"/>
      <c r="U255" s="62"/>
      <c r="V255" s="56"/>
      <c r="W255" s="56"/>
      <c r="X255" s="56"/>
    </row>
    <row r="256" spans="3:24" s="2" customFormat="1" ht="15.75" customHeight="1">
      <c r="C256" s="17"/>
      <c r="D256" s="18"/>
      <c r="E256" s="18"/>
      <c r="F256" s="30"/>
      <c r="K256" s="67"/>
      <c r="L256" s="67"/>
      <c r="M256" s="67"/>
      <c r="N256" s="62"/>
      <c r="O256" s="62"/>
      <c r="P256" s="62"/>
      <c r="Q256" s="62"/>
      <c r="R256" s="62"/>
      <c r="S256" s="26"/>
      <c r="T256" s="62"/>
      <c r="U256" s="62"/>
      <c r="V256" s="56"/>
      <c r="W256" s="56"/>
      <c r="X256" s="56"/>
    </row>
    <row r="257" spans="3:24" s="2" customFormat="1" ht="15.75" customHeight="1">
      <c r="C257" s="17"/>
      <c r="D257" s="18"/>
      <c r="E257" s="18"/>
      <c r="F257" s="30"/>
      <c r="K257" s="67"/>
      <c r="L257" s="67"/>
      <c r="M257" s="67"/>
      <c r="N257" s="62"/>
      <c r="O257" s="62"/>
      <c r="P257" s="62"/>
      <c r="Q257" s="62"/>
      <c r="R257" s="62"/>
      <c r="S257" s="26"/>
      <c r="T257" s="62"/>
      <c r="U257" s="62"/>
      <c r="V257" s="56"/>
      <c r="W257" s="56"/>
      <c r="X257" s="56"/>
    </row>
    <row r="258" spans="3:24" s="2" customFormat="1" ht="15.75" customHeight="1">
      <c r="C258" s="17"/>
      <c r="D258" s="18"/>
      <c r="E258" s="18"/>
      <c r="F258" s="30"/>
      <c r="K258" s="67"/>
      <c r="L258" s="67"/>
      <c r="M258" s="67"/>
      <c r="N258" s="62"/>
      <c r="O258" s="62"/>
      <c r="P258" s="62"/>
      <c r="Q258" s="62"/>
      <c r="R258" s="62"/>
      <c r="S258" s="26"/>
      <c r="T258" s="62"/>
      <c r="U258" s="62"/>
      <c r="V258" s="56"/>
      <c r="W258" s="56"/>
      <c r="X258" s="56"/>
    </row>
    <row r="259" spans="3:24" s="2" customFormat="1" ht="15.75" customHeight="1">
      <c r="C259" s="17"/>
      <c r="D259" s="18"/>
      <c r="E259" s="18"/>
      <c r="F259" s="30"/>
      <c r="K259" s="67"/>
      <c r="L259" s="67"/>
      <c r="M259" s="67"/>
      <c r="N259" s="62"/>
      <c r="O259" s="62"/>
      <c r="P259" s="62"/>
      <c r="Q259" s="62"/>
      <c r="R259" s="62"/>
      <c r="S259" s="26"/>
      <c r="T259" s="62"/>
      <c r="U259" s="62"/>
      <c r="V259" s="56"/>
      <c r="W259" s="56"/>
      <c r="X259" s="56"/>
    </row>
    <row r="260" spans="3:24" s="2" customFormat="1" ht="15.75" customHeight="1">
      <c r="C260" s="17"/>
      <c r="D260" s="18"/>
      <c r="E260" s="18"/>
      <c r="F260" s="30"/>
      <c r="K260" s="67"/>
      <c r="L260" s="67"/>
      <c r="M260" s="67"/>
      <c r="N260" s="62"/>
      <c r="O260" s="62"/>
      <c r="P260" s="62"/>
      <c r="Q260" s="62"/>
      <c r="R260" s="62"/>
      <c r="S260" s="26"/>
      <c r="T260" s="62"/>
      <c r="U260" s="62"/>
      <c r="V260" s="56"/>
      <c r="W260" s="56"/>
      <c r="X260" s="56"/>
    </row>
    <row r="261" spans="3:24" s="2" customFormat="1" ht="15.75" customHeight="1">
      <c r="C261" s="17"/>
      <c r="D261" s="18"/>
      <c r="E261" s="18"/>
      <c r="F261" s="30"/>
      <c r="K261" s="67"/>
      <c r="L261" s="67"/>
      <c r="M261" s="67"/>
      <c r="N261" s="62"/>
      <c r="O261" s="62"/>
      <c r="P261" s="62"/>
      <c r="Q261" s="62"/>
      <c r="R261" s="62"/>
      <c r="S261" s="26"/>
      <c r="T261" s="62"/>
      <c r="U261" s="62"/>
      <c r="V261" s="56"/>
      <c r="W261" s="56"/>
      <c r="X261" s="56"/>
    </row>
    <row r="262" spans="3:24" s="2" customFormat="1" ht="15.75" customHeight="1">
      <c r="C262" s="17"/>
      <c r="D262" s="18"/>
      <c r="E262" s="18"/>
      <c r="F262" s="30"/>
      <c r="K262" s="67"/>
      <c r="L262" s="67"/>
      <c r="M262" s="67"/>
      <c r="N262" s="62"/>
      <c r="O262" s="62"/>
      <c r="P262" s="62"/>
      <c r="Q262" s="62"/>
      <c r="R262" s="62"/>
      <c r="S262" s="26"/>
      <c r="T262" s="62"/>
      <c r="U262" s="62"/>
      <c r="V262" s="56"/>
      <c r="W262" s="56"/>
      <c r="X262" s="56"/>
    </row>
    <row r="263" spans="3:24" s="2" customFormat="1" ht="15.75" customHeight="1">
      <c r="C263" s="17"/>
      <c r="D263" s="18"/>
      <c r="E263" s="18"/>
      <c r="F263" s="30"/>
      <c r="K263" s="67"/>
      <c r="L263" s="67"/>
      <c r="M263" s="67"/>
      <c r="N263" s="62"/>
      <c r="O263" s="62"/>
      <c r="P263" s="62"/>
      <c r="Q263" s="62"/>
      <c r="R263" s="62"/>
      <c r="S263" s="26"/>
      <c r="T263" s="62"/>
      <c r="U263" s="62"/>
      <c r="V263" s="56"/>
      <c r="W263" s="56"/>
      <c r="X263" s="56"/>
    </row>
    <row r="264" spans="3:24" s="2" customFormat="1" ht="15.75" customHeight="1">
      <c r="C264" s="17"/>
      <c r="D264" s="18"/>
      <c r="E264" s="18"/>
      <c r="F264" s="30"/>
      <c r="K264" s="67"/>
      <c r="L264" s="67"/>
      <c r="M264" s="67"/>
      <c r="N264" s="62"/>
      <c r="O264" s="62"/>
      <c r="P264" s="62"/>
      <c r="Q264" s="62"/>
      <c r="R264" s="62"/>
      <c r="S264" s="26"/>
      <c r="T264" s="62"/>
      <c r="U264" s="62"/>
      <c r="V264" s="56"/>
      <c r="W264" s="56"/>
      <c r="X264" s="56"/>
    </row>
    <row r="265" spans="3:24" s="2" customFormat="1" ht="15.75" customHeight="1">
      <c r="C265" s="17"/>
      <c r="D265" s="18"/>
      <c r="E265" s="18"/>
      <c r="F265" s="30"/>
      <c r="K265" s="67"/>
      <c r="L265" s="67"/>
      <c r="M265" s="67"/>
      <c r="N265" s="62"/>
      <c r="O265" s="62"/>
      <c r="P265" s="62"/>
      <c r="Q265" s="62"/>
      <c r="R265" s="62"/>
      <c r="S265" s="26"/>
      <c r="T265" s="62"/>
      <c r="U265" s="62"/>
      <c r="V265" s="56"/>
      <c r="W265" s="56"/>
      <c r="X265" s="56"/>
    </row>
    <row r="266" spans="3:24" s="2" customFormat="1" ht="15.75" customHeight="1">
      <c r="C266" s="17"/>
      <c r="D266" s="18"/>
      <c r="E266" s="18"/>
      <c r="F266" s="30"/>
      <c r="K266" s="67"/>
      <c r="L266" s="67"/>
      <c r="M266" s="67"/>
      <c r="N266" s="62"/>
      <c r="O266" s="62"/>
      <c r="P266" s="62"/>
      <c r="Q266" s="62"/>
      <c r="R266" s="62"/>
      <c r="S266" s="26"/>
      <c r="T266" s="62"/>
      <c r="U266" s="62"/>
      <c r="V266" s="56"/>
      <c r="W266" s="56"/>
      <c r="X266" s="56"/>
    </row>
    <row r="267" spans="3:24" s="2" customFormat="1" ht="15.75" customHeight="1">
      <c r="C267" s="17"/>
      <c r="D267" s="18"/>
      <c r="E267" s="18"/>
      <c r="F267" s="30"/>
      <c r="K267" s="67"/>
      <c r="L267" s="67"/>
      <c r="M267" s="67"/>
      <c r="N267" s="62"/>
      <c r="O267" s="62"/>
      <c r="P267" s="62"/>
      <c r="Q267" s="62"/>
      <c r="R267" s="62"/>
      <c r="S267" s="26"/>
      <c r="T267" s="62"/>
      <c r="U267" s="62"/>
      <c r="V267" s="56"/>
      <c r="W267" s="56"/>
      <c r="X267" s="56"/>
    </row>
    <row r="268" spans="3:24" s="2" customFormat="1" ht="15.75" customHeight="1">
      <c r="C268" s="17"/>
      <c r="D268" s="18"/>
      <c r="E268" s="18"/>
      <c r="F268" s="30"/>
      <c r="K268" s="67"/>
      <c r="L268" s="67"/>
      <c r="M268" s="67"/>
      <c r="N268" s="62"/>
      <c r="O268" s="62"/>
      <c r="P268" s="62"/>
      <c r="Q268" s="62"/>
      <c r="R268" s="62"/>
      <c r="S268" s="26"/>
      <c r="T268" s="62"/>
      <c r="U268" s="62"/>
      <c r="V268" s="56"/>
      <c r="W268" s="56"/>
      <c r="X268" s="56"/>
    </row>
    <row r="269" spans="3:24" s="2" customFormat="1" ht="15.75" customHeight="1">
      <c r="C269" s="17"/>
      <c r="D269" s="18"/>
      <c r="E269" s="18"/>
      <c r="F269" s="30"/>
      <c r="K269" s="67"/>
      <c r="L269" s="67"/>
      <c r="M269" s="67"/>
      <c r="N269" s="62"/>
      <c r="O269" s="62"/>
      <c r="P269" s="62"/>
      <c r="Q269" s="62"/>
      <c r="R269" s="62"/>
      <c r="S269" s="26"/>
      <c r="T269" s="62"/>
      <c r="U269" s="62"/>
      <c r="V269" s="56"/>
      <c r="W269" s="56"/>
      <c r="X269" s="56"/>
    </row>
    <row r="270" spans="3:24" s="2" customFormat="1" ht="15.75" customHeight="1">
      <c r="C270" s="17"/>
      <c r="D270" s="18"/>
      <c r="E270" s="18"/>
      <c r="F270" s="30"/>
      <c r="K270" s="67"/>
      <c r="L270" s="67"/>
      <c r="M270" s="67"/>
      <c r="N270" s="62"/>
      <c r="O270" s="62"/>
      <c r="P270" s="62"/>
      <c r="Q270" s="62"/>
      <c r="R270" s="62"/>
      <c r="S270" s="26"/>
      <c r="T270" s="62"/>
      <c r="U270" s="62"/>
      <c r="V270" s="56"/>
      <c r="W270" s="56"/>
      <c r="X270" s="56"/>
    </row>
    <row r="271" spans="3:24" s="2" customFormat="1" ht="15.75" customHeight="1">
      <c r="C271" s="17"/>
      <c r="D271" s="18"/>
      <c r="E271" s="18"/>
      <c r="F271" s="30"/>
      <c r="K271" s="67"/>
      <c r="L271" s="67"/>
      <c r="M271" s="67"/>
      <c r="N271" s="62"/>
      <c r="O271" s="62"/>
      <c r="P271" s="62"/>
      <c r="Q271" s="62"/>
      <c r="R271" s="62"/>
      <c r="S271" s="26"/>
      <c r="T271" s="62"/>
      <c r="U271" s="62"/>
      <c r="V271" s="56"/>
      <c r="W271" s="56"/>
      <c r="X271" s="56"/>
    </row>
    <row r="272" spans="3:24" s="2" customFormat="1" ht="15.75" customHeight="1">
      <c r="C272" s="17"/>
      <c r="D272" s="18"/>
      <c r="E272" s="18"/>
      <c r="F272" s="30"/>
      <c r="K272" s="67"/>
      <c r="L272" s="67"/>
      <c r="M272" s="67"/>
      <c r="N272" s="62"/>
      <c r="O272" s="62"/>
      <c r="P272" s="62"/>
      <c r="Q272" s="62"/>
      <c r="R272" s="62"/>
      <c r="S272" s="26"/>
      <c r="T272" s="62"/>
      <c r="U272" s="62"/>
      <c r="V272" s="56"/>
      <c r="W272" s="56"/>
      <c r="X272" s="56"/>
    </row>
    <row r="273" spans="3:24" s="2" customFormat="1" ht="15.75" customHeight="1">
      <c r="C273" s="17"/>
      <c r="D273" s="18"/>
      <c r="E273" s="18"/>
      <c r="F273" s="30"/>
      <c r="K273" s="67"/>
      <c r="L273" s="67"/>
      <c r="M273" s="67"/>
      <c r="N273" s="62"/>
      <c r="O273" s="62"/>
      <c r="P273" s="62"/>
      <c r="Q273" s="62"/>
      <c r="R273" s="62"/>
      <c r="S273" s="26"/>
      <c r="T273" s="62"/>
      <c r="U273" s="62"/>
      <c r="V273" s="56"/>
      <c r="W273" s="56"/>
      <c r="X273" s="56"/>
    </row>
    <row r="274" spans="3:24" s="2" customFormat="1" ht="15.75" customHeight="1">
      <c r="C274" s="17"/>
      <c r="D274" s="18"/>
      <c r="E274" s="18"/>
      <c r="F274" s="30"/>
      <c r="K274" s="67"/>
      <c r="L274" s="67"/>
      <c r="M274" s="67"/>
      <c r="N274" s="62"/>
      <c r="O274" s="62"/>
      <c r="P274" s="62"/>
      <c r="Q274" s="62"/>
      <c r="R274" s="62"/>
      <c r="S274" s="26"/>
      <c r="T274" s="62"/>
      <c r="U274" s="62"/>
      <c r="V274" s="56"/>
      <c r="W274" s="56"/>
      <c r="X274" s="56"/>
    </row>
    <row r="275" spans="3:24" s="2" customFormat="1" ht="15.75" customHeight="1">
      <c r="C275" s="17"/>
      <c r="D275" s="18"/>
      <c r="E275" s="18"/>
      <c r="F275" s="30"/>
      <c r="K275" s="67"/>
      <c r="L275" s="67"/>
      <c r="M275" s="67"/>
      <c r="N275" s="62"/>
      <c r="O275" s="62"/>
      <c r="P275" s="62"/>
      <c r="Q275" s="62"/>
      <c r="R275" s="62"/>
      <c r="S275" s="26"/>
      <c r="T275" s="62"/>
      <c r="U275" s="62"/>
      <c r="V275" s="56"/>
      <c r="W275" s="56"/>
      <c r="X275" s="56"/>
    </row>
    <row r="276" spans="3:24" s="2" customFormat="1" ht="15.75" customHeight="1">
      <c r="C276" s="17"/>
      <c r="D276" s="18"/>
      <c r="E276" s="18"/>
      <c r="F276" s="30"/>
      <c r="K276" s="67"/>
      <c r="L276" s="67"/>
      <c r="M276" s="67"/>
      <c r="N276" s="62"/>
      <c r="O276" s="62"/>
      <c r="P276" s="62"/>
      <c r="Q276" s="62"/>
      <c r="R276" s="62"/>
      <c r="S276" s="26"/>
      <c r="T276" s="62"/>
      <c r="U276" s="62"/>
      <c r="V276" s="56"/>
      <c r="W276" s="56"/>
      <c r="X276" s="56"/>
    </row>
    <row r="277" spans="3:24" s="2" customFormat="1" ht="15.75" customHeight="1">
      <c r="C277" s="17"/>
      <c r="D277" s="18"/>
      <c r="E277" s="18"/>
      <c r="F277" s="30"/>
      <c r="K277" s="67"/>
      <c r="L277" s="67"/>
      <c r="M277" s="67"/>
      <c r="N277" s="62"/>
      <c r="O277" s="62"/>
      <c r="P277" s="62"/>
      <c r="Q277" s="62"/>
      <c r="R277" s="62"/>
      <c r="S277" s="26"/>
      <c r="T277" s="62"/>
      <c r="U277" s="62"/>
      <c r="V277" s="56"/>
      <c r="W277" s="56"/>
      <c r="X277" s="56"/>
    </row>
    <row r="278" spans="3:24" s="2" customFormat="1" ht="15.75" customHeight="1">
      <c r="C278" s="17"/>
      <c r="D278" s="18"/>
      <c r="E278" s="18"/>
      <c r="F278" s="30"/>
      <c r="K278" s="67"/>
      <c r="L278" s="67"/>
      <c r="M278" s="67"/>
      <c r="N278" s="62"/>
      <c r="O278" s="62"/>
      <c r="P278" s="62"/>
      <c r="Q278" s="62"/>
      <c r="R278" s="62"/>
      <c r="S278" s="26"/>
      <c r="T278" s="62"/>
      <c r="U278" s="62"/>
      <c r="V278" s="56"/>
      <c r="W278" s="56"/>
      <c r="X278" s="56"/>
    </row>
    <row r="279" spans="3:24" s="2" customFormat="1" ht="15.75" customHeight="1">
      <c r="C279" s="17"/>
      <c r="D279" s="18"/>
      <c r="E279" s="18"/>
      <c r="F279" s="30"/>
      <c r="K279" s="67"/>
      <c r="L279" s="67"/>
      <c r="M279" s="67"/>
      <c r="N279" s="62"/>
      <c r="O279" s="62"/>
      <c r="P279" s="62"/>
      <c r="Q279" s="62"/>
      <c r="R279" s="62"/>
      <c r="S279" s="26"/>
      <c r="T279" s="62"/>
      <c r="U279" s="62"/>
      <c r="V279" s="56"/>
      <c r="W279" s="56"/>
      <c r="X279" s="56"/>
    </row>
    <row r="280" spans="3:24" s="2" customFormat="1" ht="15.75" customHeight="1">
      <c r="C280" s="17"/>
      <c r="D280" s="18"/>
      <c r="E280" s="18"/>
      <c r="F280" s="30"/>
      <c r="K280" s="67"/>
      <c r="L280" s="67"/>
      <c r="M280" s="67"/>
      <c r="N280" s="62"/>
      <c r="O280" s="62"/>
      <c r="P280" s="62"/>
      <c r="Q280" s="62"/>
      <c r="R280" s="62"/>
      <c r="S280" s="26"/>
      <c r="T280" s="62"/>
      <c r="U280" s="62"/>
      <c r="V280" s="56"/>
      <c r="W280" s="56"/>
      <c r="X280" s="56"/>
    </row>
    <row r="281" spans="3:24" s="2" customFormat="1" ht="15.75" customHeight="1">
      <c r="C281" s="17"/>
      <c r="D281" s="18"/>
      <c r="E281" s="18"/>
      <c r="F281" s="30"/>
      <c r="K281" s="67"/>
      <c r="L281" s="67"/>
      <c r="M281" s="67"/>
      <c r="N281" s="62"/>
      <c r="O281" s="62"/>
      <c r="P281" s="62"/>
      <c r="Q281" s="62"/>
      <c r="R281" s="62"/>
      <c r="S281" s="26"/>
      <c r="T281" s="62"/>
      <c r="U281" s="62"/>
      <c r="V281" s="56"/>
      <c r="W281" s="56"/>
      <c r="X281" s="56"/>
    </row>
    <row r="282" spans="3:24" s="2" customFormat="1" ht="15.75" customHeight="1">
      <c r="C282" s="17"/>
      <c r="D282" s="18"/>
      <c r="E282" s="18"/>
      <c r="F282" s="30"/>
      <c r="K282" s="67"/>
      <c r="L282" s="67"/>
      <c r="M282" s="67"/>
      <c r="N282" s="62"/>
      <c r="O282" s="62"/>
      <c r="P282" s="62"/>
      <c r="Q282" s="62"/>
      <c r="R282" s="62"/>
      <c r="S282" s="26"/>
      <c r="T282" s="62"/>
      <c r="U282" s="62"/>
      <c r="V282" s="56"/>
      <c r="W282" s="56"/>
      <c r="X282" s="56"/>
    </row>
    <row r="283" spans="3:24" s="2" customFormat="1" ht="15.75" customHeight="1">
      <c r="C283" s="17"/>
      <c r="D283" s="18"/>
      <c r="E283" s="18"/>
      <c r="F283" s="30"/>
      <c r="K283" s="67"/>
      <c r="L283" s="67"/>
      <c r="M283" s="67"/>
      <c r="N283" s="62"/>
      <c r="O283" s="62"/>
      <c r="P283" s="62"/>
      <c r="Q283" s="62"/>
      <c r="R283" s="62"/>
      <c r="S283" s="26"/>
      <c r="T283" s="62"/>
      <c r="U283" s="62"/>
      <c r="V283" s="56"/>
      <c r="W283" s="56"/>
      <c r="X283" s="56"/>
    </row>
    <row r="284" spans="3:24" s="2" customFormat="1" ht="15.75" customHeight="1">
      <c r="C284" s="17"/>
      <c r="D284" s="18"/>
      <c r="E284" s="18"/>
      <c r="F284" s="30"/>
      <c r="K284" s="67"/>
      <c r="L284" s="67"/>
      <c r="M284" s="67"/>
      <c r="N284" s="62"/>
      <c r="O284" s="62"/>
      <c r="P284" s="62"/>
      <c r="Q284" s="62"/>
      <c r="R284" s="62"/>
      <c r="S284" s="26"/>
      <c r="T284" s="62"/>
      <c r="U284" s="62"/>
      <c r="V284" s="56"/>
      <c r="W284" s="56"/>
      <c r="X284" s="56"/>
    </row>
    <row r="285" spans="3:24" s="2" customFormat="1" ht="15.75" customHeight="1">
      <c r="C285" s="17"/>
      <c r="D285" s="18"/>
      <c r="E285" s="18"/>
      <c r="F285" s="30"/>
      <c r="K285" s="67"/>
      <c r="L285" s="67"/>
      <c r="M285" s="67"/>
      <c r="N285" s="62"/>
      <c r="O285" s="62"/>
      <c r="P285" s="62"/>
      <c r="Q285" s="62"/>
      <c r="R285" s="62"/>
      <c r="S285" s="26"/>
      <c r="T285" s="62"/>
      <c r="U285" s="62"/>
      <c r="V285" s="56"/>
      <c r="W285" s="56"/>
      <c r="X285" s="56"/>
    </row>
    <row r="286" spans="3:24" s="2" customFormat="1" ht="15.75" customHeight="1">
      <c r="C286" s="17"/>
      <c r="D286" s="18"/>
      <c r="E286" s="18"/>
      <c r="F286" s="30"/>
      <c r="K286" s="67"/>
      <c r="L286" s="67"/>
      <c r="M286" s="67"/>
      <c r="N286" s="62"/>
      <c r="O286" s="62"/>
      <c r="P286" s="62"/>
      <c r="Q286" s="62"/>
      <c r="R286" s="62"/>
      <c r="S286" s="26"/>
      <c r="T286" s="62"/>
      <c r="U286" s="62"/>
      <c r="V286" s="56"/>
      <c r="W286" s="56"/>
      <c r="X286" s="56"/>
    </row>
    <row r="287" spans="3:24" s="2" customFormat="1" ht="15.75" customHeight="1">
      <c r="C287" s="17"/>
      <c r="D287" s="18"/>
      <c r="E287" s="18"/>
      <c r="F287" s="30"/>
      <c r="K287" s="67"/>
      <c r="L287" s="67"/>
      <c r="M287" s="67"/>
      <c r="N287" s="62"/>
      <c r="O287" s="62"/>
      <c r="P287" s="62"/>
      <c r="Q287" s="62"/>
      <c r="R287" s="62"/>
      <c r="S287" s="26"/>
      <c r="T287" s="62"/>
      <c r="U287" s="62"/>
      <c r="V287" s="56"/>
      <c r="W287" s="56"/>
      <c r="X287" s="56"/>
    </row>
    <row r="288" spans="3:24" s="2" customFormat="1" ht="15.75" customHeight="1">
      <c r="C288" s="17"/>
      <c r="D288" s="18"/>
      <c r="E288" s="18"/>
      <c r="F288" s="30"/>
      <c r="K288" s="67"/>
      <c r="L288" s="67"/>
      <c r="M288" s="67"/>
      <c r="N288" s="62"/>
      <c r="O288" s="62"/>
      <c r="P288" s="62"/>
      <c r="Q288" s="62"/>
      <c r="R288" s="62"/>
      <c r="S288" s="26"/>
      <c r="T288" s="62"/>
      <c r="U288" s="62"/>
      <c r="V288" s="56"/>
      <c r="W288" s="56"/>
      <c r="X288" s="56"/>
    </row>
    <row r="289" spans="3:24" s="2" customFormat="1" ht="15.75" customHeight="1">
      <c r="C289" s="17"/>
      <c r="D289" s="18"/>
      <c r="E289" s="18"/>
      <c r="F289" s="30"/>
      <c r="K289" s="67"/>
      <c r="L289" s="67"/>
      <c r="M289" s="67"/>
      <c r="N289" s="62"/>
      <c r="O289" s="62"/>
      <c r="P289" s="62"/>
      <c r="Q289" s="62"/>
      <c r="R289" s="62"/>
      <c r="S289" s="26"/>
      <c r="T289" s="62"/>
      <c r="U289" s="62"/>
      <c r="V289" s="56"/>
      <c r="W289" s="56"/>
      <c r="X289" s="56"/>
    </row>
    <row r="290" spans="3:24" s="2" customFormat="1" ht="15.75" customHeight="1">
      <c r="C290" s="17"/>
      <c r="D290" s="18"/>
      <c r="E290" s="18"/>
      <c r="F290" s="30"/>
      <c r="K290" s="67"/>
      <c r="L290" s="67"/>
      <c r="M290" s="67"/>
      <c r="N290" s="62"/>
      <c r="O290" s="62"/>
      <c r="P290" s="62"/>
      <c r="Q290" s="62"/>
      <c r="R290" s="62"/>
      <c r="S290" s="26"/>
      <c r="T290" s="62"/>
      <c r="U290" s="62"/>
      <c r="V290" s="56"/>
      <c r="W290" s="56"/>
      <c r="X290" s="56"/>
    </row>
    <row r="291" spans="3:24" s="2" customFormat="1" ht="15.75" customHeight="1">
      <c r="C291" s="17"/>
      <c r="D291" s="18"/>
      <c r="E291" s="18"/>
      <c r="F291" s="30"/>
      <c r="K291" s="67"/>
      <c r="L291" s="67"/>
      <c r="M291" s="67"/>
      <c r="N291" s="62"/>
      <c r="O291" s="62"/>
      <c r="P291" s="62"/>
      <c r="Q291" s="62"/>
      <c r="R291" s="62"/>
      <c r="S291" s="26"/>
      <c r="T291" s="62"/>
      <c r="U291" s="62"/>
      <c r="V291" s="56"/>
      <c r="W291" s="56"/>
      <c r="X291" s="56"/>
    </row>
    <row r="292" spans="3:24" s="2" customFormat="1" ht="15.75" customHeight="1">
      <c r="C292" s="17"/>
      <c r="D292" s="18"/>
      <c r="E292" s="18"/>
      <c r="F292" s="30"/>
      <c r="K292" s="67"/>
      <c r="L292" s="67"/>
      <c r="M292" s="67"/>
      <c r="N292" s="62"/>
      <c r="O292" s="62"/>
      <c r="P292" s="62"/>
      <c r="Q292" s="62"/>
      <c r="R292" s="62"/>
      <c r="S292" s="26"/>
      <c r="T292" s="62"/>
      <c r="U292" s="62"/>
      <c r="V292" s="56"/>
      <c r="W292" s="56"/>
      <c r="X292" s="56"/>
    </row>
    <row r="293" spans="3:24" s="2" customFormat="1" ht="15.75" customHeight="1">
      <c r="C293" s="17"/>
      <c r="D293" s="18"/>
      <c r="E293" s="18"/>
      <c r="F293" s="30"/>
      <c r="K293" s="67"/>
      <c r="L293" s="67"/>
      <c r="M293" s="67"/>
      <c r="N293" s="62"/>
      <c r="O293" s="62"/>
      <c r="P293" s="62"/>
      <c r="Q293" s="62"/>
      <c r="R293" s="62"/>
      <c r="S293" s="26"/>
      <c r="T293" s="62"/>
      <c r="U293" s="62"/>
      <c r="V293" s="56"/>
      <c r="W293" s="56"/>
      <c r="X293" s="56"/>
    </row>
    <row r="294" spans="3:24" s="2" customFormat="1" ht="15.75" customHeight="1">
      <c r="C294" s="17"/>
      <c r="D294" s="18"/>
      <c r="E294" s="18"/>
      <c r="F294" s="30"/>
      <c r="K294" s="67"/>
      <c r="L294" s="67"/>
      <c r="M294" s="67"/>
      <c r="N294" s="62"/>
      <c r="O294" s="62"/>
      <c r="P294" s="62"/>
      <c r="Q294" s="62"/>
      <c r="R294" s="62"/>
      <c r="S294" s="26"/>
      <c r="T294" s="62"/>
      <c r="U294" s="62"/>
      <c r="V294" s="56"/>
      <c r="W294" s="56"/>
      <c r="X294" s="56"/>
    </row>
    <row r="295" spans="3:24" s="2" customFormat="1" ht="15.75" customHeight="1">
      <c r="C295" s="17"/>
      <c r="D295" s="18"/>
      <c r="E295" s="18"/>
      <c r="F295" s="30"/>
      <c r="K295" s="67"/>
      <c r="L295" s="67"/>
      <c r="M295" s="67"/>
      <c r="N295" s="62"/>
      <c r="O295" s="62"/>
      <c r="P295" s="62"/>
      <c r="Q295" s="62"/>
      <c r="R295" s="62"/>
      <c r="S295" s="26"/>
      <c r="T295" s="62"/>
      <c r="U295" s="62"/>
      <c r="V295" s="56"/>
      <c r="W295" s="56"/>
      <c r="X295" s="56"/>
    </row>
    <row r="296" spans="3:24" s="2" customFormat="1" ht="15.75" customHeight="1">
      <c r="C296" s="17"/>
      <c r="D296" s="18"/>
      <c r="E296" s="18"/>
      <c r="F296" s="30"/>
      <c r="K296" s="67"/>
      <c r="L296" s="67"/>
      <c r="M296" s="67"/>
      <c r="N296" s="62"/>
      <c r="O296" s="62"/>
      <c r="P296" s="62"/>
      <c r="Q296" s="62"/>
      <c r="R296" s="62"/>
      <c r="S296" s="26"/>
      <c r="T296" s="62"/>
      <c r="U296" s="62"/>
      <c r="V296" s="56"/>
      <c r="W296" s="56"/>
      <c r="X296" s="56"/>
    </row>
    <row r="297" spans="3:24" s="2" customFormat="1" ht="15.75" customHeight="1">
      <c r="C297" s="17"/>
      <c r="D297" s="18"/>
      <c r="E297" s="18"/>
      <c r="F297" s="30"/>
      <c r="K297" s="67"/>
      <c r="L297" s="67"/>
      <c r="M297" s="67"/>
      <c r="N297" s="62"/>
      <c r="O297" s="62"/>
      <c r="P297" s="62"/>
      <c r="Q297" s="62"/>
      <c r="R297" s="62"/>
      <c r="S297" s="26"/>
      <c r="T297" s="62"/>
      <c r="U297" s="62"/>
      <c r="V297" s="56"/>
      <c r="W297" s="56"/>
      <c r="X297" s="56"/>
    </row>
    <row r="298" spans="3:24" s="2" customFormat="1" ht="15.75" customHeight="1">
      <c r="C298" s="17"/>
      <c r="D298" s="18"/>
      <c r="E298" s="18"/>
      <c r="F298" s="30"/>
      <c r="K298" s="67"/>
      <c r="L298" s="67"/>
      <c r="M298" s="67"/>
      <c r="N298" s="62"/>
      <c r="O298" s="62"/>
      <c r="P298" s="62"/>
      <c r="Q298" s="62"/>
      <c r="R298" s="62"/>
      <c r="S298" s="26"/>
      <c r="T298" s="62"/>
      <c r="U298" s="62"/>
      <c r="V298" s="56"/>
      <c r="W298" s="56"/>
      <c r="X298" s="56"/>
    </row>
    <row r="299" spans="3:24" s="2" customFormat="1" ht="15.75" customHeight="1">
      <c r="C299" s="17"/>
      <c r="D299" s="18"/>
      <c r="E299" s="18"/>
      <c r="F299" s="30"/>
      <c r="K299" s="67"/>
      <c r="L299" s="67"/>
      <c r="M299" s="67"/>
      <c r="N299" s="62"/>
      <c r="O299" s="62"/>
      <c r="P299" s="62"/>
      <c r="Q299" s="62"/>
      <c r="R299" s="62"/>
      <c r="S299" s="26"/>
      <c r="T299" s="62"/>
      <c r="U299" s="62"/>
      <c r="V299" s="56"/>
      <c r="W299" s="56"/>
      <c r="X299" s="56"/>
    </row>
    <row r="300" spans="3:24" s="2" customFormat="1" ht="15.75" customHeight="1">
      <c r="C300" s="17"/>
      <c r="D300" s="18"/>
      <c r="E300" s="18"/>
      <c r="F300" s="30"/>
      <c r="K300" s="67"/>
      <c r="L300" s="67"/>
      <c r="M300" s="67"/>
      <c r="N300" s="62"/>
      <c r="O300" s="62"/>
      <c r="P300" s="62"/>
      <c r="Q300" s="62"/>
      <c r="R300" s="62"/>
      <c r="S300" s="26"/>
      <c r="T300" s="62"/>
      <c r="U300" s="62"/>
      <c r="V300" s="56"/>
      <c r="W300" s="56"/>
      <c r="X300" s="56"/>
    </row>
    <row r="301" spans="3:24" s="2" customFormat="1" ht="15.75" customHeight="1">
      <c r="C301" s="17"/>
      <c r="D301" s="18"/>
      <c r="E301" s="18"/>
      <c r="F301" s="30"/>
      <c r="K301" s="67"/>
      <c r="L301" s="67"/>
      <c r="M301" s="67"/>
      <c r="N301" s="62"/>
      <c r="O301" s="62"/>
      <c r="P301" s="62"/>
      <c r="Q301" s="62"/>
      <c r="R301" s="62"/>
      <c r="S301" s="26"/>
      <c r="T301" s="62"/>
      <c r="U301" s="62"/>
      <c r="V301" s="56"/>
      <c r="W301" s="56"/>
      <c r="X301" s="56"/>
    </row>
    <row r="302" spans="3:24" s="2" customFormat="1" ht="15.75" customHeight="1">
      <c r="C302" s="17"/>
      <c r="D302" s="18"/>
      <c r="E302" s="18"/>
      <c r="F302" s="30"/>
      <c r="K302" s="67"/>
      <c r="L302" s="67"/>
      <c r="M302" s="67"/>
      <c r="N302" s="62"/>
      <c r="O302" s="62"/>
      <c r="P302" s="62"/>
      <c r="Q302" s="62"/>
      <c r="R302" s="62"/>
      <c r="S302" s="26"/>
      <c r="T302" s="62"/>
      <c r="U302" s="62"/>
      <c r="V302" s="56"/>
      <c r="W302" s="56"/>
      <c r="X302" s="56"/>
    </row>
    <row r="303" spans="3:24" s="2" customFormat="1" ht="15.75" customHeight="1">
      <c r="C303" s="17"/>
      <c r="D303" s="18"/>
      <c r="E303" s="18"/>
      <c r="F303" s="30"/>
      <c r="K303" s="67"/>
      <c r="L303" s="67"/>
      <c r="M303" s="67"/>
      <c r="N303" s="62"/>
      <c r="O303" s="62"/>
      <c r="P303" s="62"/>
      <c r="Q303" s="62"/>
      <c r="R303" s="62"/>
      <c r="S303" s="26"/>
      <c r="T303" s="62"/>
      <c r="U303" s="62"/>
      <c r="V303" s="56"/>
      <c r="W303" s="56"/>
      <c r="X303" s="56"/>
    </row>
    <row r="304" spans="3:24" s="2" customFormat="1" ht="15.75" customHeight="1">
      <c r="C304" s="17"/>
      <c r="D304" s="18"/>
      <c r="E304" s="18"/>
      <c r="F304" s="30"/>
      <c r="K304" s="67"/>
      <c r="L304" s="67"/>
      <c r="M304" s="67"/>
      <c r="N304" s="62"/>
      <c r="O304" s="62"/>
      <c r="P304" s="62"/>
      <c r="Q304" s="62"/>
      <c r="R304" s="62"/>
      <c r="S304" s="26"/>
      <c r="T304" s="62"/>
      <c r="U304" s="62"/>
      <c r="V304" s="56"/>
      <c r="W304" s="56"/>
      <c r="X304" s="56"/>
    </row>
    <row r="305" spans="3:24" s="2" customFormat="1" ht="15.75" customHeight="1">
      <c r="C305" s="17"/>
      <c r="D305" s="18"/>
      <c r="E305" s="18"/>
      <c r="F305" s="30"/>
      <c r="K305" s="67"/>
      <c r="L305" s="67"/>
      <c r="M305" s="67"/>
      <c r="N305" s="62"/>
      <c r="O305" s="62"/>
      <c r="P305" s="62"/>
      <c r="Q305" s="62"/>
      <c r="R305" s="62"/>
      <c r="S305" s="26"/>
      <c r="T305" s="62"/>
      <c r="U305" s="62"/>
      <c r="V305" s="56"/>
      <c r="W305" s="56"/>
      <c r="X305" s="56"/>
    </row>
    <row r="306" spans="3:24" s="2" customFormat="1" ht="15.75" customHeight="1">
      <c r="C306" s="17"/>
      <c r="D306" s="18"/>
      <c r="E306" s="18"/>
      <c r="F306" s="30"/>
      <c r="K306" s="67"/>
      <c r="L306" s="67"/>
      <c r="M306" s="67"/>
      <c r="N306" s="62"/>
      <c r="O306" s="62"/>
      <c r="P306" s="62"/>
      <c r="Q306" s="62"/>
      <c r="R306" s="62"/>
      <c r="S306" s="26"/>
      <c r="T306" s="62"/>
      <c r="U306" s="62"/>
      <c r="V306" s="56"/>
      <c r="W306" s="56"/>
      <c r="X306" s="56"/>
    </row>
    <row r="307" spans="3:24" s="2" customFormat="1" ht="15.75" customHeight="1">
      <c r="C307" s="17"/>
      <c r="D307" s="18"/>
      <c r="E307" s="18"/>
      <c r="F307" s="30"/>
      <c r="K307" s="67"/>
      <c r="L307" s="67"/>
      <c r="M307" s="67"/>
      <c r="N307" s="62"/>
      <c r="O307" s="62"/>
      <c r="P307" s="62"/>
      <c r="Q307" s="62"/>
      <c r="R307" s="62"/>
      <c r="S307" s="26"/>
      <c r="T307" s="62"/>
      <c r="U307" s="62"/>
      <c r="V307" s="56"/>
      <c r="W307" s="56"/>
      <c r="X307" s="56"/>
    </row>
    <row r="308" spans="3:24" s="2" customFormat="1" ht="15.75" customHeight="1">
      <c r="C308" s="17"/>
      <c r="D308" s="18"/>
      <c r="E308" s="18"/>
      <c r="F308" s="30"/>
      <c r="K308" s="67"/>
      <c r="L308" s="67"/>
      <c r="M308" s="67"/>
      <c r="N308" s="62"/>
      <c r="O308" s="62"/>
      <c r="P308" s="62"/>
      <c r="Q308" s="62"/>
      <c r="R308" s="62"/>
      <c r="S308" s="26"/>
      <c r="T308" s="62"/>
      <c r="U308" s="62"/>
      <c r="V308" s="56"/>
      <c r="W308" s="56"/>
      <c r="X308" s="56"/>
    </row>
    <row r="309" spans="3:24" s="2" customFormat="1" ht="15.75" customHeight="1">
      <c r="C309" s="17"/>
      <c r="D309" s="18"/>
      <c r="E309" s="18"/>
      <c r="F309" s="30"/>
      <c r="K309" s="67"/>
      <c r="L309" s="67"/>
      <c r="M309" s="67"/>
      <c r="N309" s="62"/>
      <c r="O309" s="62"/>
      <c r="P309" s="62"/>
      <c r="Q309" s="62"/>
      <c r="R309" s="62"/>
      <c r="S309" s="26"/>
      <c r="T309" s="62"/>
      <c r="U309" s="62"/>
      <c r="V309" s="56"/>
      <c r="W309" s="56"/>
      <c r="X309" s="56"/>
    </row>
    <row r="310" spans="3:24" s="2" customFormat="1" ht="15.75" customHeight="1">
      <c r="C310" s="17"/>
      <c r="D310" s="18"/>
      <c r="E310" s="18"/>
      <c r="F310" s="30"/>
      <c r="K310" s="67"/>
      <c r="L310" s="67"/>
      <c r="M310" s="67"/>
      <c r="N310" s="62"/>
      <c r="O310" s="62"/>
      <c r="P310" s="62"/>
      <c r="Q310" s="62"/>
      <c r="R310" s="62"/>
      <c r="S310" s="26"/>
      <c r="T310" s="62"/>
      <c r="U310" s="62"/>
      <c r="V310" s="56"/>
      <c r="W310" s="56"/>
      <c r="X310" s="56"/>
    </row>
    <row r="311" spans="3:24" s="2" customFormat="1" ht="15.75" customHeight="1">
      <c r="C311" s="17"/>
      <c r="D311" s="18"/>
      <c r="E311" s="18"/>
      <c r="F311" s="30"/>
      <c r="K311" s="67"/>
      <c r="L311" s="67"/>
      <c r="M311" s="67"/>
      <c r="N311" s="62"/>
      <c r="O311" s="62"/>
      <c r="P311" s="62"/>
      <c r="Q311" s="62"/>
      <c r="R311" s="62"/>
      <c r="S311" s="26"/>
      <c r="T311" s="62"/>
      <c r="U311" s="62"/>
      <c r="V311" s="56"/>
      <c r="W311" s="56"/>
      <c r="X311" s="56"/>
    </row>
    <row r="312" spans="3:24" s="2" customFormat="1" ht="15.75" customHeight="1">
      <c r="C312" s="17"/>
      <c r="D312" s="18"/>
      <c r="E312" s="18"/>
      <c r="F312" s="30"/>
      <c r="K312" s="67"/>
      <c r="L312" s="67"/>
      <c r="M312" s="67"/>
      <c r="N312" s="62"/>
      <c r="O312" s="62"/>
      <c r="P312" s="62"/>
      <c r="Q312" s="62"/>
      <c r="R312" s="62"/>
      <c r="S312" s="26"/>
      <c r="T312" s="62"/>
      <c r="U312" s="62"/>
      <c r="V312" s="56"/>
      <c r="W312" s="56"/>
      <c r="X312" s="56"/>
    </row>
    <row r="313" spans="3:24" s="2" customFormat="1" ht="15.75" customHeight="1">
      <c r="C313" s="17"/>
      <c r="D313" s="18"/>
      <c r="E313" s="18"/>
      <c r="F313" s="30"/>
      <c r="K313" s="67"/>
      <c r="L313" s="67"/>
      <c r="M313" s="67"/>
      <c r="N313" s="62"/>
      <c r="O313" s="62"/>
      <c r="P313" s="62"/>
      <c r="Q313" s="62"/>
      <c r="R313" s="62"/>
      <c r="S313" s="26"/>
      <c r="T313" s="62"/>
      <c r="U313" s="62"/>
      <c r="V313" s="56"/>
      <c r="W313" s="56"/>
      <c r="X313" s="56"/>
    </row>
    <row r="314" spans="3:24" s="2" customFormat="1" ht="15.75" customHeight="1">
      <c r="C314" s="17"/>
      <c r="D314" s="18"/>
      <c r="E314" s="18"/>
      <c r="F314" s="30"/>
      <c r="K314" s="67"/>
      <c r="L314" s="67"/>
      <c r="M314" s="67"/>
      <c r="N314" s="62"/>
      <c r="O314" s="62"/>
      <c r="P314" s="62"/>
      <c r="Q314" s="62"/>
      <c r="R314" s="62"/>
      <c r="S314" s="26"/>
      <c r="T314" s="62"/>
      <c r="U314" s="62"/>
      <c r="V314" s="56"/>
      <c r="W314" s="56"/>
      <c r="X314" s="56"/>
    </row>
    <row r="315" spans="3:24" s="2" customFormat="1" ht="15.75" customHeight="1">
      <c r="C315" s="17"/>
      <c r="D315" s="18"/>
      <c r="E315" s="18"/>
      <c r="F315" s="30"/>
      <c r="K315" s="67"/>
      <c r="L315" s="67"/>
      <c r="M315" s="67"/>
      <c r="N315" s="62"/>
      <c r="O315" s="62"/>
      <c r="P315" s="62"/>
      <c r="Q315" s="62"/>
      <c r="R315" s="62"/>
      <c r="S315" s="26"/>
      <c r="T315" s="62"/>
      <c r="U315" s="62"/>
      <c r="V315" s="56"/>
      <c r="W315" s="56"/>
      <c r="X315" s="56"/>
    </row>
    <row r="316" spans="3:24" s="2" customFormat="1" ht="15.75" customHeight="1">
      <c r="C316" s="17"/>
      <c r="D316" s="18"/>
      <c r="E316" s="18"/>
      <c r="F316" s="30"/>
      <c r="K316" s="67"/>
      <c r="L316" s="67"/>
      <c r="M316" s="67"/>
      <c r="N316" s="62"/>
      <c r="O316" s="62"/>
      <c r="P316" s="62"/>
      <c r="Q316" s="62"/>
      <c r="R316" s="62"/>
      <c r="S316" s="26"/>
      <c r="T316" s="62"/>
      <c r="U316" s="62"/>
      <c r="V316" s="56"/>
      <c r="W316" s="56"/>
      <c r="X316" s="56"/>
    </row>
    <row r="317" spans="3:24" s="2" customFormat="1" ht="15.75" customHeight="1">
      <c r="C317" s="17"/>
      <c r="D317" s="18"/>
      <c r="E317" s="18"/>
      <c r="F317" s="30"/>
      <c r="K317" s="67"/>
      <c r="L317" s="67"/>
      <c r="M317" s="67"/>
      <c r="N317" s="62"/>
      <c r="O317" s="62"/>
      <c r="P317" s="62"/>
      <c r="Q317" s="62"/>
      <c r="R317" s="62"/>
      <c r="S317" s="26"/>
      <c r="T317" s="62"/>
      <c r="U317" s="62"/>
      <c r="V317" s="56"/>
      <c r="W317" s="56"/>
      <c r="X317" s="56"/>
    </row>
    <row r="318" spans="3:24" s="2" customFormat="1" ht="15.75" customHeight="1">
      <c r="C318" s="17"/>
      <c r="D318" s="18"/>
      <c r="E318" s="18"/>
      <c r="F318" s="30"/>
      <c r="K318" s="67"/>
      <c r="L318" s="67"/>
      <c r="M318" s="67"/>
      <c r="N318" s="62"/>
      <c r="O318" s="62"/>
      <c r="P318" s="62"/>
      <c r="Q318" s="62"/>
      <c r="R318" s="62"/>
      <c r="S318" s="26"/>
      <c r="T318" s="62"/>
      <c r="U318" s="62"/>
      <c r="V318" s="56"/>
      <c r="W318" s="56"/>
      <c r="X318" s="56"/>
    </row>
    <row r="319" spans="3:24" s="2" customFormat="1" ht="15.75" customHeight="1">
      <c r="C319" s="17"/>
      <c r="D319" s="18"/>
      <c r="E319" s="18"/>
      <c r="F319" s="30"/>
      <c r="K319" s="67"/>
      <c r="L319" s="67"/>
      <c r="M319" s="67"/>
      <c r="N319" s="62"/>
      <c r="O319" s="62"/>
      <c r="P319" s="62"/>
      <c r="Q319" s="62"/>
      <c r="R319" s="62"/>
      <c r="S319" s="26"/>
      <c r="T319" s="62"/>
      <c r="U319" s="62"/>
      <c r="V319" s="56"/>
      <c r="W319" s="56"/>
      <c r="X319" s="56"/>
    </row>
    <row r="320" spans="3:24" s="2" customFormat="1" ht="15.75" customHeight="1">
      <c r="C320" s="17"/>
      <c r="D320" s="18"/>
      <c r="E320" s="18"/>
      <c r="F320" s="30"/>
      <c r="K320" s="67"/>
      <c r="L320" s="67"/>
      <c r="M320" s="67"/>
      <c r="N320" s="62"/>
      <c r="O320" s="62"/>
      <c r="P320" s="62"/>
      <c r="Q320" s="62"/>
      <c r="R320" s="62"/>
      <c r="S320" s="26"/>
      <c r="T320" s="62"/>
      <c r="U320" s="62"/>
      <c r="V320" s="56"/>
      <c r="W320" s="56"/>
      <c r="X320" s="56"/>
    </row>
    <row r="321" spans="3:24" s="2" customFormat="1" ht="15.75" customHeight="1">
      <c r="C321" s="17"/>
      <c r="D321" s="18"/>
      <c r="E321" s="18"/>
      <c r="F321" s="30"/>
      <c r="K321" s="67"/>
      <c r="L321" s="67"/>
      <c r="M321" s="67"/>
      <c r="N321" s="62"/>
      <c r="O321" s="62"/>
      <c r="P321" s="62"/>
      <c r="Q321" s="62"/>
      <c r="R321" s="62"/>
      <c r="S321" s="26"/>
      <c r="T321" s="62"/>
      <c r="U321" s="62"/>
      <c r="V321" s="56"/>
      <c r="W321" s="56"/>
      <c r="X321" s="56"/>
    </row>
    <row r="322" spans="3:24" s="2" customFormat="1" ht="15.75" customHeight="1">
      <c r="C322" s="17"/>
      <c r="D322" s="18"/>
      <c r="E322" s="18"/>
      <c r="F322" s="30"/>
      <c r="K322" s="67"/>
      <c r="L322" s="67"/>
      <c r="M322" s="67"/>
      <c r="N322" s="62"/>
      <c r="O322" s="62"/>
      <c r="P322" s="62"/>
      <c r="Q322" s="62"/>
      <c r="R322" s="62"/>
      <c r="S322" s="26"/>
      <c r="T322" s="62"/>
      <c r="U322" s="62"/>
      <c r="V322" s="56"/>
      <c r="W322" s="56"/>
      <c r="X322" s="56"/>
    </row>
    <row r="323" spans="3:24" s="2" customFormat="1" ht="15.75" customHeight="1">
      <c r="C323" s="17"/>
      <c r="D323" s="18"/>
      <c r="E323" s="18"/>
      <c r="F323" s="30"/>
      <c r="K323" s="67"/>
      <c r="L323" s="67"/>
      <c r="M323" s="67"/>
      <c r="N323" s="62"/>
      <c r="O323" s="62"/>
      <c r="P323" s="62"/>
      <c r="Q323" s="62"/>
      <c r="R323" s="62"/>
      <c r="S323" s="26"/>
      <c r="T323" s="62"/>
      <c r="U323" s="62"/>
      <c r="V323" s="56"/>
      <c r="W323" s="56"/>
      <c r="X323" s="56"/>
    </row>
    <row r="324" spans="3:24" s="2" customFormat="1" ht="15.75" customHeight="1">
      <c r="C324" s="17"/>
      <c r="D324" s="18"/>
      <c r="E324" s="18"/>
      <c r="F324" s="30"/>
      <c r="K324" s="67"/>
      <c r="L324" s="67"/>
      <c r="M324" s="67"/>
      <c r="N324" s="62"/>
      <c r="O324" s="62"/>
      <c r="P324" s="62"/>
      <c r="Q324" s="62"/>
      <c r="R324" s="62"/>
      <c r="S324" s="26"/>
      <c r="T324" s="62"/>
      <c r="U324" s="62"/>
      <c r="V324" s="56"/>
      <c r="W324" s="56"/>
      <c r="X324" s="56"/>
    </row>
    <row r="325" spans="3:24" s="2" customFormat="1" ht="15.75" customHeight="1">
      <c r="C325" s="17"/>
      <c r="D325" s="18"/>
      <c r="E325" s="18"/>
      <c r="F325" s="30"/>
      <c r="K325" s="67"/>
      <c r="L325" s="67"/>
      <c r="M325" s="67"/>
      <c r="N325" s="62"/>
      <c r="O325" s="62"/>
      <c r="P325" s="62"/>
      <c r="Q325" s="62"/>
      <c r="R325" s="62"/>
      <c r="S325" s="26"/>
      <c r="T325" s="62"/>
      <c r="U325" s="62"/>
      <c r="V325" s="56"/>
      <c r="W325" s="56"/>
      <c r="X325" s="56"/>
    </row>
    <row r="326" spans="3:24" s="2" customFormat="1" ht="15.75" customHeight="1">
      <c r="C326" s="17"/>
      <c r="D326" s="18"/>
      <c r="E326" s="18"/>
      <c r="F326" s="30"/>
      <c r="K326" s="67"/>
      <c r="L326" s="67"/>
      <c r="M326" s="67"/>
      <c r="N326" s="62"/>
      <c r="O326" s="62"/>
      <c r="P326" s="62"/>
      <c r="Q326" s="62"/>
      <c r="R326" s="62"/>
      <c r="S326" s="26"/>
      <c r="T326" s="62"/>
      <c r="U326" s="62"/>
      <c r="V326" s="56"/>
      <c r="W326" s="56"/>
      <c r="X326" s="56"/>
    </row>
    <row r="327" spans="3:24" s="2" customFormat="1" ht="15.75" customHeight="1">
      <c r="C327" s="17"/>
      <c r="D327" s="18"/>
      <c r="E327" s="18"/>
      <c r="F327" s="30"/>
      <c r="K327" s="67"/>
      <c r="L327" s="67"/>
      <c r="M327" s="67"/>
      <c r="N327" s="62"/>
      <c r="O327" s="62"/>
      <c r="P327" s="62"/>
      <c r="Q327" s="62"/>
      <c r="R327" s="62"/>
      <c r="S327" s="26"/>
      <c r="T327" s="62"/>
      <c r="U327" s="62"/>
      <c r="V327" s="56"/>
      <c r="W327" s="56"/>
      <c r="X327" s="56"/>
    </row>
    <row r="328" spans="3:24" s="2" customFormat="1" ht="15.75" customHeight="1">
      <c r="C328" s="17"/>
      <c r="D328" s="18"/>
      <c r="E328" s="18"/>
      <c r="F328" s="30"/>
      <c r="K328" s="67"/>
      <c r="L328" s="67"/>
      <c r="M328" s="67"/>
      <c r="N328" s="62"/>
      <c r="O328" s="62"/>
      <c r="P328" s="62"/>
      <c r="Q328" s="62"/>
      <c r="R328" s="62"/>
      <c r="S328" s="26"/>
      <c r="T328" s="62"/>
      <c r="U328" s="62"/>
      <c r="V328" s="56"/>
      <c r="W328" s="56"/>
      <c r="X328" s="56"/>
    </row>
    <row r="329" spans="3:24" s="2" customFormat="1" ht="15.75" customHeight="1">
      <c r="C329" s="17"/>
      <c r="D329" s="18"/>
      <c r="E329" s="18"/>
      <c r="F329" s="30"/>
      <c r="K329" s="67"/>
      <c r="L329" s="67"/>
      <c r="M329" s="67"/>
      <c r="N329" s="62"/>
      <c r="O329" s="62"/>
      <c r="P329" s="62"/>
      <c r="Q329" s="62"/>
      <c r="R329" s="62"/>
      <c r="S329" s="26"/>
      <c r="T329" s="62"/>
      <c r="U329" s="62"/>
      <c r="V329" s="56"/>
      <c r="W329" s="56"/>
      <c r="X329" s="56"/>
    </row>
    <row r="330" spans="3:24" s="2" customFormat="1" ht="15.75" customHeight="1">
      <c r="C330" s="17"/>
      <c r="D330" s="18"/>
      <c r="E330" s="18"/>
      <c r="F330" s="30"/>
      <c r="K330" s="67"/>
      <c r="L330" s="67"/>
      <c r="M330" s="67"/>
      <c r="N330" s="62"/>
      <c r="O330" s="62"/>
      <c r="P330" s="62"/>
      <c r="Q330" s="62"/>
      <c r="R330" s="62"/>
      <c r="S330" s="26"/>
      <c r="T330" s="62"/>
      <c r="U330" s="62"/>
      <c r="V330" s="56"/>
      <c r="W330" s="56"/>
      <c r="X330" s="56"/>
    </row>
    <row r="331" spans="3:24" s="2" customFormat="1" ht="15.75" customHeight="1">
      <c r="C331" s="17"/>
      <c r="D331" s="18"/>
      <c r="E331" s="18"/>
      <c r="F331" s="30"/>
      <c r="K331" s="67"/>
      <c r="L331" s="67"/>
      <c r="M331" s="67"/>
      <c r="N331" s="62"/>
      <c r="O331" s="62"/>
      <c r="P331" s="62"/>
      <c r="Q331" s="62"/>
      <c r="R331" s="62"/>
      <c r="S331" s="26"/>
      <c r="T331" s="62"/>
      <c r="U331" s="62"/>
      <c r="V331" s="56"/>
      <c r="W331" s="56"/>
      <c r="X331" s="56"/>
    </row>
    <row r="332" spans="3:24" s="2" customFormat="1" ht="15.75" customHeight="1">
      <c r="C332" s="17"/>
      <c r="D332" s="18"/>
      <c r="E332" s="18"/>
      <c r="F332" s="30"/>
      <c r="K332" s="67"/>
      <c r="L332" s="67"/>
      <c r="M332" s="67"/>
      <c r="N332" s="62"/>
      <c r="O332" s="62"/>
      <c r="P332" s="62"/>
      <c r="Q332" s="62"/>
      <c r="R332" s="62"/>
      <c r="S332" s="26"/>
      <c r="T332" s="62"/>
      <c r="U332" s="62"/>
      <c r="V332" s="56"/>
      <c r="W332" s="56"/>
      <c r="X332" s="56"/>
    </row>
    <row r="333" spans="3:24" s="2" customFormat="1" ht="15.75" customHeight="1">
      <c r="C333" s="17"/>
      <c r="D333" s="18"/>
      <c r="E333" s="18"/>
      <c r="F333" s="30"/>
      <c r="K333" s="67"/>
      <c r="L333" s="67"/>
      <c r="M333" s="67"/>
      <c r="N333" s="62"/>
      <c r="O333" s="62"/>
      <c r="P333" s="62"/>
      <c r="Q333" s="62"/>
      <c r="R333" s="62"/>
      <c r="S333" s="26"/>
      <c r="T333" s="62"/>
      <c r="U333" s="62"/>
      <c r="V333" s="56"/>
      <c r="W333" s="56"/>
      <c r="X333" s="56"/>
    </row>
    <row r="334" spans="3:24" s="2" customFormat="1" ht="15.75" customHeight="1">
      <c r="C334" s="17"/>
      <c r="D334" s="18"/>
      <c r="E334" s="18"/>
      <c r="F334" s="30"/>
      <c r="K334" s="67"/>
      <c r="L334" s="67"/>
      <c r="M334" s="67"/>
      <c r="N334" s="62"/>
      <c r="O334" s="62"/>
      <c r="P334" s="62"/>
      <c r="Q334" s="62"/>
      <c r="R334" s="62"/>
      <c r="S334" s="26"/>
      <c r="T334" s="62"/>
      <c r="U334" s="62"/>
      <c r="V334" s="56"/>
      <c r="W334" s="56"/>
      <c r="X334" s="56"/>
    </row>
    <row r="335" spans="3:24" s="2" customFormat="1" ht="15.75" customHeight="1">
      <c r="C335" s="17"/>
      <c r="D335" s="18"/>
      <c r="E335" s="18"/>
      <c r="F335" s="30"/>
      <c r="K335" s="67"/>
      <c r="L335" s="67"/>
      <c r="M335" s="67"/>
      <c r="N335" s="62"/>
      <c r="O335" s="62"/>
      <c r="P335" s="62"/>
      <c r="Q335" s="62"/>
      <c r="R335" s="62"/>
      <c r="S335" s="26"/>
      <c r="T335" s="62"/>
      <c r="U335" s="62"/>
      <c r="V335" s="56"/>
      <c r="W335" s="56"/>
      <c r="X335" s="56"/>
    </row>
    <row r="336" spans="3:24" s="2" customFormat="1" ht="15.75" customHeight="1">
      <c r="C336" s="17"/>
      <c r="D336" s="18"/>
      <c r="E336" s="18"/>
      <c r="F336" s="30"/>
      <c r="K336" s="67"/>
      <c r="L336" s="67"/>
      <c r="M336" s="67"/>
      <c r="N336" s="62"/>
      <c r="O336" s="62"/>
      <c r="P336" s="62"/>
      <c r="Q336" s="62"/>
      <c r="R336" s="62"/>
      <c r="S336" s="26"/>
      <c r="T336" s="62"/>
      <c r="U336" s="62"/>
      <c r="V336" s="56"/>
      <c r="W336" s="56"/>
      <c r="X336" s="56"/>
    </row>
    <row r="337" spans="3:24" s="2" customFormat="1" ht="15.75" customHeight="1">
      <c r="C337" s="17"/>
      <c r="D337" s="18"/>
      <c r="E337" s="18"/>
      <c r="F337" s="30"/>
      <c r="K337" s="67"/>
      <c r="L337" s="67"/>
      <c r="M337" s="67"/>
      <c r="N337" s="62"/>
      <c r="O337" s="62"/>
      <c r="P337" s="62"/>
      <c r="Q337" s="62"/>
      <c r="R337" s="62"/>
      <c r="S337" s="26"/>
      <c r="T337" s="62"/>
      <c r="U337" s="62"/>
      <c r="V337" s="56"/>
      <c r="W337" s="56"/>
      <c r="X337" s="56"/>
    </row>
    <row r="338" spans="3:24" s="2" customFormat="1" ht="15.75" customHeight="1">
      <c r="C338" s="17"/>
      <c r="D338" s="18"/>
      <c r="E338" s="18"/>
      <c r="F338" s="30"/>
      <c r="K338" s="67"/>
      <c r="L338" s="67"/>
      <c r="M338" s="67"/>
      <c r="N338" s="62"/>
      <c r="O338" s="62"/>
      <c r="P338" s="62"/>
      <c r="Q338" s="62"/>
      <c r="R338" s="62"/>
      <c r="S338" s="26"/>
      <c r="T338" s="62"/>
      <c r="U338" s="62"/>
      <c r="V338" s="56"/>
      <c r="W338" s="56"/>
      <c r="X338" s="56"/>
    </row>
    <row r="339" spans="3:24" s="2" customFormat="1" ht="15.75" customHeight="1">
      <c r="C339" s="17"/>
      <c r="D339" s="18"/>
      <c r="E339" s="18"/>
      <c r="F339" s="30"/>
      <c r="K339" s="67"/>
      <c r="L339" s="67"/>
      <c r="M339" s="67"/>
      <c r="N339" s="62"/>
      <c r="O339" s="62"/>
      <c r="P339" s="62"/>
      <c r="Q339" s="62"/>
      <c r="R339" s="62"/>
      <c r="S339" s="26"/>
      <c r="T339" s="62"/>
      <c r="U339" s="62"/>
      <c r="V339" s="56"/>
      <c r="W339" s="56"/>
      <c r="X339" s="56"/>
    </row>
    <row r="340" spans="3:24" s="2" customFormat="1" ht="15.75" customHeight="1">
      <c r="C340" s="17"/>
      <c r="D340" s="18"/>
      <c r="E340" s="18"/>
      <c r="F340" s="30"/>
      <c r="K340" s="67"/>
      <c r="L340" s="67"/>
      <c r="M340" s="67"/>
      <c r="N340" s="62"/>
      <c r="O340" s="62"/>
      <c r="P340" s="62"/>
      <c r="Q340" s="62"/>
      <c r="R340" s="62"/>
      <c r="S340" s="26"/>
      <c r="T340" s="62"/>
      <c r="U340" s="62"/>
      <c r="V340" s="56"/>
      <c r="W340" s="56"/>
      <c r="X340" s="56"/>
    </row>
    <row r="341" spans="3:24" s="2" customFormat="1" ht="15.75" customHeight="1">
      <c r="C341" s="17"/>
      <c r="D341" s="18"/>
      <c r="E341" s="18"/>
      <c r="F341" s="30"/>
      <c r="K341" s="67"/>
      <c r="L341" s="67"/>
      <c r="M341" s="67"/>
      <c r="N341" s="62"/>
      <c r="O341" s="62"/>
      <c r="P341" s="62"/>
      <c r="Q341" s="62"/>
      <c r="R341" s="62"/>
      <c r="S341" s="26"/>
      <c r="T341" s="62"/>
      <c r="U341" s="62"/>
      <c r="V341" s="56"/>
      <c r="W341" s="56"/>
      <c r="X341" s="56"/>
    </row>
    <row r="342" spans="3:24" s="2" customFormat="1" ht="15.75" customHeight="1">
      <c r="C342" s="17"/>
      <c r="D342" s="18"/>
      <c r="E342" s="18"/>
      <c r="F342" s="30"/>
      <c r="K342" s="67"/>
      <c r="L342" s="67"/>
      <c r="M342" s="67"/>
      <c r="N342" s="62"/>
      <c r="O342" s="62"/>
      <c r="P342" s="62"/>
      <c r="Q342" s="62"/>
      <c r="R342" s="62"/>
      <c r="S342" s="26"/>
      <c r="T342" s="62"/>
      <c r="U342" s="62"/>
      <c r="V342" s="56"/>
      <c r="W342" s="56"/>
      <c r="X342" s="56"/>
    </row>
    <row r="343" spans="3:24" s="2" customFormat="1" ht="15.75" customHeight="1">
      <c r="C343" s="17"/>
      <c r="D343" s="18"/>
      <c r="E343" s="18"/>
      <c r="F343" s="30"/>
      <c r="K343" s="67"/>
      <c r="L343" s="67"/>
      <c r="M343" s="67"/>
      <c r="N343" s="62"/>
      <c r="O343" s="62"/>
      <c r="P343" s="62"/>
      <c r="Q343" s="62"/>
      <c r="R343" s="62"/>
      <c r="S343" s="26"/>
      <c r="T343" s="62"/>
      <c r="U343" s="62"/>
      <c r="V343" s="56"/>
      <c r="W343" s="56"/>
      <c r="X343" s="56"/>
    </row>
    <row r="344" spans="3:24" s="2" customFormat="1" ht="15.75" customHeight="1">
      <c r="C344" s="17"/>
      <c r="D344" s="18"/>
      <c r="E344" s="18"/>
      <c r="F344" s="30"/>
      <c r="K344" s="67"/>
      <c r="L344" s="67"/>
      <c r="M344" s="67"/>
      <c r="N344" s="62"/>
      <c r="O344" s="62"/>
      <c r="P344" s="62"/>
      <c r="Q344" s="62"/>
      <c r="R344" s="62"/>
      <c r="S344" s="26"/>
      <c r="T344" s="62"/>
      <c r="U344" s="62"/>
      <c r="V344" s="56"/>
      <c r="W344" s="56"/>
      <c r="X344" s="56"/>
    </row>
    <row r="345" spans="3:24" s="2" customFormat="1" ht="15.75" customHeight="1">
      <c r="C345" s="17"/>
      <c r="D345" s="18"/>
      <c r="E345" s="18"/>
      <c r="F345" s="30"/>
      <c r="K345" s="67"/>
      <c r="L345" s="67"/>
      <c r="M345" s="67"/>
      <c r="N345" s="62"/>
      <c r="O345" s="62"/>
      <c r="P345" s="62"/>
      <c r="Q345" s="62"/>
      <c r="R345" s="62"/>
      <c r="S345" s="26"/>
      <c r="T345" s="62"/>
      <c r="U345" s="62"/>
      <c r="V345" s="56"/>
      <c r="W345" s="56"/>
      <c r="X345" s="56"/>
    </row>
    <row r="346" spans="3:24" s="2" customFormat="1" ht="15.75" customHeight="1">
      <c r="C346" s="17"/>
      <c r="D346" s="18"/>
      <c r="E346" s="18"/>
      <c r="F346" s="30"/>
      <c r="K346" s="67"/>
      <c r="L346" s="67"/>
      <c r="M346" s="67"/>
      <c r="N346" s="62"/>
      <c r="O346" s="62"/>
      <c r="P346" s="62"/>
      <c r="Q346" s="62"/>
      <c r="R346" s="62"/>
      <c r="S346" s="26"/>
      <c r="T346" s="62"/>
      <c r="U346" s="62"/>
      <c r="V346" s="56"/>
      <c r="W346" s="56"/>
      <c r="X346" s="56"/>
    </row>
    <row r="347" spans="3:24" s="2" customFormat="1" ht="15.75" customHeight="1">
      <c r="C347" s="17"/>
      <c r="D347" s="18"/>
      <c r="E347" s="18"/>
      <c r="F347" s="30"/>
      <c r="K347" s="67"/>
      <c r="L347" s="67"/>
      <c r="M347" s="67"/>
      <c r="N347" s="62"/>
      <c r="O347" s="62"/>
      <c r="P347" s="62"/>
      <c r="Q347" s="62"/>
      <c r="R347" s="62"/>
      <c r="S347" s="26"/>
      <c r="T347" s="62"/>
      <c r="U347" s="62"/>
      <c r="V347" s="56"/>
      <c r="W347" s="56"/>
      <c r="X347" s="56"/>
    </row>
    <row r="348" spans="3:24" s="2" customFormat="1" ht="15.75" customHeight="1">
      <c r="C348" s="17"/>
      <c r="D348" s="18"/>
      <c r="E348" s="18"/>
      <c r="F348" s="30"/>
      <c r="K348" s="67"/>
      <c r="L348" s="67"/>
      <c r="M348" s="67"/>
      <c r="N348" s="62"/>
      <c r="O348" s="62"/>
      <c r="P348" s="62"/>
      <c r="Q348" s="62"/>
      <c r="R348" s="62"/>
      <c r="S348" s="26"/>
      <c r="T348" s="62"/>
      <c r="U348" s="62"/>
      <c r="V348" s="56"/>
      <c r="W348" s="56"/>
      <c r="X348" s="56"/>
    </row>
    <row r="349" spans="3:24" s="2" customFormat="1" ht="15.75" customHeight="1">
      <c r="C349" s="17"/>
      <c r="D349" s="18"/>
      <c r="E349" s="18"/>
      <c r="F349" s="30"/>
      <c r="K349" s="67"/>
      <c r="L349" s="67"/>
      <c r="M349" s="67"/>
      <c r="N349" s="62"/>
      <c r="O349" s="62"/>
      <c r="P349" s="62"/>
      <c r="Q349" s="62"/>
      <c r="R349" s="62"/>
      <c r="S349" s="26"/>
      <c r="T349" s="62"/>
      <c r="U349" s="62"/>
      <c r="V349" s="56"/>
      <c r="W349" s="56"/>
      <c r="X349" s="56"/>
    </row>
    <row r="350" spans="3:24" s="2" customFormat="1" ht="15.75" customHeight="1">
      <c r="C350" s="17"/>
      <c r="D350" s="18"/>
      <c r="E350" s="18"/>
      <c r="F350" s="30"/>
      <c r="K350" s="67"/>
      <c r="L350" s="67"/>
      <c r="M350" s="67"/>
      <c r="N350" s="62"/>
      <c r="O350" s="62"/>
      <c r="P350" s="62"/>
      <c r="Q350" s="62"/>
      <c r="R350" s="62"/>
      <c r="S350" s="26"/>
      <c r="T350" s="62"/>
      <c r="U350" s="62"/>
      <c r="V350" s="56"/>
      <c r="W350" s="56"/>
      <c r="X350" s="56"/>
    </row>
    <row r="351" spans="3:24" s="2" customFormat="1" ht="15.75" customHeight="1">
      <c r="C351" s="17"/>
      <c r="D351" s="18"/>
      <c r="E351" s="18"/>
      <c r="F351" s="30"/>
      <c r="K351" s="67"/>
      <c r="L351" s="67"/>
      <c r="M351" s="67"/>
      <c r="N351" s="62"/>
      <c r="O351" s="62"/>
      <c r="P351" s="62"/>
      <c r="Q351" s="62"/>
      <c r="R351" s="62"/>
      <c r="S351" s="26"/>
      <c r="T351" s="62"/>
      <c r="U351" s="62"/>
      <c r="V351" s="56"/>
      <c r="W351" s="56"/>
      <c r="X351" s="56"/>
    </row>
    <row r="352" spans="3:24" s="2" customFormat="1" ht="15.75" customHeight="1">
      <c r="C352" s="17"/>
      <c r="D352" s="18"/>
      <c r="E352" s="18"/>
      <c r="F352" s="30"/>
      <c r="K352" s="67"/>
      <c r="L352" s="67"/>
      <c r="M352" s="67"/>
      <c r="N352" s="62"/>
      <c r="O352" s="62"/>
      <c r="P352" s="62"/>
      <c r="Q352" s="62"/>
      <c r="R352" s="62"/>
      <c r="S352" s="26"/>
      <c r="T352" s="62"/>
      <c r="U352" s="62"/>
      <c r="V352" s="56"/>
      <c r="W352" s="56"/>
      <c r="X352" s="56"/>
    </row>
    <row r="353" spans="3:24" s="2" customFormat="1" ht="15.75" customHeight="1">
      <c r="C353" s="17"/>
      <c r="D353" s="18"/>
      <c r="E353" s="18"/>
      <c r="F353" s="30"/>
      <c r="K353" s="67"/>
      <c r="L353" s="67"/>
      <c r="M353" s="67"/>
      <c r="N353" s="62"/>
      <c r="O353" s="62"/>
      <c r="P353" s="62"/>
      <c r="Q353" s="62"/>
      <c r="R353" s="62"/>
      <c r="S353" s="26"/>
      <c r="T353" s="62"/>
      <c r="U353" s="62"/>
      <c r="V353" s="56"/>
      <c r="W353" s="56"/>
      <c r="X353" s="56"/>
    </row>
    <row r="354" spans="3:24" s="2" customFormat="1" ht="15.75" customHeight="1">
      <c r="C354" s="17"/>
      <c r="D354" s="18"/>
      <c r="E354" s="18"/>
      <c r="F354" s="30"/>
      <c r="K354" s="67"/>
      <c r="L354" s="67"/>
      <c r="M354" s="67"/>
      <c r="N354" s="62"/>
      <c r="O354" s="62"/>
      <c r="P354" s="62"/>
      <c r="Q354" s="62"/>
      <c r="R354" s="62"/>
      <c r="S354" s="26"/>
      <c r="T354" s="62"/>
      <c r="U354" s="62"/>
      <c r="V354" s="56"/>
      <c r="W354" s="56"/>
      <c r="X354" s="56"/>
    </row>
    <row r="355" spans="3:24" s="2" customFormat="1" ht="15.75" customHeight="1">
      <c r="C355" s="17"/>
      <c r="D355" s="18"/>
      <c r="E355" s="18"/>
      <c r="F355" s="30"/>
      <c r="K355" s="67"/>
      <c r="L355" s="67"/>
      <c r="M355" s="67"/>
      <c r="N355" s="62"/>
      <c r="O355" s="62"/>
      <c r="P355" s="62"/>
      <c r="Q355" s="62"/>
      <c r="R355" s="62"/>
      <c r="S355" s="26"/>
      <c r="T355" s="62"/>
      <c r="U355" s="62"/>
      <c r="V355" s="56"/>
      <c r="W355" s="56"/>
      <c r="X355" s="56"/>
    </row>
    <row r="356" spans="3:24" s="2" customFormat="1" ht="15.75" customHeight="1">
      <c r="C356" s="17"/>
      <c r="D356" s="18"/>
      <c r="E356" s="18"/>
      <c r="F356" s="30"/>
      <c r="K356" s="67"/>
      <c r="L356" s="67"/>
      <c r="M356" s="67"/>
      <c r="N356" s="62"/>
      <c r="O356" s="62"/>
      <c r="P356" s="62"/>
      <c r="Q356" s="62"/>
      <c r="R356" s="62"/>
      <c r="S356" s="26"/>
      <c r="T356" s="62"/>
      <c r="U356" s="62"/>
      <c r="V356" s="56"/>
      <c r="W356" s="56"/>
      <c r="X356" s="56"/>
    </row>
    <row r="357" spans="3:24" s="2" customFormat="1" ht="15.75" customHeight="1">
      <c r="C357" s="17"/>
      <c r="D357" s="18"/>
      <c r="E357" s="18"/>
      <c r="F357" s="30"/>
      <c r="K357" s="67"/>
      <c r="L357" s="67"/>
      <c r="M357" s="67"/>
      <c r="N357" s="62"/>
      <c r="O357" s="62"/>
      <c r="P357" s="62"/>
      <c r="Q357" s="62"/>
      <c r="R357" s="62"/>
      <c r="S357" s="26"/>
      <c r="T357" s="62"/>
      <c r="U357" s="62"/>
      <c r="V357" s="56"/>
      <c r="W357" s="56"/>
      <c r="X357" s="56"/>
    </row>
    <row r="358" spans="3:24" s="2" customFormat="1" ht="15.75" customHeight="1">
      <c r="C358" s="17"/>
      <c r="D358" s="18"/>
      <c r="E358" s="18"/>
      <c r="F358" s="30"/>
      <c r="K358" s="67"/>
      <c r="L358" s="67"/>
      <c r="M358" s="67"/>
      <c r="N358" s="62"/>
      <c r="O358" s="62"/>
      <c r="P358" s="62"/>
      <c r="Q358" s="62"/>
      <c r="R358" s="62"/>
      <c r="S358" s="26"/>
      <c r="T358" s="62"/>
      <c r="U358" s="62"/>
      <c r="V358" s="56"/>
      <c r="W358" s="56"/>
      <c r="X358" s="56"/>
    </row>
    <row r="359" spans="3:24" s="2" customFormat="1" ht="15.75" customHeight="1">
      <c r="C359" s="17"/>
      <c r="D359" s="18"/>
      <c r="E359" s="18"/>
      <c r="F359" s="30"/>
      <c r="K359" s="67"/>
      <c r="L359" s="67"/>
      <c r="M359" s="67"/>
      <c r="N359" s="62"/>
      <c r="O359" s="62"/>
      <c r="P359" s="62"/>
      <c r="Q359" s="62"/>
      <c r="R359" s="62"/>
      <c r="S359" s="26"/>
      <c r="T359" s="62"/>
      <c r="U359" s="62"/>
      <c r="V359" s="56"/>
      <c r="W359" s="56"/>
      <c r="X359" s="56"/>
    </row>
    <row r="360" spans="3:24" s="2" customFormat="1" ht="15.75" customHeight="1">
      <c r="C360" s="17"/>
      <c r="D360" s="18"/>
      <c r="E360" s="18"/>
      <c r="F360" s="30"/>
      <c r="K360" s="67"/>
      <c r="L360" s="67"/>
      <c r="M360" s="67"/>
      <c r="N360" s="62"/>
      <c r="O360" s="62"/>
      <c r="P360" s="62"/>
      <c r="Q360" s="62"/>
      <c r="R360" s="62"/>
      <c r="S360" s="26"/>
      <c r="T360" s="62"/>
      <c r="U360" s="62"/>
      <c r="V360" s="56"/>
      <c r="W360" s="56"/>
      <c r="X360" s="56"/>
    </row>
    <row r="361" spans="3:24" s="2" customFormat="1" ht="15.75" customHeight="1">
      <c r="C361" s="17"/>
      <c r="D361" s="18"/>
      <c r="E361" s="18"/>
      <c r="F361" s="30"/>
      <c r="K361" s="67"/>
      <c r="L361" s="67"/>
      <c r="M361" s="67"/>
      <c r="N361" s="62"/>
      <c r="O361" s="62"/>
      <c r="P361" s="62"/>
      <c r="Q361" s="62"/>
      <c r="R361" s="62"/>
      <c r="S361" s="26"/>
      <c r="T361" s="62"/>
      <c r="U361" s="62"/>
      <c r="V361" s="56"/>
      <c r="W361" s="56"/>
      <c r="X361" s="56"/>
    </row>
    <row r="362" spans="3:24" s="2" customFormat="1" ht="15.75" customHeight="1">
      <c r="C362" s="17"/>
      <c r="D362" s="18"/>
      <c r="E362" s="18"/>
      <c r="F362" s="30"/>
      <c r="K362" s="67"/>
      <c r="L362" s="67"/>
      <c r="M362" s="67"/>
      <c r="N362" s="62"/>
      <c r="O362" s="62"/>
      <c r="P362" s="62"/>
      <c r="Q362" s="62"/>
      <c r="R362" s="62"/>
      <c r="S362" s="26"/>
      <c r="T362" s="62"/>
      <c r="U362" s="62"/>
      <c r="V362" s="56"/>
      <c r="W362" s="56"/>
      <c r="X362" s="56"/>
    </row>
    <row r="363" spans="3:24" s="2" customFormat="1" ht="15.75" customHeight="1">
      <c r="C363" s="17"/>
      <c r="D363" s="18"/>
      <c r="E363" s="18"/>
      <c r="F363" s="30"/>
      <c r="K363" s="67"/>
      <c r="L363" s="67"/>
      <c r="M363" s="67"/>
      <c r="N363" s="62"/>
      <c r="O363" s="62"/>
      <c r="P363" s="62"/>
      <c r="Q363" s="62"/>
      <c r="R363" s="62"/>
      <c r="S363" s="26"/>
      <c r="T363" s="62"/>
      <c r="U363" s="62"/>
      <c r="V363" s="56"/>
      <c r="W363" s="56"/>
      <c r="X363" s="56"/>
    </row>
    <row r="364" spans="3:24" s="2" customFormat="1" ht="15.75" customHeight="1">
      <c r="C364" s="17"/>
      <c r="D364" s="18"/>
      <c r="E364" s="18"/>
      <c r="F364" s="30"/>
      <c r="K364" s="67"/>
      <c r="L364" s="67"/>
      <c r="M364" s="67"/>
      <c r="N364" s="62"/>
      <c r="O364" s="62"/>
      <c r="P364" s="62"/>
      <c r="Q364" s="62"/>
      <c r="R364" s="62"/>
      <c r="S364" s="26"/>
      <c r="T364" s="62"/>
      <c r="U364" s="62"/>
      <c r="V364" s="56"/>
      <c r="W364" s="56"/>
      <c r="X364" s="56"/>
    </row>
    <row r="365" spans="3:24" s="2" customFormat="1" ht="15.75" customHeight="1">
      <c r="C365" s="17"/>
      <c r="D365" s="18"/>
      <c r="E365" s="18"/>
      <c r="F365" s="30"/>
      <c r="K365" s="67"/>
      <c r="L365" s="67"/>
      <c r="M365" s="67"/>
      <c r="N365" s="62"/>
      <c r="O365" s="62"/>
      <c r="P365" s="62"/>
      <c r="Q365" s="62"/>
      <c r="R365" s="62"/>
      <c r="S365" s="26"/>
      <c r="T365" s="62"/>
      <c r="U365" s="62"/>
      <c r="V365" s="56"/>
      <c r="W365" s="56"/>
      <c r="X365" s="56"/>
    </row>
    <row r="366" spans="3:24" s="2" customFormat="1" ht="15.75" customHeight="1">
      <c r="C366" s="17"/>
      <c r="D366" s="18"/>
      <c r="E366" s="18"/>
      <c r="F366" s="30"/>
      <c r="K366" s="67"/>
      <c r="L366" s="67"/>
      <c r="M366" s="67"/>
      <c r="N366" s="62"/>
      <c r="O366" s="62"/>
      <c r="P366" s="62"/>
      <c r="Q366" s="62"/>
      <c r="R366" s="62"/>
      <c r="S366" s="26"/>
      <c r="T366" s="62"/>
      <c r="U366" s="62"/>
      <c r="V366" s="56"/>
      <c r="W366" s="56"/>
      <c r="X366" s="56"/>
    </row>
    <row r="367" spans="3:24" s="2" customFormat="1" ht="15.75" customHeight="1">
      <c r="C367" s="17"/>
      <c r="D367" s="18"/>
      <c r="E367" s="18"/>
      <c r="F367" s="30"/>
      <c r="K367" s="67"/>
      <c r="L367" s="67"/>
      <c r="M367" s="67"/>
      <c r="N367" s="62"/>
      <c r="O367" s="62"/>
      <c r="P367" s="62"/>
      <c r="Q367" s="62"/>
      <c r="R367" s="62"/>
      <c r="S367" s="26"/>
      <c r="T367" s="62"/>
      <c r="U367" s="62"/>
      <c r="V367" s="56"/>
      <c r="W367" s="56"/>
      <c r="X367" s="56"/>
    </row>
    <row r="368" spans="3:24" s="2" customFormat="1" ht="15.75" customHeight="1">
      <c r="C368" s="17"/>
      <c r="D368" s="18"/>
      <c r="E368" s="18"/>
      <c r="F368" s="30"/>
      <c r="K368" s="67"/>
      <c r="L368" s="67"/>
      <c r="M368" s="67"/>
      <c r="N368" s="62"/>
      <c r="O368" s="62"/>
      <c r="P368" s="62"/>
      <c r="Q368" s="62"/>
      <c r="R368" s="62"/>
      <c r="S368" s="26"/>
      <c r="T368" s="62"/>
      <c r="U368" s="62"/>
      <c r="V368" s="56"/>
      <c r="W368" s="56"/>
      <c r="X368" s="56"/>
    </row>
    <row r="369" spans="3:24" s="2" customFormat="1" ht="15.75" customHeight="1">
      <c r="C369" s="17"/>
      <c r="D369" s="18"/>
      <c r="E369" s="18"/>
      <c r="F369" s="30"/>
      <c r="K369" s="67"/>
      <c r="L369" s="67"/>
      <c r="M369" s="67"/>
      <c r="N369" s="62"/>
      <c r="O369" s="62"/>
      <c r="P369" s="62"/>
      <c r="Q369" s="62"/>
      <c r="R369" s="62"/>
      <c r="S369" s="26"/>
      <c r="T369" s="62"/>
      <c r="U369" s="62"/>
      <c r="V369" s="56"/>
      <c r="W369" s="56"/>
      <c r="X369" s="56"/>
    </row>
    <row r="370" spans="3:24" s="2" customFormat="1" ht="15.75" customHeight="1">
      <c r="C370" s="17"/>
      <c r="D370" s="18"/>
      <c r="E370" s="18"/>
      <c r="F370" s="30"/>
      <c r="K370" s="67"/>
      <c r="L370" s="67"/>
      <c r="M370" s="67"/>
      <c r="N370" s="62"/>
      <c r="O370" s="62"/>
      <c r="P370" s="62"/>
      <c r="Q370" s="62"/>
      <c r="R370" s="62"/>
      <c r="S370" s="26"/>
      <c r="T370" s="62"/>
      <c r="U370" s="62"/>
      <c r="V370" s="56"/>
      <c r="W370" s="56"/>
      <c r="X370" s="56"/>
    </row>
    <row r="371" spans="3:24" s="2" customFormat="1" ht="15.75" customHeight="1">
      <c r="C371" s="17"/>
      <c r="D371" s="18"/>
      <c r="E371" s="18"/>
      <c r="F371" s="30"/>
      <c r="K371" s="67"/>
      <c r="L371" s="67"/>
      <c r="M371" s="67"/>
      <c r="N371" s="62"/>
      <c r="O371" s="62"/>
      <c r="P371" s="62"/>
      <c r="Q371" s="62"/>
      <c r="R371" s="62"/>
      <c r="S371" s="26"/>
      <c r="T371" s="62"/>
      <c r="U371" s="62"/>
      <c r="V371" s="56"/>
      <c r="W371" s="56"/>
      <c r="X371" s="56"/>
    </row>
    <row r="372" spans="3:24" s="2" customFormat="1" ht="15.75" customHeight="1">
      <c r="C372" s="17"/>
      <c r="D372" s="18"/>
      <c r="E372" s="18"/>
      <c r="F372" s="30"/>
      <c r="K372" s="67"/>
      <c r="L372" s="67"/>
      <c r="M372" s="67"/>
      <c r="N372" s="62"/>
      <c r="O372" s="62"/>
      <c r="P372" s="62"/>
      <c r="Q372" s="62"/>
      <c r="R372" s="62"/>
      <c r="S372" s="26"/>
      <c r="T372" s="62"/>
      <c r="U372" s="62"/>
      <c r="V372" s="56"/>
      <c r="W372" s="56"/>
      <c r="X372" s="56"/>
    </row>
    <row r="373" spans="3:24" s="2" customFormat="1" ht="15.75" customHeight="1">
      <c r="C373" s="17"/>
      <c r="D373" s="18"/>
      <c r="E373" s="18"/>
      <c r="F373" s="30"/>
      <c r="K373" s="67"/>
      <c r="L373" s="67"/>
      <c r="M373" s="67"/>
      <c r="N373" s="62"/>
      <c r="O373" s="62"/>
      <c r="P373" s="62"/>
      <c r="Q373" s="62"/>
      <c r="R373" s="62"/>
      <c r="S373" s="26"/>
      <c r="T373" s="62"/>
      <c r="U373" s="62"/>
      <c r="V373" s="56"/>
      <c r="W373" s="56"/>
      <c r="X373" s="56"/>
    </row>
    <row r="374" spans="3:24" s="2" customFormat="1" ht="15.75" customHeight="1">
      <c r="C374" s="17"/>
      <c r="D374" s="18"/>
      <c r="E374" s="18"/>
      <c r="F374" s="30"/>
      <c r="K374" s="67"/>
      <c r="L374" s="67"/>
      <c r="M374" s="67"/>
      <c r="N374" s="62"/>
      <c r="O374" s="62"/>
      <c r="P374" s="62"/>
      <c r="Q374" s="62"/>
      <c r="R374" s="62"/>
      <c r="S374" s="26"/>
      <c r="T374" s="62"/>
      <c r="U374" s="62"/>
      <c r="V374" s="56"/>
      <c r="W374" s="56"/>
      <c r="X374" s="56"/>
    </row>
    <row r="375" spans="3:24" s="2" customFormat="1" ht="15.75" customHeight="1">
      <c r="C375" s="17"/>
      <c r="D375" s="18"/>
      <c r="E375" s="18"/>
      <c r="F375" s="30"/>
      <c r="K375" s="67"/>
      <c r="L375" s="67"/>
      <c r="M375" s="67"/>
      <c r="N375" s="62"/>
      <c r="O375" s="62"/>
      <c r="P375" s="62"/>
      <c r="Q375" s="62"/>
      <c r="R375" s="62"/>
      <c r="S375" s="26"/>
      <c r="T375" s="62"/>
      <c r="U375" s="62"/>
      <c r="V375" s="56"/>
      <c r="W375" s="56"/>
      <c r="X375" s="56"/>
    </row>
    <row r="376" spans="3:24" s="2" customFormat="1" ht="15.75" customHeight="1">
      <c r="C376" s="17"/>
      <c r="D376" s="18"/>
      <c r="E376" s="18"/>
      <c r="F376" s="30"/>
      <c r="K376" s="67"/>
      <c r="L376" s="67"/>
      <c r="M376" s="67"/>
      <c r="N376" s="62"/>
      <c r="O376" s="62"/>
      <c r="P376" s="62"/>
      <c r="Q376" s="62"/>
      <c r="R376" s="62"/>
      <c r="S376" s="26"/>
      <c r="T376" s="62"/>
      <c r="U376" s="62"/>
      <c r="V376" s="56"/>
      <c r="W376" s="56"/>
      <c r="X376" s="56"/>
    </row>
    <row r="377" spans="3:24" s="2" customFormat="1" ht="15.75" customHeight="1">
      <c r="C377" s="17"/>
      <c r="D377" s="18"/>
      <c r="E377" s="18"/>
      <c r="F377" s="30"/>
      <c r="K377" s="67"/>
      <c r="L377" s="67"/>
      <c r="M377" s="67"/>
      <c r="N377" s="62"/>
      <c r="O377" s="62"/>
      <c r="P377" s="62"/>
      <c r="Q377" s="62"/>
      <c r="R377" s="62"/>
      <c r="S377" s="26"/>
      <c r="T377" s="62"/>
      <c r="U377" s="62"/>
      <c r="V377" s="56"/>
      <c r="W377" s="56"/>
      <c r="X377" s="56"/>
    </row>
    <row r="378" spans="3:24" s="2" customFormat="1" ht="15.75" customHeight="1">
      <c r="C378" s="17"/>
      <c r="D378" s="18"/>
      <c r="E378" s="18"/>
      <c r="F378" s="30"/>
      <c r="K378" s="67"/>
      <c r="L378" s="67"/>
      <c r="M378" s="67"/>
      <c r="N378" s="62"/>
      <c r="O378" s="62"/>
      <c r="P378" s="62"/>
      <c r="Q378" s="62"/>
      <c r="R378" s="62"/>
      <c r="S378" s="26"/>
      <c r="T378" s="62"/>
      <c r="U378" s="62"/>
      <c r="V378" s="56"/>
      <c r="W378" s="56"/>
      <c r="X378" s="56"/>
    </row>
    <row r="379" spans="3:24" s="2" customFormat="1" ht="15.75" customHeight="1">
      <c r="C379" s="17"/>
      <c r="D379" s="18"/>
      <c r="E379" s="18"/>
      <c r="F379" s="30"/>
      <c r="K379" s="67"/>
      <c r="L379" s="67"/>
      <c r="M379" s="67"/>
      <c r="N379" s="62"/>
      <c r="O379" s="62"/>
      <c r="P379" s="62"/>
      <c r="Q379" s="62"/>
      <c r="R379" s="62"/>
      <c r="S379" s="26"/>
      <c r="T379" s="62"/>
      <c r="U379" s="62"/>
      <c r="V379" s="56"/>
      <c r="W379" s="56"/>
      <c r="X379" s="56"/>
    </row>
    <row r="380" spans="3:24" s="2" customFormat="1" ht="15.75" customHeight="1">
      <c r="C380" s="17"/>
      <c r="D380" s="18"/>
      <c r="E380" s="18"/>
      <c r="F380" s="30"/>
      <c r="K380" s="67"/>
      <c r="L380" s="67"/>
      <c r="M380" s="67"/>
      <c r="N380" s="62"/>
      <c r="O380" s="62"/>
      <c r="P380" s="62"/>
      <c r="Q380" s="62"/>
      <c r="R380" s="62"/>
      <c r="S380" s="26"/>
      <c r="T380" s="62"/>
      <c r="U380" s="62"/>
      <c r="V380" s="56"/>
      <c r="W380" s="56"/>
      <c r="X380" s="56"/>
    </row>
    <row r="381" spans="3:24" s="2" customFormat="1" ht="15.75" customHeight="1">
      <c r="C381" s="17"/>
      <c r="D381" s="18"/>
      <c r="E381" s="18"/>
      <c r="F381" s="30"/>
      <c r="K381" s="67"/>
      <c r="L381" s="67"/>
      <c r="M381" s="67"/>
      <c r="N381" s="62"/>
      <c r="O381" s="62"/>
      <c r="P381" s="62"/>
      <c r="Q381" s="62"/>
      <c r="R381" s="62"/>
      <c r="S381" s="26"/>
      <c r="T381" s="62"/>
      <c r="U381" s="62"/>
      <c r="V381" s="56"/>
      <c r="W381" s="56"/>
      <c r="X381" s="56"/>
    </row>
    <row r="382" spans="3:24" s="2" customFormat="1" ht="15.75" customHeight="1">
      <c r="C382" s="17"/>
      <c r="D382" s="18"/>
      <c r="E382" s="18"/>
      <c r="F382" s="30"/>
      <c r="K382" s="67"/>
      <c r="L382" s="67"/>
      <c r="M382" s="67"/>
      <c r="N382" s="62"/>
      <c r="O382" s="62"/>
      <c r="P382" s="62"/>
      <c r="Q382" s="62"/>
      <c r="R382" s="62"/>
      <c r="S382" s="26"/>
      <c r="T382" s="62"/>
      <c r="U382" s="62"/>
      <c r="V382" s="56"/>
      <c r="W382" s="56"/>
      <c r="X382" s="56"/>
    </row>
    <row r="383" spans="3:24" s="2" customFormat="1" ht="15.75" customHeight="1">
      <c r="C383" s="17"/>
      <c r="D383" s="18"/>
      <c r="E383" s="18"/>
      <c r="F383" s="30"/>
      <c r="K383" s="67"/>
      <c r="L383" s="67"/>
      <c r="M383" s="67"/>
      <c r="N383" s="62"/>
      <c r="O383" s="62"/>
      <c r="P383" s="62"/>
      <c r="Q383" s="62"/>
      <c r="R383" s="62"/>
      <c r="S383" s="26"/>
      <c r="T383" s="62"/>
      <c r="U383" s="62"/>
      <c r="V383" s="56"/>
      <c r="W383" s="56"/>
      <c r="X383" s="56"/>
    </row>
    <row r="384" spans="3:24" s="2" customFormat="1" ht="15.75" customHeight="1">
      <c r="C384" s="17"/>
      <c r="D384" s="18"/>
      <c r="E384" s="18"/>
      <c r="F384" s="30"/>
      <c r="K384" s="67"/>
      <c r="L384" s="67"/>
      <c r="M384" s="67"/>
      <c r="N384" s="62"/>
      <c r="O384" s="62"/>
      <c r="P384" s="62"/>
      <c r="Q384" s="62"/>
      <c r="R384" s="62"/>
      <c r="S384" s="26"/>
      <c r="T384" s="62"/>
      <c r="U384" s="62"/>
      <c r="V384" s="56"/>
      <c r="W384" s="56"/>
      <c r="X384" s="56"/>
    </row>
    <row r="385" spans="3:24" s="2" customFormat="1" ht="15.75" customHeight="1">
      <c r="C385" s="17"/>
      <c r="D385" s="18"/>
      <c r="E385" s="18"/>
      <c r="F385" s="30"/>
      <c r="K385" s="67"/>
      <c r="L385" s="67"/>
      <c r="M385" s="67"/>
      <c r="N385" s="62"/>
      <c r="O385" s="62"/>
      <c r="P385" s="62"/>
      <c r="Q385" s="62"/>
      <c r="R385" s="62"/>
      <c r="S385" s="26"/>
      <c r="T385" s="62"/>
      <c r="U385" s="62"/>
      <c r="V385" s="56"/>
      <c r="W385" s="56"/>
      <c r="X385" s="56"/>
    </row>
    <row r="386" spans="3:24" s="2" customFormat="1" ht="15.75" customHeight="1">
      <c r="C386" s="17"/>
      <c r="D386" s="18"/>
      <c r="E386" s="18"/>
      <c r="F386" s="30"/>
      <c r="K386" s="67"/>
      <c r="L386" s="67"/>
      <c r="M386" s="67"/>
      <c r="N386" s="62"/>
      <c r="O386" s="62"/>
      <c r="P386" s="62"/>
      <c r="Q386" s="62"/>
      <c r="R386" s="62"/>
      <c r="S386" s="26"/>
      <c r="T386" s="62"/>
      <c r="U386" s="62"/>
      <c r="V386" s="56"/>
      <c r="W386" s="56"/>
      <c r="X386" s="56"/>
    </row>
    <row r="387" spans="3:24" s="2" customFormat="1" ht="15.75" customHeight="1">
      <c r="C387" s="17"/>
      <c r="D387" s="18"/>
      <c r="E387" s="18"/>
      <c r="F387" s="30"/>
      <c r="K387" s="67"/>
      <c r="L387" s="67"/>
      <c r="M387" s="67"/>
      <c r="N387" s="62"/>
      <c r="O387" s="62"/>
      <c r="P387" s="62"/>
      <c r="Q387" s="62"/>
      <c r="R387" s="62"/>
      <c r="S387" s="26"/>
      <c r="T387" s="62"/>
      <c r="U387" s="62"/>
      <c r="V387" s="56"/>
      <c r="W387" s="56"/>
      <c r="X387" s="56"/>
    </row>
    <row r="388" spans="3:24" s="2" customFormat="1" ht="15.75" customHeight="1">
      <c r="C388" s="17"/>
      <c r="D388" s="18"/>
      <c r="E388" s="18"/>
      <c r="F388" s="30"/>
      <c r="K388" s="67"/>
      <c r="L388" s="67"/>
      <c r="M388" s="67"/>
      <c r="N388" s="62"/>
      <c r="O388" s="62"/>
      <c r="P388" s="62"/>
      <c r="Q388" s="62"/>
      <c r="R388" s="62"/>
      <c r="S388" s="26"/>
      <c r="T388" s="62"/>
      <c r="U388" s="62"/>
      <c r="V388" s="56"/>
      <c r="W388" s="56"/>
      <c r="X388" s="56"/>
    </row>
    <row r="389" spans="3:24" s="2" customFormat="1" ht="15.75" customHeight="1">
      <c r="C389" s="17"/>
      <c r="D389" s="18"/>
      <c r="E389" s="18"/>
      <c r="F389" s="30"/>
      <c r="K389" s="67"/>
      <c r="L389" s="67"/>
      <c r="M389" s="67"/>
      <c r="N389" s="62"/>
      <c r="O389" s="62"/>
      <c r="P389" s="62"/>
      <c r="Q389" s="62"/>
      <c r="R389" s="62"/>
      <c r="S389" s="26"/>
      <c r="T389" s="62"/>
      <c r="U389" s="62"/>
      <c r="V389" s="56"/>
      <c r="W389" s="56"/>
      <c r="X389" s="56"/>
    </row>
    <row r="390" spans="3:24" s="2" customFormat="1" ht="15.75" customHeight="1">
      <c r="C390" s="17"/>
      <c r="D390" s="18"/>
      <c r="E390" s="18"/>
      <c r="F390" s="30"/>
      <c r="K390" s="67"/>
      <c r="L390" s="67"/>
      <c r="M390" s="67"/>
      <c r="N390" s="62"/>
      <c r="O390" s="62"/>
      <c r="P390" s="62"/>
      <c r="Q390" s="62"/>
      <c r="R390" s="62"/>
      <c r="S390" s="26"/>
      <c r="T390" s="62"/>
      <c r="U390" s="62"/>
      <c r="V390" s="56"/>
      <c r="W390" s="56"/>
      <c r="X390" s="56"/>
    </row>
    <row r="391" spans="3:24" s="2" customFormat="1" ht="15.75" customHeight="1">
      <c r="C391" s="17"/>
      <c r="D391" s="18"/>
      <c r="E391" s="18"/>
      <c r="F391" s="30"/>
      <c r="K391" s="67"/>
      <c r="L391" s="67"/>
      <c r="M391" s="67"/>
      <c r="N391" s="62"/>
      <c r="O391" s="62"/>
      <c r="P391" s="62"/>
      <c r="Q391" s="62"/>
      <c r="R391" s="62"/>
      <c r="S391" s="26"/>
      <c r="T391" s="62"/>
      <c r="U391" s="62"/>
      <c r="V391" s="56"/>
      <c r="W391" s="56"/>
      <c r="X391" s="56"/>
    </row>
    <row r="392" spans="3:24" s="2" customFormat="1" ht="15.75" customHeight="1">
      <c r="C392" s="17"/>
      <c r="D392" s="18"/>
      <c r="E392" s="18"/>
      <c r="F392" s="30"/>
      <c r="K392" s="67"/>
      <c r="L392" s="67"/>
      <c r="M392" s="67"/>
      <c r="N392" s="62"/>
      <c r="O392" s="62"/>
      <c r="P392" s="62"/>
      <c r="Q392" s="62"/>
      <c r="R392" s="62"/>
      <c r="S392" s="26"/>
      <c r="T392" s="62"/>
      <c r="U392" s="62"/>
      <c r="V392" s="56"/>
      <c r="W392" s="56"/>
      <c r="X392" s="56"/>
    </row>
    <row r="393" spans="3:24" s="2" customFormat="1" ht="15.75" customHeight="1">
      <c r="C393" s="17"/>
      <c r="D393" s="18"/>
      <c r="E393" s="18"/>
      <c r="F393" s="30"/>
      <c r="K393" s="67"/>
      <c r="L393" s="67"/>
      <c r="M393" s="67"/>
      <c r="N393" s="62"/>
      <c r="O393" s="62"/>
      <c r="P393" s="62"/>
      <c r="Q393" s="62"/>
      <c r="R393" s="62"/>
      <c r="S393" s="26"/>
      <c r="T393" s="62"/>
      <c r="U393" s="62"/>
      <c r="V393" s="56"/>
      <c r="W393" s="56"/>
      <c r="X393" s="56"/>
    </row>
    <row r="394" spans="3:24" s="2" customFormat="1" ht="15.75" customHeight="1">
      <c r="C394" s="17"/>
      <c r="D394" s="18"/>
      <c r="E394" s="18"/>
      <c r="F394" s="30"/>
      <c r="K394" s="67"/>
      <c r="L394" s="67"/>
      <c r="M394" s="67"/>
      <c r="N394" s="62"/>
      <c r="O394" s="62"/>
      <c r="P394" s="62"/>
      <c r="Q394" s="62"/>
      <c r="R394" s="62"/>
      <c r="S394" s="26"/>
      <c r="T394" s="62"/>
      <c r="U394" s="62"/>
      <c r="V394" s="56"/>
      <c r="W394" s="56"/>
      <c r="X394" s="56"/>
    </row>
    <row r="395" spans="3:24" s="2" customFormat="1" ht="15.75" customHeight="1">
      <c r="C395" s="17"/>
      <c r="D395" s="18"/>
      <c r="E395" s="18"/>
      <c r="F395" s="30"/>
      <c r="K395" s="67"/>
      <c r="L395" s="67"/>
      <c r="M395" s="67"/>
      <c r="N395" s="62"/>
      <c r="O395" s="62"/>
      <c r="P395" s="62"/>
      <c r="Q395" s="62"/>
      <c r="R395" s="62"/>
      <c r="S395" s="26"/>
      <c r="T395" s="62"/>
      <c r="U395" s="62"/>
      <c r="V395" s="56"/>
      <c r="W395" s="56"/>
      <c r="X395" s="56"/>
    </row>
    <row r="396" spans="3:24" s="2" customFormat="1" ht="15.75" customHeight="1">
      <c r="C396" s="17"/>
      <c r="D396" s="18"/>
      <c r="E396" s="18"/>
      <c r="F396" s="30"/>
      <c r="K396" s="67"/>
      <c r="L396" s="67"/>
      <c r="M396" s="67"/>
      <c r="N396" s="62"/>
      <c r="O396" s="62"/>
      <c r="P396" s="62"/>
      <c r="Q396" s="62"/>
      <c r="R396" s="62"/>
      <c r="S396" s="26"/>
      <c r="T396" s="62"/>
      <c r="U396" s="62"/>
      <c r="V396" s="56"/>
      <c r="W396" s="56"/>
      <c r="X396" s="56"/>
    </row>
    <row r="397" spans="3:24" s="2" customFormat="1" ht="15.75" customHeight="1">
      <c r="C397" s="17"/>
      <c r="D397" s="18"/>
      <c r="E397" s="18"/>
      <c r="F397" s="30"/>
      <c r="K397" s="67"/>
      <c r="L397" s="67"/>
      <c r="M397" s="67"/>
      <c r="N397" s="62"/>
      <c r="O397" s="62"/>
      <c r="P397" s="62"/>
      <c r="Q397" s="62"/>
      <c r="R397" s="62"/>
      <c r="S397" s="26"/>
      <c r="T397" s="62"/>
      <c r="U397" s="62"/>
      <c r="V397" s="56"/>
      <c r="W397" s="56"/>
      <c r="X397" s="56"/>
    </row>
    <row r="398" spans="3:24" s="2" customFormat="1" ht="15.75" customHeight="1">
      <c r="C398" s="17"/>
      <c r="D398" s="18"/>
      <c r="E398" s="18"/>
      <c r="F398" s="30"/>
      <c r="K398" s="67"/>
      <c r="L398" s="67"/>
      <c r="M398" s="67"/>
      <c r="N398" s="62"/>
      <c r="O398" s="62"/>
      <c r="P398" s="62"/>
      <c r="Q398" s="62"/>
      <c r="R398" s="62"/>
      <c r="S398" s="26"/>
      <c r="T398" s="62"/>
      <c r="U398" s="62"/>
      <c r="V398" s="56"/>
      <c r="W398" s="56"/>
      <c r="X398" s="56"/>
    </row>
    <row r="399" spans="3:24" s="2" customFormat="1" ht="15.75" customHeight="1">
      <c r="C399" s="17"/>
      <c r="D399" s="18"/>
      <c r="E399" s="18"/>
      <c r="F399" s="30"/>
      <c r="K399" s="67"/>
      <c r="L399" s="67"/>
      <c r="M399" s="67"/>
      <c r="N399" s="62"/>
      <c r="O399" s="62"/>
      <c r="P399" s="62"/>
      <c r="Q399" s="62"/>
      <c r="R399" s="62"/>
      <c r="S399" s="26"/>
      <c r="T399" s="62"/>
      <c r="U399" s="62"/>
      <c r="V399" s="56"/>
      <c r="W399" s="56"/>
      <c r="X399" s="56"/>
    </row>
    <row r="400" spans="3:24" s="2" customFormat="1" ht="15.75" customHeight="1">
      <c r="C400" s="17"/>
      <c r="D400" s="18"/>
      <c r="E400" s="18"/>
      <c r="F400" s="30"/>
      <c r="K400" s="67"/>
      <c r="L400" s="67"/>
      <c r="M400" s="67"/>
      <c r="N400" s="62"/>
      <c r="O400" s="62"/>
      <c r="P400" s="62"/>
      <c r="Q400" s="62"/>
      <c r="R400" s="62"/>
      <c r="S400" s="26"/>
      <c r="T400" s="62"/>
      <c r="U400" s="62"/>
      <c r="V400" s="56"/>
      <c r="W400" s="56"/>
      <c r="X400" s="56"/>
    </row>
    <row r="401" spans="3:24" s="2" customFormat="1" ht="15.75" customHeight="1">
      <c r="C401" s="17"/>
      <c r="D401" s="18"/>
      <c r="E401" s="18"/>
      <c r="F401" s="30"/>
      <c r="K401" s="67"/>
      <c r="L401" s="67"/>
      <c r="M401" s="67"/>
      <c r="N401" s="62"/>
      <c r="O401" s="62"/>
      <c r="P401" s="62"/>
      <c r="Q401" s="62"/>
      <c r="R401" s="62"/>
      <c r="S401" s="26"/>
      <c r="T401" s="62"/>
      <c r="U401" s="62"/>
      <c r="V401" s="56"/>
      <c r="W401" s="56"/>
      <c r="X401" s="56"/>
    </row>
    <row r="402" spans="3:24" s="2" customFormat="1" ht="15.75" customHeight="1">
      <c r="C402" s="17"/>
      <c r="D402" s="18"/>
      <c r="E402" s="18"/>
      <c r="F402" s="30"/>
      <c r="K402" s="67"/>
      <c r="L402" s="67"/>
      <c r="M402" s="67"/>
      <c r="N402" s="62"/>
      <c r="O402" s="62"/>
      <c r="P402" s="62"/>
      <c r="Q402" s="62"/>
      <c r="R402" s="62"/>
      <c r="S402" s="26"/>
      <c r="T402" s="62"/>
      <c r="U402" s="62"/>
      <c r="V402" s="56"/>
      <c r="W402" s="56"/>
      <c r="X402" s="56"/>
    </row>
    <row r="403" spans="3:24" s="2" customFormat="1" ht="15.75" customHeight="1">
      <c r="C403" s="17"/>
      <c r="D403" s="18"/>
      <c r="E403" s="18"/>
      <c r="F403" s="30"/>
      <c r="K403" s="67"/>
      <c r="L403" s="67"/>
      <c r="M403" s="67"/>
      <c r="N403" s="62"/>
      <c r="O403" s="62"/>
      <c r="P403" s="62"/>
      <c r="Q403" s="62"/>
      <c r="R403" s="62"/>
      <c r="S403" s="26"/>
      <c r="T403" s="62"/>
      <c r="U403" s="62"/>
      <c r="V403" s="56"/>
      <c r="W403" s="56"/>
      <c r="X403" s="56"/>
    </row>
    <row r="404" spans="3:24" s="2" customFormat="1" ht="15.75" customHeight="1">
      <c r="C404" s="17"/>
      <c r="D404" s="18"/>
      <c r="E404" s="18"/>
      <c r="F404" s="30"/>
      <c r="K404" s="67"/>
      <c r="L404" s="67"/>
      <c r="M404" s="67"/>
      <c r="N404" s="62"/>
      <c r="O404" s="62"/>
      <c r="P404" s="62"/>
      <c r="Q404" s="62"/>
      <c r="R404" s="62"/>
      <c r="S404" s="26"/>
      <c r="T404" s="62"/>
      <c r="U404" s="62"/>
      <c r="V404" s="56"/>
      <c r="W404" s="56"/>
      <c r="X404" s="56"/>
    </row>
    <row r="405" spans="3:24" s="2" customFormat="1" ht="15.75" customHeight="1">
      <c r="C405" s="17"/>
      <c r="D405" s="18"/>
      <c r="E405" s="18"/>
      <c r="F405" s="30"/>
      <c r="K405" s="67"/>
      <c r="L405" s="67"/>
      <c r="M405" s="67"/>
      <c r="N405" s="62"/>
      <c r="O405" s="62"/>
      <c r="P405" s="62"/>
      <c r="Q405" s="62"/>
      <c r="R405" s="62"/>
      <c r="S405" s="26"/>
      <c r="T405" s="62"/>
      <c r="U405" s="62"/>
      <c r="V405" s="56"/>
      <c r="W405" s="56"/>
      <c r="X405" s="56"/>
    </row>
    <row r="406" spans="3:24" s="2" customFormat="1" ht="15.75" customHeight="1">
      <c r="C406" s="17"/>
      <c r="D406" s="18"/>
      <c r="E406" s="18"/>
      <c r="F406" s="30"/>
      <c r="K406" s="67"/>
      <c r="L406" s="67"/>
      <c r="M406" s="67"/>
      <c r="N406" s="62"/>
      <c r="O406" s="62"/>
      <c r="P406" s="62"/>
      <c r="Q406" s="62"/>
      <c r="R406" s="62"/>
      <c r="S406" s="26"/>
      <c r="T406" s="62"/>
      <c r="U406" s="62"/>
      <c r="V406" s="56"/>
      <c r="W406" s="56"/>
      <c r="X406" s="56"/>
    </row>
    <row r="407" spans="3:24" s="2" customFormat="1" ht="15.75" customHeight="1">
      <c r="C407" s="17"/>
      <c r="D407" s="18"/>
      <c r="E407" s="18"/>
      <c r="F407" s="30"/>
      <c r="K407" s="67"/>
      <c r="L407" s="67"/>
      <c r="M407" s="67"/>
      <c r="N407" s="62"/>
      <c r="O407" s="62"/>
      <c r="P407" s="62"/>
      <c r="Q407" s="62"/>
      <c r="R407" s="62"/>
      <c r="S407" s="26"/>
      <c r="T407" s="62"/>
      <c r="U407" s="62"/>
      <c r="V407" s="56"/>
      <c r="W407" s="56"/>
      <c r="X407" s="56"/>
    </row>
    <row r="408" spans="3:24" s="2" customFormat="1" ht="15.75" customHeight="1">
      <c r="C408" s="17"/>
      <c r="D408" s="18"/>
      <c r="E408" s="18"/>
      <c r="F408" s="30"/>
      <c r="K408" s="67"/>
      <c r="L408" s="67"/>
      <c r="M408" s="67"/>
      <c r="N408" s="62"/>
      <c r="O408" s="62"/>
      <c r="P408" s="62"/>
      <c r="Q408" s="62"/>
      <c r="R408" s="62"/>
      <c r="S408" s="26"/>
      <c r="T408" s="62"/>
      <c r="U408" s="62"/>
      <c r="V408" s="56"/>
      <c r="W408" s="56"/>
      <c r="X408" s="56"/>
    </row>
    <row r="409" spans="3:24" s="2" customFormat="1" ht="15.75" customHeight="1">
      <c r="C409" s="17"/>
      <c r="D409" s="18"/>
      <c r="E409" s="18"/>
      <c r="F409" s="30"/>
      <c r="K409" s="67"/>
      <c r="L409" s="67"/>
      <c r="M409" s="67"/>
      <c r="N409" s="62"/>
      <c r="O409" s="62"/>
      <c r="P409" s="62"/>
      <c r="Q409" s="62"/>
      <c r="R409" s="62"/>
      <c r="S409" s="26"/>
      <c r="T409" s="62"/>
      <c r="U409" s="62"/>
      <c r="V409" s="56"/>
      <c r="W409" s="56"/>
      <c r="X409" s="56"/>
    </row>
    <row r="410" spans="3:24" s="2" customFormat="1" ht="15.75" customHeight="1">
      <c r="C410" s="17"/>
      <c r="D410" s="18"/>
      <c r="E410" s="18"/>
      <c r="F410" s="30"/>
      <c r="K410" s="67"/>
      <c r="L410" s="67"/>
      <c r="M410" s="67"/>
      <c r="N410" s="62"/>
      <c r="O410" s="62"/>
      <c r="P410" s="62"/>
      <c r="Q410" s="62"/>
      <c r="R410" s="62"/>
      <c r="S410" s="26"/>
      <c r="T410" s="62"/>
      <c r="U410" s="62"/>
      <c r="V410" s="56"/>
      <c r="W410" s="56"/>
      <c r="X410" s="56"/>
    </row>
    <row r="411" spans="3:24" s="2" customFormat="1" ht="15.75" customHeight="1">
      <c r="C411" s="17"/>
      <c r="D411" s="18"/>
      <c r="E411" s="18"/>
      <c r="F411" s="30"/>
      <c r="K411" s="67"/>
      <c r="L411" s="67"/>
      <c r="M411" s="67"/>
      <c r="N411" s="62"/>
      <c r="O411" s="62"/>
      <c r="P411" s="62"/>
      <c r="Q411" s="62"/>
      <c r="R411" s="62"/>
      <c r="S411" s="26"/>
      <c r="T411" s="62"/>
      <c r="U411" s="62"/>
      <c r="V411" s="56"/>
      <c r="W411" s="56"/>
      <c r="X411" s="56"/>
    </row>
    <row r="412" spans="3:24" s="2" customFormat="1" ht="15.75" customHeight="1">
      <c r="C412" s="17"/>
      <c r="D412" s="18"/>
      <c r="E412" s="18"/>
      <c r="F412" s="30"/>
      <c r="K412" s="67"/>
      <c r="L412" s="67"/>
      <c r="M412" s="67"/>
      <c r="N412" s="62"/>
      <c r="O412" s="62"/>
      <c r="P412" s="62"/>
      <c r="Q412" s="62"/>
      <c r="R412" s="62"/>
      <c r="S412" s="26"/>
      <c r="T412" s="62"/>
      <c r="U412" s="62"/>
      <c r="V412" s="56"/>
      <c r="W412" s="56"/>
      <c r="X412" s="56"/>
    </row>
    <row r="413" spans="3:24" s="2" customFormat="1" ht="15.75" customHeight="1">
      <c r="C413" s="17"/>
      <c r="D413" s="18"/>
      <c r="E413" s="18"/>
      <c r="F413" s="30"/>
      <c r="K413" s="67"/>
      <c r="L413" s="67"/>
      <c r="M413" s="67"/>
      <c r="N413" s="62"/>
      <c r="O413" s="62"/>
      <c r="P413" s="62"/>
      <c r="Q413" s="62"/>
      <c r="R413" s="62"/>
      <c r="S413" s="26"/>
      <c r="T413" s="62"/>
      <c r="U413" s="62"/>
      <c r="V413" s="56"/>
      <c r="W413" s="56"/>
      <c r="X413" s="56"/>
    </row>
    <row r="414" spans="3:24" s="2" customFormat="1" ht="15.75" customHeight="1">
      <c r="C414" s="17"/>
      <c r="D414" s="18"/>
      <c r="E414" s="18"/>
      <c r="F414" s="30"/>
      <c r="K414" s="67"/>
      <c r="L414" s="67"/>
      <c r="M414" s="67"/>
      <c r="N414" s="62"/>
      <c r="O414" s="62"/>
      <c r="P414" s="62"/>
      <c r="Q414" s="62"/>
      <c r="R414" s="62"/>
      <c r="S414" s="26"/>
      <c r="T414" s="62"/>
      <c r="U414" s="62"/>
      <c r="V414" s="56"/>
      <c r="W414" s="56"/>
      <c r="X414" s="56"/>
    </row>
    <row r="415" spans="3:24" s="2" customFormat="1" ht="15.75" customHeight="1">
      <c r="C415" s="17"/>
      <c r="D415" s="18"/>
      <c r="E415" s="18"/>
      <c r="F415" s="30"/>
      <c r="K415" s="67"/>
      <c r="L415" s="67"/>
      <c r="M415" s="67"/>
      <c r="N415" s="62"/>
      <c r="O415" s="62"/>
      <c r="P415" s="62"/>
      <c r="Q415" s="62"/>
      <c r="R415" s="62"/>
      <c r="S415" s="26"/>
      <c r="T415" s="62"/>
      <c r="U415" s="62"/>
      <c r="V415" s="56"/>
      <c r="W415" s="56"/>
      <c r="X415" s="56"/>
    </row>
    <row r="416" spans="3:24" s="2" customFormat="1" ht="15.75" customHeight="1">
      <c r="C416" s="17"/>
      <c r="D416" s="18"/>
      <c r="E416" s="18"/>
      <c r="F416" s="30"/>
      <c r="K416" s="67"/>
      <c r="L416" s="67"/>
      <c r="M416" s="67"/>
      <c r="N416" s="62"/>
      <c r="O416" s="62"/>
      <c r="P416" s="62"/>
      <c r="Q416" s="62"/>
      <c r="R416" s="62"/>
      <c r="S416" s="26"/>
      <c r="T416" s="62"/>
      <c r="U416" s="62"/>
      <c r="V416" s="56"/>
      <c r="W416" s="56"/>
      <c r="X416" s="56"/>
    </row>
    <row r="417" spans="3:24" s="2" customFormat="1" ht="15.75" customHeight="1">
      <c r="C417" s="17"/>
      <c r="D417" s="18"/>
      <c r="E417" s="18"/>
      <c r="F417" s="30"/>
      <c r="K417" s="67"/>
      <c r="L417" s="67"/>
      <c r="M417" s="67"/>
      <c r="N417" s="62"/>
      <c r="O417" s="62"/>
      <c r="P417" s="62"/>
      <c r="Q417" s="62"/>
      <c r="R417" s="62"/>
      <c r="S417" s="26"/>
      <c r="T417" s="62"/>
      <c r="U417" s="62"/>
      <c r="V417" s="56"/>
      <c r="W417" s="56"/>
      <c r="X417" s="56"/>
    </row>
    <row r="418" spans="3:24" s="2" customFormat="1" ht="15.75" customHeight="1">
      <c r="C418" s="17"/>
      <c r="D418" s="18"/>
      <c r="E418" s="18"/>
      <c r="F418" s="30"/>
      <c r="K418" s="67"/>
      <c r="L418" s="67"/>
      <c r="M418" s="67"/>
      <c r="N418" s="62"/>
      <c r="O418" s="62"/>
      <c r="P418" s="62"/>
      <c r="Q418" s="62"/>
      <c r="R418" s="62"/>
      <c r="S418" s="26"/>
      <c r="T418" s="62"/>
      <c r="U418" s="62"/>
      <c r="V418" s="56"/>
      <c r="W418" s="56"/>
      <c r="X418" s="56"/>
    </row>
    <row r="419" spans="3:24" s="2" customFormat="1" ht="15.75" customHeight="1">
      <c r="C419" s="17"/>
      <c r="D419" s="18"/>
      <c r="E419" s="18"/>
      <c r="F419" s="30"/>
      <c r="K419" s="67"/>
      <c r="L419" s="67"/>
      <c r="M419" s="67"/>
      <c r="N419" s="62"/>
      <c r="O419" s="62"/>
      <c r="P419" s="62"/>
      <c r="Q419" s="62"/>
      <c r="R419" s="62"/>
      <c r="S419" s="26"/>
      <c r="T419" s="62"/>
      <c r="U419" s="62"/>
      <c r="V419" s="56"/>
      <c r="W419" s="56"/>
      <c r="X419" s="56"/>
    </row>
    <row r="420" spans="3:24" s="2" customFormat="1" ht="15.75" customHeight="1">
      <c r="C420" s="17"/>
      <c r="D420" s="18"/>
      <c r="E420" s="18"/>
      <c r="F420" s="30"/>
      <c r="K420" s="67"/>
      <c r="L420" s="67"/>
      <c r="M420" s="67"/>
      <c r="N420" s="62"/>
      <c r="O420" s="62"/>
      <c r="P420" s="62"/>
      <c r="Q420" s="62"/>
      <c r="R420" s="62"/>
      <c r="S420" s="26"/>
      <c r="T420" s="62"/>
      <c r="U420" s="62"/>
      <c r="V420" s="56"/>
      <c r="W420" s="56"/>
      <c r="X420" s="56"/>
    </row>
    <row r="421" spans="3:24" s="2" customFormat="1" ht="15.75" customHeight="1">
      <c r="C421" s="17"/>
      <c r="D421" s="18"/>
      <c r="E421" s="18"/>
      <c r="F421" s="30"/>
      <c r="K421" s="67"/>
      <c r="L421" s="67"/>
      <c r="M421" s="67"/>
      <c r="N421" s="62"/>
      <c r="O421" s="62"/>
      <c r="P421" s="62"/>
      <c r="Q421" s="62"/>
      <c r="R421" s="62"/>
      <c r="S421" s="26"/>
      <c r="T421" s="62"/>
      <c r="U421" s="62"/>
      <c r="V421" s="56"/>
      <c r="W421" s="56"/>
      <c r="X421" s="56"/>
    </row>
    <row r="422" spans="3:24" s="2" customFormat="1" ht="15.75" customHeight="1">
      <c r="C422" s="17"/>
      <c r="D422" s="18"/>
      <c r="E422" s="18"/>
      <c r="F422" s="30"/>
      <c r="K422" s="67"/>
      <c r="L422" s="67"/>
      <c r="M422" s="67"/>
      <c r="N422" s="62"/>
      <c r="O422" s="62"/>
      <c r="P422" s="62"/>
      <c r="Q422" s="62"/>
      <c r="R422" s="62"/>
      <c r="S422" s="26"/>
      <c r="T422" s="62"/>
      <c r="U422" s="62"/>
      <c r="V422" s="56"/>
      <c r="W422" s="56"/>
      <c r="X422" s="56"/>
    </row>
    <row r="423" spans="3:24" s="2" customFormat="1" ht="15.75" customHeight="1">
      <c r="C423" s="17"/>
      <c r="D423" s="18"/>
      <c r="E423" s="18"/>
      <c r="F423" s="30"/>
      <c r="K423" s="67"/>
      <c r="L423" s="67"/>
      <c r="M423" s="67"/>
      <c r="N423" s="62"/>
      <c r="O423" s="62"/>
      <c r="P423" s="62"/>
      <c r="Q423" s="62"/>
      <c r="R423" s="62"/>
      <c r="S423" s="26"/>
      <c r="T423" s="62"/>
      <c r="U423" s="62"/>
      <c r="V423" s="56"/>
      <c r="W423" s="56"/>
      <c r="X423" s="56"/>
    </row>
    <row r="424" spans="3:24" s="2" customFormat="1" ht="15.75" customHeight="1">
      <c r="C424" s="17"/>
      <c r="D424" s="18"/>
      <c r="E424" s="18"/>
      <c r="F424" s="30"/>
      <c r="K424" s="67"/>
      <c r="L424" s="67"/>
      <c r="M424" s="67"/>
      <c r="N424" s="62"/>
      <c r="O424" s="62"/>
      <c r="P424" s="62"/>
      <c r="Q424" s="62"/>
      <c r="R424" s="62"/>
      <c r="S424" s="26"/>
      <c r="T424" s="62"/>
      <c r="U424" s="62"/>
      <c r="V424" s="56"/>
      <c r="W424" s="56"/>
      <c r="X424" s="56"/>
    </row>
    <row r="425" spans="3:24" s="2" customFormat="1" ht="15.75" customHeight="1">
      <c r="C425" s="17"/>
      <c r="D425" s="18"/>
      <c r="E425" s="18"/>
      <c r="F425" s="30"/>
      <c r="K425" s="67"/>
      <c r="L425" s="67"/>
      <c r="M425" s="67"/>
      <c r="N425" s="62"/>
      <c r="O425" s="62"/>
      <c r="P425" s="62"/>
      <c r="Q425" s="62"/>
      <c r="R425" s="62"/>
      <c r="S425" s="26"/>
      <c r="T425" s="62"/>
      <c r="U425" s="62"/>
      <c r="V425" s="56"/>
      <c r="W425" s="56"/>
      <c r="X425" s="56"/>
    </row>
    <row r="426" spans="3:24" s="2" customFormat="1" ht="15.75" customHeight="1">
      <c r="C426" s="17"/>
      <c r="D426" s="18"/>
      <c r="E426" s="18"/>
      <c r="F426" s="30"/>
      <c r="K426" s="67"/>
      <c r="L426" s="67"/>
      <c r="M426" s="67"/>
      <c r="N426" s="62"/>
      <c r="O426" s="62"/>
      <c r="P426" s="62"/>
      <c r="Q426" s="62"/>
      <c r="R426" s="62"/>
      <c r="S426" s="26"/>
      <c r="T426" s="62"/>
      <c r="U426" s="62"/>
      <c r="V426" s="56"/>
      <c r="W426" s="56"/>
      <c r="X426" s="56"/>
    </row>
    <row r="427" spans="3:24" s="2" customFormat="1" ht="15.75" customHeight="1">
      <c r="C427" s="17"/>
      <c r="D427" s="18"/>
      <c r="E427" s="18"/>
      <c r="F427" s="30"/>
      <c r="K427" s="67"/>
      <c r="L427" s="67"/>
      <c r="M427" s="67"/>
      <c r="N427" s="62"/>
      <c r="O427" s="62"/>
      <c r="P427" s="62"/>
      <c r="Q427" s="62"/>
      <c r="R427" s="62"/>
      <c r="S427" s="26"/>
      <c r="T427" s="62"/>
      <c r="U427" s="62"/>
      <c r="V427" s="56"/>
      <c r="W427" s="56"/>
      <c r="X427" s="56"/>
    </row>
    <row r="428" spans="3:24" s="2" customFormat="1" ht="15.75" customHeight="1">
      <c r="C428" s="17"/>
      <c r="D428" s="18"/>
      <c r="E428" s="18"/>
      <c r="F428" s="30"/>
      <c r="K428" s="67"/>
      <c r="L428" s="67"/>
      <c r="M428" s="67"/>
      <c r="N428" s="62"/>
      <c r="O428" s="62"/>
      <c r="P428" s="62"/>
      <c r="Q428" s="62"/>
      <c r="R428" s="62"/>
      <c r="S428" s="26"/>
      <c r="T428" s="62"/>
      <c r="U428" s="62"/>
      <c r="V428" s="56"/>
      <c r="W428" s="56"/>
      <c r="X428" s="56"/>
    </row>
    <row r="429" spans="3:24" s="2" customFormat="1" ht="15.75" customHeight="1">
      <c r="C429" s="17"/>
      <c r="D429" s="18"/>
      <c r="E429" s="18"/>
      <c r="F429" s="30"/>
      <c r="K429" s="67"/>
      <c r="L429" s="67"/>
      <c r="M429" s="67"/>
      <c r="N429" s="62"/>
      <c r="O429" s="62"/>
      <c r="P429" s="62"/>
      <c r="Q429" s="62"/>
      <c r="R429" s="62"/>
      <c r="S429" s="26"/>
      <c r="T429" s="62"/>
      <c r="U429" s="62"/>
      <c r="V429" s="56"/>
      <c r="W429" s="56"/>
      <c r="X429" s="56"/>
    </row>
    <row r="430" spans="3:24" s="2" customFormat="1" ht="15.75" customHeight="1">
      <c r="C430" s="17"/>
      <c r="D430" s="18"/>
      <c r="E430" s="18"/>
      <c r="F430" s="30"/>
      <c r="K430" s="67"/>
      <c r="L430" s="67"/>
      <c r="M430" s="67"/>
      <c r="N430" s="62"/>
      <c r="O430" s="62"/>
      <c r="P430" s="62"/>
      <c r="Q430" s="62"/>
      <c r="R430" s="62"/>
      <c r="S430" s="26"/>
      <c r="T430" s="62"/>
      <c r="U430" s="62"/>
      <c r="V430" s="56"/>
      <c r="W430" s="56"/>
      <c r="X430" s="56"/>
    </row>
    <row r="431" spans="3:24" s="2" customFormat="1" ht="15.75" customHeight="1">
      <c r="C431" s="17"/>
      <c r="D431" s="18"/>
      <c r="E431" s="18"/>
      <c r="F431" s="30"/>
      <c r="K431" s="67"/>
      <c r="L431" s="67"/>
      <c r="M431" s="67"/>
      <c r="N431" s="62"/>
      <c r="O431" s="62"/>
      <c r="P431" s="62"/>
      <c r="Q431" s="62"/>
      <c r="R431" s="62"/>
      <c r="S431" s="26"/>
      <c r="T431" s="62"/>
      <c r="U431" s="62"/>
      <c r="V431" s="56"/>
      <c r="W431" s="56"/>
      <c r="X431" s="56"/>
    </row>
    <row r="432" spans="3:24" s="2" customFormat="1" ht="15.75" customHeight="1">
      <c r="C432" s="17"/>
      <c r="D432" s="18"/>
      <c r="E432" s="18"/>
      <c r="F432" s="30"/>
      <c r="K432" s="67"/>
      <c r="L432" s="67"/>
      <c r="M432" s="67"/>
      <c r="N432" s="62"/>
      <c r="O432" s="62"/>
      <c r="P432" s="62"/>
      <c r="Q432" s="62"/>
      <c r="R432" s="62"/>
      <c r="S432" s="26"/>
      <c r="T432" s="62"/>
      <c r="U432" s="62"/>
      <c r="V432" s="56"/>
      <c r="W432" s="56"/>
      <c r="X432" s="56"/>
    </row>
    <row r="433" spans="3:24" s="2" customFormat="1" ht="15.75" customHeight="1">
      <c r="C433" s="17"/>
      <c r="D433" s="18"/>
      <c r="E433" s="18"/>
      <c r="F433" s="30"/>
      <c r="K433" s="67"/>
      <c r="L433" s="67"/>
      <c r="M433" s="67"/>
      <c r="N433" s="62"/>
      <c r="O433" s="62"/>
      <c r="P433" s="62"/>
      <c r="Q433" s="62"/>
      <c r="R433" s="62"/>
      <c r="S433" s="26"/>
      <c r="T433" s="62"/>
      <c r="U433" s="62"/>
      <c r="V433" s="56"/>
      <c r="W433" s="56"/>
      <c r="X433" s="56"/>
    </row>
    <row r="434" spans="3:24" s="2" customFormat="1" ht="15.75" customHeight="1">
      <c r="C434" s="17"/>
      <c r="D434" s="18"/>
      <c r="E434" s="18"/>
      <c r="F434" s="30"/>
      <c r="K434" s="67"/>
      <c r="L434" s="67"/>
      <c r="M434" s="67"/>
      <c r="N434" s="62"/>
      <c r="O434" s="62"/>
      <c r="P434" s="62"/>
      <c r="Q434" s="62"/>
      <c r="R434" s="62"/>
      <c r="S434" s="26"/>
      <c r="T434" s="62"/>
      <c r="U434" s="62"/>
      <c r="V434" s="56"/>
      <c r="W434" s="56"/>
      <c r="X434" s="56"/>
    </row>
    <row r="435" spans="3:24" s="2" customFormat="1" ht="15.75" customHeight="1">
      <c r="C435" s="17"/>
      <c r="D435" s="18"/>
      <c r="E435" s="18"/>
      <c r="F435" s="30"/>
      <c r="K435" s="67"/>
      <c r="L435" s="67"/>
      <c r="M435" s="67"/>
      <c r="N435" s="62"/>
      <c r="O435" s="62"/>
      <c r="P435" s="62"/>
      <c r="Q435" s="62"/>
      <c r="R435" s="62"/>
      <c r="S435" s="26"/>
      <c r="T435" s="62"/>
      <c r="U435" s="62"/>
      <c r="V435" s="56"/>
      <c r="W435" s="56"/>
      <c r="X435" s="56"/>
    </row>
    <row r="436" spans="3:24" s="2" customFormat="1" ht="15.75" customHeight="1">
      <c r="C436" s="17"/>
      <c r="D436" s="18"/>
      <c r="E436" s="18"/>
      <c r="F436" s="30"/>
      <c r="K436" s="67"/>
      <c r="L436" s="67"/>
      <c r="M436" s="67"/>
      <c r="N436" s="62"/>
      <c r="O436" s="62"/>
      <c r="P436" s="62"/>
      <c r="Q436" s="62"/>
      <c r="R436" s="62"/>
      <c r="S436" s="26"/>
      <c r="T436" s="62"/>
      <c r="U436" s="62"/>
      <c r="V436" s="56"/>
      <c r="W436" s="56"/>
      <c r="X436" s="56"/>
    </row>
    <row r="437" spans="3:24" s="2" customFormat="1" ht="15.75" customHeight="1">
      <c r="C437" s="17"/>
      <c r="D437" s="18"/>
      <c r="E437" s="18"/>
      <c r="F437" s="30"/>
      <c r="K437" s="67"/>
      <c r="L437" s="67"/>
      <c r="M437" s="67"/>
      <c r="N437" s="62"/>
      <c r="O437" s="62"/>
      <c r="P437" s="62"/>
      <c r="Q437" s="62"/>
      <c r="R437" s="62"/>
      <c r="S437" s="26"/>
      <c r="T437" s="62"/>
      <c r="U437" s="62"/>
      <c r="V437" s="56"/>
      <c r="W437" s="56"/>
      <c r="X437" s="56"/>
    </row>
    <row r="438" spans="3:24" s="2" customFormat="1" ht="15.75" customHeight="1">
      <c r="C438" s="17"/>
      <c r="D438" s="18"/>
      <c r="E438" s="18"/>
      <c r="F438" s="30"/>
      <c r="K438" s="67"/>
      <c r="L438" s="67"/>
      <c r="M438" s="67"/>
      <c r="N438" s="62"/>
      <c r="O438" s="62"/>
      <c r="P438" s="62"/>
      <c r="Q438" s="62"/>
      <c r="R438" s="62"/>
      <c r="S438" s="26"/>
      <c r="T438" s="62"/>
      <c r="U438" s="62"/>
      <c r="V438" s="56"/>
      <c r="W438" s="56"/>
      <c r="X438" s="56"/>
    </row>
    <row r="439" spans="3:24" s="2" customFormat="1" ht="15.75" customHeight="1">
      <c r="C439" s="17"/>
      <c r="D439" s="18"/>
      <c r="E439" s="18"/>
      <c r="F439" s="30"/>
      <c r="K439" s="67"/>
      <c r="L439" s="67"/>
      <c r="M439" s="67"/>
      <c r="N439" s="62"/>
      <c r="O439" s="62"/>
      <c r="P439" s="62"/>
      <c r="Q439" s="62"/>
      <c r="R439" s="62"/>
      <c r="S439" s="26"/>
      <c r="T439" s="62"/>
      <c r="U439" s="62"/>
      <c r="V439" s="56"/>
      <c r="W439" s="56"/>
      <c r="X439" s="56"/>
    </row>
    <row r="440" spans="3:24" s="2" customFormat="1" ht="15.75" customHeight="1">
      <c r="C440" s="17"/>
      <c r="D440" s="18"/>
      <c r="E440" s="18"/>
      <c r="F440" s="30"/>
      <c r="K440" s="67"/>
      <c r="L440" s="67"/>
      <c r="M440" s="67"/>
      <c r="N440" s="62"/>
      <c r="O440" s="62"/>
      <c r="P440" s="62"/>
      <c r="Q440" s="62"/>
      <c r="R440" s="62"/>
      <c r="S440" s="26"/>
      <c r="T440" s="62"/>
      <c r="U440" s="62"/>
      <c r="V440" s="56"/>
      <c r="W440" s="56"/>
      <c r="X440" s="56"/>
    </row>
    <row r="441" spans="3:24" s="2" customFormat="1" ht="15.75" customHeight="1">
      <c r="C441" s="17"/>
      <c r="D441" s="18"/>
      <c r="E441" s="18"/>
      <c r="F441" s="30"/>
      <c r="K441" s="67"/>
      <c r="L441" s="67"/>
      <c r="M441" s="67"/>
      <c r="N441" s="62"/>
      <c r="O441" s="62"/>
      <c r="P441" s="62"/>
      <c r="Q441" s="62"/>
      <c r="R441" s="62"/>
      <c r="S441" s="26"/>
      <c r="T441" s="62"/>
      <c r="U441" s="62"/>
      <c r="V441" s="56"/>
      <c r="W441" s="56"/>
      <c r="X441" s="56"/>
    </row>
    <row r="442" spans="3:24" s="2" customFormat="1" ht="15.75" customHeight="1">
      <c r="C442" s="17"/>
      <c r="D442" s="18"/>
      <c r="E442" s="18"/>
      <c r="F442" s="30"/>
      <c r="K442" s="67"/>
      <c r="L442" s="67"/>
      <c r="M442" s="67"/>
      <c r="N442" s="62"/>
      <c r="O442" s="62"/>
      <c r="P442" s="62"/>
      <c r="Q442" s="62"/>
      <c r="R442" s="62"/>
      <c r="S442" s="26"/>
      <c r="T442" s="62"/>
      <c r="U442" s="62"/>
      <c r="V442" s="56"/>
      <c r="W442" s="56"/>
      <c r="X442" s="56"/>
    </row>
    <row r="443" spans="3:24" s="2" customFormat="1" ht="15.75" customHeight="1">
      <c r="C443" s="17"/>
      <c r="D443" s="18"/>
      <c r="E443" s="18"/>
      <c r="F443" s="30"/>
      <c r="K443" s="67"/>
      <c r="L443" s="67"/>
      <c r="M443" s="67"/>
      <c r="N443" s="62"/>
      <c r="O443" s="62"/>
      <c r="P443" s="62"/>
      <c r="Q443" s="62"/>
      <c r="R443" s="62"/>
      <c r="S443" s="26"/>
      <c r="T443" s="62"/>
      <c r="U443" s="62"/>
      <c r="V443" s="56"/>
      <c r="W443" s="56"/>
      <c r="X443" s="56"/>
    </row>
    <row r="444" spans="3:24" s="2" customFormat="1" ht="15.75" customHeight="1">
      <c r="C444" s="17"/>
      <c r="D444" s="18"/>
      <c r="E444" s="18"/>
      <c r="F444" s="30"/>
      <c r="K444" s="67"/>
      <c r="L444" s="67"/>
      <c r="M444" s="67"/>
      <c r="N444" s="62"/>
      <c r="O444" s="62"/>
      <c r="P444" s="62"/>
      <c r="Q444" s="62"/>
      <c r="R444" s="62"/>
      <c r="S444" s="26"/>
      <c r="T444" s="62"/>
      <c r="U444" s="62"/>
      <c r="V444" s="56"/>
      <c r="W444" s="56"/>
      <c r="X444" s="56"/>
    </row>
    <row r="445" spans="3:24" s="2" customFormat="1" ht="15.75" customHeight="1">
      <c r="C445" s="17"/>
      <c r="D445" s="18"/>
      <c r="E445" s="18"/>
      <c r="F445" s="30"/>
      <c r="K445" s="67"/>
      <c r="L445" s="67"/>
      <c r="M445" s="67"/>
      <c r="N445" s="62"/>
      <c r="O445" s="62"/>
      <c r="P445" s="62"/>
      <c r="Q445" s="62"/>
      <c r="R445" s="62"/>
      <c r="S445" s="26"/>
      <c r="T445" s="62"/>
      <c r="U445" s="62"/>
      <c r="V445" s="56"/>
      <c r="W445" s="56"/>
      <c r="X445" s="56"/>
    </row>
    <row r="446" spans="3:24" s="2" customFormat="1" ht="15.75" customHeight="1">
      <c r="C446" s="17"/>
      <c r="D446" s="18"/>
      <c r="E446" s="18"/>
      <c r="F446" s="30"/>
      <c r="K446" s="67"/>
      <c r="L446" s="67"/>
      <c r="M446" s="67"/>
      <c r="N446" s="62"/>
      <c r="O446" s="62"/>
      <c r="P446" s="62"/>
      <c r="Q446" s="62"/>
      <c r="R446" s="62"/>
      <c r="S446" s="26"/>
      <c r="T446" s="62"/>
      <c r="U446" s="62"/>
      <c r="V446" s="56"/>
      <c r="W446" s="56"/>
      <c r="X446" s="56"/>
    </row>
    <row r="447" spans="3:24" s="2" customFormat="1" ht="15.75" customHeight="1">
      <c r="C447" s="17"/>
      <c r="D447" s="18"/>
      <c r="E447" s="18"/>
      <c r="F447" s="30"/>
      <c r="K447" s="67"/>
      <c r="L447" s="67"/>
      <c r="M447" s="67"/>
      <c r="N447" s="62"/>
      <c r="O447" s="62"/>
      <c r="P447" s="62"/>
      <c r="Q447" s="62"/>
      <c r="R447" s="62"/>
      <c r="S447" s="26"/>
      <c r="T447" s="62"/>
      <c r="U447" s="62"/>
      <c r="V447" s="56"/>
      <c r="W447" s="56"/>
      <c r="X447" s="56"/>
    </row>
    <row r="448" spans="3:24" s="2" customFormat="1" ht="15.75" customHeight="1">
      <c r="C448" s="17"/>
      <c r="D448" s="18"/>
      <c r="E448" s="18"/>
      <c r="F448" s="30"/>
      <c r="K448" s="67"/>
      <c r="L448" s="67"/>
      <c r="M448" s="67"/>
      <c r="N448" s="62"/>
      <c r="O448" s="62"/>
      <c r="P448" s="62"/>
      <c r="Q448" s="62"/>
      <c r="R448" s="62"/>
      <c r="S448" s="26"/>
      <c r="T448" s="62"/>
      <c r="U448" s="62"/>
      <c r="V448" s="56"/>
      <c r="W448" s="56"/>
      <c r="X448" s="56"/>
    </row>
    <row r="449" spans="3:24" s="2" customFormat="1" ht="15.75" customHeight="1">
      <c r="C449" s="17"/>
      <c r="D449" s="18"/>
      <c r="E449" s="18"/>
      <c r="F449" s="30"/>
      <c r="K449" s="67"/>
      <c r="L449" s="67"/>
      <c r="M449" s="67"/>
      <c r="N449" s="62"/>
      <c r="O449" s="62"/>
      <c r="P449" s="62"/>
      <c r="Q449" s="62"/>
      <c r="R449" s="62"/>
      <c r="S449" s="26"/>
      <c r="T449" s="62"/>
      <c r="U449" s="62"/>
      <c r="V449" s="56"/>
      <c r="W449" s="56"/>
      <c r="X449" s="56"/>
    </row>
    <row r="450" spans="3:24" s="2" customFormat="1" ht="15.75" customHeight="1">
      <c r="C450" s="17"/>
      <c r="D450" s="18"/>
      <c r="E450" s="18"/>
      <c r="F450" s="30"/>
      <c r="K450" s="67"/>
      <c r="L450" s="67"/>
      <c r="M450" s="67"/>
      <c r="N450" s="62"/>
      <c r="O450" s="62"/>
      <c r="P450" s="62"/>
      <c r="Q450" s="62"/>
      <c r="R450" s="62"/>
      <c r="S450" s="26"/>
      <c r="T450" s="62"/>
      <c r="U450" s="62"/>
      <c r="V450" s="56"/>
      <c r="W450" s="56"/>
      <c r="X450" s="56"/>
    </row>
    <row r="451" spans="3:24" s="2" customFormat="1" ht="15.75" customHeight="1">
      <c r="C451" s="17"/>
      <c r="D451" s="18"/>
      <c r="E451" s="18"/>
      <c r="F451" s="30"/>
      <c r="K451" s="67"/>
      <c r="L451" s="67"/>
      <c r="M451" s="67"/>
      <c r="N451" s="62"/>
      <c r="O451" s="62"/>
      <c r="P451" s="62"/>
      <c r="Q451" s="62"/>
      <c r="R451" s="62"/>
      <c r="S451" s="26"/>
      <c r="T451" s="62"/>
      <c r="U451" s="62"/>
      <c r="V451" s="56"/>
      <c r="W451" s="56"/>
      <c r="X451" s="56"/>
    </row>
    <row r="452" spans="3:24" s="2" customFormat="1" ht="15.75" customHeight="1">
      <c r="C452" s="17"/>
      <c r="D452" s="18"/>
      <c r="E452" s="18"/>
      <c r="F452" s="30"/>
      <c r="K452" s="67"/>
      <c r="L452" s="67"/>
      <c r="M452" s="67"/>
      <c r="N452" s="62"/>
      <c r="O452" s="62"/>
      <c r="P452" s="62"/>
      <c r="Q452" s="62"/>
      <c r="R452" s="62"/>
      <c r="S452" s="26"/>
      <c r="T452" s="62"/>
      <c r="U452" s="62"/>
      <c r="V452" s="56"/>
      <c r="W452" s="56"/>
      <c r="X452" s="56"/>
    </row>
    <row r="453" spans="3:24" s="2" customFormat="1" ht="15.75" customHeight="1">
      <c r="C453" s="17"/>
      <c r="D453" s="18"/>
      <c r="E453" s="18"/>
      <c r="F453" s="30"/>
      <c r="K453" s="67"/>
      <c r="L453" s="67"/>
      <c r="M453" s="67"/>
      <c r="N453" s="62"/>
      <c r="O453" s="62"/>
      <c r="P453" s="62"/>
      <c r="Q453" s="62"/>
      <c r="R453" s="62"/>
      <c r="S453" s="26"/>
      <c r="T453" s="62"/>
      <c r="U453" s="62"/>
      <c r="V453" s="56"/>
      <c r="W453" s="56"/>
      <c r="X453" s="56"/>
    </row>
    <row r="454" spans="3:24" s="2" customFormat="1" ht="15.75" customHeight="1">
      <c r="C454" s="17"/>
      <c r="D454" s="18"/>
      <c r="E454" s="18"/>
      <c r="F454" s="30"/>
      <c r="K454" s="67"/>
      <c r="L454" s="67"/>
      <c r="M454" s="67"/>
      <c r="N454" s="62"/>
      <c r="O454" s="62"/>
      <c r="P454" s="62"/>
      <c r="Q454" s="62"/>
      <c r="R454" s="62"/>
      <c r="S454" s="26"/>
      <c r="T454" s="62"/>
      <c r="U454" s="62"/>
      <c r="V454" s="56"/>
      <c r="W454" s="56"/>
      <c r="X454" s="56"/>
    </row>
    <row r="455" spans="3:24" s="2" customFormat="1" ht="15.75" customHeight="1">
      <c r="C455" s="17"/>
      <c r="D455" s="18"/>
      <c r="E455" s="18"/>
      <c r="F455" s="30"/>
      <c r="K455" s="67"/>
      <c r="L455" s="67"/>
      <c r="M455" s="67"/>
      <c r="N455" s="62"/>
      <c r="O455" s="62"/>
      <c r="P455" s="62"/>
      <c r="Q455" s="62"/>
      <c r="R455" s="62"/>
      <c r="S455" s="26"/>
      <c r="T455" s="62"/>
      <c r="U455" s="62"/>
      <c r="V455" s="56"/>
      <c r="W455" s="56"/>
      <c r="X455" s="56"/>
    </row>
    <row r="456" spans="3:24" s="2" customFormat="1" ht="15.75" customHeight="1">
      <c r="C456" s="17"/>
      <c r="D456" s="18"/>
      <c r="E456" s="18"/>
      <c r="F456" s="30"/>
      <c r="K456" s="67"/>
      <c r="L456" s="67"/>
      <c r="M456" s="67"/>
      <c r="N456" s="62"/>
      <c r="O456" s="62"/>
      <c r="P456" s="62"/>
      <c r="Q456" s="62"/>
      <c r="R456" s="62"/>
      <c r="S456" s="26"/>
      <c r="T456" s="62"/>
      <c r="U456" s="62"/>
      <c r="V456" s="56"/>
      <c r="W456" s="56"/>
      <c r="X456" s="56"/>
    </row>
    <row r="457" spans="3:24" s="2" customFormat="1" ht="15.75" customHeight="1">
      <c r="C457" s="17"/>
      <c r="D457" s="18"/>
      <c r="E457" s="18"/>
      <c r="F457" s="30"/>
      <c r="K457" s="67"/>
      <c r="L457" s="67"/>
      <c r="M457" s="67"/>
      <c r="N457" s="62"/>
      <c r="O457" s="62"/>
      <c r="P457" s="62"/>
      <c r="Q457" s="62"/>
      <c r="R457" s="62"/>
      <c r="S457" s="26"/>
      <c r="T457" s="62"/>
      <c r="U457" s="62"/>
      <c r="V457" s="56"/>
      <c r="W457" s="56"/>
      <c r="X457" s="56"/>
    </row>
    <row r="458" spans="3:24" s="2" customFormat="1" ht="15.75" customHeight="1">
      <c r="C458" s="17"/>
      <c r="D458" s="18"/>
      <c r="E458" s="18"/>
      <c r="F458" s="30"/>
      <c r="K458" s="67"/>
      <c r="L458" s="67"/>
      <c r="M458" s="67"/>
      <c r="N458" s="62"/>
      <c r="O458" s="62"/>
      <c r="P458" s="62"/>
      <c r="Q458" s="62"/>
      <c r="R458" s="62"/>
      <c r="S458" s="26"/>
      <c r="T458" s="62"/>
      <c r="U458" s="62"/>
      <c r="V458" s="56"/>
      <c r="W458" s="56"/>
      <c r="X458" s="56"/>
    </row>
    <row r="459" spans="3:24" s="2" customFormat="1" ht="15.75" customHeight="1">
      <c r="C459" s="17"/>
      <c r="D459" s="18"/>
      <c r="E459" s="18"/>
      <c r="F459" s="30"/>
      <c r="K459" s="67"/>
      <c r="L459" s="67"/>
      <c r="M459" s="67"/>
      <c r="N459" s="62"/>
      <c r="O459" s="62"/>
      <c r="P459" s="62"/>
      <c r="Q459" s="62"/>
      <c r="R459" s="62"/>
      <c r="S459" s="26"/>
      <c r="T459" s="62"/>
      <c r="U459" s="62"/>
      <c r="V459" s="56"/>
      <c r="W459" s="56"/>
      <c r="X459" s="56"/>
    </row>
    <row r="460" spans="3:24" s="2" customFormat="1" ht="15.75" customHeight="1">
      <c r="C460" s="17"/>
      <c r="D460" s="18"/>
      <c r="E460" s="18"/>
      <c r="F460" s="30"/>
      <c r="K460" s="67"/>
      <c r="L460" s="67"/>
      <c r="M460" s="67"/>
      <c r="N460" s="62"/>
      <c r="O460" s="62"/>
      <c r="P460" s="62"/>
      <c r="Q460" s="62"/>
      <c r="R460" s="62"/>
      <c r="S460" s="26"/>
      <c r="T460" s="62"/>
      <c r="U460" s="62"/>
      <c r="V460" s="56"/>
      <c r="W460" s="56"/>
      <c r="X460" s="56"/>
    </row>
    <row r="461" spans="3:24" s="2" customFormat="1" ht="15.75" customHeight="1">
      <c r="C461" s="17"/>
      <c r="D461" s="18"/>
      <c r="E461" s="18"/>
      <c r="F461" s="30"/>
      <c r="K461" s="67"/>
      <c r="L461" s="67"/>
      <c r="M461" s="67"/>
      <c r="N461" s="62"/>
      <c r="O461" s="62"/>
      <c r="P461" s="62"/>
      <c r="Q461" s="62"/>
      <c r="R461" s="62"/>
      <c r="S461" s="26"/>
      <c r="T461" s="62"/>
      <c r="U461" s="62"/>
      <c r="V461" s="56"/>
      <c r="W461" s="56"/>
      <c r="X461" s="56"/>
    </row>
    <row r="462" spans="3:24" s="2" customFormat="1" ht="15.75" customHeight="1">
      <c r="C462" s="17"/>
      <c r="D462" s="18"/>
      <c r="E462" s="18"/>
      <c r="F462" s="30"/>
      <c r="K462" s="67"/>
      <c r="L462" s="67"/>
      <c r="M462" s="67"/>
      <c r="N462" s="62"/>
      <c r="O462" s="62"/>
      <c r="P462" s="62"/>
      <c r="Q462" s="62"/>
      <c r="R462" s="62"/>
      <c r="S462" s="26"/>
      <c r="T462" s="62"/>
      <c r="U462" s="62"/>
      <c r="V462" s="56"/>
      <c r="W462" s="56"/>
      <c r="X462" s="56"/>
    </row>
    <row r="463" spans="3:24" s="2" customFormat="1" ht="15.75" customHeight="1">
      <c r="C463" s="17"/>
      <c r="D463" s="18"/>
      <c r="E463" s="18"/>
      <c r="F463" s="30"/>
      <c r="K463" s="67"/>
      <c r="L463" s="67"/>
      <c r="M463" s="67"/>
      <c r="N463" s="62"/>
      <c r="O463" s="62"/>
      <c r="P463" s="62"/>
      <c r="Q463" s="62"/>
      <c r="R463" s="62"/>
      <c r="S463" s="26"/>
      <c r="T463" s="62"/>
      <c r="U463" s="62"/>
      <c r="V463" s="56"/>
      <c r="W463" s="56"/>
      <c r="X463" s="56"/>
    </row>
    <row r="464" spans="3:24" s="2" customFormat="1" ht="15.75" customHeight="1">
      <c r="C464" s="17"/>
      <c r="D464" s="18"/>
      <c r="E464" s="18"/>
      <c r="F464" s="30"/>
      <c r="K464" s="67"/>
      <c r="L464" s="67"/>
      <c r="M464" s="67"/>
      <c r="N464" s="62"/>
      <c r="O464" s="62"/>
      <c r="P464" s="62"/>
      <c r="Q464" s="62"/>
      <c r="R464" s="62"/>
      <c r="S464" s="26"/>
      <c r="T464" s="62"/>
      <c r="U464" s="62"/>
      <c r="V464" s="56"/>
      <c r="W464" s="56"/>
      <c r="X464" s="56"/>
    </row>
    <row r="465" spans="3:24" s="2" customFormat="1" ht="15.75" customHeight="1">
      <c r="C465" s="17"/>
      <c r="D465" s="18"/>
      <c r="E465" s="18"/>
      <c r="F465" s="30"/>
      <c r="K465" s="67"/>
      <c r="L465" s="67"/>
      <c r="M465" s="67"/>
      <c r="N465" s="62"/>
      <c r="O465" s="62"/>
      <c r="P465" s="62"/>
      <c r="Q465" s="62"/>
      <c r="R465" s="62"/>
      <c r="S465" s="26"/>
      <c r="T465" s="62"/>
      <c r="U465" s="62"/>
      <c r="V465" s="56"/>
      <c r="W465" s="56"/>
      <c r="X465" s="56"/>
    </row>
    <row r="466" spans="3:24" s="2" customFormat="1" ht="15.75" customHeight="1">
      <c r="C466" s="17"/>
      <c r="D466" s="18"/>
      <c r="E466" s="18"/>
      <c r="F466" s="30"/>
      <c r="K466" s="67"/>
      <c r="L466" s="67"/>
      <c r="M466" s="67"/>
      <c r="N466" s="62"/>
      <c r="O466" s="62"/>
      <c r="P466" s="62"/>
      <c r="Q466" s="62"/>
      <c r="R466" s="62"/>
      <c r="S466" s="26"/>
      <c r="T466" s="62"/>
      <c r="U466" s="62"/>
      <c r="V466" s="56"/>
      <c r="W466" s="56"/>
      <c r="X466" s="56"/>
    </row>
    <row r="467" spans="3:24" s="2" customFormat="1" ht="15.75" customHeight="1">
      <c r="C467" s="17"/>
      <c r="D467" s="18"/>
      <c r="E467" s="18"/>
      <c r="F467" s="30"/>
      <c r="K467" s="67"/>
      <c r="L467" s="67"/>
      <c r="M467" s="67"/>
      <c r="N467" s="62"/>
      <c r="O467" s="62"/>
      <c r="P467" s="62"/>
      <c r="Q467" s="62"/>
      <c r="R467" s="62"/>
      <c r="S467" s="26"/>
      <c r="T467" s="62"/>
      <c r="U467" s="62"/>
      <c r="V467" s="56"/>
      <c r="W467" s="56"/>
      <c r="X467" s="56"/>
    </row>
    <row r="468" spans="3:24" s="2" customFormat="1" ht="15.75" customHeight="1">
      <c r="C468" s="17"/>
      <c r="D468" s="18"/>
      <c r="E468" s="18"/>
      <c r="F468" s="30"/>
      <c r="K468" s="67"/>
      <c r="L468" s="67"/>
      <c r="M468" s="67"/>
      <c r="N468" s="62"/>
      <c r="O468" s="62"/>
      <c r="P468" s="62"/>
      <c r="Q468" s="62"/>
      <c r="R468" s="62"/>
      <c r="S468" s="26"/>
      <c r="T468" s="62"/>
      <c r="U468" s="62"/>
      <c r="V468" s="56"/>
      <c r="W468" s="56"/>
      <c r="X468" s="56"/>
    </row>
    <row r="469" spans="3:24" s="2" customFormat="1" ht="15.75" customHeight="1">
      <c r="C469" s="17"/>
      <c r="D469" s="18"/>
      <c r="E469" s="18"/>
      <c r="F469" s="30"/>
      <c r="K469" s="67"/>
      <c r="L469" s="67"/>
      <c r="M469" s="67"/>
      <c r="N469" s="62"/>
      <c r="O469" s="62"/>
      <c r="P469" s="62"/>
      <c r="Q469" s="62"/>
      <c r="R469" s="62"/>
      <c r="S469" s="26"/>
      <c r="T469" s="62"/>
      <c r="U469" s="62"/>
      <c r="V469" s="56"/>
      <c r="W469" s="56"/>
      <c r="X469" s="56"/>
    </row>
    <row r="470" spans="3:24" s="2" customFormat="1" ht="15.75" customHeight="1">
      <c r="C470" s="17"/>
      <c r="D470" s="18"/>
      <c r="E470" s="18"/>
      <c r="F470" s="30"/>
      <c r="K470" s="67"/>
      <c r="L470" s="67"/>
      <c r="M470" s="67"/>
      <c r="N470" s="62"/>
      <c r="O470" s="62"/>
      <c r="P470" s="62"/>
      <c r="Q470" s="62"/>
      <c r="R470" s="62"/>
      <c r="S470" s="26"/>
      <c r="T470" s="62"/>
      <c r="U470" s="62"/>
      <c r="V470" s="56"/>
      <c r="W470" s="56"/>
      <c r="X470" s="56"/>
    </row>
    <row r="471" spans="3:24" s="2" customFormat="1" ht="15.75" customHeight="1">
      <c r="C471" s="17"/>
      <c r="D471" s="18"/>
      <c r="E471" s="18"/>
      <c r="F471" s="30"/>
      <c r="K471" s="67"/>
      <c r="L471" s="67"/>
      <c r="M471" s="67"/>
      <c r="N471" s="62"/>
      <c r="O471" s="62"/>
      <c r="P471" s="62"/>
      <c r="Q471" s="62"/>
      <c r="R471" s="62"/>
      <c r="S471" s="26"/>
      <c r="T471" s="62"/>
      <c r="U471" s="62"/>
      <c r="V471" s="56"/>
      <c r="W471" s="56"/>
      <c r="X471" s="56"/>
    </row>
    <row r="472" spans="3:24" s="2" customFormat="1" ht="15.75" customHeight="1">
      <c r="C472" s="17"/>
      <c r="D472" s="18"/>
      <c r="E472" s="18"/>
      <c r="F472" s="30"/>
      <c r="K472" s="67"/>
      <c r="L472" s="67"/>
      <c r="M472" s="67"/>
      <c r="N472" s="62"/>
      <c r="O472" s="62"/>
      <c r="P472" s="62"/>
      <c r="Q472" s="62"/>
      <c r="R472" s="62"/>
      <c r="S472" s="26"/>
      <c r="T472" s="62"/>
      <c r="U472" s="62"/>
      <c r="V472" s="56"/>
      <c r="W472" s="56"/>
      <c r="X472" s="56"/>
    </row>
    <row r="473" spans="3:24" s="2" customFormat="1" ht="15.75" customHeight="1">
      <c r="C473" s="17"/>
      <c r="D473" s="18"/>
      <c r="E473" s="18"/>
      <c r="F473" s="30"/>
      <c r="K473" s="67"/>
      <c r="L473" s="67"/>
      <c r="M473" s="67"/>
      <c r="N473" s="62"/>
      <c r="O473" s="62"/>
      <c r="P473" s="62"/>
      <c r="Q473" s="62"/>
      <c r="R473" s="62"/>
      <c r="S473" s="26"/>
      <c r="T473" s="62"/>
      <c r="U473" s="62"/>
      <c r="V473" s="56"/>
      <c r="W473" s="56"/>
      <c r="X473" s="56"/>
    </row>
    <row r="474" spans="3:24" s="2" customFormat="1" ht="15.75" customHeight="1">
      <c r="C474" s="17"/>
      <c r="D474" s="18"/>
      <c r="E474" s="18"/>
      <c r="F474" s="30"/>
      <c r="K474" s="67"/>
      <c r="L474" s="67"/>
      <c r="M474" s="67"/>
      <c r="N474" s="62"/>
      <c r="O474" s="62"/>
      <c r="P474" s="62"/>
      <c r="Q474" s="62"/>
      <c r="R474" s="62"/>
      <c r="S474" s="26"/>
      <c r="T474" s="62"/>
      <c r="U474" s="62"/>
      <c r="V474" s="56"/>
      <c r="W474" s="56"/>
      <c r="X474" s="56"/>
    </row>
    <row r="475" spans="3:24" s="2" customFormat="1" ht="15.75" customHeight="1">
      <c r="C475" s="17"/>
      <c r="D475" s="18"/>
      <c r="E475" s="18"/>
      <c r="F475" s="30"/>
      <c r="K475" s="67"/>
      <c r="L475" s="67"/>
      <c r="M475" s="67"/>
      <c r="N475" s="62"/>
      <c r="O475" s="62"/>
      <c r="P475" s="62"/>
      <c r="Q475" s="62"/>
      <c r="R475" s="62"/>
      <c r="S475" s="26"/>
      <c r="T475" s="62"/>
      <c r="U475" s="62"/>
      <c r="V475" s="56"/>
      <c r="W475" s="56"/>
      <c r="X475" s="56"/>
    </row>
    <row r="476" spans="3:24" s="2" customFormat="1" ht="15.75" customHeight="1">
      <c r="C476" s="17"/>
      <c r="D476" s="18"/>
      <c r="E476" s="18"/>
      <c r="F476" s="30"/>
      <c r="K476" s="67"/>
      <c r="L476" s="67"/>
      <c r="M476" s="67"/>
      <c r="N476" s="62"/>
      <c r="O476" s="62"/>
      <c r="P476" s="62"/>
      <c r="Q476" s="62"/>
      <c r="R476" s="62"/>
      <c r="S476" s="26"/>
      <c r="T476" s="62"/>
      <c r="U476" s="62"/>
      <c r="V476" s="56"/>
      <c r="W476" s="56"/>
      <c r="X476" s="56"/>
    </row>
    <row r="477" spans="3:24" s="2" customFormat="1" ht="15.75" customHeight="1">
      <c r="C477" s="17"/>
      <c r="D477" s="18"/>
      <c r="E477" s="18"/>
      <c r="F477" s="30"/>
      <c r="K477" s="67"/>
      <c r="L477" s="67"/>
      <c r="M477" s="67"/>
      <c r="N477" s="62"/>
      <c r="O477" s="62"/>
      <c r="P477" s="62"/>
      <c r="Q477" s="62"/>
      <c r="R477" s="62"/>
      <c r="S477" s="26"/>
      <c r="T477" s="62"/>
      <c r="U477" s="62"/>
      <c r="V477" s="56"/>
      <c r="W477" s="56"/>
      <c r="X477" s="56"/>
    </row>
    <row r="478" spans="3:24" s="2" customFormat="1" ht="15.75" customHeight="1">
      <c r="C478" s="17"/>
      <c r="D478" s="18"/>
      <c r="E478" s="18"/>
      <c r="F478" s="30"/>
      <c r="K478" s="67"/>
      <c r="L478" s="67"/>
      <c r="M478" s="67"/>
      <c r="N478" s="62"/>
      <c r="O478" s="62"/>
      <c r="P478" s="62"/>
      <c r="Q478" s="62"/>
      <c r="R478" s="62"/>
      <c r="S478" s="26"/>
      <c r="T478" s="62"/>
      <c r="U478" s="62"/>
      <c r="V478" s="56"/>
      <c r="W478" s="56"/>
      <c r="X478" s="56"/>
    </row>
    <row r="479" spans="3:24" s="2" customFormat="1" ht="15.75" customHeight="1">
      <c r="C479" s="17"/>
      <c r="D479" s="18"/>
      <c r="E479" s="18"/>
      <c r="F479" s="30"/>
      <c r="K479" s="67"/>
      <c r="L479" s="67"/>
      <c r="M479" s="67"/>
      <c r="N479" s="62"/>
      <c r="O479" s="62"/>
      <c r="P479" s="62"/>
      <c r="Q479" s="62"/>
      <c r="R479" s="62"/>
      <c r="S479" s="26"/>
      <c r="T479" s="62"/>
      <c r="U479" s="62"/>
      <c r="V479" s="56"/>
      <c r="W479" s="56"/>
      <c r="X479" s="56"/>
    </row>
    <row r="480" spans="3:24" s="2" customFormat="1" ht="15.75" customHeight="1">
      <c r="C480" s="17"/>
      <c r="D480" s="18"/>
      <c r="E480" s="18"/>
      <c r="F480" s="30"/>
      <c r="K480" s="67"/>
      <c r="L480" s="67"/>
      <c r="M480" s="67"/>
      <c r="N480" s="62"/>
      <c r="O480" s="62"/>
      <c r="P480" s="62"/>
      <c r="Q480" s="62"/>
      <c r="R480" s="62"/>
      <c r="S480" s="26"/>
      <c r="T480" s="62"/>
      <c r="U480" s="62"/>
      <c r="V480" s="56"/>
      <c r="W480" s="56"/>
      <c r="X480" s="56"/>
    </row>
    <row r="481" spans="3:24" s="2" customFormat="1" ht="15.75" customHeight="1">
      <c r="C481" s="17"/>
      <c r="D481" s="18"/>
      <c r="E481" s="18"/>
      <c r="F481" s="30"/>
      <c r="K481" s="67"/>
      <c r="L481" s="67"/>
      <c r="M481" s="67"/>
      <c r="N481" s="62"/>
      <c r="O481" s="62"/>
      <c r="P481" s="62"/>
      <c r="Q481" s="62"/>
      <c r="R481" s="62"/>
      <c r="S481" s="26"/>
      <c r="T481" s="62"/>
      <c r="U481" s="62"/>
      <c r="V481" s="56"/>
      <c r="W481" s="56"/>
      <c r="X481" s="56"/>
    </row>
    <row r="482" spans="3:24" s="2" customFormat="1" ht="15.75" customHeight="1">
      <c r="C482" s="17"/>
      <c r="D482" s="18"/>
      <c r="E482" s="18"/>
      <c r="F482" s="30"/>
      <c r="K482" s="67"/>
      <c r="L482" s="67"/>
      <c r="M482" s="67"/>
      <c r="N482" s="62"/>
      <c r="O482" s="62"/>
      <c r="P482" s="62"/>
      <c r="Q482" s="62"/>
      <c r="R482" s="62"/>
      <c r="S482" s="26"/>
      <c r="T482" s="62"/>
      <c r="U482" s="62"/>
      <c r="V482" s="56"/>
      <c r="W482" s="56"/>
      <c r="X482" s="56"/>
    </row>
    <row r="483" spans="3:24" s="2" customFormat="1" ht="15.75" customHeight="1">
      <c r="C483" s="17"/>
      <c r="D483" s="18"/>
      <c r="E483" s="18"/>
      <c r="F483" s="30"/>
      <c r="K483" s="67"/>
      <c r="L483" s="67"/>
      <c r="M483" s="67"/>
      <c r="N483" s="62"/>
      <c r="O483" s="62"/>
      <c r="P483" s="62"/>
      <c r="Q483" s="62"/>
      <c r="R483" s="62"/>
      <c r="S483" s="26"/>
      <c r="T483" s="62"/>
      <c r="U483" s="62"/>
      <c r="V483" s="56"/>
      <c r="W483" s="56"/>
      <c r="X483" s="56"/>
    </row>
    <row r="484" spans="3:24" s="2" customFormat="1" ht="15.75" customHeight="1">
      <c r="C484" s="17"/>
      <c r="D484" s="18"/>
      <c r="E484" s="18"/>
      <c r="F484" s="30"/>
      <c r="K484" s="67"/>
      <c r="L484" s="67"/>
      <c r="M484" s="67"/>
      <c r="N484" s="62"/>
      <c r="O484" s="62"/>
      <c r="P484" s="62"/>
      <c r="Q484" s="62"/>
      <c r="R484" s="62"/>
      <c r="S484" s="26"/>
      <c r="T484" s="62"/>
      <c r="U484" s="62"/>
      <c r="V484" s="56"/>
      <c r="W484" s="56"/>
      <c r="X484" s="56"/>
    </row>
    <row r="485" spans="3:24" s="2" customFormat="1" ht="15.75" customHeight="1">
      <c r="C485" s="17"/>
      <c r="D485" s="18"/>
      <c r="E485" s="18"/>
      <c r="F485" s="30"/>
      <c r="K485" s="67"/>
      <c r="L485" s="67"/>
      <c r="M485" s="67"/>
      <c r="N485" s="62"/>
      <c r="O485" s="62"/>
      <c r="P485" s="62"/>
      <c r="Q485" s="62"/>
      <c r="R485" s="62"/>
      <c r="S485" s="26"/>
      <c r="T485" s="62"/>
      <c r="U485" s="62"/>
      <c r="V485" s="56"/>
      <c r="W485" s="56"/>
      <c r="X485" s="56"/>
    </row>
    <row r="486" spans="3:24" s="2" customFormat="1" ht="15.75" customHeight="1">
      <c r="C486" s="17"/>
      <c r="D486" s="18"/>
      <c r="E486" s="18"/>
      <c r="F486" s="30"/>
      <c r="K486" s="67"/>
      <c r="L486" s="67"/>
      <c r="M486" s="67"/>
      <c r="N486" s="62"/>
      <c r="O486" s="62"/>
      <c r="P486" s="62"/>
      <c r="Q486" s="62"/>
      <c r="R486" s="62"/>
      <c r="S486" s="26"/>
      <c r="T486" s="62"/>
      <c r="U486" s="62"/>
      <c r="V486" s="56"/>
      <c r="W486" s="56"/>
      <c r="X486" s="56"/>
    </row>
    <row r="487" spans="3:24" s="2" customFormat="1" ht="15.75" customHeight="1">
      <c r="C487" s="17"/>
      <c r="D487" s="18"/>
      <c r="E487" s="18"/>
      <c r="F487" s="30"/>
      <c r="K487" s="67"/>
      <c r="L487" s="67"/>
      <c r="M487" s="67"/>
      <c r="N487" s="62"/>
      <c r="O487" s="62"/>
      <c r="P487" s="62"/>
      <c r="Q487" s="62"/>
      <c r="R487" s="62"/>
      <c r="S487" s="26"/>
      <c r="T487" s="62"/>
      <c r="U487" s="62"/>
      <c r="V487" s="56"/>
      <c r="W487" s="56"/>
      <c r="X487" s="56"/>
    </row>
    <row r="488" spans="3:24" s="2" customFormat="1" ht="15.75" customHeight="1">
      <c r="C488" s="17"/>
      <c r="D488" s="18"/>
      <c r="E488" s="18"/>
      <c r="F488" s="30"/>
      <c r="K488" s="67"/>
      <c r="L488" s="67"/>
      <c r="M488" s="67"/>
      <c r="N488" s="62"/>
      <c r="O488" s="62"/>
      <c r="P488" s="62"/>
      <c r="Q488" s="62"/>
      <c r="R488" s="62"/>
      <c r="S488" s="26"/>
      <c r="T488" s="62"/>
      <c r="U488" s="62"/>
      <c r="V488" s="56"/>
      <c r="W488" s="56"/>
      <c r="X488" s="56"/>
    </row>
    <row r="489" spans="3:24" s="2" customFormat="1" ht="15.75" customHeight="1">
      <c r="C489" s="17"/>
      <c r="D489" s="18"/>
      <c r="E489" s="18"/>
      <c r="F489" s="30"/>
      <c r="K489" s="67"/>
      <c r="L489" s="67"/>
      <c r="M489" s="67"/>
      <c r="N489" s="62"/>
      <c r="O489" s="62"/>
      <c r="P489" s="62"/>
      <c r="Q489" s="62"/>
      <c r="R489" s="62"/>
      <c r="S489" s="26"/>
      <c r="T489" s="62"/>
      <c r="U489" s="62"/>
      <c r="V489" s="56"/>
      <c r="W489" s="56"/>
      <c r="X489" s="56"/>
    </row>
    <row r="490" spans="3:24" s="2" customFormat="1" ht="15.75" customHeight="1">
      <c r="C490" s="17"/>
      <c r="D490" s="18"/>
      <c r="E490" s="18"/>
      <c r="F490" s="30"/>
      <c r="K490" s="67"/>
      <c r="L490" s="67"/>
      <c r="M490" s="67"/>
      <c r="N490" s="62"/>
      <c r="O490" s="62"/>
      <c r="P490" s="62"/>
      <c r="Q490" s="62"/>
      <c r="R490" s="62"/>
      <c r="S490" s="26"/>
      <c r="T490" s="62"/>
      <c r="U490" s="62"/>
      <c r="V490" s="56"/>
      <c r="W490" s="56"/>
      <c r="X490" s="56"/>
    </row>
    <row r="491" spans="3:24" s="2" customFormat="1" ht="15.75" customHeight="1">
      <c r="C491" s="17"/>
      <c r="D491" s="18"/>
      <c r="E491" s="18"/>
      <c r="F491" s="30"/>
      <c r="K491" s="67"/>
      <c r="L491" s="67"/>
      <c r="M491" s="67"/>
      <c r="N491" s="62"/>
      <c r="O491" s="62"/>
      <c r="P491" s="62"/>
      <c r="Q491" s="62"/>
      <c r="R491" s="62"/>
      <c r="S491" s="26"/>
      <c r="T491" s="62"/>
      <c r="U491" s="62"/>
      <c r="V491" s="56"/>
      <c r="W491" s="56"/>
      <c r="X491" s="56"/>
    </row>
    <row r="492" spans="3:24" s="2" customFormat="1" ht="15.75" customHeight="1">
      <c r="C492" s="17"/>
      <c r="D492" s="18"/>
      <c r="E492" s="18"/>
      <c r="F492" s="30"/>
      <c r="K492" s="67"/>
      <c r="L492" s="67"/>
      <c r="M492" s="67"/>
      <c r="N492" s="62"/>
      <c r="O492" s="62"/>
      <c r="P492" s="62"/>
      <c r="Q492" s="62"/>
      <c r="R492" s="62"/>
      <c r="S492" s="26"/>
      <c r="T492" s="62"/>
      <c r="U492" s="62"/>
      <c r="V492" s="56"/>
      <c r="W492" s="56"/>
      <c r="X492" s="56"/>
    </row>
    <row r="493" spans="3:24" s="2" customFormat="1" ht="15.75" customHeight="1">
      <c r="C493" s="17"/>
      <c r="D493" s="18"/>
      <c r="E493" s="18"/>
      <c r="F493" s="30"/>
      <c r="K493" s="67"/>
      <c r="L493" s="67"/>
      <c r="M493" s="67"/>
      <c r="N493" s="62"/>
      <c r="O493" s="62"/>
      <c r="P493" s="62"/>
      <c r="Q493" s="62"/>
      <c r="R493" s="62"/>
      <c r="S493" s="26"/>
      <c r="T493" s="62"/>
      <c r="U493" s="62"/>
      <c r="V493" s="56"/>
      <c r="W493" s="56"/>
      <c r="X493" s="56"/>
    </row>
    <row r="494" spans="3:24" s="2" customFormat="1" ht="15.75" customHeight="1">
      <c r="C494" s="17"/>
      <c r="D494" s="18"/>
      <c r="E494" s="18"/>
      <c r="F494" s="30"/>
      <c r="K494" s="67"/>
      <c r="L494" s="67"/>
      <c r="M494" s="67"/>
      <c r="N494" s="62"/>
      <c r="O494" s="62"/>
      <c r="P494" s="62"/>
      <c r="Q494" s="62"/>
      <c r="R494" s="62"/>
      <c r="S494" s="26"/>
      <c r="T494" s="62"/>
      <c r="U494" s="62"/>
      <c r="V494" s="56"/>
      <c r="W494" s="56"/>
      <c r="X494" s="56"/>
    </row>
    <row r="495" spans="3:24" s="2" customFormat="1" ht="15.75" customHeight="1">
      <c r="C495" s="17"/>
      <c r="D495" s="18"/>
      <c r="E495" s="18"/>
      <c r="F495" s="30"/>
      <c r="K495" s="67"/>
      <c r="L495" s="67"/>
      <c r="M495" s="67"/>
      <c r="N495" s="62"/>
      <c r="O495" s="62"/>
      <c r="P495" s="62"/>
      <c r="Q495" s="62"/>
      <c r="R495" s="62"/>
      <c r="S495" s="26"/>
      <c r="T495" s="62"/>
      <c r="U495" s="62"/>
      <c r="V495" s="56"/>
      <c r="W495" s="56"/>
      <c r="X495" s="56"/>
    </row>
    <row r="496" spans="3:24" s="2" customFormat="1" ht="15.75" customHeight="1">
      <c r="C496" s="17"/>
      <c r="D496" s="18"/>
      <c r="E496" s="18"/>
      <c r="F496" s="30"/>
      <c r="K496" s="67"/>
      <c r="L496" s="67"/>
      <c r="M496" s="67"/>
      <c r="N496" s="62"/>
      <c r="O496" s="62"/>
      <c r="P496" s="62"/>
      <c r="Q496" s="62"/>
      <c r="R496" s="62"/>
      <c r="S496" s="26"/>
      <c r="T496" s="62"/>
      <c r="U496" s="62"/>
      <c r="V496" s="56"/>
      <c r="W496" s="56"/>
      <c r="X496" s="56"/>
    </row>
    <row r="497" spans="3:24" s="2" customFormat="1" ht="15.75" customHeight="1">
      <c r="C497" s="17"/>
      <c r="D497" s="18"/>
      <c r="E497" s="18"/>
      <c r="F497" s="30"/>
      <c r="K497" s="67"/>
      <c r="L497" s="67"/>
      <c r="M497" s="67"/>
      <c r="N497" s="62"/>
      <c r="O497" s="62"/>
      <c r="P497" s="62"/>
      <c r="Q497" s="62"/>
      <c r="R497" s="62"/>
      <c r="S497" s="26"/>
      <c r="T497" s="62"/>
      <c r="U497" s="62"/>
      <c r="V497" s="56"/>
      <c r="W497" s="56"/>
      <c r="X497" s="56"/>
    </row>
    <row r="498" spans="3:24" s="2" customFormat="1" ht="15.75" customHeight="1">
      <c r="C498" s="17"/>
      <c r="D498" s="18"/>
      <c r="E498" s="18"/>
      <c r="F498" s="30"/>
      <c r="K498" s="67"/>
      <c r="L498" s="67"/>
      <c r="M498" s="67"/>
      <c r="N498" s="62"/>
      <c r="O498" s="62"/>
      <c r="P498" s="62"/>
      <c r="Q498" s="62"/>
      <c r="R498" s="62"/>
      <c r="S498" s="26"/>
      <c r="T498" s="62"/>
      <c r="U498" s="62"/>
      <c r="V498" s="56"/>
      <c r="W498" s="56"/>
      <c r="X498" s="56"/>
    </row>
    <row r="499" spans="3:24" s="2" customFormat="1" ht="15.75" customHeight="1">
      <c r="C499" s="17"/>
      <c r="D499" s="18"/>
      <c r="E499" s="18"/>
      <c r="F499" s="30"/>
      <c r="K499" s="67"/>
      <c r="L499" s="67"/>
      <c r="M499" s="67"/>
      <c r="N499" s="62"/>
      <c r="O499" s="62"/>
      <c r="P499" s="62"/>
      <c r="Q499" s="62"/>
      <c r="R499" s="62"/>
      <c r="S499" s="26"/>
      <c r="T499" s="62"/>
      <c r="U499" s="62"/>
      <c r="V499" s="56"/>
      <c r="W499" s="56"/>
      <c r="X499" s="56"/>
    </row>
    <row r="500" spans="3:24" s="2" customFormat="1" ht="15.75" customHeight="1">
      <c r="C500" s="17"/>
      <c r="D500" s="18"/>
      <c r="E500" s="18"/>
      <c r="F500" s="30"/>
      <c r="K500" s="67"/>
      <c r="L500" s="67"/>
      <c r="M500" s="67"/>
      <c r="N500" s="62"/>
      <c r="O500" s="62"/>
      <c r="P500" s="62"/>
      <c r="Q500" s="62"/>
      <c r="R500" s="62"/>
      <c r="S500" s="26"/>
      <c r="T500" s="62"/>
      <c r="U500" s="62"/>
      <c r="V500" s="56"/>
      <c r="W500" s="56"/>
      <c r="X500" s="56"/>
    </row>
    <row r="501" spans="3:24" s="2" customFormat="1" ht="15.75" customHeight="1">
      <c r="C501" s="17"/>
      <c r="D501" s="18"/>
      <c r="E501" s="18"/>
      <c r="F501" s="30"/>
      <c r="K501" s="67"/>
      <c r="L501" s="67"/>
      <c r="M501" s="67"/>
      <c r="N501" s="62"/>
      <c r="O501" s="62"/>
      <c r="P501" s="62"/>
      <c r="Q501" s="62"/>
      <c r="R501" s="62"/>
      <c r="S501" s="26"/>
      <c r="T501" s="62"/>
      <c r="U501" s="62"/>
      <c r="V501" s="56"/>
      <c r="W501" s="56"/>
      <c r="X501" s="56"/>
    </row>
    <row r="502" spans="3:24" s="2" customFormat="1" ht="15.75" customHeight="1">
      <c r="C502" s="17"/>
      <c r="D502" s="18"/>
      <c r="E502" s="18"/>
      <c r="F502" s="30"/>
      <c r="K502" s="67"/>
      <c r="L502" s="67"/>
      <c r="M502" s="67"/>
      <c r="N502" s="62"/>
      <c r="O502" s="62"/>
      <c r="P502" s="62"/>
      <c r="Q502" s="62"/>
      <c r="R502" s="62"/>
      <c r="S502" s="26"/>
      <c r="T502" s="62"/>
      <c r="U502" s="62"/>
      <c r="V502" s="56"/>
      <c r="W502" s="56"/>
      <c r="X502" s="56"/>
    </row>
    <row r="503" spans="3:24" s="2" customFormat="1" ht="15.75" customHeight="1">
      <c r="C503" s="17"/>
      <c r="D503" s="18"/>
      <c r="E503" s="18"/>
      <c r="F503" s="30"/>
      <c r="K503" s="67"/>
      <c r="L503" s="67"/>
      <c r="M503" s="67"/>
      <c r="N503" s="62"/>
      <c r="O503" s="62"/>
      <c r="P503" s="62"/>
      <c r="Q503" s="62"/>
      <c r="R503" s="62"/>
      <c r="S503" s="26"/>
      <c r="T503" s="62"/>
      <c r="U503" s="62"/>
      <c r="V503" s="56"/>
      <c r="W503" s="56"/>
      <c r="X503" s="56"/>
    </row>
    <row r="504" spans="3:24" s="2" customFormat="1" ht="15.75" customHeight="1">
      <c r="C504" s="17"/>
      <c r="D504" s="18"/>
      <c r="E504" s="18"/>
      <c r="F504" s="30"/>
      <c r="K504" s="67"/>
      <c r="L504" s="67"/>
      <c r="M504" s="67"/>
      <c r="N504" s="62"/>
      <c r="O504" s="62"/>
      <c r="P504" s="62"/>
      <c r="Q504" s="62"/>
      <c r="R504" s="62"/>
      <c r="S504" s="26"/>
      <c r="T504" s="62"/>
      <c r="U504" s="62"/>
      <c r="V504" s="56"/>
      <c r="W504" s="56"/>
      <c r="X504" s="56"/>
    </row>
    <row r="505" spans="3:24" s="2" customFormat="1" ht="15.75" customHeight="1">
      <c r="C505" s="17"/>
      <c r="D505" s="18"/>
      <c r="E505" s="18"/>
      <c r="F505" s="30"/>
      <c r="K505" s="67"/>
      <c r="L505" s="67"/>
      <c r="M505" s="67"/>
      <c r="N505" s="62"/>
      <c r="O505" s="62"/>
      <c r="P505" s="62"/>
      <c r="Q505" s="62"/>
      <c r="R505" s="62"/>
      <c r="S505" s="26"/>
      <c r="T505" s="62"/>
      <c r="U505" s="62"/>
      <c r="V505" s="56"/>
      <c r="W505" s="56"/>
      <c r="X505" s="56"/>
    </row>
    <row r="506" spans="3:24" s="2" customFormat="1" ht="15.75" customHeight="1">
      <c r="C506" s="17"/>
      <c r="D506" s="18"/>
      <c r="E506" s="18"/>
      <c r="F506" s="30"/>
      <c r="K506" s="67"/>
      <c r="L506" s="67"/>
      <c r="M506" s="67"/>
      <c r="N506" s="62"/>
      <c r="O506" s="62"/>
      <c r="P506" s="62"/>
      <c r="Q506" s="62"/>
      <c r="R506" s="62"/>
      <c r="S506" s="26"/>
      <c r="T506" s="62"/>
      <c r="U506" s="62"/>
      <c r="V506" s="56"/>
      <c r="W506" s="56"/>
      <c r="X506" s="56"/>
    </row>
    <row r="507" spans="3:24" s="2" customFormat="1" ht="15.75" customHeight="1">
      <c r="C507" s="17"/>
      <c r="D507" s="18"/>
      <c r="E507" s="18"/>
      <c r="F507" s="30"/>
      <c r="K507" s="67"/>
      <c r="L507" s="67"/>
      <c r="M507" s="67"/>
      <c r="N507" s="62"/>
      <c r="O507" s="62"/>
      <c r="P507" s="62"/>
      <c r="Q507" s="62"/>
      <c r="R507" s="62"/>
      <c r="S507" s="26"/>
      <c r="T507" s="62"/>
      <c r="U507" s="62"/>
      <c r="V507" s="56"/>
      <c r="W507" s="56"/>
      <c r="X507" s="56"/>
    </row>
    <row r="508" spans="3:24" s="2" customFormat="1" ht="15.75" customHeight="1">
      <c r="C508" s="17"/>
      <c r="D508" s="18"/>
      <c r="E508" s="18"/>
      <c r="F508" s="30"/>
      <c r="K508" s="67"/>
      <c r="L508" s="67"/>
      <c r="M508" s="67"/>
      <c r="N508" s="62"/>
      <c r="O508" s="62"/>
      <c r="P508" s="62"/>
      <c r="Q508" s="62"/>
      <c r="R508" s="62"/>
      <c r="S508" s="26"/>
      <c r="T508" s="62"/>
      <c r="U508" s="62"/>
      <c r="V508" s="56"/>
      <c r="W508" s="56"/>
      <c r="X508" s="56"/>
    </row>
    <row r="509" spans="3:24" s="2" customFormat="1" ht="15.75" customHeight="1">
      <c r="C509" s="17"/>
      <c r="D509" s="18"/>
      <c r="E509" s="18"/>
      <c r="F509" s="30"/>
      <c r="K509" s="67"/>
      <c r="L509" s="67"/>
      <c r="M509" s="67"/>
      <c r="N509" s="62"/>
      <c r="O509" s="62"/>
      <c r="P509" s="62"/>
      <c r="Q509" s="62"/>
      <c r="R509" s="62"/>
      <c r="S509" s="26"/>
      <c r="T509" s="62"/>
      <c r="U509" s="62"/>
      <c r="V509" s="56"/>
      <c r="W509" s="56"/>
      <c r="X509" s="56"/>
    </row>
    <row r="510" spans="3:24" s="2" customFormat="1" ht="15.75" customHeight="1">
      <c r="C510" s="17"/>
      <c r="D510" s="18"/>
      <c r="E510" s="18"/>
      <c r="F510" s="30"/>
      <c r="K510" s="67"/>
      <c r="L510" s="67"/>
      <c r="M510" s="67"/>
      <c r="N510" s="62"/>
      <c r="O510" s="62"/>
      <c r="P510" s="62"/>
      <c r="Q510" s="62"/>
      <c r="R510" s="62"/>
      <c r="S510" s="26"/>
      <c r="T510" s="62"/>
      <c r="U510" s="62"/>
      <c r="V510" s="56"/>
      <c r="W510" s="56"/>
      <c r="X510" s="56"/>
    </row>
    <row r="511" spans="3:24" s="2" customFormat="1" ht="15.75" customHeight="1">
      <c r="C511" s="17"/>
      <c r="D511" s="18"/>
      <c r="E511" s="18"/>
      <c r="F511" s="30"/>
      <c r="K511" s="67"/>
      <c r="L511" s="67"/>
      <c r="M511" s="67"/>
      <c r="N511" s="62"/>
      <c r="O511" s="62"/>
      <c r="P511" s="62"/>
      <c r="Q511" s="62"/>
      <c r="R511" s="62"/>
      <c r="S511" s="26"/>
      <c r="T511" s="62"/>
      <c r="U511" s="62"/>
      <c r="V511" s="56"/>
      <c r="W511" s="56"/>
      <c r="X511" s="56"/>
    </row>
    <row r="512" spans="3:24" s="2" customFormat="1" ht="15.75" customHeight="1">
      <c r="C512" s="17"/>
      <c r="D512" s="18"/>
      <c r="E512" s="18"/>
      <c r="F512" s="30"/>
      <c r="K512" s="67"/>
      <c r="L512" s="67"/>
      <c r="M512" s="67"/>
      <c r="N512" s="62"/>
      <c r="O512" s="62"/>
      <c r="P512" s="62"/>
      <c r="Q512" s="62"/>
      <c r="R512" s="62"/>
      <c r="S512" s="26"/>
      <c r="T512" s="62"/>
      <c r="U512" s="62"/>
      <c r="V512" s="56"/>
      <c r="W512" s="56"/>
      <c r="X512" s="56"/>
    </row>
    <row r="513" spans="3:24" s="2" customFormat="1" ht="15.75" customHeight="1">
      <c r="C513" s="17"/>
      <c r="D513" s="18"/>
      <c r="E513" s="18"/>
      <c r="F513" s="30"/>
      <c r="K513" s="67"/>
      <c r="L513" s="67"/>
      <c r="M513" s="67"/>
      <c r="N513" s="62"/>
      <c r="O513" s="62"/>
      <c r="P513" s="62"/>
      <c r="Q513" s="62"/>
      <c r="R513" s="62"/>
      <c r="S513" s="26"/>
      <c r="T513" s="62"/>
      <c r="U513" s="62"/>
      <c r="V513" s="56"/>
      <c r="W513" s="56"/>
      <c r="X513" s="56"/>
    </row>
    <row r="514" spans="3:24" s="2" customFormat="1" ht="15.75" customHeight="1">
      <c r="C514" s="17"/>
      <c r="D514" s="18"/>
      <c r="E514" s="18"/>
      <c r="F514" s="30"/>
      <c r="K514" s="67"/>
      <c r="L514" s="67"/>
      <c r="M514" s="67"/>
      <c r="N514" s="62"/>
      <c r="O514" s="62"/>
      <c r="P514" s="62"/>
      <c r="Q514" s="62"/>
      <c r="R514" s="62"/>
      <c r="S514" s="26"/>
      <c r="T514" s="62"/>
      <c r="U514" s="62"/>
      <c r="V514" s="56"/>
      <c r="W514" s="56"/>
      <c r="X514" s="56"/>
    </row>
    <row r="515" spans="3:24" s="2" customFormat="1" ht="15.75" customHeight="1">
      <c r="C515" s="17"/>
      <c r="D515" s="18"/>
      <c r="E515" s="18"/>
      <c r="F515" s="30"/>
      <c r="K515" s="67"/>
      <c r="L515" s="67"/>
      <c r="M515" s="67"/>
      <c r="N515" s="62"/>
      <c r="O515" s="62"/>
      <c r="P515" s="62"/>
      <c r="Q515" s="62"/>
      <c r="R515" s="62"/>
      <c r="S515" s="26"/>
      <c r="T515" s="62"/>
      <c r="U515" s="62"/>
      <c r="V515" s="56"/>
      <c r="W515" s="56"/>
      <c r="X515" s="56"/>
    </row>
    <row r="516" spans="3:24" s="2" customFormat="1" ht="15.75" customHeight="1">
      <c r="C516" s="17"/>
      <c r="D516" s="18"/>
      <c r="E516" s="18"/>
      <c r="F516" s="30"/>
      <c r="K516" s="67"/>
      <c r="L516" s="67"/>
      <c r="M516" s="67"/>
      <c r="N516" s="62"/>
      <c r="O516" s="62"/>
      <c r="P516" s="62"/>
      <c r="Q516" s="62"/>
      <c r="R516" s="62"/>
      <c r="S516" s="26"/>
      <c r="T516" s="62"/>
      <c r="U516" s="62"/>
      <c r="V516" s="56"/>
      <c r="W516" s="56"/>
      <c r="X516" s="56"/>
    </row>
    <row r="517" spans="3:24" s="2" customFormat="1" ht="15.75" customHeight="1">
      <c r="C517" s="17"/>
      <c r="D517" s="18"/>
      <c r="E517" s="18"/>
      <c r="F517" s="30"/>
      <c r="K517" s="67"/>
      <c r="L517" s="67"/>
      <c r="M517" s="67"/>
      <c r="N517" s="62"/>
      <c r="O517" s="62"/>
      <c r="P517" s="62"/>
      <c r="Q517" s="62"/>
      <c r="R517" s="62"/>
      <c r="S517" s="26"/>
      <c r="T517" s="62"/>
      <c r="U517" s="62"/>
      <c r="V517" s="56"/>
      <c r="W517" s="56"/>
      <c r="X517" s="56"/>
    </row>
    <row r="518" spans="3:24" s="2" customFormat="1" ht="15.75" customHeight="1">
      <c r="C518" s="17"/>
      <c r="D518" s="18"/>
      <c r="E518" s="18"/>
      <c r="F518" s="30"/>
      <c r="K518" s="67"/>
      <c r="L518" s="67"/>
      <c r="M518" s="67"/>
      <c r="N518" s="62"/>
      <c r="O518" s="62"/>
      <c r="P518" s="62"/>
      <c r="Q518" s="62"/>
      <c r="R518" s="62"/>
      <c r="S518" s="26"/>
      <c r="T518" s="62"/>
      <c r="U518" s="62"/>
      <c r="V518" s="56"/>
      <c r="W518" s="56"/>
      <c r="X518" s="56"/>
    </row>
    <row r="519" spans="3:24" s="2" customFormat="1" ht="15.75" customHeight="1">
      <c r="C519" s="17"/>
      <c r="D519" s="18"/>
      <c r="E519" s="18"/>
      <c r="F519" s="30"/>
      <c r="K519" s="67"/>
      <c r="L519" s="67"/>
      <c r="M519" s="67"/>
      <c r="N519" s="62"/>
      <c r="O519" s="62"/>
      <c r="P519" s="62"/>
      <c r="Q519" s="62"/>
      <c r="R519" s="62"/>
      <c r="S519" s="26"/>
      <c r="T519" s="62"/>
      <c r="U519" s="62"/>
      <c r="V519" s="56"/>
      <c r="W519" s="56"/>
      <c r="X519" s="56"/>
    </row>
    <row r="520" spans="3:24" s="2" customFormat="1" ht="15.75" customHeight="1">
      <c r="C520" s="17"/>
      <c r="D520" s="18"/>
      <c r="E520" s="18"/>
      <c r="F520" s="30"/>
      <c r="K520" s="67"/>
      <c r="L520" s="67"/>
      <c r="M520" s="67"/>
      <c r="N520" s="62"/>
      <c r="O520" s="62"/>
      <c r="P520" s="62"/>
      <c r="Q520" s="62"/>
      <c r="R520" s="62"/>
      <c r="S520" s="26"/>
      <c r="T520" s="62"/>
      <c r="U520" s="62"/>
      <c r="V520" s="56"/>
      <c r="W520" s="56"/>
      <c r="X520" s="56"/>
    </row>
    <row r="521" spans="3:24" s="2" customFormat="1" ht="15.75" customHeight="1">
      <c r="C521" s="17"/>
      <c r="D521" s="18"/>
      <c r="E521" s="18"/>
      <c r="F521" s="30"/>
      <c r="K521" s="67"/>
      <c r="L521" s="67"/>
      <c r="M521" s="67"/>
      <c r="N521" s="62"/>
      <c r="O521" s="62"/>
      <c r="P521" s="62"/>
      <c r="Q521" s="62"/>
      <c r="R521" s="62"/>
      <c r="S521" s="26"/>
      <c r="T521" s="62"/>
      <c r="U521" s="62"/>
      <c r="V521" s="56"/>
      <c r="W521" s="56"/>
      <c r="X521" s="56"/>
    </row>
    <row r="522" spans="3:24" s="2" customFormat="1" ht="15.75" customHeight="1">
      <c r="C522" s="17"/>
      <c r="D522" s="18"/>
      <c r="E522" s="18"/>
      <c r="F522" s="30"/>
      <c r="K522" s="67"/>
      <c r="L522" s="67"/>
      <c r="M522" s="67"/>
      <c r="N522" s="62"/>
      <c r="O522" s="62"/>
      <c r="P522" s="62"/>
      <c r="Q522" s="62"/>
      <c r="R522" s="62"/>
      <c r="S522" s="26"/>
      <c r="T522" s="62"/>
      <c r="U522" s="62"/>
      <c r="V522" s="56"/>
      <c r="W522" s="56"/>
      <c r="X522" s="56"/>
    </row>
    <row r="523" spans="3:24" s="2" customFormat="1" ht="15.75" customHeight="1">
      <c r="C523" s="17"/>
      <c r="D523" s="18"/>
      <c r="E523" s="18"/>
      <c r="F523" s="30"/>
      <c r="K523" s="67"/>
      <c r="L523" s="67"/>
      <c r="M523" s="67"/>
      <c r="N523" s="62"/>
      <c r="O523" s="62"/>
      <c r="P523" s="62"/>
      <c r="Q523" s="62"/>
      <c r="R523" s="62"/>
      <c r="S523" s="26"/>
      <c r="T523" s="62"/>
      <c r="U523" s="62"/>
      <c r="V523" s="56"/>
      <c r="W523" s="56"/>
      <c r="X523" s="56"/>
    </row>
    <row r="524" spans="3:24" s="2" customFormat="1" ht="15.75" customHeight="1">
      <c r="C524" s="17"/>
      <c r="D524" s="18"/>
      <c r="E524" s="18"/>
      <c r="F524" s="30"/>
      <c r="K524" s="67"/>
      <c r="L524" s="67"/>
      <c r="M524" s="67"/>
      <c r="N524" s="62"/>
      <c r="O524" s="62"/>
      <c r="P524" s="62"/>
      <c r="Q524" s="62"/>
      <c r="R524" s="62"/>
      <c r="S524" s="26"/>
      <c r="T524" s="62"/>
      <c r="U524" s="62"/>
      <c r="V524" s="56"/>
      <c r="W524" s="56"/>
      <c r="X524" s="56"/>
    </row>
    <row r="525" spans="3:24" s="2" customFormat="1" ht="15.75" customHeight="1">
      <c r="C525" s="17"/>
      <c r="D525" s="18"/>
      <c r="E525" s="18"/>
      <c r="F525" s="30"/>
      <c r="K525" s="67"/>
      <c r="L525" s="67"/>
      <c r="M525" s="67"/>
      <c r="N525" s="62"/>
      <c r="O525" s="62"/>
      <c r="P525" s="62"/>
      <c r="Q525" s="62"/>
      <c r="R525" s="62"/>
      <c r="S525" s="26"/>
      <c r="T525" s="62"/>
      <c r="U525" s="62"/>
      <c r="V525" s="56"/>
      <c r="W525" s="56"/>
      <c r="X525" s="56"/>
    </row>
    <row r="526" spans="3:24" s="2" customFormat="1" ht="15.75" customHeight="1">
      <c r="C526" s="17"/>
      <c r="D526" s="18"/>
      <c r="E526" s="18"/>
      <c r="F526" s="30"/>
      <c r="K526" s="67"/>
      <c r="L526" s="67"/>
      <c r="M526" s="67"/>
      <c r="N526" s="62"/>
      <c r="O526" s="62"/>
      <c r="P526" s="62"/>
      <c r="Q526" s="62"/>
      <c r="R526" s="62"/>
      <c r="S526" s="26"/>
      <c r="T526" s="62"/>
      <c r="U526" s="62"/>
      <c r="V526" s="56"/>
      <c r="W526" s="56"/>
      <c r="X526" s="56"/>
    </row>
    <row r="527" spans="3:24" s="2" customFormat="1" ht="15.75" customHeight="1">
      <c r="C527" s="17"/>
      <c r="D527" s="18"/>
      <c r="E527" s="18"/>
      <c r="F527" s="30"/>
      <c r="K527" s="67"/>
      <c r="L527" s="67"/>
      <c r="M527" s="67"/>
      <c r="N527" s="62"/>
      <c r="O527" s="62"/>
      <c r="P527" s="62"/>
      <c r="Q527" s="62"/>
      <c r="R527" s="62"/>
      <c r="S527" s="26"/>
      <c r="T527" s="62"/>
      <c r="U527" s="62"/>
      <c r="V527" s="56"/>
      <c r="W527" s="56"/>
      <c r="X527" s="56"/>
    </row>
    <row r="528" spans="3:24" s="2" customFormat="1" ht="15.75" customHeight="1">
      <c r="C528" s="17"/>
      <c r="D528" s="18"/>
      <c r="E528" s="18"/>
      <c r="F528" s="30"/>
      <c r="K528" s="67"/>
      <c r="L528" s="67"/>
      <c r="M528" s="67"/>
      <c r="N528" s="62"/>
      <c r="O528" s="62"/>
      <c r="P528" s="62"/>
      <c r="Q528" s="62"/>
      <c r="R528" s="62"/>
      <c r="S528" s="26"/>
      <c r="T528" s="62"/>
      <c r="U528" s="62"/>
      <c r="V528" s="56"/>
      <c r="W528" s="56"/>
      <c r="X528" s="56"/>
    </row>
    <row r="529" spans="3:24" s="2" customFormat="1" ht="15.75" customHeight="1">
      <c r="C529" s="17"/>
      <c r="D529" s="18"/>
      <c r="E529" s="18"/>
      <c r="F529" s="30"/>
      <c r="K529" s="67"/>
      <c r="L529" s="67"/>
      <c r="M529" s="67"/>
      <c r="N529" s="62"/>
      <c r="O529" s="62"/>
      <c r="P529" s="62"/>
      <c r="Q529" s="62"/>
      <c r="R529" s="62"/>
      <c r="S529" s="26"/>
      <c r="T529" s="62"/>
      <c r="U529" s="62"/>
      <c r="V529" s="56"/>
      <c r="W529" s="56"/>
      <c r="X529" s="56"/>
    </row>
    <row r="530" spans="3:24" s="2" customFormat="1" ht="15.75" customHeight="1">
      <c r="C530" s="17"/>
      <c r="D530" s="18"/>
      <c r="E530" s="18"/>
      <c r="F530" s="30"/>
      <c r="K530" s="67"/>
      <c r="L530" s="67"/>
      <c r="M530" s="67"/>
      <c r="N530" s="62"/>
      <c r="O530" s="62"/>
      <c r="P530" s="62"/>
      <c r="Q530" s="62"/>
      <c r="R530" s="62"/>
      <c r="S530" s="26"/>
      <c r="T530" s="62"/>
      <c r="U530" s="62"/>
      <c r="V530" s="56"/>
      <c r="W530" s="56"/>
      <c r="X530" s="56"/>
    </row>
    <row r="531" spans="3:24" s="2" customFormat="1" ht="15.75" customHeight="1">
      <c r="C531" s="17"/>
      <c r="D531" s="18"/>
      <c r="E531" s="18"/>
      <c r="F531" s="30"/>
      <c r="K531" s="67"/>
      <c r="L531" s="67"/>
      <c r="M531" s="67"/>
      <c r="N531" s="62"/>
      <c r="O531" s="62"/>
      <c r="P531" s="62"/>
      <c r="Q531" s="62"/>
      <c r="R531" s="62"/>
      <c r="S531" s="26"/>
      <c r="T531" s="62"/>
      <c r="U531" s="62"/>
      <c r="V531" s="56"/>
      <c r="W531" s="56"/>
      <c r="X531" s="56"/>
    </row>
    <row r="532" spans="3:24" s="2" customFormat="1" ht="15.75" customHeight="1">
      <c r="C532" s="17"/>
      <c r="D532" s="18"/>
      <c r="E532" s="18"/>
      <c r="F532" s="30"/>
      <c r="K532" s="67"/>
      <c r="L532" s="67"/>
      <c r="M532" s="67"/>
      <c r="N532" s="62"/>
      <c r="O532" s="62"/>
      <c r="P532" s="62"/>
      <c r="Q532" s="62"/>
      <c r="R532" s="62"/>
      <c r="S532" s="26"/>
      <c r="T532" s="62"/>
      <c r="U532" s="62"/>
      <c r="V532" s="56"/>
      <c r="W532" s="56"/>
      <c r="X532" s="56"/>
    </row>
    <row r="533" spans="3:24" s="2" customFormat="1" ht="15.75" customHeight="1">
      <c r="C533" s="17"/>
      <c r="D533" s="18"/>
      <c r="E533" s="18"/>
      <c r="F533" s="30"/>
      <c r="K533" s="67"/>
      <c r="L533" s="67"/>
      <c r="M533" s="67"/>
      <c r="N533" s="62"/>
      <c r="O533" s="62"/>
      <c r="P533" s="62"/>
      <c r="Q533" s="62"/>
      <c r="R533" s="62"/>
      <c r="S533" s="26"/>
      <c r="T533" s="62"/>
      <c r="U533" s="62"/>
      <c r="V533" s="56"/>
      <c r="W533" s="56"/>
      <c r="X533" s="56"/>
    </row>
    <row r="534" spans="3:24" s="2" customFormat="1" ht="15.75" customHeight="1">
      <c r="C534" s="17"/>
      <c r="D534" s="18"/>
      <c r="E534" s="18"/>
      <c r="F534" s="30"/>
      <c r="K534" s="67"/>
      <c r="L534" s="67"/>
      <c r="M534" s="67"/>
      <c r="N534" s="62"/>
      <c r="O534" s="62"/>
      <c r="P534" s="62"/>
      <c r="Q534" s="62"/>
      <c r="R534" s="62"/>
      <c r="S534" s="26"/>
      <c r="T534" s="62"/>
      <c r="U534" s="62"/>
      <c r="V534" s="56"/>
      <c r="W534" s="56"/>
      <c r="X534" s="56"/>
    </row>
    <row r="535" spans="3:24" s="2" customFormat="1" ht="15.75" customHeight="1">
      <c r="C535" s="17"/>
      <c r="D535" s="18"/>
      <c r="E535" s="18"/>
      <c r="F535" s="30"/>
      <c r="K535" s="67"/>
      <c r="L535" s="67"/>
      <c r="M535" s="67"/>
      <c r="N535" s="62"/>
      <c r="O535" s="62"/>
      <c r="P535" s="62"/>
      <c r="Q535" s="62"/>
      <c r="R535" s="62"/>
      <c r="S535" s="26"/>
      <c r="T535" s="62"/>
      <c r="U535" s="62"/>
      <c r="V535" s="56"/>
      <c r="W535" s="56"/>
      <c r="X535" s="56"/>
    </row>
    <row r="536" spans="3:24" s="2" customFormat="1" ht="15.75" customHeight="1">
      <c r="C536" s="17"/>
      <c r="D536" s="18"/>
      <c r="E536" s="18"/>
      <c r="F536" s="30"/>
      <c r="K536" s="67"/>
      <c r="L536" s="67"/>
      <c r="M536" s="67"/>
      <c r="N536" s="62"/>
      <c r="O536" s="62"/>
      <c r="P536" s="62"/>
      <c r="Q536" s="62"/>
      <c r="R536" s="62"/>
      <c r="S536" s="26"/>
      <c r="T536" s="62"/>
      <c r="U536" s="62"/>
      <c r="V536" s="56"/>
      <c r="W536" s="56"/>
      <c r="X536" s="56"/>
    </row>
    <row r="537" spans="3:24" s="2" customFormat="1" ht="15.75" customHeight="1">
      <c r="C537" s="17"/>
      <c r="D537" s="18"/>
      <c r="E537" s="18"/>
      <c r="F537" s="30"/>
      <c r="K537" s="67"/>
      <c r="L537" s="67"/>
      <c r="M537" s="67"/>
      <c r="N537" s="62"/>
      <c r="O537" s="62"/>
      <c r="P537" s="62"/>
      <c r="Q537" s="62"/>
      <c r="R537" s="62"/>
      <c r="S537" s="26"/>
      <c r="T537" s="62"/>
      <c r="U537" s="62"/>
      <c r="V537" s="56"/>
      <c r="W537" s="56"/>
      <c r="X537" s="56"/>
    </row>
    <row r="538" spans="3:24" s="2" customFormat="1" ht="15.75" customHeight="1">
      <c r="C538" s="17"/>
      <c r="D538" s="18"/>
      <c r="E538" s="18"/>
      <c r="F538" s="30"/>
      <c r="K538" s="67"/>
      <c r="L538" s="67"/>
      <c r="M538" s="67"/>
      <c r="N538" s="62"/>
      <c r="O538" s="62"/>
      <c r="P538" s="62"/>
      <c r="Q538" s="62"/>
      <c r="R538" s="62"/>
      <c r="S538" s="26"/>
      <c r="T538" s="62"/>
      <c r="U538" s="62"/>
      <c r="V538" s="56"/>
      <c r="W538" s="56"/>
      <c r="X538" s="56"/>
    </row>
    <row r="539" spans="3:24" s="2" customFormat="1" ht="15.75" customHeight="1">
      <c r="C539" s="17"/>
      <c r="D539" s="18"/>
      <c r="E539" s="18"/>
      <c r="F539" s="30"/>
      <c r="K539" s="67"/>
      <c r="L539" s="67"/>
      <c r="M539" s="67"/>
      <c r="N539" s="62"/>
      <c r="O539" s="62"/>
      <c r="P539" s="62"/>
      <c r="Q539" s="62"/>
      <c r="R539" s="62"/>
      <c r="S539" s="26"/>
      <c r="T539" s="62"/>
      <c r="U539" s="62"/>
      <c r="V539" s="56"/>
      <c r="W539" s="56"/>
      <c r="X539" s="56"/>
    </row>
    <row r="540" spans="3:24" s="2" customFormat="1" ht="15.75" customHeight="1">
      <c r="C540" s="17"/>
      <c r="D540" s="18"/>
      <c r="E540" s="18"/>
      <c r="F540" s="30"/>
      <c r="K540" s="67"/>
      <c r="L540" s="67"/>
      <c r="M540" s="67"/>
      <c r="N540" s="62"/>
      <c r="O540" s="62"/>
      <c r="P540" s="62"/>
      <c r="Q540" s="62"/>
      <c r="R540" s="62"/>
      <c r="S540" s="26"/>
      <c r="T540" s="62"/>
      <c r="U540" s="62"/>
      <c r="V540" s="56"/>
      <c r="W540" s="56"/>
      <c r="X540" s="56"/>
    </row>
    <row r="541" spans="3:24" s="2" customFormat="1" ht="15.75" customHeight="1">
      <c r="C541" s="17"/>
      <c r="D541" s="18"/>
      <c r="E541" s="18"/>
      <c r="F541" s="30"/>
      <c r="K541" s="67"/>
      <c r="L541" s="67"/>
      <c r="M541" s="67"/>
      <c r="N541" s="62"/>
      <c r="O541" s="62"/>
      <c r="P541" s="62"/>
      <c r="Q541" s="62"/>
      <c r="R541" s="62"/>
      <c r="S541" s="26"/>
      <c r="T541" s="62"/>
      <c r="U541" s="62"/>
      <c r="V541" s="56"/>
      <c r="W541" s="56"/>
      <c r="X541" s="56"/>
    </row>
    <row r="542" spans="3:24" s="2" customFormat="1" ht="15.75" customHeight="1">
      <c r="C542" s="17"/>
      <c r="D542" s="18"/>
      <c r="E542" s="18"/>
      <c r="F542" s="30"/>
      <c r="K542" s="67"/>
      <c r="L542" s="67"/>
      <c r="M542" s="67"/>
      <c r="N542" s="62"/>
      <c r="O542" s="62"/>
      <c r="P542" s="62"/>
      <c r="Q542" s="62"/>
      <c r="R542" s="62"/>
      <c r="S542" s="26"/>
      <c r="T542" s="62"/>
      <c r="U542" s="62"/>
      <c r="V542" s="56"/>
      <c r="W542" s="56"/>
      <c r="X542" s="56"/>
    </row>
    <row r="543" spans="3:24" s="2" customFormat="1" ht="15.75" customHeight="1">
      <c r="C543" s="17"/>
      <c r="D543" s="18"/>
      <c r="E543" s="18"/>
      <c r="F543" s="30"/>
      <c r="K543" s="67"/>
      <c r="L543" s="67"/>
      <c r="M543" s="67"/>
      <c r="N543" s="62"/>
      <c r="O543" s="62"/>
      <c r="P543" s="62"/>
      <c r="Q543" s="62"/>
      <c r="R543" s="62"/>
      <c r="S543" s="26"/>
      <c r="T543" s="62"/>
      <c r="U543" s="62"/>
      <c r="V543" s="56"/>
      <c r="W543" s="56"/>
      <c r="X543" s="56"/>
    </row>
    <row r="544" spans="3:24" s="2" customFormat="1" ht="15.75" customHeight="1">
      <c r="C544" s="17"/>
      <c r="D544" s="18"/>
      <c r="E544" s="18"/>
      <c r="F544" s="30"/>
      <c r="K544" s="67"/>
      <c r="L544" s="67"/>
      <c r="M544" s="67"/>
      <c r="N544" s="62"/>
      <c r="O544" s="62"/>
      <c r="P544" s="62"/>
      <c r="Q544" s="62"/>
      <c r="R544" s="62"/>
      <c r="S544" s="26"/>
      <c r="T544" s="62"/>
      <c r="U544" s="62"/>
      <c r="V544" s="56"/>
      <c r="W544" s="56"/>
      <c r="X544" s="56"/>
    </row>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2"/>
  <dimension ref="A1:V544"/>
  <sheetViews>
    <sheetView showGridLines="0" zoomScale="90" zoomScaleNormal="90" zoomScalePageLayoutView="90" workbookViewId="0"/>
  </sheetViews>
  <sheetFormatPr defaultColWidth="8.875" defaultRowHeight="15.75" customHeight="1"/>
  <cols>
    <col min="1" max="1" width="3.5" style="47" customWidth="1"/>
    <col min="2" max="2" width="22" style="47" customWidth="1"/>
    <col min="3" max="3" width="20.625" style="47" customWidth="1"/>
    <col min="4" max="4" width="21.5" style="47" customWidth="1"/>
    <col min="5" max="5" width="21.375" style="47" customWidth="1"/>
    <col min="6" max="6" width="16.375" style="47" customWidth="1"/>
    <col min="7" max="7" width="16.875" style="47" customWidth="1"/>
    <col min="8" max="8" width="20.375" style="47" customWidth="1"/>
    <col min="9" max="9" width="16.375" style="47" customWidth="1"/>
    <col min="10" max="10" width="19" style="47" customWidth="1"/>
    <col min="11" max="11" width="16.75" style="47" customWidth="1"/>
    <col min="12" max="14" width="9.375" style="47" customWidth="1"/>
    <col min="15" max="15" width="20.5" style="47" customWidth="1"/>
    <col min="16" max="18" width="11.625" style="47" customWidth="1"/>
    <col min="19" max="19" width="8.5" style="47" customWidth="1"/>
    <col min="20" max="20" width="23.625" style="47" customWidth="1"/>
    <col min="21" max="21" width="12.625" style="47" customWidth="1"/>
    <col min="22" max="22" width="13.625" style="47" customWidth="1"/>
    <col min="23" max="16384" width="8.875" style="47"/>
  </cols>
  <sheetData>
    <row r="1" spans="3:22" ht="16.5" customHeight="1"/>
    <row r="2" spans="3:22" ht="16.5" customHeight="1"/>
    <row r="3" spans="3:22" ht="16.5" customHeight="1"/>
    <row r="4" spans="3:22">
      <c r="C4" s="113" t="s">
        <v>1068</v>
      </c>
      <c r="O4" s="113" t="s">
        <v>281</v>
      </c>
      <c r="P4" s="2"/>
      <c r="Q4" s="36"/>
    </row>
    <row r="5" spans="3:22" ht="16.5" customHeight="1">
      <c r="G5" s="184" t="s">
        <v>1084</v>
      </c>
    </row>
    <row r="6" spans="3:22" ht="16.5" customHeight="1">
      <c r="C6" s="140" t="s">
        <v>90</v>
      </c>
      <c r="D6" s="96" t="s">
        <v>91</v>
      </c>
      <c r="E6" s="96" t="s">
        <v>92</v>
      </c>
      <c r="G6" s="395" t="s">
        <v>1075</v>
      </c>
      <c r="H6" s="375">
        <v>43031</v>
      </c>
      <c r="I6" s="375">
        <v>43133</v>
      </c>
      <c r="J6" s="375">
        <v>43214</v>
      </c>
      <c r="K6" s="375">
        <v>43294</v>
      </c>
      <c r="O6" s="140" t="s">
        <v>278</v>
      </c>
      <c r="P6" s="96" t="s">
        <v>91</v>
      </c>
      <c r="Q6" s="96" t="s">
        <v>89</v>
      </c>
      <c r="R6" s="96" t="s">
        <v>283</v>
      </c>
    </row>
    <row r="7" spans="3:22" ht="16.5" customHeight="1">
      <c r="C7" s="108" t="s">
        <v>110</v>
      </c>
      <c r="D7" s="49">
        <f>E7/$E$12</f>
        <v>5.8139534883720929E-2</v>
      </c>
      <c r="E7" s="48">
        <f>COUNTIF($D$45:$D$544,C7)</f>
        <v>5</v>
      </c>
      <c r="G7" s="96" t="s">
        <v>90</v>
      </c>
      <c r="H7" s="96" t="s">
        <v>1076</v>
      </c>
      <c r="I7" s="96" t="s">
        <v>1076</v>
      </c>
      <c r="J7" s="96" t="s">
        <v>1076</v>
      </c>
      <c r="K7" s="96" t="s">
        <v>1076</v>
      </c>
      <c r="O7" s="109" t="s">
        <v>118</v>
      </c>
      <c r="P7" s="49">
        <f>Q7/R7</f>
        <v>0.40425531914893614</v>
      </c>
      <c r="Q7" s="48">
        <f>COUNTIF($F$45:$J$544,O7)</f>
        <v>19</v>
      </c>
      <c r="R7" s="5">
        <f>VLOOKUP(O7,'3. Suppliers'!$D$6:$F$16,3,FALSE)</f>
        <v>47</v>
      </c>
    </row>
    <row r="8" spans="3:22" ht="16.5" customHeight="1">
      <c r="C8" s="108" t="s">
        <v>151</v>
      </c>
      <c r="D8" s="49">
        <f>E8/$E$12</f>
        <v>0.83720930232558144</v>
      </c>
      <c r="E8" s="48">
        <f>COUNTIF($D$45:$D$544,C8)</f>
        <v>72</v>
      </c>
      <c r="G8" s="108" t="s">
        <v>110</v>
      </c>
      <c r="H8" s="41">
        <v>0.08</v>
      </c>
      <c r="I8" s="41">
        <v>9.3023255813953487E-2</v>
      </c>
      <c r="J8" s="41">
        <v>4.7619047619047616E-2</v>
      </c>
      <c r="K8" s="377">
        <v>8.0459770114942528E-2</v>
      </c>
      <c r="O8" s="109" t="s">
        <v>120</v>
      </c>
      <c r="P8" s="49">
        <f t="shared" ref="P8:P13" si="0">Q8/R8</f>
        <v>0.24324324324324326</v>
      </c>
      <c r="Q8" s="48">
        <f t="shared" ref="Q8:Q13" si="1">COUNTIF($F$45:$J$544,O8)</f>
        <v>9</v>
      </c>
      <c r="R8" s="5">
        <f>VLOOKUP(O8,'3. Suppliers'!$D$6:$F$16,3,FALSE)</f>
        <v>37</v>
      </c>
    </row>
    <row r="9" spans="3:22" ht="16.5" customHeight="1">
      <c r="C9" s="108" t="s">
        <v>153</v>
      </c>
      <c r="D9" s="49">
        <f>E9/$E$12</f>
        <v>5.8139534883720929E-2</v>
      </c>
      <c r="E9" s="48">
        <f>COUNTIF($D$45:$D$544,C9)</f>
        <v>5</v>
      </c>
      <c r="G9" s="108" t="s">
        <v>151</v>
      </c>
      <c r="H9" s="41">
        <v>0.72</v>
      </c>
      <c r="I9" s="41">
        <v>0.86046511627906974</v>
      </c>
      <c r="J9" s="41">
        <v>0.8928571428571429</v>
      </c>
      <c r="K9" s="377">
        <v>0.75862068965517238</v>
      </c>
      <c r="O9" s="115" t="s">
        <v>116</v>
      </c>
      <c r="P9" s="49">
        <f t="shared" si="0"/>
        <v>0.21951219512195122</v>
      </c>
      <c r="Q9" s="48">
        <f t="shared" si="1"/>
        <v>9</v>
      </c>
      <c r="R9" s="5">
        <f>VLOOKUP(O9,'3. Suppliers'!$D$6:$F$16,3,FALSE)</f>
        <v>41</v>
      </c>
    </row>
    <row r="10" spans="3:22" ht="16.5" customHeight="1">
      <c r="C10" s="108" t="s">
        <v>150</v>
      </c>
      <c r="D10" s="49">
        <f>E10/$E$12</f>
        <v>4.6511627906976744E-2</v>
      </c>
      <c r="E10" s="48">
        <f>COUNTIF($D$45:$D$544,C10)</f>
        <v>4</v>
      </c>
      <c r="G10" s="108" t="s">
        <v>153</v>
      </c>
      <c r="H10" s="41">
        <v>0.11</v>
      </c>
      <c r="I10" s="41">
        <v>4.6511627906976744E-2</v>
      </c>
      <c r="J10" s="41">
        <v>4.7619047619047616E-2</v>
      </c>
      <c r="K10" s="377">
        <v>0.12643678160919541</v>
      </c>
      <c r="O10" s="116" t="s">
        <v>117</v>
      </c>
      <c r="P10" s="49">
        <f t="shared" si="0"/>
        <v>0.2</v>
      </c>
      <c r="Q10" s="48">
        <f t="shared" si="1"/>
        <v>7</v>
      </c>
      <c r="R10" s="5">
        <f>VLOOKUP(O10,'3. Suppliers'!$D$6:$F$16,3,FALSE)</f>
        <v>35</v>
      </c>
    </row>
    <row r="11" spans="3:22">
      <c r="C11" s="109"/>
      <c r="G11" s="108" t="s">
        <v>150</v>
      </c>
      <c r="H11" s="41">
        <v>0.09</v>
      </c>
      <c r="I11" s="41">
        <v>0</v>
      </c>
      <c r="J11" s="41">
        <v>1.1904761904761904E-2</v>
      </c>
      <c r="K11" s="377">
        <v>3.4482758620689655E-2</v>
      </c>
      <c r="O11" s="116" t="s">
        <v>123</v>
      </c>
      <c r="P11" s="49">
        <f t="shared" si="0"/>
        <v>0.14285714285714285</v>
      </c>
      <c r="Q11" s="48">
        <f t="shared" si="1"/>
        <v>1</v>
      </c>
      <c r="R11" s="5">
        <f>VLOOKUP(O11,'3. Suppliers'!$D$6:$F$16,3,FALSE)</f>
        <v>7</v>
      </c>
    </row>
    <row r="12" spans="3:22" ht="16.5" customHeight="1">
      <c r="C12" s="140" t="s">
        <v>93</v>
      </c>
      <c r="D12" s="106"/>
      <c r="E12" s="96">
        <f>SUM(E7:E10)</f>
        <v>86</v>
      </c>
      <c r="O12" s="114" t="s">
        <v>289</v>
      </c>
      <c r="P12" s="49">
        <f t="shared" si="0"/>
        <v>7.8947368421052627E-2</v>
      </c>
      <c r="Q12" s="48">
        <f t="shared" si="1"/>
        <v>6</v>
      </c>
      <c r="R12" s="5">
        <f>VLOOKUP(O12,'3. Suppliers'!$D$6:$F$16,3,FALSE)</f>
        <v>76</v>
      </c>
    </row>
    <row r="13" spans="3:22" ht="16.5" customHeight="1">
      <c r="C13" s="141" t="s">
        <v>241</v>
      </c>
      <c r="D13" s="112"/>
      <c r="E13" s="129">
        <f>COUNTA('AMZN Auto Part MASTER'!$D$4:$CS$4)</f>
        <v>86</v>
      </c>
      <c r="O13" s="116" t="s">
        <v>121</v>
      </c>
      <c r="P13" s="49">
        <f t="shared" si="0"/>
        <v>0</v>
      </c>
      <c r="Q13" s="48">
        <f t="shared" si="1"/>
        <v>0</v>
      </c>
      <c r="R13" s="5">
        <f>VLOOKUP(O13,'3. Suppliers'!$D$6:$F$16,3,FALSE)</f>
        <v>21</v>
      </c>
    </row>
    <row r="14" spans="3:22" ht="16.5" customHeight="1">
      <c r="O14" s="115"/>
      <c r="P14" s="49"/>
      <c r="Q14" s="38"/>
      <c r="R14" s="5"/>
      <c r="U14" s="49"/>
      <c r="V14" s="48"/>
    </row>
    <row r="15" spans="3:22" s="2" customFormat="1" ht="16.5" customHeight="1">
      <c r="F15" s="36"/>
      <c r="O15" s="142" t="s">
        <v>282</v>
      </c>
      <c r="P15" s="106"/>
      <c r="Q15" s="96">
        <f>SUM(Q7:Q14)</f>
        <v>51</v>
      </c>
      <c r="R15" s="96"/>
      <c r="U15" s="49"/>
      <c r="V15" s="48"/>
    </row>
    <row r="16" spans="3:22" s="2" customFormat="1" ht="16.5" customHeight="1">
      <c r="F16" s="36"/>
      <c r="O16" s="141" t="s">
        <v>241</v>
      </c>
      <c r="P16" s="112"/>
      <c r="Q16" s="129">
        <f>COUNTA('AMZN Auto Part MASTER'!$D$4:$CS$4)</f>
        <v>86</v>
      </c>
      <c r="R16" s="96"/>
      <c r="U16" s="49"/>
      <c r="V16" s="48"/>
    </row>
    <row r="17" spans="15:22" s="2" customFormat="1" ht="16.5" customHeight="1">
      <c r="O17" s="114"/>
      <c r="P17" s="49"/>
      <c r="Q17" s="48"/>
      <c r="R17" s="5"/>
      <c r="U17" s="49"/>
      <c r="V17" s="48"/>
    </row>
    <row r="18" spans="15:22" ht="16.5" customHeight="1">
      <c r="O18" s="109"/>
      <c r="P18" s="49"/>
      <c r="Q18" s="48"/>
      <c r="R18" s="5"/>
      <c r="U18" s="9"/>
      <c r="V18" s="38"/>
    </row>
    <row r="19" spans="15:22" ht="16.5" customHeight="1"/>
    <row r="20" spans="15:22" ht="16.5" customHeight="1"/>
    <row r="21" spans="15:22" ht="16.5" customHeight="1"/>
    <row r="22" spans="15:22" ht="16.5" customHeight="1"/>
    <row r="23" spans="15:22" ht="16.5" customHeight="1"/>
    <row r="24" spans="15:22" ht="16.5" customHeight="1"/>
    <row r="25" spans="15:22" ht="16.5" customHeight="1"/>
    <row r="26" spans="15:22" ht="16.5" customHeight="1"/>
    <row r="27" spans="15:22" ht="16.5" customHeight="1"/>
    <row r="28" spans="15:22" ht="16.5" customHeight="1"/>
    <row r="29" spans="15:22" ht="16.5" customHeight="1"/>
    <row r="30" spans="15:22" ht="16.5" customHeight="1"/>
    <row r="31" spans="15:22" ht="16.5" customHeight="1"/>
    <row r="32" spans="15:22" ht="16.5" customHeight="1"/>
    <row r="33" spans="2:11" ht="16.5" customHeight="1"/>
    <row r="34" spans="2:11" ht="16.5" customHeight="1"/>
    <row r="35" spans="2:11" ht="16.5" customHeight="1"/>
    <row r="36" spans="2:11" ht="16.5" customHeight="1"/>
    <row r="37" spans="2:11" ht="16.5" customHeight="1"/>
    <row r="38" spans="2:11" ht="16.5" customHeight="1">
      <c r="K38" s="18"/>
    </row>
    <row r="39" spans="2:11" ht="16.5" customHeight="1">
      <c r="K39" s="18"/>
    </row>
    <row r="40" spans="2:11" ht="16.5" customHeight="1">
      <c r="K40" s="18"/>
    </row>
    <row r="41" spans="2:11" ht="16.5" customHeight="1">
      <c r="K41" s="18"/>
    </row>
    <row r="42" spans="2:11" ht="16.5" customHeight="1">
      <c r="K42" s="18"/>
    </row>
    <row r="43" spans="2:11" ht="16.5" customHeight="1">
      <c r="K43" s="18"/>
    </row>
    <row r="44" spans="2:11" s="2" customFormat="1">
      <c r="B44" s="169" t="s">
        <v>287</v>
      </c>
      <c r="C44" s="169" t="s">
        <v>1072</v>
      </c>
      <c r="D44" s="169" t="s">
        <v>158</v>
      </c>
      <c r="E44" s="169" t="s">
        <v>159</v>
      </c>
      <c r="F44" s="222" t="s">
        <v>505</v>
      </c>
      <c r="G44" s="222" t="s">
        <v>506</v>
      </c>
      <c r="H44" s="222" t="s">
        <v>507</v>
      </c>
      <c r="I44" s="222" t="s">
        <v>508</v>
      </c>
      <c r="K44" s="18"/>
    </row>
    <row r="45" spans="2:11" s="2" customFormat="1" ht="15.75" customHeight="1">
      <c r="B45" s="260" t="str">
        <f>'AMZN Auto Part MASTER'!$D$4</f>
        <v>Independent</v>
      </c>
      <c r="C45" s="207" t="s">
        <v>5</v>
      </c>
      <c r="D45" s="260" t="str">
        <f>'AMZN Auto Part MASTER'!$D$9</f>
        <v>Same as last quarter</v>
      </c>
      <c r="E45" s="371" t="str">
        <f>'AMZN Auto Part MASTER'!$D$10</f>
        <v>O'Reilly</v>
      </c>
      <c r="F45" s="372" t="s">
        <v>118</v>
      </c>
      <c r="G45" s="270"/>
      <c r="H45" s="294"/>
      <c r="I45" s="234"/>
      <c r="J45" s="12"/>
      <c r="K45" s="18"/>
    </row>
    <row r="46" spans="2:11" s="2" customFormat="1" ht="15.75" customHeight="1">
      <c r="B46" s="260" t="str">
        <f>'AMZN Auto Part MASTER'!$E$4</f>
        <v>Independent</v>
      </c>
      <c r="C46" s="207" t="s">
        <v>6</v>
      </c>
      <c r="D46" s="260" t="str">
        <f>'AMZN Auto Part MASTER'!$E$9</f>
        <v>Bigger Discounts</v>
      </c>
      <c r="E46" s="371" t="str">
        <f>'AMZN Auto Part MASTER'!$E$10</f>
        <v>O'Reilly, they've stepped up with better pricing and good availability on parts.</v>
      </c>
      <c r="F46" s="372" t="s">
        <v>118</v>
      </c>
      <c r="G46" s="270"/>
      <c r="H46" s="294"/>
      <c r="I46" s="230"/>
      <c r="J46" s="12"/>
      <c r="K46" s="18"/>
    </row>
    <row r="47" spans="2:11" s="2" customFormat="1" ht="15.75" customHeight="1">
      <c r="B47" s="260" t="str">
        <f>'AMZN Auto Part MASTER'!$F$4</f>
        <v>Independent</v>
      </c>
      <c r="C47" s="207" t="s">
        <v>7</v>
      </c>
      <c r="D47" s="260" t="str">
        <f>'AMZN Auto Part MASTER'!$F$9</f>
        <v>Same as last quarter</v>
      </c>
      <c r="E47" s="371" t="str">
        <f>'AMZN Auto Part MASTER'!$F$10</f>
        <v>O'Reilly and NAPA.</v>
      </c>
      <c r="F47" s="372" t="s">
        <v>118</v>
      </c>
      <c r="G47" s="270" t="s">
        <v>120</v>
      </c>
      <c r="H47" s="294"/>
      <c r="I47" s="234"/>
      <c r="J47" s="12"/>
      <c r="K47" s="18"/>
    </row>
    <row r="48" spans="2:11" s="2" customFormat="1" ht="15.75" customHeight="1">
      <c r="B48" s="260" t="str">
        <f>'AMZN Auto Part MASTER'!$G$4</f>
        <v>Independent</v>
      </c>
      <c r="C48" s="207" t="s">
        <v>8</v>
      </c>
      <c r="D48" s="260" t="str">
        <f>'AMZN Auto Part MASTER'!$G$9</f>
        <v>Same as last quarter</v>
      </c>
      <c r="E48" s="371" t="str">
        <f>'AMZN Auto Part MASTER'!$G$10</f>
        <v>O'Reilly</v>
      </c>
      <c r="F48" s="372" t="s">
        <v>118</v>
      </c>
      <c r="G48" s="270"/>
      <c r="H48" s="294"/>
      <c r="I48" s="234"/>
      <c r="J48" s="12"/>
      <c r="K48" s="54"/>
    </row>
    <row r="49" spans="1:11" s="2" customFormat="1" ht="15.75" customHeight="1">
      <c r="B49" s="260" t="str">
        <f>'AMZN Auto Part MASTER'!$H$4</f>
        <v>Independent</v>
      </c>
      <c r="C49" s="207" t="s">
        <v>9</v>
      </c>
      <c r="D49" s="260" t="str">
        <f>'AMZN Auto Part MASTER'!$H$9</f>
        <v>Same as last quarter</v>
      </c>
      <c r="E49" s="371" t="str">
        <f>'AMZN Auto Part MASTER'!$H$10</f>
        <v>AutoZone</v>
      </c>
      <c r="F49" s="372" t="s">
        <v>116</v>
      </c>
      <c r="G49" s="270"/>
      <c r="H49" s="294"/>
      <c r="I49" s="234"/>
      <c r="J49" s="12"/>
      <c r="K49" s="18"/>
    </row>
    <row r="50" spans="1:11" s="2" customFormat="1" ht="15.75" customHeight="1">
      <c r="B50" s="260" t="str">
        <f>'AMZN Auto Part MASTER'!$I$4</f>
        <v>Independent</v>
      </c>
      <c r="C50" s="207" t="s">
        <v>0</v>
      </c>
      <c r="D50" s="260" t="str">
        <f>'AMZN Auto Part MASTER'!$I$9</f>
        <v>Same as last quarter</v>
      </c>
      <c r="E50" s="371" t="str">
        <f>'AMZN Auto Part MASTER'!$I$10</f>
        <v>Carquest</v>
      </c>
      <c r="F50" s="372" t="s">
        <v>123</v>
      </c>
      <c r="G50" s="270"/>
      <c r="H50" s="294"/>
      <c r="I50" s="234"/>
      <c r="J50" s="12"/>
      <c r="K50" s="18"/>
    </row>
    <row r="51" spans="1:11" s="2" customFormat="1" ht="15.75" customHeight="1">
      <c r="B51" s="260" t="str">
        <f>'AMZN Auto Part MASTER'!$J$4</f>
        <v>Independent</v>
      </c>
      <c r="C51" s="207" t="s">
        <v>1</v>
      </c>
      <c r="D51" s="260" t="str">
        <f>'AMZN Auto Part MASTER'!$J$9</f>
        <v>Same as last quarter</v>
      </c>
      <c r="E51" s="371" t="str">
        <f>'AMZN Auto Part MASTER'!$J$10</f>
        <v>O'Reilly and AutoZone. They aren't doing anything more to help us out, pretty much the same as last quarter.</v>
      </c>
      <c r="F51" s="372" t="s">
        <v>118</v>
      </c>
      <c r="G51" s="372" t="s">
        <v>116</v>
      </c>
      <c r="H51" s="294"/>
      <c r="I51" s="234"/>
      <c r="J51" s="12"/>
      <c r="K51" s="54"/>
    </row>
    <row r="52" spans="1:11" s="2" customFormat="1" ht="15.75" customHeight="1">
      <c r="B52" s="260" t="str">
        <f>'AMZN Auto Part MASTER'!$K$4</f>
        <v>Independent</v>
      </c>
      <c r="C52" s="207" t="s">
        <v>2</v>
      </c>
      <c r="D52" s="260" t="str">
        <f>'AMZN Auto Part MASTER'!$K$9</f>
        <v>Same as last quarter</v>
      </c>
      <c r="E52" s="371" t="str">
        <f>'AMZN Auto Part MASTER'!$K$10</f>
        <v>Auto Value</v>
      </c>
      <c r="F52" s="372" t="s">
        <v>289</v>
      </c>
      <c r="G52" s="270"/>
      <c r="H52" s="294"/>
      <c r="I52" s="234"/>
      <c r="J52" s="12"/>
      <c r="K52" s="12"/>
    </row>
    <row r="53" spans="1:11" s="2" customFormat="1" ht="15.75" customHeight="1">
      <c r="B53" s="260" t="str">
        <f>'AMZN Auto Part MASTER'!$L$4</f>
        <v>Independent</v>
      </c>
      <c r="C53" s="207" t="s">
        <v>3</v>
      </c>
      <c r="D53" s="260" t="str">
        <f>'AMZN Auto Part MASTER'!$L$9</f>
        <v>No discounting at all</v>
      </c>
      <c r="E53" s="371" t="str">
        <f>'AMZN Auto Part MASTER'!$L$10</f>
        <v>O'Reilly</v>
      </c>
      <c r="F53" s="372" t="s">
        <v>118</v>
      </c>
      <c r="G53" s="270"/>
      <c r="H53" s="294"/>
      <c r="I53" s="234"/>
      <c r="J53" s="12"/>
      <c r="K53" s="12"/>
    </row>
    <row r="54" spans="1:11" s="2" customFormat="1" ht="15.75" customHeight="1">
      <c r="B54" s="260" t="str">
        <f>'AMZN Auto Part MASTER'!$M$4</f>
        <v>Independent</v>
      </c>
      <c r="C54" s="207" t="s">
        <v>4</v>
      </c>
      <c r="D54" s="260" t="str">
        <f>'AMZN Auto Part MASTER'!$M$9</f>
        <v>Same as last quarter</v>
      </c>
      <c r="E54" s="371" t="str">
        <f>'AMZN Auto Part MASTER'!$M$10</f>
        <v>NAPA are offering a nice rebate on shocks but generally, it's the same discounts.</v>
      </c>
      <c r="F54" s="372" t="s">
        <v>120</v>
      </c>
      <c r="G54" s="270"/>
      <c r="H54" s="294"/>
      <c r="I54" s="234"/>
      <c r="J54" s="12"/>
      <c r="K54" s="12"/>
    </row>
    <row r="55" spans="1:11" s="2" customFormat="1" ht="15.75" customHeight="1">
      <c r="B55" s="260" t="str">
        <f>'AMZN Auto Part MASTER'!$N$4</f>
        <v>Independent</v>
      </c>
      <c r="C55" s="207" t="s">
        <v>10</v>
      </c>
      <c r="D55" s="260" t="str">
        <f>'AMZN Auto Part MASTER'!$N$9</f>
        <v>Same as last quarter</v>
      </c>
      <c r="E55" s="371" t="str">
        <f>'AMZN Auto Part MASTER'!$N$10</f>
        <v>Allied Auto</v>
      </c>
      <c r="F55" s="372" t="s">
        <v>289</v>
      </c>
      <c r="G55" s="270"/>
      <c r="H55" s="294"/>
      <c r="I55" s="234"/>
      <c r="J55" s="12"/>
      <c r="K55" s="12"/>
    </row>
    <row r="56" spans="1:11" s="2" customFormat="1" ht="15.75" customHeight="1">
      <c r="B56" s="260" t="str">
        <f>'AMZN Auto Part MASTER'!$O$4</f>
        <v>Independent</v>
      </c>
      <c r="C56" s="207" t="s">
        <v>11</v>
      </c>
      <c r="D56" s="260" t="str">
        <f>'AMZN Auto Part MASTER'!$O$9</f>
        <v>Bigger Discounts</v>
      </c>
      <c r="E56" s="371" t="str">
        <f>'AMZN Auto Part MASTER'!$O$10</f>
        <v>O'Reilly and NAPA. Since we're into the make it or break it season for business, a couple of our suppliers are offering a bit better concerning discounts. More specifically O'Reilly is helping us with some discounts.</v>
      </c>
      <c r="F56" s="372" t="s">
        <v>118</v>
      </c>
      <c r="G56" s="270" t="s">
        <v>120</v>
      </c>
      <c r="H56" s="294"/>
      <c r="I56" s="234"/>
      <c r="J56" s="12"/>
      <c r="K56" s="12"/>
    </row>
    <row r="57" spans="1:11" s="2" customFormat="1" ht="15.75" customHeight="1">
      <c r="A57" s="25"/>
      <c r="B57" s="260" t="str">
        <f>'AMZN Auto Part MASTER'!$P$4</f>
        <v>Independent</v>
      </c>
      <c r="C57" s="207" t="s">
        <v>12</v>
      </c>
      <c r="D57" s="260" t="str">
        <f>'AMZN Auto Part MASTER'!$P$9</f>
        <v>Same as last quarter</v>
      </c>
      <c r="E57" s="371" t="str">
        <f>'AMZN Auto Part MASTER'!$P$10</f>
        <v>SAAB Parts USA</v>
      </c>
      <c r="F57" s="372" t="s">
        <v>289</v>
      </c>
      <c r="G57" s="270"/>
      <c r="H57" s="294"/>
      <c r="I57" s="234"/>
      <c r="J57" s="12"/>
      <c r="K57" s="12"/>
    </row>
    <row r="58" spans="1:11" s="2" customFormat="1" ht="15.75" customHeight="1">
      <c r="A58" s="25"/>
      <c r="B58" s="260" t="str">
        <f>'AMZN Auto Part MASTER'!$Q$4</f>
        <v>Independent</v>
      </c>
      <c r="C58" s="207" t="s">
        <v>13</v>
      </c>
      <c r="D58" s="260" t="str">
        <f>'AMZN Auto Part MASTER'!$Q$9</f>
        <v>Same as last quarter</v>
      </c>
      <c r="E58" s="371">
        <f>'AMZN Auto Part MASTER'!$Q$10</f>
        <v>0</v>
      </c>
      <c r="F58" s="295"/>
      <c r="G58" s="270"/>
      <c r="H58" s="294"/>
      <c r="I58" s="234"/>
      <c r="J58" s="12"/>
      <c r="K58" s="12"/>
    </row>
    <row r="59" spans="1:11" s="2" customFormat="1" ht="15.75" customHeight="1">
      <c r="A59" s="25"/>
      <c r="B59" s="260" t="str">
        <f>'AMZN Auto Part MASTER'!$R$4</f>
        <v>Independent</v>
      </c>
      <c r="C59" s="207" t="s">
        <v>14</v>
      </c>
      <c r="D59" s="260" t="str">
        <f>'AMZN Auto Part MASTER'!$R$9</f>
        <v>Same as last quarter</v>
      </c>
      <c r="E59" s="371">
        <f>'AMZN Auto Part MASTER'!$R$10</f>
        <v>0</v>
      </c>
      <c r="F59" s="295"/>
      <c r="G59" s="270"/>
      <c r="H59" s="294"/>
      <c r="I59" s="234"/>
      <c r="J59" s="12"/>
      <c r="K59" s="12"/>
    </row>
    <row r="60" spans="1:11" s="2" customFormat="1" ht="15.75" customHeight="1">
      <c r="A60" s="25"/>
      <c r="B60" s="260" t="str">
        <f>'AMZN Auto Part MASTER'!$S$4</f>
        <v>Independent</v>
      </c>
      <c r="C60" s="207" t="s">
        <v>15</v>
      </c>
      <c r="D60" s="260" t="str">
        <f>'AMZN Auto Part MASTER'!$S$9</f>
        <v>Same as last quarter</v>
      </c>
      <c r="E60" s="371">
        <f>'AMZN Auto Part MASTER'!$S$10</f>
        <v>0</v>
      </c>
      <c r="F60" s="295"/>
      <c r="G60" s="270"/>
      <c r="H60" s="294"/>
      <c r="I60" s="234"/>
      <c r="J60" s="12"/>
      <c r="K60" s="12"/>
    </row>
    <row r="61" spans="1:11" s="2" customFormat="1" ht="15.75" customHeight="1">
      <c r="A61" s="25"/>
      <c r="B61" s="260" t="str">
        <f>'AMZN Auto Part MASTER'!$T$4</f>
        <v>Independent</v>
      </c>
      <c r="C61" s="207" t="s">
        <v>16</v>
      </c>
      <c r="D61" s="260" t="str">
        <f>'AMZN Auto Part MASTER'!$T$9</f>
        <v>Same as last quarter</v>
      </c>
      <c r="E61" s="371">
        <f>'AMZN Auto Part MASTER'!$T$10</f>
        <v>0</v>
      </c>
      <c r="F61" s="295"/>
      <c r="G61" s="270"/>
      <c r="H61" s="294"/>
      <c r="I61" s="234"/>
      <c r="J61" s="12"/>
      <c r="K61" s="12"/>
    </row>
    <row r="62" spans="1:11" s="2" customFormat="1" ht="15.75" customHeight="1">
      <c r="A62" s="25"/>
      <c r="B62" s="260" t="str">
        <f>'AMZN Auto Part MASTER'!$U$4</f>
        <v>Independent</v>
      </c>
      <c r="C62" s="207" t="s">
        <v>17</v>
      </c>
      <c r="D62" s="260" t="str">
        <f>'AMZN Auto Part MASTER'!$U$9</f>
        <v>Same as last quarter</v>
      </c>
      <c r="E62" s="371">
        <f>'AMZN Auto Part MASTER'!$U$10</f>
        <v>0</v>
      </c>
      <c r="F62" s="295"/>
      <c r="G62" s="270"/>
      <c r="H62" s="294"/>
      <c r="I62" s="234"/>
      <c r="J62" s="12"/>
      <c r="K62" s="12"/>
    </row>
    <row r="63" spans="1:11" s="2" customFormat="1" ht="15.75" customHeight="1">
      <c r="A63" s="25"/>
      <c r="B63" s="260" t="str">
        <f>'AMZN Auto Part MASTER'!$V$4</f>
        <v>Independent</v>
      </c>
      <c r="C63" s="207" t="s">
        <v>18</v>
      </c>
      <c r="D63" s="260" t="str">
        <f>'AMZN Auto Part MASTER'!$V$9</f>
        <v>Same as last quarter</v>
      </c>
      <c r="E63" s="371">
        <f>'AMZN Auto Part MASTER'!$V$10</f>
        <v>0</v>
      </c>
      <c r="F63" s="295"/>
      <c r="G63" s="270"/>
      <c r="H63" s="294"/>
      <c r="I63" s="234"/>
      <c r="J63" s="12"/>
      <c r="K63" s="12"/>
    </row>
    <row r="64" spans="1:11" s="2" customFormat="1" ht="15.75" customHeight="1">
      <c r="A64" s="25"/>
      <c r="B64" s="260" t="str">
        <f>'AMZN Auto Part MASTER'!$W$4</f>
        <v>Independent</v>
      </c>
      <c r="C64" s="207" t="s">
        <v>19</v>
      </c>
      <c r="D64" s="260" t="str">
        <f>'AMZN Auto Part MASTER'!$W$9</f>
        <v>Same as last quarter</v>
      </c>
      <c r="E64" s="371">
        <f>'AMZN Auto Part MASTER'!$W$10</f>
        <v>0</v>
      </c>
      <c r="F64" s="295"/>
      <c r="G64" s="270"/>
      <c r="H64" s="294"/>
      <c r="I64" s="234"/>
      <c r="J64" s="12"/>
      <c r="K64" s="12"/>
    </row>
    <row r="65" spans="1:11" s="2" customFormat="1" ht="15.75" customHeight="1">
      <c r="A65" s="25"/>
      <c r="B65" s="260" t="str">
        <f>'AMZN Auto Part MASTER'!$X$4</f>
        <v>Independent</v>
      </c>
      <c r="C65" s="207" t="s">
        <v>20</v>
      </c>
      <c r="D65" s="260" t="str">
        <f>'AMZN Auto Part MASTER'!$X$9</f>
        <v>Same as last quarter</v>
      </c>
      <c r="E65" s="371">
        <f>'AMZN Auto Part MASTER'!$X$10</f>
        <v>0</v>
      </c>
      <c r="F65" s="295"/>
      <c r="G65" s="270"/>
      <c r="H65" s="294"/>
      <c r="I65" s="234"/>
      <c r="J65" s="12"/>
      <c r="K65" s="12"/>
    </row>
    <row r="66" spans="1:11" s="2" customFormat="1" ht="15.75" customHeight="1">
      <c r="A66" s="25"/>
      <c r="B66" s="260" t="str">
        <f>'AMZN Auto Part MASTER'!$Y$4</f>
        <v>Independent</v>
      </c>
      <c r="C66" s="207" t="s">
        <v>21</v>
      </c>
      <c r="D66" s="260" t="str">
        <f>'AMZN Auto Part MASTER'!$Y$9</f>
        <v>Same as last quarter</v>
      </c>
      <c r="E66" s="371">
        <f>'AMZN Auto Part MASTER'!$Y$10</f>
        <v>0</v>
      </c>
      <c r="F66" s="295"/>
      <c r="G66" s="270"/>
      <c r="H66" s="294"/>
      <c r="I66" s="234"/>
      <c r="J66" s="12"/>
      <c r="K66" s="12"/>
    </row>
    <row r="67" spans="1:11" s="2" customFormat="1" ht="15.75" customHeight="1">
      <c r="B67" s="260" t="str">
        <f>'AMZN Auto Part MASTER'!$Z$4</f>
        <v>Independent</v>
      </c>
      <c r="C67" s="207" t="s">
        <v>22</v>
      </c>
      <c r="D67" s="260" t="str">
        <f>'AMZN Auto Part MASTER'!$Z$9</f>
        <v>Same as last quarter</v>
      </c>
      <c r="E67" s="371">
        <f>'AMZN Auto Part MASTER'!$Z$10</f>
        <v>0</v>
      </c>
      <c r="F67" s="372"/>
      <c r="G67" s="270"/>
      <c r="H67" s="294"/>
      <c r="I67" s="234"/>
      <c r="J67" s="12"/>
      <c r="K67" s="12"/>
    </row>
    <row r="68" spans="1:11" s="2" customFormat="1" ht="15.75" customHeight="1">
      <c r="B68" s="260" t="str">
        <f>'AMZN Auto Part MASTER'!$AA$4</f>
        <v>Independent</v>
      </c>
      <c r="C68" s="207" t="s">
        <v>23</v>
      </c>
      <c r="D68" s="260" t="str">
        <f>'AMZN Auto Part MASTER'!$AA$9</f>
        <v>Same as last quarter</v>
      </c>
      <c r="E68" s="371">
        <f>'AMZN Auto Part MASTER'!$AA$10</f>
        <v>0</v>
      </c>
      <c r="F68" s="372"/>
      <c r="G68" s="270"/>
      <c r="H68" s="294"/>
      <c r="I68" s="234"/>
      <c r="J68" s="12"/>
      <c r="K68" s="12"/>
    </row>
    <row r="69" spans="1:11" s="2" customFormat="1" ht="15.75" customHeight="1">
      <c r="B69" s="260" t="str">
        <f>'AMZN Auto Part MASTER'!$AB$4</f>
        <v>Independent</v>
      </c>
      <c r="C69" s="207" t="s">
        <v>24</v>
      </c>
      <c r="D69" s="260" t="str">
        <f>'AMZN Auto Part MASTER'!$AB$9</f>
        <v>Smaller Discounts</v>
      </c>
      <c r="E69" s="371">
        <f>'AMZN Auto Part MASTER'!$AB$10</f>
        <v>0</v>
      </c>
      <c r="F69" s="372"/>
      <c r="G69" s="270"/>
      <c r="H69" s="294"/>
      <c r="I69" s="234"/>
      <c r="J69" s="12"/>
      <c r="K69" s="12"/>
    </row>
    <row r="70" spans="1:11" s="2" customFormat="1" ht="15.75" customHeight="1">
      <c r="B70" s="260" t="str">
        <f>'AMZN Auto Part MASTER'!$AC$4</f>
        <v>Independent</v>
      </c>
      <c r="C70" s="207" t="s">
        <v>25</v>
      </c>
      <c r="D70" s="260" t="str">
        <f>'AMZN Auto Part MASTER'!$AC$9</f>
        <v>Smaller Discounts</v>
      </c>
      <c r="E70" s="371">
        <f>'AMZN Auto Part MASTER'!$AC$10</f>
        <v>0</v>
      </c>
      <c r="F70" s="372"/>
      <c r="G70" s="270"/>
      <c r="H70" s="294"/>
      <c r="I70" s="234"/>
      <c r="J70" s="12"/>
      <c r="K70" s="12"/>
    </row>
    <row r="71" spans="1:11" s="2" customFormat="1" ht="15.75" customHeight="1">
      <c r="B71" s="260" t="str">
        <f>'AMZN Auto Part MASTER'!$AD$4</f>
        <v>Independent</v>
      </c>
      <c r="C71" s="207" t="s">
        <v>26</v>
      </c>
      <c r="D71" s="260" t="str">
        <f>'AMZN Auto Part MASTER'!$AD$9</f>
        <v>Same as last quarter</v>
      </c>
      <c r="E71" s="371">
        <f>'AMZN Auto Part MASTER'!$AD$10</f>
        <v>0</v>
      </c>
      <c r="F71" s="372"/>
      <c r="G71" s="270"/>
      <c r="H71" s="294"/>
      <c r="I71" s="250"/>
      <c r="J71" s="12"/>
      <c r="K71" s="12"/>
    </row>
    <row r="72" spans="1:11" s="2" customFormat="1" ht="15.75" customHeight="1">
      <c r="B72" s="260" t="str">
        <f>'AMZN Auto Part MASTER'!$AE$4</f>
        <v>Independent</v>
      </c>
      <c r="C72" s="207" t="s">
        <v>27</v>
      </c>
      <c r="D72" s="260" t="str">
        <f>'AMZN Auto Part MASTER'!$AE$9</f>
        <v>Same as last quarter</v>
      </c>
      <c r="E72" s="371">
        <f>'AMZN Auto Part MASTER'!$AE$10</f>
        <v>0</v>
      </c>
      <c r="F72" s="372"/>
      <c r="G72" s="270"/>
      <c r="H72" s="294"/>
      <c r="I72" s="250"/>
      <c r="J72" s="12"/>
      <c r="K72" s="12"/>
    </row>
    <row r="73" spans="1:11" s="2" customFormat="1" ht="15.75" customHeight="1">
      <c r="B73" s="260" t="str">
        <f>'AMZN Auto Part MASTER'!$AF$4</f>
        <v>Independent</v>
      </c>
      <c r="C73" s="207" t="s">
        <v>28</v>
      </c>
      <c r="D73" s="260" t="str">
        <f>'AMZN Auto Part MASTER'!$AF$9</f>
        <v>Same as last quarter</v>
      </c>
      <c r="E73" s="371">
        <f>'AMZN Auto Part MASTER'!$AF$10</f>
        <v>0</v>
      </c>
      <c r="F73" s="372"/>
      <c r="G73" s="270"/>
      <c r="H73" s="294"/>
      <c r="I73" s="250"/>
      <c r="J73" s="12"/>
      <c r="K73" s="12"/>
    </row>
    <row r="74" spans="1:11" s="2" customFormat="1" ht="15.75" customHeight="1">
      <c r="B74" s="260" t="str">
        <f>'AMZN Auto Part MASTER'!$AG$4</f>
        <v>Independent</v>
      </c>
      <c r="C74" s="207" t="s">
        <v>29</v>
      </c>
      <c r="D74" s="260" t="str">
        <f>'AMZN Auto Part MASTER'!$AG$9</f>
        <v>Same as last quarter</v>
      </c>
      <c r="E74" s="371">
        <f>'AMZN Auto Part MASTER'!$AG$10</f>
        <v>0</v>
      </c>
      <c r="F74" s="372"/>
      <c r="G74" s="270"/>
      <c r="H74" s="294"/>
      <c r="I74" s="250"/>
      <c r="J74" s="12"/>
      <c r="K74" s="12"/>
    </row>
    <row r="75" spans="1:11" s="2" customFormat="1" ht="15.75" customHeight="1">
      <c r="B75" s="260" t="str">
        <f>'AMZN Auto Part MASTER'!$AH$4</f>
        <v>Independent</v>
      </c>
      <c r="C75" s="207" t="s">
        <v>30</v>
      </c>
      <c r="D75" s="260" t="str">
        <f>'AMZN Auto Part MASTER'!$AH$9</f>
        <v>Same as last quarter</v>
      </c>
      <c r="E75" s="371" t="str">
        <f>'AMZN Auto Part MASTER'!$AH$10</f>
        <v>O'Reilly</v>
      </c>
      <c r="F75" s="372" t="s">
        <v>118</v>
      </c>
      <c r="G75" s="270"/>
      <c r="H75" s="294"/>
      <c r="I75" s="250"/>
      <c r="J75" s="12"/>
      <c r="K75" s="12"/>
    </row>
    <row r="76" spans="1:11" s="2" customFormat="1" ht="15.75" customHeight="1">
      <c r="B76" s="260" t="str">
        <f>'AMZN Auto Part MASTER'!$AI$4</f>
        <v>Independent</v>
      </c>
      <c r="C76" s="207" t="s">
        <v>31</v>
      </c>
      <c r="D76" s="260" t="str">
        <f>'AMZN Auto Part MASTER'!$AI$9</f>
        <v>No discounting at all</v>
      </c>
      <c r="E76" s="371">
        <f>'AMZN Auto Part MASTER'!$AI$10</f>
        <v>0</v>
      </c>
      <c r="F76" s="372"/>
      <c r="G76" s="270"/>
      <c r="H76" s="294"/>
      <c r="I76" s="250"/>
      <c r="J76" s="12"/>
      <c r="K76" s="12"/>
    </row>
    <row r="77" spans="1:11" s="2" customFormat="1" ht="15.75" customHeight="1">
      <c r="B77" s="260" t="str">
        <f>'AMZN Auto Part MASTER'!$AJ$4</f>
        <v>Independent</v>
      </c>
      <c r="C77" s="207" t="s">
        <v>32</v>
      </c>
      <c r="D77" s="260" t="str">
        <f>'AMZN Auto Part MASTER'!$AJ$9</f>
        <v>Same as last quarter</v>
      </c>
      <c r="E77" s="371" t="str">
        <f>'AMZN Auto Part MASTER'!$AJ$10</f>
        <v>O'Reilly</v>
      </c>
      <c r="F77" s="372" t="s">
        <v>118</v>
      </c>
      <c r="G77" s="270"/>
      <c r="H77" s="294"/>
      <c r="I77" s="250"/>
      <c r="J77" s="12"/>
      <c r="K77" s="12"/>
    </row>
    <row r="78" spans="1:11" s="2" customFormat="1" ht="15.75" customHeight="1">
      <c r="B78" s="260" t="str">
        <f>'AMZN Auto Part MASTER'!$AK$4</f>
        <v>Independent</v>
      </c>
      <c r="C78" s="207" t="s">
        <v>33</v>
      </c>
      <c r="D78" s="260" t="str">
        <f>'AMZN Auto Part MASTER'!$AK$9</f>
        <v>Same as last quarter</v>
      </c>
      <c r="E78" s="371" t="str">
        <f>'AMZN Auto Part MASTER'!$AK$10</f>
        <v>O'Reilly</v>
      </c>
      <c r="F78" s="372" t="s">
        <v>118</v>
      </c>
      <c r="G78" s="270"/>
      <c r="H78" s="294"/>
      <c r="I78" s="250"/>
      <c r="J78" s="12"/>
      <c r="K78" s="12"/>
    </row>
    <row r="79" spans="1:11" s="2" customFormat="1" ht="15.75" customHeight="1">
      <c r="B79" s="260" t="str">
        <f>'AMZN Auto Part MASTER'!$AL$4</f>
        <v>Independent</v>
      </c>
      <c r="C79" s="207" t="s">
        <v>34</v>
      </c>
      <c r="D79" s="260" t="str">
        <f>'AMZN Auto Part MASTER'!$AL$9</f>
        <v>Same as last quarter</v>
      </c>
      <c r="E79" s="371" t="str">
        <f>'AMZN Auto Part MASTER'!$AL$10</f>
        <v>O'Reilly</v>
      </c>
      <c r="F79" s="372" t="s">
        <v>118</v>
      </c>
      <c r="G79" s="270"/>
      <c r="H79" s="294"/>
      <c r="I79" s="250"/>
      <c r="J79" s="12"/>
      <c r="K79" s="12"/>
    </row>
    <row r="80" spans="1:11" s="2" customFormat="1" ht="15.75" customHeight="1">
      <c r="B80" s="260" t="str">
        <f>'AMZN Auto Part MASTER'!$AM$4</f>
        <v>Independent</v>
      </c>
      <c r="C80" s="207" t="s">
        <v>35</v>
      </c>
      <c r="D80" s="260" t="str">
        <f>'AMZN Auto Part MASTER'!$AM$9</f>
        <v>Smaller Discounts</v>
      </c>
      <c r="E80" s="371" t="str">
        <f>'AMZN Auto Part MASTER'!$AM$10</f>
        <v>O'Reilly</v>
      </c>
      <c r="F80" s="372" t="s">
        <v>118</v>
      </c>
      <c r="G80" s="270"/>
      <c r="H80" s="294"/>
      <c r="I80" s="250"/>
      <c r="J80" s="12"/>
      <c r="K80" s="12"/>
    </row>
    <row r="81" spans="2:11" s="2" customFormat="1" ht="15.75" customHeight="1">
      <c r="B81" s="260" t="str">
        <f>'AMZN Auto Part MASTER'!$AN$4</f>
        <v>Independent</v>
      </c>
      <c r="C81" s="207" t="s">
        <v>36</v>
      </c>
      <c r="D81" s="260" t="str">
        <f>'AMZN Auto Part MASTER'!$AN$9</f>
        <v>Same as last quarter</v>
      </c>
      <c r="E81" s="371" t="str">
        <f>'AMZN Auto Part MASTER'!$AN$10</f>
        <v>NAPA</v>
      </c>
      <c r="F81" s="372" t="s">
        <v>120</v>
      </c>
      <c r="G81" s="270"/>
      <c r="H81" s="294"/>
      <c r="I81" s="250"/>
      <c r="J81" s="12"/>
      <c r="K81" s="12"/>
    </row>
    <row r="82" spans="2:11" s="2" customFormat="1" ht="15.75" customHeight="1">
      <c r="B82" s="260" t="str">
        <f>'AMZN Auto Part MASTER'!$AO$4</f>
        <v>Independent</v>
      </c>
      <c r="C82" s="207" t="s">
        <v>37</v>
      </c>
      <c r="D82" s="260" t="str">
        <f>'AMZN Auto Part MASTER'!$AO$9</f>
        <v>Same as last quarter</v>
      </c>
      <c r="E82" s="371" t="str">
        <f>'AMZN Auto Part MASTER'!$AO$10</f>
        <v>NAPA</v>
      </c>
      <c r="F82" s="372" t="s">
        <v>120</v>
      </c>
      <c r="G82" s="270"/>
      <c r="H82" s="294"/>
      <c r="I82" s="234"/>
      <c r="J82" s="12"/>
      <c r="K82" s="12"/>
    </row>
    <row r="83" spans="2:11" s="2" customFormat="1" ht="15.75" customHeight="1">
      <c r="B83" s="260" t="str">
        <f>'AMZN Auto Part MASTER'!$AP$4</f>
        <v>Independent</v>
      </c>
      <c r="C83" s="207" t="s">
        <v>38</v>
      </c>
      <c r="D83" s="260" t="str">
        <f>'AMZN Auto Part MASTER'!$AP$9</f>
        <v>Same as last quarter</v>
      </c>
      <c r="E83" s="371" t="str">
        <f>'AMZN Auto Part MASTER'!$AP$10</f>
        <v>O'Reilly</v>
      </c>
      <c r="F83" s="372" t="s">
        <v>118</v>
      </c>
      <c r="G83" s="270"/>
      <c r="H83" s="294"/>
      <c r="I83" s="234"/>
      <c r="J83" s="12"/>
      <c r="K83" s="12"/>
    </row>
    <row r="84" spans="2:11" s="2" customFormat="1" ht="15.75" customHeight="1">
      <c r="B84" s="260" t="str">
        <f>'AMZN Auto Part MASTER'!$AQ$4</f>
        <v>Independent</v>
      </c>
      <c r="C84" s="207" t="s">
        <v>39</v>
      </c>
      <c r="D84" s="260" t="str">
        <f>'AMZN Auto Part MASTER'!$AQ$9</f>
        <v>Same as last quarter</v>
      </c>
      <c r="E84" s="371">
        <f>'AMZN Auto Part MASTER'!$AQ$10</f>
        <v>0</v>
      </c>
      <c r="F84" s="372"/>
      <c r="G84" s="270"/>
      <c r="H84" s="294"/>
      <c r="I84" s="234"/>
      <c r="J84" s="12"/>
      <c r="K84" s="12"/>
    </row>
    <row r="85" spans="2:11" s="2" customFormat="1" ht="15.75" customHeight="1">
      <c r="B85" s="260" t="str">
        <f>'AMZN Auto Part MASTER'!$AR$4</f>
        <v>Independent</v>
      </c>
      <c r="C85" s="207" t="s">
        <v>40</v>
      </c>
      <c r="D85" s="260" t="str">
        <f>'AMZN Auto Part MASTER'!$AR$9</f>
        <v>Same as last quarter</v>
      </c>
      <c r="E85" s="371">
        <f>'AMZN Auto Part MASTER'!$AR$10</f>
        <v>0</v>
      </c>
      <c r="F85" s="372"/>
      <c r="G85" s="270"/>
      <c r="H85" s="294"/>
      <c r="I85" s="234"/>
      <c r="J85" s="12"/>
      <c r="K85" s="12"/>
    </row>
    <row r="86" spans="2:11" s="2" customFormat="1" ht="15.75" customHeight="1">
      <c r="B86" s="260" t="str">
        <f>'AMZN Auto Part MASTER'!$AS$4</f>
        <v>Independent</v>
      </c>
      <c r="C86" s="207" t="s">
        <v>41</v>
      </c>
      <c r="D86" s="260" t="str">
        <f>'AMZN Auto Part MASTER'!$AS$9</f>
        <v>Smaller Discounts</v>
      </c>
      <c r="E86" s="371" t="str">
        <f>'AMZN Auto Part MASTER'!$AS$10</f>
        <v>NAPA</v>
      </c>
      <c r="F86" s="372" t="s">
        <v>120</v>
      </c>
      <c r="G86" s="270"/>
      <c r="H86" s="294"/>
      <c r="I86" s="234"/>
      <c r="J86" s="12"/>
      <c r="K86" s="12"/>
    </row>
    <row r="87" spans="2:11" s="2" customFormat="1" ht="15.75" customHeight="1">
      <c r="B87" s="260" t="str">
        <f>'AMZN Auto Part MASTER'!$AT$4</f>
        <v>Independent</v>
      </c>
      <c r="C87" s="207" t="s">
        <v>42</v>
      </c>
      <c r="D87" s="260" t="str">
        <f>'AMZN Auto Part MASTER'!$AT$9</f>
        <v>No discounting at all</v>
      </c>
      <c r="E87" s="371">
        <f>'AMZN Auto Part MASTER'!$AT$10</f>
        <v>0</v>
      </c>
      <c r="F87" s="372"/>
      <c r="G87" s="270"/>
      <c r="H87" s="294"/>
      <c r="I87" s="234"/>
      <c r="J87" s="12"/>
      <c r="K87" s="12"/>
    </row>
    <row r="88" spans="2:11" s="2" customFormat="1" ht="15.75" customHeight="1">
      <c r="B88" s="260" t="str">
        <f>'AMZN Auto Part MASTER'!$AU$4</f>
        <v>Independent</v>
      </c>
      <c r="C88" s="207" t="s">
        <v>43</v>
      </c>
      <c r="D88" s="260" t="str">
        <f>'AMZN Auto Part MASTER'!$AU$9</f>
        <v>No discounting at all</v>
      </c>
      <c r="E88" s="371">
        <f>'AMZN Auto Part MASTER'!$AU$10</f>
        <v>0</v>
      </c>
      <c r="F88" s="372"/>
      <c r="G88" s="270"/>
      <c r="H88" s="294"/>
      <c r="I88" s="234"/>
      <c r="J88" s="12"/>
      <c r="K88" s="12"/>
    </row>
    <row r="89" spans="2:11" s="2" customFormat="1" ht="15.75" customHeight="1">
      <c r="B89" s="260" t="str">
        <f>'AMZN Auto Part MASTER'!$AV$4</f>
        <v>Independent</v>
      </c>
      <c r="C89" s="207" t="s">
        <v>44</v>
      </c>
      <c r="D89" s="260" t="str">
        <f>'AMZN Auto Part MASTER'!$AV$9</f>
        <v>Same as last quarter</v>
      </c>
      <c r="E89" s="371" t="str">
        <f>'AMZN Auto Part MASTER'!$AV$10</f>
        <v>AutoZone</v>
      </c>
      <c r="F89" s="372" t="s">
        <v>116</v>
      </c>
      <c r="G89" s="270"/>
      <c r="H89" s="294"/>
      <c r="I89" s="234"/>
      <c r="J89" s="12"/>
      <c r="K89" s="12"/>
    </row>
    <row r="90" spans="2:11" s="2" customFormat="1" ht="15.75" customHeight="1">
      <c r="B90" s="260" t="str">
        <f>'AMZN Auto Part MASTER'!$AW$4</f>
        <v>Independent</v>
      </c>
      <c r="C90" s="207" t="s">
        <v>45</v>
      </c>
      <c r="D90" s="260" t="str">
        <f>'AMZN Auto Part MASTER'!$AW$9</f>
        <v>No discounting at all</v>
      </c>
      <c r="E90" s="371">
        <f>'AMZN Auto Part MASTER'!$AW$10</f>
        <v>0</v>
      </c>
      <c r="F90" s="372"/>
      <c r="G90" s="270"/>
      <c r="H90" s="294"/>
      <c r="I90" s="234"/>
      <c r="J90" s="12"/>
      <c r="K90" s="12"/>
    </row>
    <row r="91" spans="2:11" s="2" customFormat="1" ht="15.75" customHeight="1">
      <c r="B91" s="260" t="str">
        <f>'AMZN Auto Part MASTER'!$AX$4</f>
        <v>Independent</v>
      </c>
      <c r="C91" s="207" t="s">
        <v>46</v>
      </c>
      <c r="D91" s="260" t="str">
        <f>'AMZN Auto Part MASTER'!$AX$9</f>
        <v>Same as last quarter</v>
      </c>
      <c r="E91" s="371">
        <f>'AMZN Auto Part MASTER'!$AX$10</f>
        <v>0</v>
      </c>
      <c r="F91" s="372"/>
      <c r="G91" s="270"/>
      <c r="H91" s="294"/>
      <c r="I91" s="234"/>
      <c r="J91" s="12"/>
      <c r="K91" s="12"/>
    </row>
    <row r="92" spans="2:11" s="2" customFormat="1" ht="15.75" customHeight="1">
      <c r="B92" s="260" t="str">
        <f>'AMZN Auto Part MASTER'!$AY$4</f>
        <v>Independent</v>
      </c>
      <c r="C92" s="207" t="s">
        <v>47</v>
      </c>
      <c r="D92" s="260" t="str">
        <f>'AMZN Auto Part MASTER'!$AY$9</f>
        <v>Same as last quarter</v>
      </c>
      <c r="E92" s="371">
        <f>'AMZN Auto Part MASTER'!$AY$10</f>
        <v>0</v>
      </c>
      <c r="F92" s="372"/>
      <c r="G92" s="270"/>
      <c r="H92" s="294"/>
      <c r="I92" s="234"/>
      <c r="J92" s="12"/>
      <c r="K92" s="12"/>
    </row>
    <row r="93" spans="2:11" s="2" customFormat="1" ht="15.75" customHeight="1">
      <c r="B93" s="260" t="str">
        <f>'AMZN Auto Part MASTER'!$AZ$4</f>
        <v>Independent</v>
      </c>
      <c r="C93" s="207" t="s">
        <v>48</v>
      </c>
      <c r="D93" s="260" t="str">
        <f>'AMZN Auto Part MASTER'!$AZ$9</f>
        <v>Same as last quarter</v>
      </c>
      <c r="E93" s="371">
        <f>'AMZN Auto Part MASTER'!$AZ$10</f>
        <v>0</v>
      </c>
      <c r="F93" s="372"/>
      <c r="G93" s="270"/>
      <c r="H93" s="294"/>
      <c r="I93" s="234"/>
      <c r="J93" s="12"/>
      <c r="K93" s="12"/>
    </row>
    <row r="94" spans="2:11" s="2" customFormat="1" ht="15.75" customHeight="1">
      <c r="B94" s="260" t="str">
        <f>'AMZN Auto Part MASTER'!$BA$4</f>
        <v>Independent</v>
      </c>
      <c r="C94" s="207" t="s">
        <v>49</v>
      </c>
      <c r="D94" s="260" t="str">
        <f>'AMZN Auto Part MASTER'!$BA$9</f>
        <v>Same as last quarter</v>
      </c>
      <c r="E94" s="371">
        <f>'AMZN Auto Part MASTER'!$BA$10</f>
        <v>0</v>
      </c>
      <c r="F94" s="372"/>
      <c r="G94" s="270"/>
      <c r="H94" s="294"/>
      <c r="I94" s="234"/>
      <c r="J94" s="12"/>
      <c r="K94" s="12"/>
    </row>
    <row r="95" spans="2:11" s="2" customFormat="1" ht="15.75" customHeight="1">
      <c r="B95" s="260" t="str">
        <f>'AMZN Auto Part MASTER'!$BB$4</f>
        <v>Chain</v>
      </c>
      <c r="C95" s="207" t="s">
        <v>50</v>
      </c>
      <c r="D95" s="260" t="str">
        <f>'AMZN Auto Part MASTER'!$BB$9</f>
        <v>Same as last quarter</v>
      </c>
      <c r="E95" s="371" t="str">
        <f>'AMZN Auto Part MASTER'!$BB$10</f>
        <v>AutoZone</v>
      </c>
      <c r="F95" s="372" t="s">
        <v>116</v>
      </c>
      <c r="G95" s="270"/>
      <c r="H95" s="294"/>
      <c r="I95" s="234"/>
      <c r="J95" s="12"/>
      <c r="K95" s="12"/>
    </row>
    <row r="96" spans="2:11" s="2" customFormat="1" ht="15.75" customHeight="1">
      <c r="B96" s="260" t="str">
        <f>'AMZN Auto Part MASTER'!$BC$4</f>
        <v>Chain</v>
      </c>
      <c r="C96" s="207" t="s">
        <v>51</v>
      </c>
      <c r="D96" s="260" t="str">
        <f>'AMZN Auto Part MASTER'!$BC$9</f>
        <v>Same as last quarter</v>
      </c>
      <c r="E96" s="371" t="str">
        <f>'AMZN Auto Part MASTER'!$BC$10</f>
        <v xml:space="preserve"> AutoZone and O'Reilly.</v>
      </c>
      <c r="F96" s="372" t="s">
        <v>116</v>
      </c>
      <c r="G96" s="372" t="s">
        <v>118</v>
      </c>
      <c r="H96" s="294"/>
      <c r="I96" s="234"/>
      <c r="J96" s="12"/>
      <c r="K96" s="12"/>
    </row>
    <row r="97" spans="2:11" s="2" customFormat="1" ht="15.75" customHeight="1">
      <c r="B97" s="260" t="str">
        <f>'AMZN Auto Part MASTER'!$BD$4</f>
        <v>Chain</v>
      </c>
      <c r="C97" s="207" t="s">
        <v>52</v>
      </c>
      <c r="D97" s="260" t="str">
        <f>'AMZN Auto Part MASTER'!$BD$9</f>
        <v>Same as last quarter</v>
      </c>
      <c r="E97" s="371" t="str">
        <f>'AMZN Auto Part MASTER'!$BD$10</f>
        <v>AAP, United Auto Supply, AutoZone</v>
      </c>
      <c r="F97" s="372" t="s">
        <v>117</v>
      </c>
      <c r="G97" s="372" t="s">
        <v>289</v>
      </c>
      <c r="H97" s="294" t="s">
        <v>116</v>
      </c>
      <c r="I97" s="234"/>
      <c r="J97" s="12"/>
      <c r="K97" s="12"/>
    </row>
    <row r="98" spans="2:11" s="2" customFormat="1" ht="15.75" customHeight="1">
      <c r="B98" s="260" t="str">
        <f>'AMZN Auto Part MASTER'!$BE$4</f>
        <v>Chain</v>
      </c>
      <c r="C98" s="207" t="s">
        <v>53</v>
      </c>
      <c r="D98" s="260" t="str">
        <f>'AMZN Auto Part MASTER'!$BE$9</f>
        <v>Same as last quarter</v>
      </c>
      <c r="E98" s="371" t="str">
        <f>'AMZN Auto Part MASTER'!$BE$10</f>
        <v>AAP, Pep Boys, Auto Part International is our exhaust supplier.</v>
      </c>
      <c r="F98" s="372" t="s">
        <v>117</v>
      </c>
      <c r="G98" s="372" t="s">
        <v>289</v>
      </c>
      <c r="H98" s="294"/>
      <c r="I98" s="234"/>
      <c r="J98" s="12"/>
      <c r="K98" s="12"/>
    </row>
    <row r="99" spans="2:11" s="2" customFormat="1" ht="15.75" customHeight="1">
      <c r="B99" s="260" t="str">
        <f>'AMZN Auto Part MASTER'!$BF$4</f>
        <v>Chain</v>
      </c>
      <c r="C99" s="207" t="s">
        <v>54</v>
      </c>
      <c r="D99" s="260" t="str">
        <f>'AMZN Auto Part MASTER'!$BF$9</f>
        <v>Same as last quarter</v>
      </c>
      <c r="E99" s="371" t="str">
        <f>'AMZN Auto Part MASTER'!$BF$10</f>
        <v>AutoZone, AAP, O'Reilly, NAPA. Things haven't changed much, same discounts.</v>
      </c>
      <c r="F99" s="372" t="s">
        <v>116</v>
      </c>
      <c r="G99" s="270" t="s">
        <v>117</v>
      </c>
      <c r="H99" s="294" t="s">
        <v>118</v>
      </c>
      <c r="I99" s="234" t="s">
        <v>120</v>
      </c>
      <c r="J99" s="12"/>
      <c r="K99" s="12"/>
    </row>
    <row r="100" spans="2:11" s="2" customFormat="1" ht="15.75" customHeight="1">
      <c r="B100" s="260" t="str">
        <f>'AMZN Auto Part MASTER'!$BG$4</f>
        <v>Chain</v>
      </c>
      <c r="C100" s="207" t="s">
        <v>55</v>
      </c>
      <c r="D100" s="260" t="str">
        <f>'AMZN Auto Part MASTER'!$BG$9</f>
        <v>Same as last quarter</v>
      </c>
      <c r="E100" s="371" t="str">
        <f>'AMZN Auto Part MASTER'!$BG$10</f>
        <v>AAP, AutoZone - Similar to what they've always done.</v>
      </c>
      <c r="F100" s="372" t="s">
        <v>117</v>
      </c>
      <c r="G100" s="270" t="s">
        <v>116</v>
      </c>
      <c r="H100" s="294"/>
      <c r="I100" s="234"/>
      <c r="J100" s="12"/>
      <c r="K100" s="12"/>
    </row>
    <row r="101" spans="2:11" s="2" customFormat="1" ht="15.75" customHeight="1">
      <c r="B101" s="260" t="str">
        <f>'AMZN Auto Part MASTER'!$BH$4</f>
        <v>Chain</v>
      </c>
      <c r="C101" s="207" t="s">
        <v>56</v>
      </c>
      <c r="D101" s="260" t="str">
        <f>'AMZN Auto Part MASTER'!$BH$9</f>
        <v>Same as last quarter</v>
      </c>
      <c r="E101" s="371" t="str">
        <f>'AMZN Auto Part MASTER'!$BH$10</f>
        <v>AAP, O'Reilly</v>
      </c>
      <c r="F101" s="372" t="s">
        <v>117</v>
      </c>
      <c r="G101" s="270" t="s">
        <v>118</v>
      </c>
      <c r="H101" s="294"/>
      <c r="I101" s="234"/>
      <c r="J101" s="12"/>
      <c r="K101" s="12"/>
    </row>
    <row r="102" spans="2:11" s="2" customFormat="1" ht="15.75" customHeight="1">
      <c r="B102" s="260" t="str">
        <f>'AMZN Auto Part MASTER'!$BI$4</f>
        <v>Chain</v>
      </c>
      <c r="C102" s="207" t="s">
        <v>57</v>
      </c>
      <c r="D102" s="260" t="str">
        <f>'AMZN Auto Part MASTER'!$BI$9</f>
        <v>Same as last quarter</v>
      </c>
      <c r="E102" s="371" t="str">
        <f>'AMZN Auto Part MASTER'!$BI$10</f>
        <v>AAP, O'Reilly</v>
      </c>
      <c r="F102" s="372" t="s">
        <v>117</v>
      </c>
      <c r="G102" s="270" t="s">
        <v>118</v>
      </c>
      <c r="H102" s="294"/>
      <c r="I102" s="234"/>
      <c r="J102" s="12"/>
      <c r="K102" s="12"/>
    </row>
    <row r="103" spans="2:11" s="2" customFormat="1" ht="15.75" customHeight="1">
      <c r="B103" s="260" t="str">
        <f>'AMZN Auto Part MASTER'!$BJ$4</f>
        <v>Chain</v>
      </c>
      <c r="C103" s="207" t="s">
        <v>58</v>
      </c>
      <c r="D103" s="260" t="str">
        <f>'AMZN Auto Part MASTER'!$BJ$9</f>
        <v>Same as last quarter</v>
      </c>
      <c r="E103" s="371" t="str">
        <f>'AMZN Auto Part MASTER'!$BJ$10</f>
        <v>AutoZone</v>
      </c>
      <c r="F103" s="372" t="s">
        <v>116</v>
      </c>
      <c r="G103" s="270"/>
      <c r="H103" s="294"/>
      <c r="I103" s="234"/>
      <c r="J103" s="12"/>
      <c r="K103" s="12"/>
    </row>
    <row r="104" spans="2:11" s="2" customFormat="1" ht="15.75" customHeight="1">
      <c r="B104" s="260" t="str">
        <f>'AMZN Auto Part MASTER'!$BK$4</f>
        <v>Independent</v>
      </c>
      <c r="C104" s="207" t="s">
        <v>59</v>
      </c>
      <c r="D104" s="260" t="str">
        <f>'AMZN Auto Part MASTER'!$BK$9</f>
        <v>Bigger Discounts</v>
      </c>
      <c r="E104" s="371" t="str">
        <f>'AMZN Auto Part MASTER'!$BK$10</f>
        <v>O'Reilly and NAPA, seem to be offering better discounts</v>
      </c>
      <c r="F104" s="270" t="s">
        <v>118</v>
      </c>
      <c r="G104" s="270" t="s">
        <v>120</v>
      </c>
      <c r="H104" s="294"/>
      <c r="I104" s="234"/>
      <c r="J104" s="12"/>
      <c r="K104" s="12"/>
    </row>
    <row r="105" spans="2:11" s="2" customFormat="1" ht="15.75" customHeight="1">
      <c r="B105" s="260" t="str">
        <f>'AMZN Auto Part MASTER'!$BL$4</f>
        <v>Independent</v>
      </c>
      <c r="C105" s="207" t="s">
        <v>60</v>
      </c>
      <c r="D105" s="260" t="str">
        <f>'AMZN Auto Part MASTER'!$BL$9</f>
        <v>Same as last quarter</v>
      </c>
      <c r="E105" s="371">
        <f>'AMZN Auto Part MASTER'!$BL$10</f>
        <v>0</v>
      </c>
      <c r="F105" s="372"/>
      <c r="G105" s="270"/>
      <c r="H105" s="270"/>
      <c r="I105" s="251"/>
      <c r="J105" s="12"/>
      <c r="K105" s="12"/>
    </row>
    <row r="106" spans="2:11" s="2" customFormat="1" ht="15.75" customHeight="1">
      <c r="B106" s="260" t="str">
        <f>'AMZN Auto Part MASTER'!$BM$4</f>
        <v>Independent</v>
      </c>
      <c r="C106" s="207" t="s">
        <v>61</v>
      </c>
      <c r="D106" s="260" t="str">
        <f>'AMZN Auto Part MASTER'!$BM$9</f>
        <v>Same as last quarter</v>
      </c>
      <c r="E106" s="371">
        <f>'AMZN Auto Part MASTER'!$BM$10</f>
        <v>0</v>
      </c>
      <c r="F106" s="372"/>
      <c r="G106" s="270"/>
      <c r="H106" s="270"/>
      <c r="I106" s="234"/>
      <c r="J106" s="12"/>
      <c r="K106" s="12"/>
    </row>
    <row r="107" spans="2:11" s="2" customFormat="1" ht="15.75" customHeight="1">
      <c r="B107" s="260" t="str">
        <f>'AMZN Auto Part MASTER'!$BN$4</f>
        <v>Independent</v>
      </c>
      <c r="C107" s="207" t="s">
        <v>62</v>
      </c>
      <c r="D107" s="260" t="str">
        <f>'AMZN Auto Part MASTER'!$BN$9</f>
        <v>Same as last quarter</v>
      </c>
      <c r="E107" s="371">
        <f>'AMZN Auto Part MASTER'!$BN$10</f>
        <v>0</v>
      </c>
      <c r="F107" s="372"/>
      <c r="G107" s="270"/>
      <c r="H107" s="270"/>
      <c r="I107" s="251"/>
      <c r="J107" s="12"/>
      <c r="K107" s="12"/>
    </row>
    <row r="108" spans="2:11" s="2" customFormat="1" ht="15.75" customHeight="1">
      <c r="B108" s="260" t="str">
        <f>'AMZN Auto Part MASTER'!$BO$4</f>
        <v>Independent</v>
      </c>
      <c r="C108" s="207" t="s">
        <v>63</v>
      </c>
      <c r="D108" s="260" t="str">
        <f>'AMZN Auto Part MASTER'!$BO$9</f>
        <v>Same as last quarter</v>
      </c>
      <c r="E108" s="371">
        <f>'AMZN Auto Part MASTER'!$BO$10</f>
        <v>0</v>
      </c>
      <c r="F108" s="372"/>
      <c r="G108" s="270"/>
      <c r="H108" s="270"/>
      <c r="I108" s="251"/>
      <c r="J108" s="12"/>
      <c r="K108" s="12"/>
    </row>
    <row r="109" spans="2:11" s="2" customFormat="1" ht="15.75" customHeight="1">
      <c r="B109" s="260" t="str">
        <f>'AMZN Auto Part MASTER'!$BP$4</f>
        <v>Independent</v>
      </c>
      <c r="C109" s="207" t="s">
        <v>64</v>
      </c>
      <c r="D109" s="260" t="str">
        <f>'AMZN Auto Part MASTER'!$BP$9</f>
        <v>Same as last quarter</v>
      </c>
      <c r="E109" s="371">
        <f>'AMZN Auto Part MASTER'!$BP$10</f>
        <v>0</v>
      </c>
      <c r="F109" s="372"/>
      <c r="G109" s="270"/>
      <c r="H109" s="270"/>
      <c r="I109" s="251"/>
      <c r="J109" s="12"/>
      <c r="K109" s="12"/>
    </row>
    <row r="110" spans="2:11" s="2" customFormat="1" ht="15.75" customHeight="1">
      <c r="B110" s="260" t="str">
        <f>'AMZN Auto Part MASTER'!$BQ$4</f>
        <v>Independent</v>
      </c>
      <c r="C110" s="207" t="s">
        <v>65</v>
      </c>
      <c r="D110" s="260" t="str">
        <f>'AMZN Auto Part MASTER'!$BQ$9</f>
        <v>Same as last quarter</v>
      </c>
      <c r="E110" s="371" t="str">
        <f>'AMZN Auto Part MASTER'!$BQ$10</f>
        <v>NAPA, O'Reilly</v>
      </c>
      <c r="F110" s="270" t="s">
        <v>118</v>
      </c>
      <c r="G110" s="270" t="s">
        <v>120</v>
      </c>
      <c r="H110" s="270"/>
      <c r="I110" s="251"/>
      <c r="J110" s="12"/>
      <c r="K110" s="12"/>
    </row>
    <row r="111" spans="2:11" s="2" customFormat="1" ht="15.75" customHeight="1">
      <c r="B111" s="260" t="str">
        <f>'AMZN Auto Part MASTER'!$BR$4</f>
        <v>Chain</v>
      </c>
      <c r="C111" s="207" t="s">
        <v>66</v>
      </c>
      <c r="D111" s="260" t="str">
        <f>'AMZN Auto Part MASTER'!$BR$9</f>
        <v>Same as last quarter</v>
      </c>
      <c r="E111" s="371">
        <f>'AMZN Auto Part MASTER'!$BR$10</f>
        <v>0</v>
      </c>
      <c r="F111" s="372"/>
      <c r="G111" s="270"/>
      <c r="H111" s="270"/>
      <c r="I111" s="251"/>
      <c r="J111" s="12"/>
      <c r="K111" s="12"/>
    </row>
    <row r="112" spans="2:11" s="2" customFormat="1" ht="15.75" customHeight="1">
      <c r="B112" s="260" t="str">
        <f>'AMZN Auto Part MASTER'!$BS$4</f>
        <v>Chain</v>
      </c>
      <c r="C112" s="207" t="s">
        <v>67</v>
      </c>
      <c r="D112" s="260" t="str">
        <f>'AMZN Auto Part MASTER'!$BS$9</f>
        <v>Bigger Discounts</v>
      </c>
      <c r="E112" s="371" t="str">
        <f>'AMZN Auto Part MASTER'!$BS$10</f>
        <v>Advance recently gave us deeper cuts on several most used parts.</v>
      </c>
      <c r="F112" s="372" t="s">
        <v>117</v>
      </c>
      <c r="G112" s="270"/>
      <c r="H112" s="270"/>
      <c r="I112" s="251"/>
      <c r="J112" s="12"/>
      <c r="K112" s="12"/>
    </row>
    <row r="113" spans="2:11" s="2" customFormat="1" ht="15.75" customHeight="1">
      <c r="B113" s="260" t="str">
        <f>'AMZN Auto Part MASTER'!$BT$4</f>
        <v>Chain</v>
      </c>
      <c r="C113" s="207" t="s">
        <v>68</v>
      </c>
      <c r="D113" s="260" t="str">
        <f>'AMZN Auto Part MASTER'!$BT$9</f>
        <v>Same as last quarter</v>
      </c>
      <c r="E113" s="371">
        <f>'AMZN Auto Part MASTER'!$BT$10</f>
        <v>0</v>
      </c>
      <c r="F113" s="372"/>
      <c r="G113" s="270"/>
      <c r="H113" s="270"/>
      <c r="I113" s="251"/>
      <c r="J113" s="12"/>
      <c r="K113" s="12"/>
    </row>
    <row r="114" spans="2:11" s="2" customFormat="1" ht="15.75" customHeight="1">
      <c r="B114" s="260" t="str">
        <f>'AMZN Auto Part MASTER'!$BU$4</f>
        <v>Chain</v>
      </c>
      <c r="C114" s="207" t="s">
        <v>69</v>
      </c>
      <c r="D114" s="260" t="str">
        <f>'AMZN Auto Part MASTER'!$BU$9</f>
        <v>Same as last quarter</v>
      </c>
      <c r="E114" s="371">
        <f>'AMZN Auto Part MASTER'!$BU$10</f>
        <v>0</v>
      </c>
      <c r="F114" s="372"/>
      <c r="G114" s="270"/>
      <c r="H114" s="270"/>
      <c r="I114" s="251"/>
      <c r="J114" s="12"/>
      <c r="K114" s="12"/>
    </row>
    <row r="115" spans="2:11" s="2" customFormat="1" ht="15.75" customHeight="1">
      <c r="B115" s="260" t="str">
        <f>'AMZN Auto Part MASTER'!$BV$4</f>
        <v>Chain</v>
      </c>
      <c r="C115" s="207" t="s">
        <v>70</v>
      </c>
      <c r="D115" s="260" t="str">
        <f>'AMZN Auto Part MASTER'!$BV$9</f>
        <v>Same as last quarter</v>
      </c>
      <c r="E115" s="371">
        <f>'AMZN Auto Part MASTER'!$BV$10</f>
        <v>0</v>
      </c>
      <c r="F115" s="372"/>
      <c r="G115" s="270"/>
      <c r="H115" s="270"/>
      <c r="I115" s="251"/>
      <c r="J115" s="12"/>
      <c r="K115" s="12"/>
    </row>
    <row r="116" spans="2:11" s="2" customFormat="1" ht="15.75" customHeight="1">
      <c r="B116" s="260" t="str">
        <f>'AMZN Auto Part MASTER'!$BW$4</f>
        <v>Chain</v>
      </c>
      <c r="C116" s="207" t="s">
        <v>71</v>
      </c>
      <c r="D116" s="260" t="str">
        <f>'AMZN Auto Part MASTER'!$BW$9</f>
        <v>Same as last quarter</v>
      </c>
      <c r="E116" s="371">
        <f>'AMZN Auto Part MASTER'!$BW$10</f>
        <v>0</v>
      </c>
      <c r="F116" s="295"/>
      <c r="G116" s="270"/>
      <c r="H116" s="270"/>
      <c r="I116" s="251"/>
      <c r="J116" s="12"/>
      <c r="K116" s="12"/>
    </row>
    <row r="117" spans="2:11" s="2" customFormat="1" ht="15.75" customHeight="1">
      <c r="B117" s="260" t="str">
        <f>'AMZN Auto Part MASTER'!$BX$4</f>
        <v>Chain</v>
      </c>
      <c r="C117" s="207" t="s">
        <v>72</v>
      </c>
      <c r="D117" s="260" t="str">
        <f>'AMZN Auto Part MASTER'!$BX$9</f>
        <v>Same as last quarter</v>
      </c>
      <c r="E117" s="371">
        <f>'AMZN Auto Part MASTER'!$BX$10</f>
        <v>0</v>
      </c>
      <c r="F117" s="295"/>
      <c r="G117" s="270"/>
      <c r="H117" s="270"/>
      <c r="I117" s="251"/>
      <c r="J117" s="12"/>
      <c r="K117" s="12"/>
    </row>
    <row r="118" spans="2:11" s="2" customFormat="1" ht="15.75" customHeight="1">
      <c r="B118" s="260" t="str">
        <f>'AMZN Auto Part MASTER'!$BY$4</f>
        <v>Chain</v>
      </c>
      <c r="C118" s="207" t="s">
        <v>73</v>
      </c>
      <c r="D118" s="260" t="str">
        <f>'AMZN Auto Part MASTER'!$BY$9</f>
        <v>Same as last quarter</v>
      </c>
      <c r="E118" s="371">
        <f>'AMZN Auto Part MASTER'!$BY$10</f>
        <v>0</v>
      </c>
      <c r="F118" s="295"/>
      <c r="G118" s="270"/>
      <c r="H118" s="270"/>
      <c r="I118" s="251"/>
      <c r="J118" s="12"/>
      <c r="K118" s="12"/>
    </row>
    <row r="119" spans="2:11" s="2" customFormat="1" ht="15.75" customHeight="1">
      <c r="B119" s="260" t="str">
        <f>'AMZN Auto Part MASTER'!$BZ$4</f>
        <v>Chain</v>
      </c>
      <c r="C119" s="207" t="s">
        <v>74</v>
      </c>
      <c r="D119" s="260" t="str">
        <f>'AMZN Auto Part MASTER'!$BZ$9</f>
        <v>Same as last quarter</v>
      </c>
      <c r="E119" s="371">
        <f>'AMZN Auto Part MASTER'!$BZ$10</f>
        <v>0</v>
      </c>
      <c r="F119" s="295"/>
      <c r="G119" s="270"/>
      <c r="H119" s="270"/>
      <c r="I119" s="251"/>
      <c r="J119" s="12"/>
      <c r="K119" s="12"/>
    </row>
    <row r="120" spans="2:11" s="2" customFormat="1" ht="15.75" customHeight="1">
      <c r="B120" s="260" t="str">
        <f>'AMZN Auto Part MASTER'!$CA$4</f>
        <v>Chain</v>
      </c>
      <c r="C120" s="207" t="s">
        <v>75</v>
      </c>
      <c r="D120" s="260" t="str">
        <f>'AMZN Auto Part MASTER'!$CA$9</f>
        <v>Same as last quarter</v>
      </c>
      <c r="E120" s="371">
        <f>'AMZN Auto Part MASTER'!$CA$10</f>
        <v>0</v>
      </c>
      <c r="F120" s="295"/>
      <c r="G120" s="270"/>
      <c r="H120" s="270"/>
      <c r="I120" s="251"/>
      <c r="J120" s="12"/>
      <c r="K120" s="12"/>
    </row>
    <row r="121" spans="2:11" s="2" customFormat="1" ht="15.75" customHeight="1">
      <c r="B121" s="260" t="str">
        <f>'AMZN Auto Part MASTER'!$CB$4</f>
        <v>Chain</v>
      </c>
      <c r="C121" s="207" t="s">
        <v>76</v>
      </c>
      <c r="D121" s="260" t="str">
        <f>'AMZN Auto Part MASTER'!$CB$9</f>
        <v>Same as last quarter</v>
      </c>
      <c r="E121" s="371">
        <f>'AMZN Auto Part MASTER'!$CB$10</f>
        <v>0</v>
      </c>
      <c r="F121" s="295"/>
      <c r="G121" s="270"/>
      <c r="H121" s="270"/>
      <c r="I121" s="226"/>
      <c r="J121" s="12"/>
      <c r="K121" s="12"/>
    </row>
    <row r="122" spans="2:11" s="2" customFormat="1" ht="15.75" customHeight="1">
      <c r="B122" s="260" t="str">
        <f>'AMZN Auto Part MASTER'!$CC$4</f>
        <v>Chain</v>
      </c>
      <c r="C122" s="207" t="s">
        <v>77</v>
      </c>
      <c r="D122" s="260" t="str">
        <f>'AMZN Auto Part MASTER'!$CC$9</f>
        <v>Same as last quarter</v>
      </c>
      <c r="E122" s="371">
        <f>'AMZN Auto Part MASTER'!$CC$10</f>
        <v>0</v>
      </c>
      <c r="F122" s="295"/>
      <c r="G122" s="270"/>
      <c r="H122" s="270"/>
      <c r="I122" s="226"/>
      <c r="J122" s="12"/>
      <c r="K122" s="12"/>
    </row>
    <row r="123" spans="2:11" s="2" customFormat="1" ht="15.75" customHeight="1">
      <c r="B123" s="260" t="str">
        <f>'AMZN Auto Part MASTER'!$CD$4</f>
        <v>Chain</v>
      </c>
      <c r="C123" s="207" t="s">
        <v>78</v>
      </c>
      <c r="D123" s="260" t="str">
        <f>'AMZN Auto Part MASTER'!$CD$9</f>
        <v>Same as last quarter</v>
      </c>
      <c r="E123" s="371">
        <f>'AMZN Auto Part MASTER'!$CD$10</f>
        <v>0</v>
      </c>
      <c r="F123" s="295"/>
      <c r="G123" s="270"/>
      <c r="H123" s="270"/>
      <c r="I123" s="226"/>
      <c r="J123" s="12"/>
      <c r="K123" s="12"/>
    </row>
    <row r="124" spans="2:11" s="2" customFormat="1" ht="15.75" customHeight="1">
      <c r="B124" s="260" t="str">
        <f>'AMZN Auto Part MASTER'!$CE$4</f>
        <v>Chain</v>
      </c>
      <c r="C124" s="207" t="s">
        <v>79</v>
      </c>
      <c r="D124" s="260" t="str">
        <f>'AMZN Auto Part MASTER'!$CE$9</f>
        <v>Same as last quarter</v>
      </c>
      <c r="E124" s="371">
        <f>'AMZN Auto Part MASTER'!$CE$10</f>
        <v>0</v>
      </c>
      <c r="F124" s="295"/>
      <c r="G124" s="270"/>
      <c r="H124" s="270"/>
      <c r="I124" s="226"/>
      <c r="K124" s="12"/>
    </row>
    <row r="125" spans="2:11" s="2" customFormat="1" ht="15.75" customHeight="1">
      <c r="B125" s="260" t="str">
        <f>'AMZN Auto Part MASTER'!$CF$4</f>
        <v>Chain</v>
      </c>
      <c r="C125" s="207" t="s">
        <v>80</v>
      </c>
      <c r="D125" s="260" t="str">
        <f>'AMZN Auto Part MASTER'!$CF$9</f>
        <v>Same as last quarter</v>
      </c>
      <c r="E125" s="371">
        <f>'AMZN Auto Part MASTER'!$CF$10</f>
        <v>0</v>
      </c>
      <c r="F125" s="295"/>
      <c r="G125" s="270"/>
      <c r="H125" s="270"/>
      <c r="I125" s="226"/>
      <c r="K125" s="12"/>
    </row>
    <row r="126" spans="2:11" s="2" customFormat="1" ht="15.75" customHeight="1">
      <c r="B126" s="260" t="str">
        <f>'AMZN Auto Part MASTER'!$CG$4</f>
        <v>Chain</v>
      </c>
      <c r="C126" s="207" t="s">
        <v>81</v>
      </c>
      <c r="D126" s="260" t="str">
        <f>'AMZN Auto Part MASTER'!$CG$9</f>
        <v>Bigger Discounts</v>
      </c>
      <c r="E126" s="371" t="str">
        <f>'AMZN Auto Part MASTER'!$CG$10</f>
        <v>Smythe. They want our business and have what we need. Being close by is a plus.</v>
      </c>
      <c r="F126" s="372" t="s">
        <v>289</v>
      </c>
      <c r="G126" s="270"/>
      <c r="H126" s="270"/>
      <c r="I126" s="251"/>
      <c r="J126" s="12"/>
      <c r="K126" s="12"/>
    </row>
    <row r="127" spans="2:11" s="2" customFormat="1" ht="15.75" customHeight="1">
      <c r="B127" s="260" t="str">
        <f>'AMZN Auto Part MASTER'!$CH$4</f>
        <v>Chain</v>
      </c>
      <c r="C127" s="207" t="s">
        <v>82</v>
      </c>
      <c r="D127" s="260" t="str">
        <f>'AMZN Auto Part MASTER'!$CH$9</f>
        <v>Same as last quarter</v>
      </c>
      <c r="E127" s="371">
        <f>'AMZN Auto Part MASTER'!$CH$10</f>
        <v>0</v>
      </c>
      <c r="F127" s="295"/>
      <c r="G127" s="270"/>
      <c r="H127" s="270"/>
      <c r="I127" s="251"/>
      <c r="J127" s="12"/>
      <c r="K127" s="12"/>
    </row>
    <row r="128" spans="2:11" s="2" customFormat="1" ht="15.75" customHeight="1">
      <c r="B128" s="260" t="str">
        <f>'AMZN Auto Part MASTER'!$CI$4</f>
        <v>Chain</v>
      </c>
      <c r="C128" s="207" t="s">
        <v>83</v>
      </c>
      <c r="D128" s="260" t="str">
        <f>'AMZN Auto Part MASTER'!$CI$9</f>
        <v>Same as last quarter</v>
      </c>
      <c r="E128" s="371">
        <f>'AMZN Auto Part MASTER'!$CI$10</f>
        <v>0</v>
      </c>
      <c r="F128" s="295"/>
      <c r="G128" s="270"/>
      <c r="H128" s="270"/>
      <c r="I128" s="251"/>
      <c r="J128" s="12"/>
      <c r="K128" s="12"/>
    </row>
    <row r="129" spans="2:11" s="2" customFormat="1" ht="15.75" customHeight="1">
      <c r="B129" s="260" t="str">
        <f>'AMZN Auto Part MASTER'!$CJ$4</f>
        <v>Chain</v>
      </c>
      <c r="C129" s="207" t="s">
        <v>84</v>
      </c>
      <c r="D129" s="260" t="str">
        <f>'AMZN Auto Part MASTER'!$CJ$9</f>
        <v>Same as last quarter</v>
      </c>
      <c r="E129" s="371" t="str">
        <f>'AMZN Auto Part MASTER'!$CJ$10</f>
        <v>No traditional stores used here</v>
      </c>
      <c r="F129" s="295"/>
      <c r="G129" s="270"/>
      <c r="H129" s="270"/>
      <c r="I129" s="251"/>
      <c r="J129" s="12"/>
      <c r="K129" s="12"/>
    </row>
    <row r="130" spans="2:11" s="2" customFormat="1" ht="15.75" customHeight="1">
      <c r="B130" s="260" t="str">
        <f>'AMZN Auto Part MASTER'!$CK$4</f>
        <v>Chain</v>
      </c>
      <c r="C130" s="207" t="s">
        <v>85</v>
      </c>
      <c r="D130" s="260" t="str">
        <f>'AMZN Auto Part MASTER'!$CK$9</f>
        <v>Same as last quarter</v>
      </c>
      <c r="E130" s="371" t="str">
        <f>'AMZN Auto Part MASTER'!$CK$10</f>
        <v>Rarely use traditional stores</v>
      </c>
      <c r="F130" s="295"/>
      <c r="G130" s="270"/>
      <c r="H130" s="270"/>
      <c r="I130" s="251"/>
      <c r="J130" s="12"/>
      <c r="K130" s="12"/>
    </row>
    <row r="131" spans="2:11" s="2" customFormat="1" ht="15.75" customHeight="1">
      <c r="B131" s="260">
        <f>'AMZN Auto Part MASTER'!$CL$4</f>
        <v>0</v>
      </c>
      <c r="C131" s="207" t="s">
        <v>362</v>
      </c>
      <c r="D131" s="260">
        <f>'AMZN Auto Part MASTER'!$CL$9</f>
        <v>0</v>
      </c>
      <c r="E131" s="371">
        <f>'AMZN Auto Part MASTER'!$CL$10</f>
        <v>0</v>
      </c>
      <c r="F131" s="295"/>
      <c r="G131" s="270"/>
      <c r="H131" s="270"/>
      <c r="I131" s="251"/>
      <c r="J131" s="12"/>
      <c r="K131" s="12"/>
    </row>
    <row r="132" spans="2:11" s="2" customFormat="1" ht="15.75" customHeight="1">
      <c r="B132" s="260">
        <f>'AMZN Auto Part MASTER'!$CM$4</f>
        <v>0</v>
      </c>
      <c r="C132" s="207" t="s">
        <v>363</v>
      </c>
      <c r="D132" s="260">
        <f>'AMZN Auto Part MASTER'!$CM$9</f>
        <v>0</v>
      </c>
      <c r="E132" s="371">
        <f>'AMZN Auto Part MASTER'!$CM$10</f>
        <v>0</v>
      </c>
      <c r="F132" s="295"/>
      <c r="G132" s="270"/>
      <c r="H132" s="270"/>
      <c r="I132" s="251"/>
      <c r="J132" s="12"/>
      <c r="K132" s="12"/>
    </row>
    <row r="133" spans="2:11" s="2" customFormat="1" ht="15.75" customHeight="1">
      <c r="B133" s="260">
        <f>'AMZN Auto Part MASTER'!$CN$4</f>
        <v>0</v>
      </c>
      <c r="C133" s="207" t="s">
        <v>364</v>
      </c>
      <c r="D133" s="260">
        <f>'AMZN Auto Part MASTER'!$CN$9</f>
        <v>0</v>
      </c>
      <c r="E133" s="371">
        <f>'AMZN Auto Part MASTER'!$CN$10</f>
        <v>0</v>
      </c>
      <c r="F133" s="295"/>
      <c r="G133" s="270"/>
      <c r="H133" s="270"/>
      <c r="I133" s="251"/>
      <c r="J133" s="12"/>
      <c r="K133" s="12"/>
    </row>
    <row r="134" spans="2:11" s="2" customFormat="1" ht="15.75" customHeight="1">
      <c r="B134" s="260">
        <f>'AMZN Auto Part MASTER'!$CO$4</f>
        <v>0</v>
      </c>
      <c r="C134" s="207" t="s">
        <v>365</v>
      </c>
      <c r="D134" s="260">
        <f>'AMZN Auto Part MASTER'!$CO$9</f>
        <v>0</v>
      </c>
      <c r="E134" s="371">
        <f>'AMZN Auto Part MASTER'!$CO$10</f>
        <v>0</v>
      </c>
      <c r="F134" s="295"/>
      <c r="G134" s="270"/>
      <c r="H134" s="270"/>
      <c r="I134" s="251"/>
      <c r="J134" s="12"/>
      <c r="K134" s="12"/>
    </row>
    <row r="135" spans="2:11" s="2" customFormat="1" ht="15.75" customHeight="1">
      <c r="B135" s="260">
        <f>'AMZN Auto Part MASTER'!$CP$4</f>
        <v>0</v>
      </c>
      <c r="C135" s="207" t="s">
        <v>366</v>
      </c>
      <c r="D135" s="260">
        <f>'AMZN Auto Part MASTER'!$CP$9</f>
        <v>0</v>
      </c>
      <c r="E135" s="371">
        <f>'AMZN Auto Part MASTER'!$CP$10</f>
        <v>0</v>
      </c>
      <c r="F135" s="295"/>
      <c r="G135" s="270"/>
      <c r="H135" s="270"/>
      <c r="I135" s="251"/>
      <c r="J135" s="12"/>
      <c r="K135" s="12"/>
    </row>
    <row r="136" spans="2:11" s="2" customFormat="1" ht="15.75" customHeight="1">
      <c r="B136" s="260">
        <f>'AMZN Auto Part MASTER'!$CQ$4</f>
        <v>0</v>
      </c>
      <c r="C136" s="207" t="s">
        <v>367</v>
      </c>
      <c r="D136" s="260">
        <f>'AMZN Auto Part MASTER'!$CQ$9</f>
        <v>0</v>
      </c>
      <c r="E136" s="371">
        <f>'AMZN Auto Part MASTER'!$CQ$10</f>
        <v>0</v>
      </c>
      <c r="F136" s="295"/>
      <c r="G136" s="270"/>
      <c r="H136" s="270"/>
      <c r="I136" s="251"/>
      <c r="J136" s="12"/>
      <c r="K136" s="12"/>
    </row>
    <row r="137" spans="2:11" s="2" customFormat="1" ht="15.75" customHeight="1">
      <c r="B137" s="260">
        <f>'AMZN Auto Part MASTER'!$CR$4</f>
        <v>0</v>
      </c>
      <c r="C137" s="207" t="s">
        <v>368</v>
      </c>
      <c r="D137" s="260">
        <f>'AMZN Auto Part MASTER'!$CR$9</f>
        <v>0</v>
      </c>
      <c r="E137" s="371">
        <f>'AMZN Auto Part MASTER'!$CR$10</f>
        <v>0</v>
      </c>
      <c r="F137" s="295"/>
      <c r="G137" s="270"/>
      <c r="H137" s="270"/>
      <c r="I137" s="251"/>
      <c r="J137" s="12"/>
      <c r="K137" s="12"/>
    </row>
    <row r="138" spans="2:11" s="2" customFormat="1" ht="15.75" customHeight="1">
      <c r="B138" s="260">
        <f>'AMZN Auto Part MASTER'!$CS$4</f>
        <v>0</v>
      </c>
      <c r="C138" s="207" t="s">
        <v>369</v>
      </c>
      <c r="D138" s="260">
        <f>'AMZN Auto Part MASTER'!$CS$9</f>
        <v>0</v>
      </c>
      <c r="E138" s="371">
        <f>'AMZN Auto Part MASTER'!$CS$10</f>
        <v>0</v>
      </c>
      <c r="F138" s="295"/>
      <c r="G138" s="270"/>
      <c r="H138" s="270"/>
      <c r="I138" s="251"/>
      <c r="J138" s="12"/>
      <c r="K138" s="12"/>
    </row>
    <row r="139" spans="2:11" s="2" customFormat="1" ht="15.75" customHeight="1">
      <c r="B139" s="260">
        <f>'AMZN Auto Part MASTER'!$CT$4</f>
        <v>0</v>
      </c>
      <c r="C139" s="207" t="s">
        <v>370</v>
      </c>
      <c r="D139" s="260">
        <f>'AMZN Auto Part MASTER'!$CT$9</f>
        <v>0</v>
      </c>
      <c r="E139" s="371">
        <f>'AMZN Auto Part MASTER'!$CT$10</f>
        <v>0</v>
      </c>
      <c r="F139" s="295"/>
      <c r="G139" s="270"/>
      <c r="H139" s="270"/>
      <c r="I139" s="251"/>
      <c r="J139" s="12"/>
      <c r="K139" s="12"/>
    </row>
    <row r="140" spans="2:11" s="2" customFormat="1" ht="15.75" customHeight="1">
      <c r="B140" s="260">
        <f>'AMZN Auto Part MASTER'!$CU$4</f>
        <v>0</v>
      </c>
      <c r="C140" s="207" t="s">
        <v>371</v>
      </c>
      <c r="D140" s="260">
        <f>'AMZN Auto Part MASTER'!$CU$9</f>
        <v>0</v>
      </c>
      <c r="E140" s="371">
        <f>'AMZN Auto Part MASTER'!$CU$10</f>
        <v>0</v>
      </c>
      <c r="F140" s="295"/>
      <c r="G140" s="270"/>
      <c r="H140" s="270"/>
      <c r="I140" s="251"/>
      <c r="J140" s="12"/>
      <c r="K140" s="12"/>
    </row>
    <row r="141" spans="2:11" s="2" customFormat="1" ht="15.75" customHeight="1">
      <c r="B141" s="260">
        <f>'AMZN Auto Part MASTER'!$CV$4</f>
        <v>0</v>
      </c>
      <c r="C141" s="207" t="s">
        <v>372</v>
      </c>
      <c r="D141" s="260">
        <f>'AMZN Auto Part MASTER'!$CV$9</f>
        <v>0</v>
      </c>
      <c r="E141" s="371">
        <f>'AMZN Auto Part MASTER'!$CV$10</f>
        <v>0</v>
      </c>
      <c r="F141" s="295"/>
      <c r="G141" s="270"/>
      <c r="H141" s="270"/>
      <c r="I141" s="251"/>
      <c r="J141" s="12"/>
      <c r="K141" s="12"/>
    </row>
    <row r="142" spans="2:11" s="2" customFormat="1" ht="15.75" customHeight="1">
      <c r="B142" s="260">
        <f>'AMZN Auto Part MASTER'!$CW$4</f>
        <v>0</v>
      </c>
      <c r="C142" s="207" t="s">
        <v>373</v>
      </c>
      <c r="D142" s="260">
        <f>'AMZN Auto Part MASTER'!$CW$9</f>
        <v>0</v>
      </c>
      <c r="E142" s="371">
        <f>'AMZN Auto Part MASTER'!$CW$10</f>
        <v>0</v>
      </c>
      <c r="F142" s="295"/>
      <c r="G142" s="270"/>
      <c r="H142" s="270"/>
      <c r="I142" s="251"/>
      <c r="J142" s="12"/>
      <c r="K142" s="12"/>
    </row>
    <row r="143" spans="2:11" s="2" customFormat="1" ht="15.75" customHeight="1">
      <c r="B143" s="260">
        <f>'AMZN Auto Part MASTER'!$CX$4</f>
        <v>0</v>
      </c>
      <c r="C143" s="207" t="s">
        <v>374</v>
      </c>
      <c r="D143" s="260">
        <f>'AMZN Auto Part MASTER'!$CX$9</f>
        <v>0</v>
      </c>
      <c r="E143" s="371">
        <f>'AMZN Auto Part MASTER'!$CX$10</f>
        <v>0</v>
      </c>
      <c r="F143" s="295"/>
      <c r="G143" s="270"/>
      <c r="H143" s="270"/>
      <c r="I143" s="251"/>
      <c r="J143" s="12"/>
      <c r="K143" s="12"/>
    </row>
    <row r="144" spans="2:11" s="2" customFormat="1" ht="15.75" customHeight="1">
      <c r="B144" s="260">
        <f>'AMZN Auto Part MASTER'!$CY$4</f>
        <v>0</v>
      </c>
      <c r="C144" s="207" t="s">
        <v>375</v>
      </c>
      <c r="D144" s="260">
        <f>'AMZN Auto Part MASTER'!$CY$9</f>
        <v>0</v>
      </c>
      <c r="E144" s="371">
        <f>'AMZN Auto Part MASTER'!$CY$10</f>
        <v>0</v>
      </c>
      <c r="F144" s="295"/>
      <c r="G144" s="270"/>
      <c r="H144" s="270"/>
      <c r="I144" s="251"/>
      <c r="J144" s="12"/>
      <c r="K144" s="12"/>
    </row>
    <row r="145" spans="2:11" s="2" customFormat="1" ht="15.75" customHeight="1">
      <c r="B145" s="260">
        <f>'AMZN Auto Part MASTER'!$CZ$4</f>
        <v>0</v>
      </c>
      <c r="C145" s="207" t="s">
        <v>394</v>
      </c>
      <c r="D145" s="260">
        <f>'AMZN Auto Part MASTER'!$CZ$9</f>
        <v>0</v>
      </c>
      <c r="E145" s="371">
        <f>'AMZN Auto Part MASTER'!$CZ$10</f>
        <v>0</v>
      </c>
      <c r="F145" s="295"/>
      <c r="G145" s="270"/>
      <c r="H145" s="270"/>
      <c r="I145" s="251"/>
      <c r="J145" s="12"/>
      <c r="K145" s="12"/>
    </row>
    <row r="146" spans="2:11" s="2" customFormat="1" ht="15.75" customHeight="1">
      <c r="B146" s="260">
        <f>'AMZN Auto Part MASTER'!$DA$4</f>
        <v>0</v>
      </c>
      <c r="C146" s="207" t="s">
        <v>395</v>
      </c>
      <c r="D146" s="260">
        <f>'AMZN Auto Part MASTER'!$DA$9</f>
        <v>0</v>
      </c>
      <c r="E146" s="371">
        <f>'AMZN Auto Part MASTER'!$DA$10</f>
        <v>0</v>
      </c>
      <c r="F146" s="295"/>
      <c r="G146" s="270"/>
      <c r="H146" s="270"/>
      <c r="I146" s="251"/>
      <c r="J146" s="12"/>
      <c r="K146" s="12"/>
    </row>
    <row r="147" spans="2:11" s="2" customFormat="1" ht="15.75" customHeight="1">
      <c r="B147" s="260">
        <f>'AMZN Auto Part MASTER'!$DB$4</f>
        <v>0</v>
      </c>
      <c r="C147" s="207" t="s">
        <v>396</v>
      </c>
      <c r="D147" s="260">
        <f>'AMZN Auto Part MASTER'!$DB$9</f>
        <v>0</v>
      </c>
      <c r="E147" s="371">
        <f>'AMZN Auto Part MASTER'!$DB$10</f>
        <v>0</v>
      </c>
      <c r="F147" s="295"/>
      <c r="G147" s="270"/>
      <c r="H147" s="270"/>
      <c r="I147" s="251"/>
      <c r="J147" s="12"/>
      <c r="K147" s="12"/>
    </row>
    <row r="148" spans="2:11" s="2" customFormat="1" ht="15.75" customHeight="1">
      <c r="B148" s="260">
        <f>'AMZN Auto Part MASTER'!$DC$4</f>
        <v>0</v>
      </c>
      <c r="C148" s="207" t="s">
        <v>397</v>
      </c>
      <c r="D148" s="260">
        <f>'AMZN Auto Part MASTER'!$DC$9</f>
        <v>0</v>
      </c>
      <c r="E148" s="371">
        <f>'AMZN Auto Part MASTER'!$DC$10</f>
        <v>0</v>
      </c>
      <c r="F148" s="295"/>
      <c r="G148" s="270"/>
      <c r="H148" s="270"/>
      <c r="I148" s="251"/>
      <c r="J148" s="12"/>
      <c r="K148" s="12"/>
    </row>
    <row r="149" spans="2:11" s="2" customFormat="1" ht="15.75" customHeight="1">
      <c r="B149" s="260">
        <f>'AMZN Auto Part MASTER'!$DD$4</f>
        <v>0</v>
      </c>
      <c r="C149" s="207" t="s">
        <v>398</v>
      </c>
      <c r="D149" s="260">
        <f>'AMZN Auto Part MASTER'!$DD$9</f>
        <v>0</v>
      </c>
      <c r="E149" s="371">
        <f>'AMZN Auto Part MASTER'!$DD$10</f>
        <v>0</v>
      </c>
      <c r="F149" s="295"/>
      <c r="G149" s="270"/>
      <c r="H149" s="270"/>
      <c r="I149" s="251"/>
      <c r="J149" s="12"/>
      <c r="K149" s="12"/>
    </row>
    <row r="150" spans="2:11" s="2" customFormat="1" ht="15.75" customHeight="1">
      <c r="B150" s="260">
        <f>'AMZN Auto Part MASTER'!$DE$4</f>
        <v>0</v>
      </c>
      <c r="C150" s="207" t="s">
        <v>399</v>
      </c>
      <c r="D150" s="260">
        <f>'AMZN Auto Part MASTER'!$DE$9</f>
        <v>0</v>
      </c>
      <c r="E150" s="371">
        <f>'AMZN Auto Part MASTER'!$DE$10</f>
        <v>0</v>
      </c>
      <c r="F150" s="295"/>
      <c r="G150" s="270"/>
      <c r="H150" s="270"/>
      <c r="I150" s="251"/>
      <c r="J150" s="12"/>
      <c r="K150" s="12"/>
    </row>
    <row r="151" spans="2:11" s="2" customFormat="1" ht="15.75" customHeight="1">
      <c r="B151" s="260">
        <f>'AMZN Auto Part MASTER'!$DF$4</f>
        <v>0</v>
      </c>
      <c r="C151" s="207" t="s">
        <v>400</v>
      </c>
      <c r="D151" s="260">
        <f>'AMZN Auto Part MASTER'!$DF$9</f>
        <v>0</v>
      </c>
      <c r="E151" s="371">
        <f>'AMZN Auto Part MASTER'!$DF$10</f>
        <v>0</v>
      </c>
      <c r="F151" s="295"/>
      <c r="G151" s="270"/>
      <c r="H151" s="270"/>
      <c r="I151" s="251"/>
      <c r="J151" s="12"/>
      <c r="K151" s="12"/>
    </row>
    <row r="152" spans="2:11" s="2" customFormat="1" ht="15.75" customHeight="1">
      <c r="B152" s="260">
        <f>'AMZN Auto Part MASTER'!$DG$4</f>
        <v>0</v>
      </c>
      <c r="C152" s="207" t="s">
        <v>401</v>
      </c>
      <c r="D152" s="260">
        <f>'AMZN Auto Part MASTER'!$DG$9</f>
        <v>0</v>
      </c>
      <c r="E152" s="371">
        <f>'AMZN Auto Part MASTER'!$DG$10</f>
        <v>0</v>
      </c>
      <c r="F152" s="295"/>
      <c r="G152" s="270"/>
      <c r="H152" s="270"/>
      <c r="I152" s="251"/>
      <c r="J152" s="12"/>
      <c r="K152" s="12"/>
    </row>
    <row r="153" spans="2:11" s="2" customFormat="1" ht="15.75" customHeight="1">
      <c r="B153" s="260">
        <f>'AMZN Auto Part MASTER'!$DH$4</f>
        <v>0</v>
      </c>
      <c r="C153" s="207" t="s">
        <v>402</v>
      </c>
      <c r="D153" s="260">
        <f>'AMZN Auto Part MASTER'!$DH$9</f>
        <v>0</v>
      </c>
      <c r="E153" s="371">
        <f>'AMZN Auto Part MASTER'!$DH$10</f>
        <v>0</v>
      </c>
      <c r="F153" s="295"/>
      <c r="G153" s="270"/>
      <c r="H153" s="270"/>
      <c r="I153" s="251"/>
      <c r="J153" s="12"/>
      <c r="K153" s="12"/>
    </row>
    <row r="154" spans="2:11" s="2" customFormat="1" ht="15.75" customHeight="1">
      <c r="B154" s="260">
        <f>'AMZN Auto Part MASTER'!$DI$4</f>
        <v>0</v>
      </c>
      <c r="C154" s="207" t="s">
        <v>403</v>
      </c>
      <c r="D154" s="260">
        <f>'AMZN Auto Part MASTER'!$DI$9</f>
        <v>0</v>
      </c>
      <c r="E154" s="371">
        <f>'AMZN Auto Part MASTER'!$DI$10</f>
        <v>0</v>
      </c>
      <c r="F154" s="295"/>
      <c r="G154" s="270"/>
      <c r="H154" s="270"/>
      <c r="I154" s="251"/>
      <c r="J154" s="12"/>
      <c r="K154" s="12"/>
    </row>
    <row r="155" spans="2:11" s="2" customFormat="1" ht="15.75" customHeight="1">
      <c r="B155" s="260">
        <f>'AMZN Auto Part MASTER'!$DJ$4</f>
        <v>0</v>
      </c>
      <c r="C155" s="207" t="s">
        <v>404</v>
      </c>
      <c r="D155" s="260">
        <f>'AMZN Auto Part MASTER'!$DJ$9</f>
        <v>0</v>
      </c>
      <c r="E155" s="371">
        <f>'AMZN Auto Part MASTER'!$DJ$10</f>
        <v>0</v>
      </c>
      <c r="F155" s="295"/>
      <c r="G155" s="270"/>
      <c r="H155" s="270"/>
      <c r="I155" s="251"/>
      <c r="J155" s="12"/>
      <c r="K155" s="12"/>
    </row>
    <row r="156" spans="2:11" s="2" customFormat="1" ht="15.75" customHeight="1">
      <c r="B156" s="260">
        <f>'AMZN Auto Part MASTER'!$DK$4</f>
        <v>0</v>
      </c>
      <c r="C156" s="207" t="s">
        <v>405</v>
      </c>
      <c r="D156" s="260">
        <f>'AMZN Auto Part MASTER'!$DK$9</f>
        <v>0</v>
      </c>
      <c r="E156" s="371">
        <f>'AMZN Auto Part MASTER'!$DK$10</f>
        <v>0</v>
      </c>
      <c r="F156" s="295"/>
      <c r="G156" s="270"/>
      <c r="H156" s="270"/>
      <c r="I156" s="251"/>
      <c r="J156" s="12"/>
      <c r="K156" s="12"/>
    </row>
    <row r="157" spans="2:11" s="2" customFormat="1" ht="15.75" customHeight="1">
      <c r="B157" s="260">
        <f>'AMZN Auto Part MASTER'!$DL$4</f>
        <v>0</v>
      </c>
      <c r="C157" s="207" t="s">
        <v>406</v>
      </c>
      <c r="D157" s="260">
        <f>'AMZN Auto Part MASTER'!$DL$9</f>
        <v>0</v>
      </c>
      <c r="E157" s="371">
        <f>'AMZN Auto Part MASTER'!$DL$10</f>
        <v>0</v>
      </c>
      <c r="F157" s="295"/>
      <c r="G157" s="270"/>
      <c r="H157" s="270"/>
      <c r="I157" s="251"/>
      <c r="J157" s="12"/>
      <c r="K157" s="12"/>
    </row>
    <row r="158" spans="2:11" s="2" customFormat="1" ht="15.75" customHeight="1">
      <c r="B158" s="260">
        <f>'AMZN Auto Part MASTER'!$DM$4</f>
        <v>0</v>
      </c>
      <c r="C158" s="207" t="s">
        <v>407</v>
      </c>
      <c r="D158" s="260">
        <f>'AMZN Auto Part MASTER'!$DM$9</f>
        <v>0</v>
      </c>
      <c r="E158" s="371">
        <f>'AMZN Auto Part MASTER'!$DM$10</f>
        <v>0</v>
      </c>
      <c r="F158" s="295"/>
      <c r="G158" s="270"/>
      <c r="H158" s="270"/>
      <c r="I158" s="251"/>
      <c r="J158" s="12"/>
      <c r="K158" s="12"/>
    </row>
    <row r="159" spans="2:11" s="2" customFormat="1" ht="15.75" customHeight="1">
      <c r="B159" s="260">
        <f>'AMZN Auto Part MASTER'!$DN$4</f>
        <v>0</v>
      </c>
      <c r="C159" s="207" t="s">
        <v>408</v>
      </c>
      <c r="D159" s="260">
        <f>'AMZN Auto Part MASTER'!$DN$9</f>
        <v>0</v>
      </c>
      <c r="E159" s="371">
        <f>'AMZN Auto Part MASTER'!$DN$10</f>
        <v>0</v>
      </c>
      <c r="F159" s="295">
        <v>0</v>
      </c>
      <c r="G159" s="270"/>
      <c r="H159" s="270"/>
      <c r="I159" s="251"/>
      <c r="J159" s="12"/>
      <c r="K159" s="12"/>
    </row>
    <row r="160" spans="2:11" s="2" customFormat="1" ht="15.75" customHeight="1">
      <c r="B160" s="260">
        <f>'AMZN Auto Part MASTER'!$DO$4</f>
        <v>0</v>
      </c>
      <c r="C160" s="207" t="s">
        <v>409</v>
      </c>
      <c r="D160" s="260">
        <f>'AMZN Auto Part MASTER'!$DO$9</f>
        <v>0</v>
      </c>
      <c r="E160" s="371">
        <f>'AMZN Auto Part MASTER'!$DO$10</f>
        <v>0</v>
      </c>
      <c r="F160" s="295">
        <v>0</v>
      </c>
      <c r="G160" s="270"/>
      <c r="H160" s="270"/>
      <c r="I160" s="251"/>
      <c r="J160" s="12"/>
      <c r="K160" s="12"/>
    </row>
    <row r="161" spans="2:11" s="2" customFormat="1" ht="15.75" customHeight="1">
      <c r="B161" s="260">
        <f>'AMZN Auto Part MASTER'!$DP$4</f>
        <v>0</v>
      </c>
      <c r="C161" s="207" t="s">
        <v>410</v>
      </c>
      <c r="D161" s="260">
        <f>'AMZN Auto Part MASTER'!$DP$9</f>
        <v>0</v>
      </c>
      <c r="E161" s="371">
        <f>'AMZN Auto Part MASTER'!$DP$10</f>
        <v>0</v>
      </c>
      <c r="F161" s="295">
        <v>0</v>
      </c>
      <c r="G161" s="270"/>
      <c r="H161" s="270"/>
      <c r="I161" s="251"/>
      <c r="J161" s="12"/>
      <c r="K161" s="12"/>
    </row>
    <row r="162" spans="2:11" s="2" customFormat="1" ht="15.75" customHeight="1">
      <c r="B162" s="260">
        <f>'AMZN Auto Part MASTER'!$DQ$4</f>
        <v>0</v>
      </c>
      <c r="C162" s="207" t="s">
        <v>411</v>
      </c>
      <c r="D162" s="260">
        <f>'AMZN Auto Part MASTER'!$DQ$9</f>
        <v>0</v>
      </c>
      <c r="E162" s="371">
        <f>'AMZN Auto Part MASTER'!$DQ$10</f>
        <v>0</v>
      </c>
      <c r="F162" s="295">
        <v>0</v>
      </c>
      <c r="G162" s="270"/>
      <c r="H162" s="270"/>
      <c r="I162" s="251"/>
      <c r="J162" s="12"/>
      <c r="K162" s="12"/>
    </row>
    <row r="163" spans="2:11" s="2" customFormat="1" ht="15.75" customHeight="1">
      <c r="B163" s="260">
        <f>'AMZN Auto Part MASTER'!$DR$4</f>
        <v>0</v>
      </c>
      <c r="C163" s="207" t="s">
        <v>412</v>
      </c>
      <c r="D163" s="260">
        <f>'AMZN Auto Part MASTER'!$DR$9</f>
        <v>0</v>
      </c>
      <c r="E163" s="371">
        <f>'AMZN Auto Part MASTER'!$DR$10</f>
        <v>0</v>
      </c>
      <c r="F163" s="295">
        <v>0</v>
      </c>
      <c r="G163" s="270"/>
      <c r="H163" s="270"/>
      <c r="I163" s="251"/>
      <c r="J163" s="12"/>
      <c r="K163" s="12"/>
    </row>
    <row r="164" spans="2:11" s="2" customFormat="1" ht="15.75" customHeight="1">
      <c r="B164" s="260">
        <f>'AMZN Auto Part MASTER'!$DS$4</f>
        <v>0</v>
      </c>
      <c r="C164" s="207" t="s">
        <v>413</v>
      </c>
      <c r="D164" s="260">
        <f>'AMZN Auto Part MASTER'!$DS$9</f>
        <v>0</v>
      </c>
      <c r="E164" s="371">
        <f>'AMZN Auto Part MASTER'!$DS$10</f>
        <v>0</v>
      </c>
      <c r="F164" s="295">
        <v>0</v>
      </c>
      <c r="G164" s="270"/>
      <c r="H164" s="270"/>
      <c r="I164" s="251"/>
      <c r="J164" s="12"/>
      <c r="K164" s="12"/>
    </row>
    <row r="165" spans="2:11" s="2" customFormat="1" ht="15.75" customHeight="1">
      <c r="B165" s="260">
        <f>'AMZN Auto Part MASTER'!$DT$4</f>
        <v>0</v>
      </c>
      <c r="C165" s="207" t="s">
        <v>414</v>
      </c>
      <c r="D165" s="260">
        <f>'AMZN Auto Part MASTER'!$DT$9</f>
        <v>0</v>
      </c>
      <c r="E165" s="371">
        <f>'AMZN Auto Part MASTER'!$DT$10</f>
        <v>0</v>
      </c>
      <c r="F165" s="295">
        <v>0</v>
      </c>
      <c r="G165" s="270"/>
      <c r="H165" s="270"/>
      <c r="I165" s="251"/>
      <c r="J165" s="12"/>
      <c r="K165" s="12"/>
    </row>
    <row r="166" spans="2:11" s="2" customFormat="1" ht="15.75" customHeight="1">
      <c r="B166" s="260">
        <f>'AMZN Auto Part MASTER'!$DU$4</f>
        <v>0</v>
      </c>
      <c r="C166" s="207" t="s">
        <v>415</v>
      </c>
      <c r="D166" s="260">
        <f>'AMZN Auto Part MASTER'!$DU$9</f>
        <v>0</v>
      </c>
      <c r="E166" s="371">
        <f>'AMZN Auto Part MASTER'!$DU$10</f>
        <v>0</v>
      </c>
      <c r="F166" s="295">
        <v>0</v>
      </c>
      <c r="G166" s="270"/>
      <c r="H166" s="270"/>
      <c r="I166" s="251"/>
      <c r="J166" s="12"/>
      <c r="K166" s="12"/>
    </row>
    <row r="167" spans="2:11" s="2" customFormat="1" ht="15.75" customHeight="1">
      <c r="B167" s="260">
        <f>'AMZN Auto Part MASTER'!$DV$4</f>
        <v>0</v>
      </c>
      <c r="C167" s="207" t="s">
        <v>416</v>
      </c>
      <c r="D167" s="260">
        <f>'AMZN Auto Part MASTER'!$DV$9</f>
        <v>0</v>
      </c>
      <c r="E167" s="371">
        <f>'AMZN Auto Part MASTER'!$DV$10</f>
        <v>0</v>
      </c>
      <c r="F167" s="295">
        <v>0</v>
      </c>
      <c r="G167" s="270"/>
      <c r="H167" s="270"/>
      <c r="I167" s="251"/>
      <c r="J167" s="12"/>
      <c r="K167" s="12"/>
    </row>
    <row r="168" spans="2:11" s="2" customFormat="1" ht="15.75" customHeight="1">
      <c r="B168" s="260">
        <f>'AMZN Auto Part MASTER'!$DW$4</f>
        <v>0</v>
      </c>
      <c r="C168" s="207" t="s">
        <v>417</v>
      </c>
      <c r="D168" s="260">
        <f>'AMZN Auto Part MASTER'!$DW$9</f>
        <v>0</v>
      </c>
      <c r="E168" s="371">
        <f>'AMZN Auto Part MASTER'!$DW$10</f>
        <v>0</v>
      </c>
      <c r="F168" s="295">
        <v>0</v>
      </c>
      <c r="G168" s="270"/>
      <c r="H168" s="270"/>
      <c r="I168" s="251"/>
      <c r="J168" s="12"/>
      <c r="K168" s="12"/>
    </row>
    <row r="169" spans="2:11" s="2" customFormat="1" ht="15.75" customHeight="1">
      <c r="B169" s="260">
        <f>'AMZN Auto Part MASTER'!$DX$4</f>
        <v>0</v>
      </c>
      <c r="C169" s="207" t="s">
        <v>418</v>
      </c>
      <c r="D169" s="260">
        <f>'AMZN Auto Part MASTER'!$DX$9</f>
        <v>0</v>
      </c>
      <c r="E169" s="371">
        <f>'AMZN Auto Part MASTER'!$DX$10</f>
        <v>0</v>
      </c>
      <c r="F169" s="295">
        <v>0</v>
      </c>
      <c r="G169" s="270"/>
      <c r="H169" s="270"/>
      <c r="I169" s="251"/>
      <c r="J169" s="12"/>
      <c r="K169" s="12"/>
    </row>
    <row r="170" spans="2:11" s="2" customFormat="1" ht="15.75" customHeight="1">
      <c r="B170" s="260">
        <f>'AMZN Auto Part MASTER'!$DY$4</f>
        <v>0</v>
      </c>
      <c r="C170" s="207" t="s">
        <v>419</v>
      </c>
      <c r="D170" s="260">
        <f>'AMZN Auto Part MASTER'!$DY$9</f>
        <v>0</v>
      </c>
      <c r="E170" s="371">
        <f>'AMZN Auto Part MASTER'!$DY$10</f>
        <v>0</v>
      </c>
      <c r="F170" s="295">
        <v>0</v>
      </c>
      <c r="G170" s="270"/>
      <c r="H170" s="270"/>
      <c r="I170" s="251"/>
      <c r="J170" s="12"/>
      <c r="K170" s="12"/>
    </row>
    <row r="171" spans="2:11" s="2" customFormat="1" ht="15.75" customHeight="1">
      <c r="B171" s="260">
        <f>'AMZN Auto Part MASTER'!$DZ$4</f>
        <v>0</v>
      </c>
      <c r="C171" s="207" t="s">
        <v>420</v>
      </c>
      <c r="D171" s="260">
        <f>'AMZN Auto Part MASTER'!$DZ$9</f>
        <v>0</v>
      </c>
      <c r="E171" s="371">
        <f>'AMZN Auto Part MASTER'!$DZ$10</f>
        <v>0</v>
      </c>
      <c r="F171" s="295">
        <v>0</v>
      </c>
      <c r="G171" s="270"/>
      <c r="H171" s="270"/>
      <c r="I171" s="251"/>
      <c r="J171" s="12"/>
      <c r="K171" s="12"/>
    </row>
    <row r="172" spans="2:11" s="2" customFormat="1" ht="15.75" customHeight="1">
      <c r="B172" s="260">
        <f>'AMZN Auto Part MASTER'!$EA$4</f>
        <v>0</v>
      </c>
      <c r="C172" s="207" t="s">
        <v>421</v>
      </c>
      <c r="D172" s="260">
        <f>'AMZN Auto Part MASTER'!$EA$9</f>
        <v>0</v>
      </c>
      <c r="E172" s="371">
        <f>'AMZN Auto Part MASTER'!$EA$10</f>
        <v>0</v>
      </c>
      <c r="F172" s="295">
        <v>0</v>
      </c>
      <c r="G172" s="270"/>
      <c r="H172" s="270"/>
      <c r="I172" s="251"/>
      <c r="J172" s="12"/>
      <c r="K172" s="12"/>
    </row>
    <row r="173" spans="2:11" s="2" customFormat="1" ht="15.75" customHeight="1">
      <c r="B173" s="260">
        <f>'AMZN Auto Part MASTER'!$EB$4</f>
        <v>0</v>
      </c>
      <c r="C173" s="207" t="s">
        <v>422</v>
      </c>
      <c r="D173" s="260">
        <f>'AMZN Auto Part MASTER'!$EB$9</f>
        <v>0</v>
      </c>
      <c r="E173" s="371">
        <f>'AMZN Auto Part MASTER'!$EB$10</f>
        <v>0</v>
      </c>
      <c r="F173" s="295">
        <v>0</v>
      </c>
      <c r="G173" s="270"/>
      <c r="H173" s="270"/>
      <c r="I173" s="251"/>
      <c r="J173" s="12"/>
      <c r="K173" s="12"/>
    </row>
    <row r="174" spans="2:11" s="2" customFormat="1" ht="15.75" customHeight="1">
      <c r="B174" s="260">
        <f>'AMZN Auto Part MASTER'!$EC$4</f>
        <v>0</v>
      </c>
      <c r="C174" s="207" t="s">
        <v>423</v>
      </c>
      <c r="D174" s="260">
        <f>'AMZN Auto Part MASTER'!$EC$9</f>
        <v>0</v>
      </c>
      <c r="E174" s="371">
        <f>'AMZN Auto Part MASTER'!$EC$10</f>
        <v>0</v>
      </c>
      <c r="F174" s="295">
        <v>0</v>
      </c>
      <c r="G174" s="270"/>
      <c r="H174" s="270"/>
      <c r="I174" s="251"/>
      <c r="J174" s="12"/>
      <c r="K174" s="12"/>
    </row>
    <row r="175" spans="2:11" s="2" customFormat="1" ht="15.75" customHeight="1">
      <c r="B175" s="260">
        <f>'AMZN Auto Part MASTER'!$ED$4</f>
        <v>0</v>
      </c>
      <c r="C175" s="207" t="s">
        <v>424</v>
      </c>
      <c r="D175" s="260">
        <f>'AMZN Auto Part MASTER'!$ED$9</f>
        <v>0</v>
      </c>
      <c r="E175" s="371">
        <f>'AMZN Auto Part MASTER'!$ED$10</f>
        <v>0</v>
      </c>
      <c r="F175" s="295">
        <v>0</v>
      </c>
      <c r="G175" s="270"/>
      <c r="H175" s="270"/>
      <c r="I175" s="251"/>
      <c r="J175" s="12"/>
      <c r="K175" s="12"/>
    </row>
    <row r="176" spans="2:11" s="2" customFormat="1" ht="15.75" customHeight="1">
      <c r="B176" s="260">
        <f>'AMZN Auto Part MASTER'!$EE$4</f>
        <v>0</v>
      </c>
      <c r="C176" s="207" t="s">
        <v>425</v>
      </c>
      <c r="D176" s="260">
        <f>'AMZN Auto Part MASTER'!$EE$9</f>
        <v>0</v>
      </c>
      <c r="E176" s="371">
        <f>'AMZN Auto Part MASTER'!$EE$10</f>
        <v>0</v>
      </c>
      <c r="F176" s="295">
        <v>0</v>
      </c>
      <c r="G176" s="270"/>
      <c r="H176" s="270"/>
      <c r="I176" s="251"/>
      <c r="J176" s="12"/>
      <c r="K176" s="12"/>
    </row>
    <row r="177" spans="2:11" s="2" customFormat="1" ht="15.75" customHeight="1">
      <c r="B177" s="260">
        <f>'AMZN Auto Part MASTER'!$EF$4</f>
        <v>0</v>
      </c>
      <c r="C177" s="207" t="s">
        <v>426</v>
      </c>
      <c r="D177" s="260">
        <f>'AMZN Auto Part MASTER'!$EF$9</f>
        <v>0</v>
      </c>
      <c r="E177" s="371">
        <f>'AMZN Auto Part MASTER'!$EF$10</f>
        <v>0</v>
      </c>
      <c r="F177" s="295">
        <v>0</v>
      </c>
      <c r="G177" s="270"/>
      <c r="H177" s="270"/>
      <c r="I177" s="251"/>
      <c r="J177" s="12"/>
      <c r="K177" s="12"/>
    </row>
    <row r="178" spans="2:11" s="2" customFormat="1" ht="15.75" customHeight="1">
      <c r="B178" s="260">
        <f>'AMZN Auto Part MASTER'!$EG$4</f>
        <v>0</v>
      </c>
      <c r="C178" s="207" t="s">
        <v>427</v>
      </c>
      <c r="D178" s="260">
        <f>'AMZN Auto Part MASTER'!$EG$9</f>
        <v>0</v>
      </c>
      <c r="E178" s="371">
        <f>'AMZN Auto Part MASTER'!$EG$10</f>
        <v>0</v>
      </c>
      <c r="F178" s="295">
        <v>0</v>
      </c>
      <c r="G178" s="270"/>
      <c r="H178" s="270"/>
      <c r="I178" s="251"/>
      <c r="J178" s="12"/>
      <c r="K178" s="12"/>
    </row>
    <row r="179" spans="2:11" s="2" customFormat="1" ht="15.75" customHeight="1">
      <c r="B179" s="260">
        <f>'AMZN Auto Part MASTER'!$EH$4</f>
        <v>0</v>
      </c>
      <c r="C179" s="207" t="s">
        <v>428</v>
      </c>
      <c r="D179" s="260">
        <f>'AMZN Auto Part MASTER'!$EH$9</f>
        <v>0</v>
      </c>
      <c r="E179" s="371">
        <f>'AMZN Auto Part MASTER'!$EH$10</f>
        <v>0</v>
      </c>
      <c r="F179" s="295">
        <v>0</v>
      </c>
      <c r="G179" s="270"/>
      <c r="H179" s="270"/>
      <c r="I179" s="251"/>
      <c r="J179" s="12"/>
      <c r="K179" s="12"/>
    </row>
    <row r="180" spans="2:11" s="2" customFormat="1" ht="15.75" customHeight="1">
      <c r="B180" s="260">
        <f>'AMZN Auto Part MASTER'!$EI$4</f>
        <v>0</v>
      </c>
      <c r="C180" s="207" t="s">
        <v>429</v>
      </c>
      <c r="D180" s="260">
        <f>'AMZN Auto Part MASTER'!$EI$9</f>
        <v>0</v>
      </c>
      <c r="E180" s="371">
        <f>'AMZN Auto Part MASTER'!$EI$10</f>
        <v>0</v>
      </c>
      <c r="F180" s="295">
        <v>0</v>
      </c>
      <c r="G180" s="270"/>
      <c r="H180" s="270"/>
      <c r="I180" s="251"/>
      <c r="J180" s="12"/>
      <c r="K180" s="12"/>
    </row>
    <row r="181" spans="2:11" s="2" customFormat="1" ht="15.75" customHeight="1">
      <c r="B181" s="260">
        <f>'AMZN Auto Part MASTER'!$EJ$4</f>
        <v>0</v>
      </c>
      <c r="C181" s="207" t="s">
        <v>430</v>
      </c>
      <c r="D181" s="260">
        <f>'AMZN Auto Part MASTER'!$EJ$9</f>
        <v>0</v>
      </c>
      <c r="E181" s="371">
        <f>'AMZN Auto Part MASTER'!$EJ$10</f>
        <v>0</v>
      </c>
      <c r="F181" s="295">
        <v>0</v>
      </c>
      <c r="G181" s="270"/>
      <c r="H181" s="270"/>
      <c r="I181" s="251"/>
      <c r="J181" s="12"/>
      <c r="K181" s="12"/>
    </row>
    <row r="182" spans="2:11" s="2" customFormat="1" ht="15.75" customHeight="1">
      <c r="B182" s="260">
        <f>'AMZN Auto Part MASTER'!$EK$4</f>
        <v>0</v>
      </c>
      <c r="C182" s="207" t="s">
        <v>431</v>
      </c>
      <c r="D182" s="260">
        <f>'AMZN Auto Part MASTER'!$EK$9</f>
        <v>0</v>
      </c>
      <c r="E182" s="371">
        <f>'AMZN Auto Part MASTER'!$EK$10</f>
        <v>0</v>
      </c>
      <c r="F182" s="295">
        <v>0</v>
      </c>
      <c r="G182" s="270"/>
      <c r="H182" s="270"/>
      <c r="I182" s="251"/>
      <c r="J182" s="12"/>
      <c r="K182" s="12"/>
    </row>
    <row r="183" spans="2:11" s="2" customFormat="1" ht="15.75" customHeight="1">
      <c r="B183" s="260">
        <f>'AMZN Auto Part MASTER'!$EL$4</f>
        <v>0</v>
      </c>
      <c r="C183" s="207" t="s">
        <v>432</v>
      </c>
      <c r="D183" s="260">
        <f>'AMZN Auto Part MASTER'!$EL$9</f>
        <v>0</v>
      </c>
      <c r="E183" s="371">
        <f>'AMZN Auto Part MASTER'!$EL$10</f>
        <v>0</v>
      </c>
      <c r="F183" s="295">
        <v>0</v>
      </c>
      <c r="G183" s="270"/>
      <c r="H183" s="270"/>
      <c r="I183" s="251"/>
      <c r="J183" s="12"/>
      <c r="K183" s="12"/>
    </row>
    <row r="184" spans="2:11" s="2" customFormat="1" ht="15.75" customHeight="1">
      <c r="B184" s="260">
        <f>'AMZN Auto Part MASTER'!$EM$4</f>
        <v>0</v>
      </c>
      <c r="C184" s="207" t="s">
        <v>433</v>
      </c>
      <c r="D184" s="260">
        <f>'AMZN Auto Part MASTER'!$EM$9</f>
        <v>0</v>
      </c>
      <c r="E184" s="371">
        <f>'AMZN Auto Part MASTER'!$EM$10</f>
        <v>0</v>
      </c>
      <c r="F184" s="295">
        <v>0</v>
      </c>
      <c r="G184" s="270"/>
      <c r="H184" s="270"/>
      <c r="I184" s="251"/>
      <c r="J184" s="12"/>
      <c r="K184" s="12"/>
    </row>
    <row r="185" spans="2:11" s="2" customFormat="1" ht="15.75" customHeight="1">
      <c r="B185" s="260">
        <f>'AMZN Auto Part MASTER'!$EN$4</f>
        <v>0</v>
      </c>
      <c r="C185" s="207" t="s">
        <v>434</v>
      </c>
      <c r="D185" s="260">
        <f>'AMZN Auto Part MASTER'!$EN$9</f>
        <v>0</v>
      </c>
      <c r="E185" s="371">
        <f>'AMZN Auto Part MASTER'!$EN$10</f>
        <v>0</v>
      </c>
      <c r="F185" s="295">
        <v>0</v>
      </c>
      <c r="G185" s="270"/>
      <c r="H185" s="270"/>
      <c r="I185" s="251"/>
      <c r="J185" s="12"/>
      <c r="K185" s="12"/>
    </row>
    <row r="186" spans="2:11" s="2" customFormat="1" ht="15.75" customHeight="1">
      <c r="B186" s="260">
        <f>'AMZN Auto Part MASTER'!$EO$4</f>
        <v>0</v>
      </c>
      <c r="C186" s="207" t="s">
        <v>435</v>
      </c>
      <c r="D186" s="260">
        <f>'AMZN Auto Part MASTER'!$EO$9</f>
        <v>0</v>
      </c>
      <c r="E186" s="371">
        <f>'AMZN Auto Part MASTER'!$EO$10</f>
        <v>0</v>
      </c>
      <c r="F186" s="295">
        <v>0</v>
      </c>
      <c r="G186" s="270"/>
      <c r="H186" s="270"/>
      <c r="I186" s="251"/>
      <c r="J186" s="12"/>
      <c r="K186" s="12"/>
    </row>
    <row r="187" spans="2:11" s="2" customFormat="1" ht="15.75" customHeight="1">
      <c r="B187" s="260">
        <f>'AMZN Auto Part MASTER'!$EP$4</f>
        <v>0</v>
      </c>
      <c r="C187" s="207" t="s">
        <v>436</v>
      </c>
      <c r="D187" s="260">
        <f>'AMZN Auto Part MASTER'!$EP$9</f>
        <v>0</v>
      </c>
      <c r="E187" s="371">
        <f>'AMZN Auto Part MASTER'!$EP$10</f>
        <v>0</v>
      </c>
      <c r="F187" s="295">
        <v>0</v>
      </c>
      <c r="G187" s="270"/>
      <c r="H187" s="270"/>
      <c r="I187" s="251"/>
      <c r="J187" s="12"/>
      <c r="K187" s="12"/>
    </row>
    <row r="188" spans="2:11" s="2" customFormat="1" ht="15.75" customHeight="1">
      <c r="B188" s="260">
        <f>'AMZN Auto Part MASTER'!$EQ$4</f>
        <v>0</v>
      </c>
      <c r="C188" s="207" t="s">
        <v>437</v>
      </c>
      <c r="D188" s="260">
        <f>'AMZN Auto Part MASTER'!$EQ$9</f>
        <v>0</v>
      </c>
      <c r="E188" s="371">
        <f>'AMZN Auto Part MASTER'!$EQ$10</f>
        <v>0</v>
      </c>
      <c r="F188" s="295">
        <v>0</v>
      </c>
      <c r="G188" s="270"/>
      <c r="H188" s="270"/>
      <c r="I188" s="251"/>
      <c r="J188" s="12"/>
      <c r="K188" s="12"/>
    </row>
    <row r="189" spans="2:11" s="2" customFormat="1" ht="15.75" customHeight="1">
      <c r="B189" s="260">
        <f>'AMZN Auto Part MASTER'!$ER$4</f>
        <v>0</v>
      </c>
      <c r="C189" s="207" t="s">
        <v>438</v>
      </c>
      <c r="D189" s="260">
        <f>'AMZN Auto Part MASTER'!$ER$9</f>
        <v>0</v>
      </c>
      <c r="E189" s="371">
        <f>'AMZN Auto Part MASTER'!$ER$10</f>
        <v>0</v>
      </c>
      <c r="F189" s="295">
        <v>0</v>
      </c>
      <c r="G189" s="270"/>
      <c r="H189" s="270"/>
      <c r="I189" s="251"/>
      <c r="J189" s="12"/>
      <c r="K189" s="12"/>
    </row>
    <row r="190" spans="2:11" s="2" customFormat="1" ht="15.75" customHeight="1">
      <c r="B190" s="260">
        <f>'AMZN Auto Part MASTER'!$ES$4</f>
        <v>0</v>
      </c>
      <c r="C190" s="207" t="s">
        <v>439</v>
      </c>
      <c r="D190" s="260">
        <f>'AMZN Auto Part MASTER'!$ES$9</f>
        <v>0</v>
      </c>
      <c r="E190" s="371">
        <f>'AMZN Auto Part MASTER'!$ES$10</f>
        <v>0</v>
      </c>
      <c r="F190" s="295">
        <v>0</v>
      </c>
      <c r="G190" s="270"/>
      <c r="H190" s="270"/>
      <c r="I190" s="251"/>
      <c r="J190" s="12"/>
      <c r="K190" s="12"/>
    </row>
    <row r="191" spans="2:11" s="2" customFormat="1" ht="15.75" customHeight="1">
      <c r="B191" s="260">
        <f>'AMZN Auto Part MASTER'!$ET$4</f>
        <v>0</v>
      </c>
      <c r="C191" s="207" t="s">
        <v>440</v>
      </c>
      <c r="D191" s="260">
        <f>'AMZN Auto Part MASTER'!$ET$9</f>
        <v>0</v>
      </c>
      <c r="E191" s="371">
        <f>'AMZN Auto Part MASTER'!$ET$10</f>
        <v>0</v>
      </c>
      <c r="F191" s="295">
        <v>0</v>
      </c>
      <c r="G191" s="270"/>
      <c r="H191" s="270"/>
      <c r="I191" s="251"/>
      <c r="J191" s="12"/>
      <c r="K191" s="12"/>
    </row>
    <row r="192" spans="2:11" s="2" customFormat="1" ht="15.75" customHeight="1">
      <c r="B192" s="260">
        <f>'AMZN Auto Part MASTER'!$EU$4</f>
        <v>0</v>
      </c>
      <c r="C192" s="207" t="s">
        <v>441</v>
      </c>
      <c r="D192" s="260">
        <f>'AMZN Auto Part MASTER'!$EU$9</f>
        <v>0</v>
      </c>
      <c r="E192" s="371">
        <f>'AMZN Auto Part MASTER'!$EU$10</f>
        <v>0</v>
      </c>
      <c r="F192" s="295">
        <v>0</v>
      </c>
      <c r="G192" s="270"/>
      <c r="H192" s="270"/>
      <c r="I192" s="251"/>
      <c r="J192" s="12"/>
      <c r="K192" s="12"/>
    </row>
    <row r="193" spans="2:11" s="2" customFormat="1" ht="15.75" customHeight="1">
      <c r="B193" s="260">
        <f>'AMZN Auto Part MASTER'!$EV$4</f>
        <v>0</v>
      </c>
      <c r="C193" s="207" t="s">
        <v>442</v>
      </c>
      <c r="D193" s="260">
        <f>'AMZN Auto Part MASTER'!$EV$9</f>
        <v>0</v>
      </c>
      <c r="E193" s="371">
        <f>'AMZN Auto Part MASTER'!$EV$10</f>
        <v>0</v>
      </c>
      <c r="F193" s="295">
        <v>0</v>
      </c>
      <c r="G193" s="270"/>
      <c r="H193" s="270"/>
      <c r="I193" s="251"/>
      <c r="J193" s="12"/>
      <c r="K193" s="12"/>
    </row>
    <row r="194" spans="2:11" s="2" customFormat="1" ht="15.75" customHeight="1">
      <c r="B194" s="260">
        <f>'AMZN Auto Part MASTER'!$EW$4</f>
        <v>0</v>
      </c>
      <c r="C194" s="207" t="s">
        <v>443</v>
      </c>
      <c r="D194" s="260">
        <f>'AMZN Auto Part MASTER'!$EW$9</f>
        <v>0</v>
      </c>
      <c r="E194" s="371">
        <f>'AMZN Auto Part MASTER'!$EW$10</f>
        <v>0</v>
      </c>
      <c r="F194" s="295">
        <v>0</v>
      </c>
      <c r="G194" s="270"/>
      <c r="H194" s="270"/>
      <c r="I194" s="251"/>
      <c r="J194" s="12"/>
      <c r="K194" s="12"/>
    </row>
    <row r="195" spans="2:11" s="2" customFormat="1" ht="15.75" customHeight="1">
      <c r="B195" s="260">
        <f>'AMZN Auto Part MASTER'!$EX$4</f>
        <v>0</v>
      </c>
      <c r="C195" s="207" t="s">
        <v>444</v>
      </c>
      <c r="D195" s="260">
        <f>'AMZN Auto Part MASTER'!$EX$9</f>
        <v>0</v>
      </c>
      <c r="E195" s="371">
        <f>'AMZN Auto Part MASTER'!$EX$10</f>
        <v>0</v>
      </c>
      <c r="F195" s="295">
        <v>0</v>
      </c>
      <c r="G195" s="270"/>
      <c r="H195" s="270"/>
      <c r="I195" s="251"/>
      <c r="J195" s="12"/>
      <c r="K195" s="12"/>
    </row>
    <row r="196" spans="2:11" s="2" customFormat="1" ht="15.75" customHeight="1">
      <c r="B196" s="260">
        <f>'AMZN Auto Part MASTER'!$EY$4</f>
        <v>0</v>
      </c>
      <c r="C196" s="207" t="s">
        <v>445</v>
      </c>
      <c r="D196" s="260">
        <f>'AMZN Auto Part MASTER'!$EY$9</f>
        <v>0</v>
      </c>
      <c r="E196" s="371">
        <f>'AMZN Auto Part MASTER'!$EY$10</f>
        <v>0</v>
      </c>
      <c r="F196" s="295">
        <v>0</v>
      </c>
      <c r="G196" s="270"/>
      <c r="H196" s="270"/>
      <c r="I196" s="251"/>
      <c r="J196" s="12"/>
      <c r="K196" s="12"/>
    </row>
    <row r="197" spans="2:11" s="2" customFormat="1" ht="15.75" customHeight="1">
      <c r="B197" s="260">
        <f>'AMZN Auto Part MASTER'!$EZ$4</f>
        <v>0</v>
      </c>
      <c r="C197" s="207" t="s">
        <v>446</v>
      </c>
      <c r="D197" s="260">
        <f>'AMZN Auto Part MASTER'!$EZ$9</f>
        <v>0</v>
      </c>
      <c r="E197" s="371">
        <f>'AMZN Auto Part MASTER'!$EZ$10</f>
        <v>0</v>
      </c>
      <c r="F197" s="295">
        <v>0</v>
      </c>
      <c r="G197" s="270"/>
      <c r="H197" s="270"/>
      <c r="I197" s="251"/>
      <c r="J197" s="12"/>
      <c r="K197" s="12"/>
    </row>
    <row r="198" spans="2:11" s="2" customFormat="1" ht="15.75" customHeight="1">
      <c r="B198" s="260">
        <f>'AMZN Auto Part MASTER'!$FA$4</f>
        <v>0</v>
      </c>
      <c r="C198" s="207" t="s">
        <v>447</v>
      </c>
      <c r="D198" s="260">
        <f>'AMZN Auto Part MASTER'!$FA$9</f>
        <v>0</v>
      </c>
      <c r="E198" s="371">
        <f>'AMZN Auto Part MASTER'!$FA$10</f>
        <v>0</v>
      </c>
      <c r="F198" s="295">
        <v>0</v>
      </c>
      <c r="G198" s="270"/>
      <c r="H198" s="270"/>
      <c r="I198" s="251"/>
      <c r="J198" s="12"/>
      <c r="K198" s="12"/>
    </row>
    <row r="199" spans="2:11" s="2" customFormat="1" ht="15.75" customHeight="1">
      <c r="B199" s="260">
        <f>'AMZN Auto Part MASTER'!$FB$4</f>
        <v>0</v>
      </c>
      <c r="C199" s="207" t="s">
        <v>448</v>
      </c>
      <c r="D199" s="260">
        <f>'AMZN Auto Part MASTER'!$FB$9</f>
        <v>0</v>
      </c>
      <c r="E199" s="371">
        <f>'AMZN Auto Part MASTER'!$FB$10</f>
        <v>0</v>
      </c>
      <c r="F199" s="295">
        <v>0</v>
      </c>
      <c r="G199" s="270"/>
      <c r="H199" s="270"/>
      <c r="I199" s="251"/>
      <c r="J199" s="12"/>
      <c r="K199" s="12"/>
    </row>
    <row r="200" spans="2:11" s="2" customFormat="1" ht="15.75" customHeight="1">
      <c r="B200" s="260">
        <f>'AMZN Auto Part MASTER'!$FC$4</f>
        <v>0</v>
      </c>
      <c r="C200" s="207" t="s">
        <v>449</v>
      </c>
      <c r="D200" s="260">
        <f>'AMZN Auto Part MASTER'!$FC$9</f>
        <v>0</v>
      </c>
      <c r="E200" s="371">
        <f>'AMZN Auto Part MASTER'!$FC$10</f>
        <v>0</v>
      </c>
      <c r="F200" s="295">
        <v>0</v>
      </c>
      <c r="G200" s="270"/>
      <c r="H200" s="270"/>
      <c r="I200" s="251"/>
      <c r="J200" s="12"/>
      <c r="K200" s="12"/>
    </row>
    <row r="201" spans="2:11" s="2" customFormat="1" ht="15.75" customHeight="1">
      <c r="B201" s="260">
        <f>'AMZN Auto Part MASTER'!$FD$4</f>
        <v>0</v>
      </c>
      <c r="C201" s="207" t="s">
        <v>450</v>
      </c>
      <c r="D201" s="260">
        <f>'AMZN Auto Part MASTER'!$FD$9</f>
        <v>0</v>
      </c>
      <c r="E201" s="371">
        <f>'AMZN Auto Part MASTER'!$FD$10</f>
        <v>0</v>
      </c>
      <c r="F201" s="295">
        <v>0</v>
      </c>
      <c r="G201" s="270"/>
      <c r="H201" s="270"/>
      <c r="I201" s="251"/>
      <c r="J201" s="12"/>
      <c r="K201" s="12"/>
    </row>
    <row r="202" spans="2:11" s="2" customFormat="1" ht="15.75" customHeight="1">
      <c r="B202" s="260">
        <f>'AMZN Auto Part MASTER'!$FE$4</f>
        <v>0</v>
      </c>
      <c r="C202" s="207" t="s">
        <v>451</v>
      </c>
      <c r="D202" s="260">
        <f>'AMZN Auto Part MASTER'!$FE$9</f>
        <v>0</v>
      </c>
      <c r="E202" s="371">
        <f>'AMZN Auto Part MASTER'!$FE$10</f>
        <v>0</v>
      </c>
      <c r="F202" s="295">
        <v>0</v>
      </c>
      <c r="G202" s="270"/>
      <c r="H202" s="270"/>
      <c r="I202" s="251"/>
      <c r="J202" s="12"/>
      <c r="K202" s="12"/>
    </row>
    <row r="203" spans="2:11" s="2" customFormat="1" ht="15.75" customHeight="1">
      <c r="B203" s="260">
        <f>'AMZN Auto Part MASTER'!$FF$4</f>
        <v>0</v>
      </c>
      <c r="C203" s="207" t="s">
        <v>452</v>
      </c>
      <c r="D203" s="260">
        <f>'AMZN Auto Part MASTER'!$FF$9</f>
        <v>0</v>
      </c>
      <c r="E203" s="371">
        <f>'AMZN Auto Part MASTER'!$FF$10</f>
        <v>0</v>
      </c>
      <c r="F203" s="295">
        <v>0</v>
      </c>
      <c r="G203" s="270"/>
      <c r="H203" s="270"/>
      <c r="I203" s="251"/>
      <c r="J203" s="12"/>
      <c r="K203" s="12"/>
    </row>
    <row r="204" spans="2:11" s="2" customFormat="1" ht="15.75" customHeight="1">
      <c r="B204" s="260">
        <f>'AMZN Auto Part MASTER'!$FG$4</f>
        <v>0</v>
      </c>
      <c r="C204" s="207" t="s">
        <v>453</v>
      </c>
      <c r="D204" s="260">
        <f>'AMZN Auto Part MASTER'!$FG$9</f>
        <v>0</v>
      </c>
      <c r="E204" s="371">
        <f>'AMZN Auto Part MASTER'!$FG$10</f>
        <v>0</v>
      </c>
      <c r="F204" s="295">
        <v>0</v>
      </c>
      <c r="G204" s="270"/>
      <c r="H204" s="270"/>
      <c r="I204" s="251"/>
      <c r="J204" s="12"/>
      <c r="K204" s="12"/>
    </row>
    <row r="205" spans="2:11" s="2" customFormat="1" ht="15.75" customHeight="1">
      <c r="B205" s="260">
        <f>'AMZN Auto Part MASTER'!$FH$4</f>
        <v>0</v>
      </c>
      <c r="C205" s="207" t="s">
        <v>454</v>
      </c>
      <c r="D205" s="260">
        <f>'AMZN Auto Part MASTER'!$FH$9</f>
        <v>0</v>
      </c>
      <c r="E205" s="371">
        <f>'AMZN Auto Part MASTER'!$FH$10</f>
        <v>0</v>
      </c>
      <c r="F205" s="295">
        <v>0</v>
      </c>
      <c r="G205" s="270"/>
      <c r="H205" s="270"/>
      <c r="I205" s="251"/>
      <c r="J205" s="12"/>
      <c r="K205" s="12"/>
    </row>
    <row r="206" spans="2:11" s="2" customFormat="1" ht="15.75" customHeight="1">
      <c r="B206" s="260">
        <f>'AMZN Auto Part MASTER'!$FI$4</f>
        <v>0</v>
      </c>
      <c r="C206" s="207" t="s">
        <v>455</v>
      </c>
      <c r="D206" s="260">
        <f>'AMZN Auto Part MASTER'!$FI$9</f>
        <v>0</v>
      </c>
      <c r="E206" s="371">
        <f>'AMZN Auto Part MASTER'!$FI$10</f>
        <v>0</v>
      </c>
      <c r="F206" s="295">
        <v>0</v>
      </c>
      <c r="G206" s="270"/>
      <c r="H206" s="270"/>
      <c r="I206" s="251"/>
      <c r="J206" s="12"/>
      <c r="K206" s="12"/>
    </row>
    <row r="207" spans="2:11" s="2" customFormat="1" ht="15.75" customHeight="1">
      <c r="B207" s="260">
        <f>'AMZN Auto Part MASTER'!$FJ$4</f>
        <v>0</v>
      </c>
      <c r="C207" s="207" t="s">
        <v>456</v>
      </c>
      <c r="D207" s="260">
        <f>'AMZN Auto Part MASTER'!$FJ$9</f>
        <v>0</v>
      </c>
      <c r="E207" s="371">
        <f>'AMZN Auto Part MASTER'!$FJ$10</f>
        <v>0</v>
      </c>
      <c r="F207" s="295">
        <v>0</v>
      </c>
      <c r="G207" s="270"/>
      <c r="H207" s="270"/>
      <c r="I207" s="251"/>
      <c r="J207" s="12"/>
      <c r="K207" s="12"/>
    </row>
    <row r="208" spans="2:11" s="2" customFormat="1" ht="15.75" customHeight="1">
      <c r="B208" s="260">
        <f>'AMZN Auto Part MASTER'!$FK$4</f>
        <v>0</v>
      </c>
      <c r="C208" s="207" t="s">
        <v>457</v>
      </c>
      <c r="D208" s="260">
        <f>'AMZN Auto Part MASTER'!$FK$9</f>
        <v>0</v>
      </c>
      <c r="E208" s="371">
        <f>'AMZN Auto Part MASTER'!$FK$10</f>
        <v>0</v>
      </c>
      <c r="F208" s="295">
        <v>0</v>
      </c>
      <c r="G208" s="270"/>
      <c r="H208" s="270"/>
      <c r="I208" s="251"/>
      <c r="J208" s="12"/>
      <c r="K208" s="12"/>
    </row>
    <row r="209" spans="2:11" s="2" customFormat="1" ht="15.75" customHeight="1">
      <c r="B209" s="260">
        <f>'AMZN Auto Part MASTER'!$FL$4</f>
        <v>0</v>
      </c>
      <c r="C209" s="207" t="s">
        <v>458</v>
      </c>
      <c r="D209" s="260">
        <f>'AMZN Auto Part MASTER'!$FL$9</f>
        <v>0</v>
      </c>
      <c r="E209" s="371">
        <f>'AMZN Auto Part MASTER'!$FL$10</f>
        <v>0</v>
      </c>
      <c r="F209" s="295">
        <v>0</v>
      </c>
      <c r="G209" s="270"/>
      <c r="H209" s="270"/>
      <c r="I209" s="251"/>
      <c r="J209" s="12"/>
      <c r="K209" s="12"/>
    </row>
    <row r="210" spans="2:11" s="2" customFormat="1" ht="15.75" customHeight="1">
      <c r="B210" s="260">
        <f>'AMZN Auto Part MASTER'!$FM$4</f>
        <v>0</v>
      </c>
      <c r="C210" s="207" t="s">
        <v>459</v>
      </c>
      <c r="D210" s="260">
        <f>'AMZN Auto Part MASTER'!$FM$9</f>
        <v>0</v>
      </c>
      <c r="E210" s="371">
        <f>'AMZN Auto Part MASTER'!$FM$10</f>
        <v>0</v>
      </c>
      <c r="F210" s="295">
        <v>0</v>
      </c>
      <c r="G210" s="270"/>
      <c r="H210" s="270"/>
      <c r="I210" s="251"/>
      <c r="J210" s="12"/>
      <c r="K210" s="12"/>
    </row>
    <row r="211" spans="2:11" s="2" customFormat="1" ht="15.75" customHeight="1">
      <c r="B211" s="260">
        <f>'AMZN Auto Part MASTER'!$FN$4</f>
        <v>0</v>
      </c>
      <c r="C211" s="207" t="s">
        <v>460</v>
      </c>
      <c r="D211" s="260">
        <f>'AMZN Auto Part MASTER'!$FN$9</f>
        <v>0</v>
      </c>
      <c r="E211" s="371">
        <f>'AMZN Auto Part MASTER'!$FN$10</f>
        <v>0</v>
      </c>
      <c r="F211" s="295">
        <v>0</v>
      </c>
      <c r="G211" s="270"/>
      <c r="H211" s="270"/>
      <c r="I211" s="251"/>
      <c r="J211" s="12"/>
      <c r="K211" s="12"/>
    </row>
    <row r="212" spans="2:11" s="2" customFormat="1" ht="15.75" customHeight="1">
      <c r="B212" s="260">
        <f>'AMZN Auto Part MASTER'!$FO$4</f>
        <v>0</v>
      </c>
      <c r="C212" s="207" t="s">
        <v>461</v>
      </c>
      <c r="D212" s="260">
        <f>'AMZN Auto Part MASTER'!$FO$9</f>
        <v>0</v>
      </c>
      <c r="E212" s="371">
        <f>'AMZN Auto Part MASTER'!$FO$10</f>
        <v>0</v>
      </c>
      <c r="F212" s="295">
        <v>0</v>
      </c>
      <c r="G212" s="270"/>
      <c r="H212" s="270"/>
      <c r="I212" s="251"/>
      <c r="J212" s="12"/>
      <c r="K212" s="12"/>
    </row>
    <row r="213" spans="2:11" s="2" customFormat="1" ht="15.75" customHeight="1">
      <c r="B213" s="260">
        <f>'AMZN Auto Part MASTER'!$FP$4</f>
        <v>0</v>
      </c>
      <c r="C213" s="207" t="s">
        <v>462</v>
      </c>
      <c r="D213" s="260">
        <f>'AMZN Auto Part MASTER'!$FP$9</f>
        <v>0</v>
      </c>
      <c r="E213" s="371">
        <f>'AMZN Auto Part MASTER'!$FP$10</f>
        <v>0</v>
      </c>
      <c r="F213" s="295">
        <v>0</v>
      </c>
      <c r="G213" s="270"/>
      <c r="H213" s="270"/>
      <c r="I213" s="251"/>
      <c r="J213" s="12"/>
      <c r="K213" s="12"/>
    </row>
    <row r="214" spans="2:11" s="2" customFormat="1" ht="15.75" customHeight="1">
      <c r="B214" s="260">
        <f>'AMZN Auto Part MASTER'!$FQ$4</f>
        <v>0</v>
      </c>
      <c r="C214" s="207" t="s">
        <v>463</v>
      </c>
      <c r="D214" s="260">
        <f>'AMZN Auto Part MASTER'!$FQ$9</f>
        <v>0</v>
      </c>
      <c r="E214" s="371">
        <f>'AMZN Auto Part MASTER'!$FQ$10</f>
        <v>0</v>
      </c>
      <c r="F214" s="295">
        <v>0</v>
      </c>
      <c r="G214" s="270"/>
      <c r="H214" s="270"/>
      <c r="I214" s="251"/>
      <c r="J214" s="12"/>
      <c r="K214" s="12"/>
    </row>
    <row r="215" spans="2:11" s="2" customFormat="1" ht="15.75" customHeight="1">
      <c r="B215" s="260">
        <f>'AMZN Auto Part MASTER'!$FR$4</f>
        <v>0</v>
      </c>
      <c r="C215" s="207" t="s">
        <v>464</v>
      </c>
      <c r="D215" s="260">
        <f>'AMZN Auto Part MASTER'!$FR$9</f>
        <v>0</v>
      </c>
      <c r="E215" s="371">
        <f>'AMZN Auto Part MASTER'!$FR$10</f>
        <v>0</v>
      </c>
      <c r="F215" s="295">
        <v>0</v>
      </c>
      <c r="G215" s="270"/>
      <c r="H215" s="270"/>
      <c r="I215" s="251"/>
      <c r="J215" s="12"/>
      <c r="K215" s="12"/>
    </row>
    <row r="216" spans="2:11" s="2" customFormat="1" ht="15.75" customHeight="1">
      <c r="B216" s="260">
        <f>'AMZN Auto Part MASTER'!$FS$4</f>
        <v>0</v>
      </c>
      <c r="C216" s="207" t="s">
        <v>465</v>
      </c>
      <c r="D216" s="260">
        <f>'AMZN Auto Part MASTER'!$FS$9</f>
        <v>0</v>
      </c>
      <c r="E216" s="371">
        <f>'AMZN Auto Part MASTER'!$FS$10</f>
        <v>0</v>
      </c>
      <c r="F216" s="295">
        <v>0</v>
      </c>
      <c r="G216" s="270"/>
      <c r="H216" s="270"/>
      <c r="I216" s="251"/>
      <c r="J216" s="12"/>
      <c r="K216" s="12"/>
    </row>
    <row r="217" spans="2:11" s="2" customFormat="1" ht="15.75" customHeight="1">
      <c r="B217" s="260">
        <f>'AMZN Auto Part MASTER'!$FT$4</f>
        <v>0</v>
      </c>
      <c r="C217" s="207" t="s">
        <v>466</v>
      </c>
      <c r="D217" s="260">
        <f>'AMZN Auto Part MASTER'!$FT$9</f>
        <v>0</v>
      </c>
      <c r="E217" s="371">
        <f>'AMZN Auto Part MASTER'!$FT$10</f>
        <v>0</v>
      </c>
      <c r="F217" s="295">
        <v>0</v>
      </c>
      <c r="G217" s="270"/>
      <c r="H217" s="270"/>
      <c r="I217" s="251"/>
      <c r="J217" s="12"/>
      <c r="K217" s="12"/>
    </row>
    <row r="218" spans="2:11" s="2" customFormat="1" ht="15.75" customHeight="1">
      <c r="B218" s="260">
        <f>'AMZN Auto Part MASTER'!$FU$4</f>
        <v>0</v>
      </c>
      <c r="C218" s="207" t="s">
        <v>467</v>
      </c>
      <c r="D218" s="260">
        <f>'AMZN Auto Part MASTER'!$FU$9</f>
        <v>0</v>
      </c>
      <c r="E218" s="371">
        <f>'AMZN Auto Part MASTER'!$FU$10</f>
        <v>0</v>
      </c>
      <c r="F218" s="295">
        <v>0</v>
      </c>
      <c r="G218" s="270"/>
      <c r="H218" s="270"/>
      <c r="I218" s="251"/>
      <c r="J218" s="12"/>
      <c r="K218" s="12"/>
    </row>
    <row r="219" spans="2:11" s="2" customFormat="1" ht="15.75" customHeight="1">
      <c r="B219" s="260">
        <f>'AMZN Auto Part MASTER'!$FV$4</f>
        <v>0</v>
      </c>
      <c r="C219" s="207" t="s">
        <v>468</v>
      </c>
      <c r="D219" s="260">
        <f>'AMZN Auto Part MASTER'!$FV$9</f>
        <v>0</v>
      </c>
      <c r="E219" s="371">
        <f>'AMZN Auto Part MASTER'!$FV$10</f>
        <v>0</v>
      </c>
      <c r="F219" s="295">
        <v>0</v>
      </c>
      <c r="G219" s="270"/>
      <c r="H219" s="270"/>
      <c r="I219" s="251"/>
      <c r="J219" s="12"/>
      <c r="K219" s="12"/>
    </row>
    <row r="220" spans="2:11" s="2" customFormat="1" ht="15.75" customHeight="1">
      <c r="B220" s="260">
        <f>'AMZN Auto Part MASTER'!$FW$4</f>
        <v>0</v>
      </c>
      <c r="C220" s="207" t="s">
        <v>469</v>
      </c>
      <c r="D220" s="260">
        <f>'AMZN Auto Part MASTER'!$FW$9</f>
        <v>0</v>
      </c>
      <c r="E220" s="371">
        <f>'AMZN Auto Part MASTER'!$FW$10</f>
        <v>0</v>
      </c>
      <c r="F220" s="295">
        <v>0</v>
      </c>
      <c r="G220" s="270"/>
      <c r="H220" s="270"/>
      <c r="I220" s="251"/>
      <c r="J220" s="12"/>
      <c r="K220" s="12"/>
    </row>
    <row r="221" spans="2:11" s="2" customFormat="1" ht="15.75" customHeight="1">
      <c r="B221" s="260">
        <f>'AMZN Auto Part MASTER'!$FX$4</f>
        <v>0</v>
      </c>
      <c r="C221" s="207" t="s">
        <v>470</v>
      </c>
      <c r="D221" s="260">
        <f>'AMZN Auto Part MASTER'!$FX$9</f>
        <v>0</v>
      </c>
      <c r="E221" s="371">
        <f>'AMZN Auto Part MASTER'!$FX$10</f>
        <v>0</v>
      </c>
      <c r="F221" s="295">
        <v>0</v>
      </c>
      <c r="G221" s="270"/>
      <c r="H221" s="270"/>
      <c r="I221" s="251"/>
      <c r="J221" s="12"/>
      <c r="K221" s="12"/>
    </row>
    <row r="222" spans="2:11" s="2" customFormat="1" ht="15.75" customHeight="1">
      <c r="B222" s="260">
        <f>'AMZN Auto Part MASTER'!$FY$4</f>
        <v>0</v>
      </c>
      <c r="C222" s="207" t="s">
        <v>471</v>
      </c>
      <c r="D222" s="260">
        <f>'AMZN Auto Part MASTER'!$FY$9</f>
        <v>0</v>
      </c>
      <c r="E222" s="371">
        <f>'AMZN Auto Part MASTER'!$FY$10</f>
        <v>0</v>
      </c>
      <c r="F222" s="295">
        <v>0</v>
      </c>
      <c r="G222" s="270"/>
      <c r="H222" s="270"/>
      <c r="I222" s="251"/>
      <c r="J222" s="12"/>
      <c r="K222" s="12"/>
    </row>
    <row r="223" spans="2:11" s="2" customFormat="1" ht="15.75" customHeight="1">
      <c r="B223" s="260">
        <f>'AMZN Auto Part MASTER'!$FZ$4</f>
        <v>0</v>
      </c>
      <c r="C223" s="207" t="s">
        <v>472</v>
      </c>
      <c r="D223" s="260">
        <f>'AMZN Auto Part MASTER'!$FZ$9</f>
        <v>0</v>
      </c>
      <c r="E223" s="371">
        <f>'AMZN Auto Part MASTER'!$FZ$10</f>
        <v>0</v>
      </c>
      <c r="F223" s="295">
        <v>0</v>
      </c>
      <c r="G223" s="270"/>
      <c r="H223" s="270"/>
      <c r="I223" s="251"/>
      <c r="J223" s="12"/>
      <c r="K223" s="12"/>
    </row>
    <row r="224" spans="2:11" s="2" customFormat="1" ht="15.75" customHeight="1">
      <c r="B224" s="260">
        <f>'AMZN Auto Part MASTER'!$GA$4</f>
        <v>0</v>
      </c>
      <c r="C224" s="207" t="s">
        <v>473</v>
      </c>
      <c r="D224" s="260">
        <f>'AMZN Auto Part MASTER'!$GA$9</f>
        <v>0</v>
      </c>
      <c r="E224" s="371">
        <f>'AMZN Auto Part MASTER'!$GA$10</f>
        <v>0</v>
      </c>
      <c r="F224" s="295">
        <v>0</v>
      </c>
      <c r="G224" s="270"/>
      <c r="H224" s="270"/>
      <c r="I224" s="251"/>
      <c r="J224" s="12"/>
      <c r="K224" s="12"/>
    </row>
    <row r="225" spans="2:11" s="2" customFormat="1" ht="15.75" customHeight="1">
      <c r="B225" s="260">
        <f>'AMZN Auto Part MASTER'!$GB$4</f>
        <v>0</v>
      </c>
      <c r="C225" s="207" t="s">
        <v>474</v>
      </c>
      <c r="D225" s="260">
        <f>'AMZN Auto Part MASTER'!$GB$9</f>
        <v>0</v>
      </c>
      <c r="E225" s="371">
        <f>'AMZN Auto Part MASTER'!$GB$10</f>
        <v>0</v>
      </c>
      <c r="F225" s="295">
        <v>0</v>
      </c>
      <c r="G225" s="270"/>
      <c r="H225" s="270"/>
      <c r="I225" s="251"/>
      <c r="J225" s="12"/>
      <c r="K225" s="12"/>
    </row>
    <row r="226" spans="2:11" s="2" customFormat="1" ht="15.75" customHeight="1">
      <c r="B226" s="260">
        <f>'AMZN Auto Part MASTER'!$GC$4</f>
        <v>0</v>
      </c>
      <c r="C226" s="207" t="s">
        <v>475</v>
      </c>
      <c r="D226" s="260">
        <f>'AMZN Auto Part MASTER'!$GC$9</f>
        <v>0</v>
      </c>
      <c r="E226" s="371">
        <f>'AMZN Auto Part MASTER'!$GC$10</f>
        <v>0</v>
      </c>
      <c r="F226" s="295">
        <v>0</v>
      </c>
      <c r="G226" s="270"/>
      <c r="H226" s="270"/>
      <c r="I226" s="251"/>
      <c r="J226" s="12"/>
      <c r="K226" s="12"/>
    </row>
    <row r="227" spans="2:11" s="2" customFormat="1" ht="15.75" customHeight="1">
      <c r="B227" s="260">
        <f>'AMZN Auto Part MASTER'!$GD$4</f>
        <v>0</v>
      </c>
      <c r="C227" s="207" t="s">
        <v>476</v>
      </c>
      <c r="D227" s="260">
        <f>'AMZN Auto Part MASTER'!$GD$9</f>
        <v>0</v>
      </c>
      <c r="E227" s="371">
        <f>'AMZN Auto Part MASTER'!$GD$10</f>
        <v>0</v>
      </c>
      <c r="F227" s="295">
        <v>0</v>
      </c>
      <c r="G227" s="270"/>
      <c r="H227" s="270"/>
      <c r="I227" s="251"/>
      <c r="J227" s="12"/>
      <c r="K227" s="12"/>
    </row>
    <row r="228" spans="2:11" s="2" customFormat="1" ht="15.75" customHeight="1">
      <c r="B228" s="260">
        <f>'AMZN Auto Part MASTER'!$GE$4</f>
        <v>0</v>
      </c>
      <c r="C228" s="207" t="s">
        <v>477</v>
      </c>
      <c r="D228" s="260">
        <f>'AMZN Auto Part MASTER'!$GE$9</f>
        <v>0</v>
      </c>
      <c r="E228" s="371">
        <f>'AMZN Auto Part MASTER'!$GE$10</f>
        <v>0</v>
      </c>
      <c r="F228" s="295">
        <v>0</v>
      </c>
      <c r="G228" s="270"/>
      <c r="H228" s="270"/>
      <c r="I228" s="251"/>
      <c r="J228" s="12"/>
      <c r="K228" s="12"/>
    </row>
    <row r="229" spans="2:11" s="2" customFormat="1" ht="15.75" customHeight="1">
      <c r="B229" s="260">
        <f>'AMZN Auto Part MASTER'!$GF$4</f>
        <v>0</v>
      </c>
      <c r="C229" s="207" t="s">
        <v>478</v>
      </c>
      <c r="D229" s="260">
        <f>'AMZN Auto Part MASTER'!$GF$9</f>
        <v>0</v>
      </c>
      <c r="E229" s="371">
        <f>'AMZN Auto Part MASTER'!$GF$10</f>
        <v>0</v>
      </c>
      <c r="F229" s="295">
        <v>0</v>
      </c>
      <c r="G229" s="270"/>
      <c r="H229" s="270"/>
      <c r="I229" s="251"/>
      <c r="J229" s="12"/>
      <c r="K229" s="12"/>
    </row>
    <row r="230" spans="2:11" s="2" customFormat="1" ht="15.75" customHeight="1">
      <c r="B230" s="260">
        <f>'AMZN Auto Part MASTER'!$GG$4</f>
        <v>0</v>
      </c>
      <c r="C230" s="207" t="s">
        <v>479</v>
      </c>
      <c r="D230" s="260">
        <f>'AMZN Auto Part MASTER'!$GG$9</f>
        <v>0</v>
      </c>
      <c r="E230" s="371">
        <f>'AMZN Auto Part MASTER'!$GG$10</f>
        <v>0</v>
      </c>
      <c r="F230" s="295">
        <v>0</v>
      </c>
      <c r="G230" s="270"/>
      <c r="H230" s="270"/>
      <c r="I230" s="251"/>
      <c r="J230" s="12"/>
      <c r="K230" s="12"/>
    </row>
    <row r="231" spans="2:11" s="2" customFormat="1" ht="15.75" customHeight="1">
      <c r="B231" s="260">
        <f>'AMZN Auto Part MASTER'!$GH$4</f>
        <v>0</v>
      </c>
      <c r="C231" s="207" t="s">
        <v>480</v>
      </c>
      <c r="D231" s="260">
        <f>'AMZN Auto Part MASTER'!$GH$9</f>
        <v>0</v>
      </c>
      <c r="E231" s="371">
        <f>'AMZN Auto Part MASTER'!$GH$10</f>
        <v>0</v>
      </c>
      <c r="F231" s="295">
        <v>0</v>
      </c>
      <c r="G231" s="270"/>
      <c r="H231" s="270"/>
      <c r="I231" s="251"/>
      <c r="J231" s="12"/>
      <c r="K231" s="12"/>
    </row>
    <row r="232" spans="2:11" s="2" customFormat="1" ht="15.75" customHeight="1">
      <c r="B232" s="260">
        <f>'AMZN Auto Part MASTER'!$GI$4</f>
        <v>0</v>
      </c>
      <c r="C232" s="207" t="s">
        <v>481</v>
      </c>
      <c r="D232" s="260">
        <f>'AMZN Auto Part MASTER'!$GI$9</f>
        <v>0</v>
      </c>
      <c r="E232" s="371">
        <f>'AMZN Auto Part MASTER'!$GI$10</f>
        <v>0</v>
      </c>
      <c r="F232" s="295">
        <v>0</v>
      </c>
      <c r="G232" s="270"/>
      <c r="H232" s="270"/>
      <c r="I232" s="251"/>
      <c r="J232" s="12"/>
      <c r="K232" s="12"/>
    </row>
    <row r="233" spans="2:11" s="2" customFormat="1" ht="15.75" customHeight="1">
      <c r="B233" s="260">
        <f>'AMZN Auto Part MASTER'!$GJ$4</f>
        <v>0</v>
      </c>
      <c r="C233" s="207" t="s">
        <v>482</v>
      </c>
      <c r="D233" s="260">
        <f>'AMZN Auto Part MASTER'!$GJ$9</f>
        <v>0</v>
      </c>
      <c r="E233" s="371">
        <f>'AMZN Auto Part MASTER'!$GJ$10</f>
        <v>0</v>
      </c>
      <c r="F233" s="295">
        <v>0</v>
      </c>
      <c r="G233" s="270"/>
      <c r="H233" s="270"/>
      <c r="I233" s="251"/>
      <c r="J233" s="12"/>
      <c r="K233" s="12"/>
    </row>
    <row r="234" spans="2:11" s="2" customFormat="1" ht="15.75" customHeight="1">
      <c r="B234" s="260">
        <f>'AMZN Auto Part MASTER'!$GK$4</f>
        <v>0</v>
      </c>
      <c r="C234" s="207" t="s">
        <v>483</v>
      </c>
      <c r="D234" s="260">
        <f>'AMZN Auto Part MASTER'!$GK$9</f>
        <v>0</v>
      </c>
      <c r="E234" s="371">
        <f>'AMZN Auto Part MASTER'!$GK$10</f>
        <v>0</v>
      </c>
      <c r="F234" s="295">
        <v>0</v>
      </c>
      <c r="G234" s="270"/>
      <c r="H234" s="270"/>
      <c r="I234" s="251"/>
      <c r="J234" s="12"/>
      <c r="K234" s="12"/>
    </row>
    <row r="235" spans="2:11" s="2" customFormat="1" ht="15.75" customHeight="1">
      <c r="B235" s="260">
        <f>'AMZN Auto Part MASTER'!$GL$4</f>
        <v>0</v>
      </c>
      <c r="C235" s="207" t="s">
        <v>484</v>
      </c>
      <c r="D235" s="260">
        <f>'AMZN Auto Part MASTER'!$GL$9</f>
        <v>0</v>
      </c>
      <c r="E235" s="371">
        <f>'AMZN Auto Part MASTER'!$GL$10</f>
        <v>0</v>
      </c>
      <c r="F235" s="295">
        <v>0</v>
      </c>
      <c r="G235" s="270"/>
      <c r="H235" s="270"/>
      <c r="I235" s="251"/>
      <c r="J235" s="12"/>
      <c r="K235" s="12"/>
    </row>
    <row r="236" spans="2:11" s="2" customFormat="1" ht="15.75" customHeight="1">
      <c r="B236" s="260">
        <f>'AMZN Auto Part MASTER'!$GM$4</f>
        <v>0</v>
      </c>
      <c r="C236" s="207" t="s">
        <v>485</v>
      </c>
      <c r="D236" s="260">
        <f>'AMZN Auto Part MASTER'!$GM$9</f>
        <v>0</v>
      </c>
      <c r="E236" s="371">
        <f>'AMZN Auto Part MASTER'!$GM$10</f>
        <v>0</v>
      </c>
      <c r="F236" s="295">
        <v>0</v>
      </c>
      <c r="G236" s="270"/>
      <c r="H236" s="270"/>
      <c r="I236" s="251"/>
      <c r="J236" s="12"/>
      <c r="K236" s="12"/>
    </row>
    <row r="237" spans="2:11" s="2" customFormat="1" ht="15.75" customHeight="1">
      <c r="B237" s="260">
        <f>'AMZN Auto Part MASTER'!$GN$4</f>
        <v>0</v>
      </c>
      <c r="C237" s="207" t="s">
        <v>486</v>
      </c>
      <c r="D237" s="260">
        <f>'AMZN Auto Part MASTER'!$GN$9</f>
        <v>0</v>
      </c>
      <c r="E237" s="371">
        <f>'AMZN Auto Part MASTER'!$GN$10</f>
        <v>0</v>
      </c>
      <c r="F237" s="295">
        <v>0</v>
      </c>
      <c r="G237" s="270"/>
      <c r="H237" s="270"/>
      <c r="I237" s="251"/>
      <c r="J237" s="12"/>
      <c r="K237" s="12"/>
    </row>
    <row r="238" spans="2:11" s="2" customFormat="1" ht="15.75" customHeight="1">
      <c r="B238" s="260">
        <f>'AMZN Auto Part MASTER'!$GO$4</f>
        <v>0</v>
      </c>
      <c r="C238" s="207" t="s">
        <v>487</v>
      </c>
      <c r="D238" s="260">
        <f>'AMZN Auto Part MASTER'!$GO$9</f>
        <v>0</v>
      </c>
      <c r="E238" s="371">
        <f>'AMZN Auto Part MASTER'!$GO$10</f>
        <v>0</v>
      </c>
      <c r="F238" s="295">
        <v>0</v>
      </c>
      <c r="G238" s="270"/>
      <c r="H238" s="270"/>
      <c r="I238" s="251"/>
      <c r="J238" s="12"/>
      <c r="K238" s="12"/>
    </row>
    <row r="239" spans="2:11" s="2" customFormat="1" ht="15.75" customHeight="1">
      <c r="B239" s="260">
        <f>'AMZN Auto Part MASTER'!$GP$4</f>
        <v>0</v>
      </c>
      <c r="C239" s="207" t="s">
        <v>488</v>
      </c>
      <c r="D239" s="260">
        <f>'AMZN Auto Part MASTER'!$GP$9</f>
        <v>0</v>
      </c>
      <c r="E239" s="371">
        <f>'AMZN Auto Part MASTER'!$GP$10</f>
        <v>0</v>
      </c>
      <c r="F239" s="295">
        <v>0</v>
      </c>
      <c r="G239" s="270"/>
      <c r="H239" s="270"/>
      <c r="I239" s="251"/>
      <c r="J239" s="12"/>
      <c r="K239" s="12"/>
    </row>
    <row r="240" spans="2:11" s="2" customFormat="1" ht="15.75" customHeight="1">
      <c r="B240" s="260">
        <f>'AMZN Auto Part MASTER'!$GQ$4</f>
        <v>0</v>
      </c>
      <c r="C240" s="207" t="s">
        <v>489</v>
      </c>
      <c r="D240" s="260">
        <f>'AMZN Auto Part MASTER'!$GQ$9</f>
        <v>0</v>
      </c>
      <c r="E240" s="371">
        <f>'AMZN Auto Part MASTER'!$GQ$10</f>
        <v>0</v>
      </c>
      <c r="F240" s="295">
        <v>0</v>
      </c>
      <c r="G240" s="270"/>
      <c r="H240" s="270"/>
      <c r="I240" s="251"/>
      <c r="J240" s="12"/>
      <c r="K240" s="12"/>
    </row>
    <row r="241" spans="2:11" s="2" customFormat="1" ht="15.75" customHeight="1">
      <c r="B241" s="260">
        <f>'AMZN Auto Part MASTER'!$GR$4</f>
        <v>0</v>
      </c>
      <c r="C241" s="207" t="s">
        <v>490</v>
      </c>
      <c r="D241" s="260">
        <f>'AMZN Auto Part MASTER'!$GR$9</f>
        <v>0</v>
      </c>
      <c r="E241" s="371">
        <f>'AMZN Auto Part MASTER'!$GR$10</f>
        <v>0</v>
      </c>
      <c r="F241" s="295">
        <v>0</v>
      </c>
      <c r="G241" s="270"/>
      <c r="H241" s="270"/>
      <c r="I241" s="251"/>
      <c r="J241" s="12"/>
      <c r="K241" s="12"/>
    </row>
    <row r="242" spans="2:11" s="2" customFormat="1" ht="15.75" customHeight="1">
      <c r="B242" s="260">
        <f>'AMZN Auto Part MASTER'!$GS$4</f>
        <v>0</v>
      </c>
      <c r="C242" s="207" t="s">
        <v>491</v>
      </c>
      <c r="D242" s="260">
        <f>'AMZN Auto Part MASTER'!$GS$9</f>
        <v>0</v>
      </c>
      <c r="E242" s="371">
        <f>'AMZN Auto Part MASTER'!$GS$10</f>
        <v>0</v>
      </c>
      <c r="F242" s="295">
        <v>0</v>
      </c>
      <c r="G242" s="270"/>
      <c r="H242" s="270"/>
      <c r="I242" s="251"/>
      <c r="J242" s="12"/>
      <c r="K242" s="12"/>
    </row>
    <row r="243" spans="2:11" s="2" customFormat="1" ht="15.75" customHeight="1">
      <c r="B243" s="260">
        <f>'AMZN Auto Part MASTER'!$GT$4</f>
        <v>0</v>
      </c>
      <c r="C243" s="207" t="s">
        <v>492</v>
      </c>
      <c r="D243" s="260">
        <f>'AMZN Auto Part MASTER'!$GT$9</f>
        <v>0</v>
      </c>
      <c r="E243" s="260">
        <f>'AMZN Auto Part MASTER'!$GT$10</f>
        <v>0</v>
      </c>
      <c r="F243" s="295">
        <v>0</v>
      </c>
      <c r="G243" s="270"/>
      <c r="H243" s="270"/>
      <c r="I243" s="251"/>
      <c r="J243" s="12"/>
      <c r="K243" s="12"/>
    </row>
    <row r="244" spans="2:11" s="2" customFormat="1" ht="15.75" customHeight="1">
      <c r="B244" s="260">
        <f>'AMZN Auto Part MASTER'!$GU$4</f>
        <v>0</v>
      </c>
      <c r="C244" s="207" t="s">
        <v>493</v>
      </c>
      <c r="D244" s="260">
        <f>'AMZN Auto Part MASTER'!$GU$9</f>
        <v>0</v>
      </c>
      <c r="E244" s="260">
        <f>'AMZN Auto Part MASTER'!$GU$10</f>
        <v>0</v>
      </c>
      <c r="F244" s="295">
        <v>0</v>
      </c>
      <c r="G244" s="270"/>
      <c r="H244" s="270"/>
      <c r="I244" s="251"/>
      <c r="J244" s="12"/>
      <c r="K244" s="12"/>
    </row>
    <row r="245" spans="2:11" s="2" customFormat="1" ht="15.75" customHeight="1">
      <c r="C245" s="17"/>
      <c r="D245" s="12"/>
      <c r="E245" s="12"/>
      <c r="F245" s="12"/>
      <c r="G245" s="12"/>
      <c r="H245" s="12"/>
      <c r="I245" s="12"/>
      <c r="J245" s="12"/>
      <c r="K245" s="12"/>
    </row>
    <row r="246" spans="2:11" s="2" customFormat="1" ht="15.75" customHeight="1">
      <c r="C246" s="17"/>
      <c r="D246" s="12"/>
      <c r="E246" s="12"/>
      <c r="F246" s="12"/>
      <c r="G246" s="12"/>
      <c r="H246" s="12"/>
      <c r="I246" s="12"/>
      <c r="J246" s="12"/>
      <c r="K246" s="12"/>
    </row>
    <row r="247" spans="2:11" s="2" customFormat="1" ht="15.75" customHeight="1">
      <c r="C247" s="17"/>
      <c r="D247" s="12"/>
      <c r="E247" s="12"/>
      <c r="F247" s="12"/>
      <c r="G247" s="12"/>
      <c r="H247" s="12"/>
      <c r="I247" s="12"/>
      <c r="J247" s="12"/>
      <c r="K247" s="12"/>
    </row>
    <row r="248" spans="2:11" s="2" customFormat="1" ht="15.75" customHeight="1">
      <c r="C248" s="17"/>
      <c r="D248" s="12"/>
      <c r="E248" s="12"/>
      <c r="F248" s="12"/>
      <c r="G248" s="12"/>
      <c r="H248" s="12"/>
      <c r="I248" s="12"/>
      <c r="J248" s="12"/>
      <c r="K248" s="12"/>
    </row>
    <row r="249" spans="2:11" s="2" customFormat="1" ht="15.75" customHeight="1">
      <c r="C249" s="17"/>
      <c r="D249" s="12"/>
      <c r="E249" s="12"/>
      <c r="F249" s="12"/>
      <c r="G249" s="12"/>
      <c r="H249" s="12"/>
      <c r="I249" s="12"/>
      <c r="J249" s="12"/>
      <c r="K249" s="12"/>
    </row>
    <row r="250" spans="2:11" s="2" customFormat="1" ht="15.75" customHeight="1">
      <c r="C250" s="17"/>
      <c r="D250" s="12"/>
      <c r="E250" s="12"/>
      <c r="F250" s="12"/>
      <c r="G250" s="12"/>
      <c r="H250" s="12"/>
      <c r="I250" s="12"/>
      <c r="J250" s="12"/>
      <c r="K250" s="12"/>
    </row>
    <row r="251" spans="2:11" s="2" customFormat="1" ht="15.75" customHeight="1">
      <c r="C251" s="17"/>
      <c r="D251" s="12"/>
      <c r="E251" s="12"/>
      <c r="F251" s="12"/>
      <c r="G251" s="12"/>
      <c r="H251" s="12"/>
      <c r="I251" s="12"/>
      <c r="J251" s="12"/>
      <c r="K251" s="12"/>
    </row>
    <row r="252" spans="2:11" s="2" customFormat="1" ht="15.75" customHeight="1">
      <c r="C252" s="17"/>
      <c r="D252" s="12"/>
      <c r="E252" s="12"/>
      <c r="F252" s="12"/>
      <c r="G252" s="12"/>
      <c r="H252" s="12"/>
      <c r="I252" s="12"/>
      <c r="J252" s="12"/>
      <c r="K252" s="12"/>
    </row>
    <row r="253" spans="2:11" s="2" customFormat="1" ht="15.75" customHeight="1">
      <c r="C253" s="17"/>
      <c r="D253" s="12"/>
      <c r="E253" s="12"/>
      <c r="F253" s="12"/>
      <c r="G253" s="12"/>
      <c r="H253" s="12"/>
      <c r="I253" s="12"/>
      <c r="J253" s="12"/>
      <c r="K253" s="12"/>
    </row>
    <row r="254" spans="2:11" s="2" customFormat="1" ht="15.75" customHeight="1">
      <c r="C254" s="17"/>
      <c r="D254" s="12"/>
      <c r="E254" s="12"/>
      <c r="F254" s="12"/>
      <c r="G254" s="12"/>
      <c r="H254" s="12"/>
      <c r="I254" s="12"/>
      <c r="J254" s="12"/>
      <c r="K254" s="12"/>
    </row>
    <row r="255" spans="2:11" s="2" customFormat="1" ht="15.75" customHeight="1">
      <c r="C255" s="17"/>
      <c r="D255" s="12"/>
      <c r="E255" s="12"/>
      <c r="F255" s="12"/>
      <c r="G255" s="12"/>
      <c r="H255" s="12"/>
      <c r="I255" s="12"/>
      <c r="J255" s="12"/>
      <c r="K255" s="12"/>
    </row>
    <row r="256" spans="2:11" s="2" customFormat="1" ht="15.75" customHeight="1">
      <c r="C256" s="17"/>
      <c r="D256" s="12"/>
      <c r="E256" s="12"/>
      <c r="F256" s="12"/>
      <c r="G256" s="12"/>
      <c r="H256" s="12"/>
      <c r="I256" s="12"/>
      <c r="J256" s="12"/>
      <c r="K256" s="12"/>
    </row>
    <row r="257" spans="3:11" s="2" customFormat="1" ht="15.75" customHeight="1">
      <c r="C257" s="17"/>
      <c r="D257" s="12"/>
      <c r="E257" s="12"/>
      <c r="F257" s="12"/>
      <c r="G257" s="12"/>
      <c r="H257" s="12"/>
      <c r="I257" s="12"/>
      <c r="J257" s="12"/>
      <c r="K257" s="12"/>
    </row>
    <row r="258" spans="3:11" s="2" customFormat="1" ht="15.75" customHeight="1">
      <c r="C258" s="17"/>
      <c r="D258" s="12"/>
      <c r="E258" s="12"/>
      <c r="F258" s="12"/>
      <c r="G258" s="12"/>
      <c r="H258" s="12"/>
      <c r="I258" s="12"/>
      <c r="J258" s="12"/>
      <c r="K258" s="12"/>
    </row>
    <row r="259" spans="3:11" s="2" customFormat="1" ht="15.75" customHeight="1">
      <c r="C259" s="17"/>
      <c r="D259" s="12"/>
      <c r="E259" s="12"/>
      <c r="F259" s="12"/>
      <c r="G259" s="12"/>
      <c r="H259" s="12"/>
      <c r="I259" s="12"/>
      <c r="J259" s="12"/>
      <c r="K259" s="12"/>
    </row>
    <row r="260" spans="3:11" s="2" customFormat="1" ht="15.75" customHeight="1">
      <c r="C260" s="17"/>
      <c r="D260" s="12"/>
      <c r="E260" s="12"/>
      <c r="F260" s="12"/>
      <c r="G260" s="12"/>
      <c r="H260" s="12"/>
      <c r="I260" s="12"/>
      <c r="J260" s="12"/>
      <c r="K260" s="12"/>
    </row>
    <row r="261" spans="3:11" s="2" customFormat="1" ht="15.75" customHeight="1">
      <c r="C261" s="17"/>
      <c r="D261" s="12"/>
      <c r="E261" s="12"/>
      <c r="F261" s="12"/>
      <c r="G261" s="12"/>
      <c r="H261" s="12"/>
      <c r="I261" s="12"/>
      <c r="J261" s="12"/>
      <c r="K261" s="12"/>
    </row>
    <row r="262" spans="3:11" s="2" customFormat="1" ht="15.75" customHeight="1">
      <c r="C262" s="17"/>
      <c r="D262" s="12"/>
      <c r="E262" s="12"/>
      <c r="F262" s="12"/>
      <c r="G262" s="12"/>
      <c r="H262" s="12"/>
      <c r="I262" s="12"/>
      <c r="J262" s="12"/>
      <c r="K262" s="12"/>
    </row>
    <row r="263" spans="3:11" s="2" customFormat="1" ht="15.75" customHeight="1">
      <c r="C263" s="17"/>
      <c r="D263" s="12"/>
      <c r="E263" s="12"/>
      <c r="F263" s="12"/>
      <c r="G263" s="12"/>
      <c r="H263" s="12"/>
      <c r="I263" s="12"/>
      <c r="J263" s="12"/>
      <c r="K263" s="12"/>
    </row>
    <row r="264" spans="3:11" s="2" customFormat="1" ht="15.75" customHeight="1">
      <c r="C264" s="17"/>
      <c r="D264" s="12"/>
      <c r="E264" s="12"/>
      <c r="F264" s="12"/>
      <c r="G264" s="12"/>
      <c r="H264" s="12"/>
      <c r="I264" s="12"/>
      <c r="J264" s="12"/>
      <c r="K264" s="12"/>
    </row>
    <row r="265" spans="3:11" s="2" customFormat="1" ht="15.75" customHeight="1">
      <c r="C265" s="17"/>
      <c r="D265" s="12"/>
      <c r="E265" s="12"/>
      <c r="F265" s="12"/>
      <c r="G265" s="12"/>
      <c r="H265" s="12"/>
      <c r="I265" s="12"/>
      <c r="J265" s="12"/>
      <c r="K265" s="12"/>
    </row>
    <row r="266" spans="3:11" s="2" customFormat="1" ht="15.75" customHeight="1">
      <c r="C266" s="17"/>
      <c r="D266" s="12"/>
      <c r="E266" s="12"/>
      <c r="F266" s="12"/>
      <c r="G266" s="12"/>
      <c r="H266" s="12"/>
      <c r="I266" s="12"/>
      <c r="J266" s="12"/>
      <c r="K266" s="12"/>
    </row>
    <row r="267" spans="3:11" s="2" customFormat="1" ht="15.75" customHeight="1">
      <c r="C267" s="17"/>
      <c r="D267" s="12"/>
      <c r="E267" s="12"/>
      <c r="F267" s="12"/>
      <c r="G267" s="12"/>
      <c r="H267" s="12"/>
      <c r="I267" s="12"/>
      <c r="J267" s="12"/>
      <c r="K267" s="12"/>
    </row>
    <row r="268" spans="3:11" s="2" customFormat="1" ht="15.75" customHeight="1">
      <c r="C268" s="17"/>
      <c r="D268" s="12"/>
      <c r="E268" s="12"/>
      <c r="F268" s="12"/>
      <c r="G268" s="12"/>
      <c r="H268" s="12"/>
      <c r="I268" s="12"/>
      <c r="J268" s="12"/>
      <c r="K268" s="12"/>
    </row>
    <row r="269" spans="3:11" s="2" customFormat="1" ht="15.75" customHeight="1">
      <c r="C269" s="17"/>
      <c r="D269" s="12"/>
      <c r="E269" s="12"/>
      <c r="F269" s="12"/>
      <c r="G269" s="12"/>
      <c r="H269" s="12"/>
      <c r="I269" s="12"/>
      <c r="J269" s="12"/>
      <c r="K269" s="12"/>
    </row>
    <row r="270" spans="3:11" s="2" customFormat="1" ht="15.75" customHeight="1">
      <c r="C270" s="17"/>
      <c r="D270" s="12"/>
      <c r="E270" s="12"/>
      <c r="F270" s="12"/>
      <c r="G270" s="12"/>
      <c r="H270" s="12"/>
      <c r="I270" s="12"/>
      <c r="J270" s="12"/>
      <c r="K270" s="12"/>
    </row>
    <row r="271" spans="3:11" s="2" customFormat="1" ht="15.75" customHeight="1">
      <c r="C271" s="17"/>
      <c r="D271" s="12"/>
      <c r="E271" s="12"/>
      <c r="F271" s="12"/>
      <c r="G271" s="12"/>
      <c r="H271" s="12"/>
      <c r="I271" s="12"/>
      <c r="J271" s="12"/>
      <c r="K271" s="12"/>
    </row>
    <row r="272" spans="3:11" s="2" customFormat="1" ht="15.75" customHeight="1">
      <c r="C272" s="17"/>
      <c r="D272" s="12"/>
      <c r="E272" s="12"/>
      <c r="F272" s="12"/>
      <c r="G272" s="12"/>
      <c r="H272" s="12"/>
      <c r="I272" s="12"/>
      <c r="J272" s="12"/>
      <c r="K272" s="12"/>
    </row>
    <row r="273" spans="3:11" s="2" customFormat="1" ht="15.75" customHeight="1">
      <c r="C273" s="17"/>
      <c r="D273" s="12"/>
      <c r="E273" s="12"/>
      <c r="F273" s="12"/>
      <c r="G273" s="12"/>
      <c r="H273" s="12"/>
      <c r="I273" s="12"/>
      <c r="J273" s="12"/>
      <c r="K273" s="12"/>
    </row>
    <row r="274" spans="3:11" s="2" customFormat="1" ht="15.75" customHeight="1">
      <c r="C274" s="17"/>
      <c r="D274" s="12"/>
      <c r="E274" s="12"/>
      <c r="F274" s="12"/>
      <c r="G274" s="12"/>
      <c r="H274" s="12"/>
      <c r="I274" s="12"/>
      <c r="J274" s="12"/>
      <c r="K274" s="12"/>
    </row>
    <row r="275" spans="3:11" s="2" customFormat="1" ht="15.75" customHeight="1">
      <c r="C275" s="17"/>
      <c r="D275" s="12"/>
      <c r="E275" s="12"/>
      <c r="F275" s="12"/>
      <c r="G275" s="12"/>
      <c r="H275" s="12"/>
      <c r="I275" s="12"/>
      <c r="J275" s="12"/>
      <c r="K275" s="12"/>
    </row>
    <row r="276" spans="3:11" s="2" customFormat="1" ht="15.75" customHeight="1">
      <c r="C276" s="17"/>
      <c r="D276" s="12"/>
      <c r="E276" s="12"/>
      <c r="F276" s="12"/>
      <c r="G276" s="12"/>
      <c r="H276" s="12"/>
      <c r="I276" s="12"/>
      <c r="J276" s="12"/>
      <c r="K276" s="12"/>
    </row>
    <row r="277" spans="3:11" s="2" customFormat="1" ht="15.75" customHeight="1">
      <c r="C277" s="17"/>
      <c r="D277" s="12"/>
      <c r="E277" s="12"/>
      <c r="F277" s="12"/>
      <c r="G277" s="12"/>
      <c r="H277" s="12"/>
      <c r="I277" s="12"/>
      <c r="J277" s="12"/>
      <c r="K277" s="12"/>
    </row>
    <row r="278" spans="3:11" s="2" customFormat="1" ht="15.75" customHeight="1">
      <c r="C278" s="17"/>
      <c r="D278" s="12"/>
      <c r="E278" s="12"/>
      <c r="F278" s="12"/>
      <c r="G278" s="12"/>
      <c r="H278" s="12"/>
      <c r="I278" s="12"/>
      <c r="J278" s="12"/>
      <c r="K278" s="12"/>
    </row>
    <row r="279" spans="3:11" s="2" customFormat="1" ht="15.75" customHeight="1">
      <c r="C279" s="17"/>
      <c r="D279" s="12"/>
      <c r="E279" s="12"/>
      <c r="F279" s="12"/>
      <c r="G279" s="12"/>
      <c r="H279" s="12"/>
      <c r="I279" s="12"/>
      <c r="J279" s="12"/>
      <c r="K279" s="12"/>
    </row>
    <row r="280" spans="3:11" s="2" customFormat="1" ht="15.75" customHeight="1">
      <c r="C280" s="17"/>
      <c r="D280" s="12"/>
      <c r="E280" s="12"/>
      <c r="F280" s="12"/>
      <c r="G280" s="12"/>
      <c r="H280" s="12"/>
      <c r="I280" s="12"/>
      <c r="J280" s="12"/>
      <c r="K280" s="12"/>
    </row>
    <row r="281" spans="3:11" s="2" customFormat="1" ht="15.75" customHeight="1">
      <c r="C281" s="17"/>
      <c r="D281" s="12"/>
      <c r="E281" s="12"/>
      <c r="F281" s="12"/>
      <c r="G281" s="12"/>
      <c r="H281" s="12"/>
      <c r="I281" s="12"/>
      <c r="J281" s="12"/>
      <c r="K281" s="12"/>
    </row>
    <row r="282" spans="3:11" s="2" customFormat="1" ht="15.75" customHeight="1">
      <c r="C282" s="17"/>
      <c r="D282" s="12"/>
      <c r="E282" s="12"/>
      <c r="F282" s="12"/>
      <c r="G282" s="12"/>
      <c r="H282" s="12"/>
      <c r="I282" s="12"/>
      <c r="J282" s="12"/>
      <c r="K282" s="12"/>
    </row>
    <row r="283" spans="3:11" s="2" customFormat="1" ht="15.75" customHeight="1">
      <c r="C283" s="17"/>
      <c r="D283" s="12"/>
      <c r="E283" s="12"/>
      <c r="F283" s="12"/>
      <c r="G283" s="12"/>
      <c r="H283" s="12"/>
      <c r="I283" s="12"/>
      <c r="J283" s="12"/>
      <c r="K283" s="12"/>
    </row>
    <row r="284" spans="3:11" s="2" customFormat="1" ht="15.75" customHeight="1">
      <c r="C284" s="17"/>
      <c r="D284" s="12"/>
      <c r="E284" s="12"/>
      <c r="F284" s="12"/>
      <c r="G284" s="12"/>
      <c r="H284" s="12"/>
      <c r="I284" s="12"/>
      <c r="J284" s="12"/>
      <c r="K284" s="12"/>
    </row>
    <row r="285" spans="3:11" s="2" customFormat="1" ht="15.75" customHeight="1">
      <c r="C285" s="17"/>
      <c r="D285" s="12"/>
      <c r="E285" s="12"/>
      <c r="F285" s="12"/>
      <c r="G285" s="12"/>
      <c r="H285" s="12"/>
      <c r="I285" s="12"/>
      <c r="J285" s="12"/>
      <c r="K285" s="12"/>
    </row>
    <row r="286" spans="3:11" s="2" customFormat="1" ht="15.75" customHeight="1">
      <c r="C286" s="17"/>
      <c r="D286" s="12"/>
      <c r="E286" s="12"/>
      <c r="F286" s="12"/>
      <c r="G286" s="12"/>
      <c r="H286" s="12"/>
      <c r="I286" s="12"/>
      <c r="J286" s="12"/>
      <c r="K286" s="12"/>
    </row>
    <row r="287" spans="3:11" s="2" customFormat="1" ht="15.75" customHeight="1">
      <c r="C287" s="17"/>
      <c r="D287" s="12"/>
      <c r="E287" s="12"/>
      <c r="F287" s="12"/>
      <c r="G287" s="12"/>
      <c r="H287" s="12"/>
      <c r="I287" s="12"/>
      <c r="J287" s="12"/>
      <c r="K287" s="12"/>
    </row>
    <row r="288" spans="3:11" s="2" customFormat="1" ht="15.75" customHeight="1">
      <c r="C288" s="17"/>
      <c r="D288" s="12"/>
      <c r="E288" s="12"/>
      <c r="F288" s="12"/>
      <c r="G288" s="12"/>
      <c r="H288" s="12"/>
      <c r="I288" s="12"/>
      <c r="J288" s="12"/>
      <c r="K288" s="12"/>
    </row>
    <row r="289" spans="3:11" s="2" customFormat="1" ht="15.75" customHeight="1">
      <c r="C289" s="17"/>
      <c r="D289" s="12"/>
      <c r="E289" s="12"/>
      <c r="F289" s="12"/>
      <c r="G289" s="12"/>
      <c r="H289" s="12"/>
      <c r="I289" s="12"/>
      <c r="J289" s="12"/>
      <c r="K289" s="12"/>
    </row>
    <row r="290" spans="3:11" s="2" customFormat="1" ht="15.75" customHeight="1">
      <c r="C290" s="17"/>
      <c r="D290" s="12"/>
      <c r="E290" s="12"/>
      <c r="F290" s="12"/>
      <c r="G290" s="12"/>
      <c r="H290" s="12"/>
      <c r="I290" s="12"/>
      <c r="J290" s="12"/>
      <c r="K290" s="12"/>
    </row>
    <row r="291" spans="3:11" s="2" customFormat="1" ht="15.75" customHeight="1">
      <c r="C291" s="17"/>
      <c r="D291" s="12"/>
      <c r="E291" s="12"/>
      <c r="F291" s="12"/>
      <c r="G291" s="12"/>
      <c r="H291" s="12"/>
      <c r="I291" s="12"/>
      <c r="J291" s="12"/>
      <c r="K291" s="12"/>
    </row>
    <row r="292" spans="3:11" s="2" customFormat="1" ht="15.75" customHeight="1">
      <c r="C292" s="17"/>
      <c r="D292" s="12"/>
      <c r="E292" s="12"/>
      <c r="F292" s="12"/>
      <c r="G292" s="12"/>
      <c r="H292" s="12"/>
      <c r="I292" s="12"/>
      <c r="J292" s="12"/>
      <c r="K292" s="12"/>
    </row>
    <row r="293" spans="3:11" s="2" customFormat="1" ht="15.75" customHeight="1">
      <c r="C293" s="17"/>
      <c r="D293" s="12"/>
      <c r="E293" s="12"/>
      <c r="F293" s="12"/>
      <c r="G293" s="12"/>
      <c r="H293" s="12"/>
      <c r="I293" s="12"/>
      <c r="J293" s="12"/>
      <c r="K293" s="12"/>
    </row>
    <row r="294" spans="3:11" s="2" customFormat="1" ht="15.75" customHeight="1">
      <c r="C294" s="17"/>
      <c r="D294" s="12"/>
      <c r="E294" s="12"/>
      <c r="F294" s="12"/>
      <c r="G294" s="12"/>
      <c r="H294" s="12"/>
      <c r="I294" s="12"/>
      <c r="J294" s="12"/>
      <c r="K294" s="12"/>
    </row>
    <row r="295" spans="3:11" s="2" customFormat="1" ht="15.75" customHeight="1">
      <c r="C295" s="17"/>
      <c r="D295" s="12"/>
      <c r="E295" s="12"/>
      <c r="F295" s="12"/>
      <c r="G295" s="12"/>
      <c r="H295" s="12"/>
      <c r="I295" s="12"/>
      <c r="J295" s="12"/>
      <c r="K295" s="12"/>
    </row>
    <row r="296" spans="3:11" s="2" customFormat="1" ht="15.75" customHeight="1">
      <c r="C296" s="17"/>
      <c r="D296" s="12"/>
      <c r="E296" s="12"/>
      <c r="F296" s="12"/>
      <c r="G296" s="12"/>
      <c r="H296" s="12"/>
      <c r="I296" s="12"/>
      <c r="J296" s="12"/>
      <c r="K296" s="12"/>
    </row>
    <row r="297" spans="3:11" s="2" customFormat="1" ht="15.75" customHeight="1">
      <c r="C297" s="17"/>
      <c r="D297" s="12"/>
      <c r="E297" s="12"/>
      <c r="F297" s="12"/>
      <c r="G297" s="12"/>
      <c r="H297" s="12"/>
      <c r="I297" s="12"/>
      <c r="J297" s="12"/>
      <c r="K297" s="12"/>
    </row>
    <row r="298" spans="3:11" s="2" customFormat="1" ht="15.75" customHeight="1">
      <c r="C298" s="17"/>
      <c r="D298" s="12"/>
      <c r="E298" s="12"/>
      <c r="F298" s="12"/>
      <c r="G298" s="12"/>
      <c r="H298" s="12"/>
      <c r="I298" s="12"/>
      <c r="J298" s="12"/>
      <c r="K298" s="12"/>
    </row>
    <row r="299" spans="3:11" s="2" customFormat="1" ht="15.75" customHeight="1">
      <c r="C299" s="17"/>
      <c r="D299" s="12"/>
      <c r="E299" s="12"/>
      <c r="F299" s="12"/>
      <c r="G299" s="12"/>
      <c r="H299" s="12"/>
      <c r="I299" s="12"/>
      <c r="J299" s="12"/>
      <c r="K299" s="12"/>
    </row>
    <row r="300" spans="3:11" s="2" customFormat="1" ht="15.75" customHeight="1">
      <c r="C300" s="17"/>
      <c r="D300" s="12"/>
      <c r="E300" s="12"/>
      <c r="F300" s="12"/>
      <c r="G300" s="12"/>
      <c r="H300" s="12"/>
      <c r="I300" s="12"/>
      <c r="J300" s="12"/>
      <c r="K300" s="12"/>
    </row>
    <row r="301" spans="3:11" s="2" customFormat="1" ht="15.75" customHeight="1">
      <c r="C301" s="17"/>
      <c r="D301" s="12"/>
      <c r="E301" s="12"/>
      <c r="F301" s="12"/>
      <c r="G301" s="12"/>
      <c r="H301" s="12"/>
      <c r="I301" s="12"/>
      <c r="J301" s="12"/>
      <c r="K301" s="12"/>
    </row>
    <row r="302" spans="3:11" s="2" customFormat="1" ht="15.75" customHeight="1">
      <c r="C302" s="17"/>
      <c r="D302" s="12"/>
      <c r="E302" s="12"/>
      <c r="F302" s="12"/>
      <c r="G302" s="12"/>
      <c r="H302" s="12"/>
      <c r="I302" s="12"/>
      <c r="J302" s="12"/>
      <c r="K302" s="12"/>
    </row>
    <row r="303" spans="3:11" s="2" customFormat="1" ht="15.75" customHeight="1">
      <c r="C303" s="17"/>
      <c r="D303" s="12"/>
      <c r="E303" s="12"/>
      <c r="F303" s="12"/>
      <c r="G303" s="12"/>
      <c r="H303" s="12"/>
      <c r="I303" s="12"/>
      <c r="J303" s="12"/>
      <c r="K303" s="12"/>
    </row>
    <row r="304" spans="3:11" s="2" customFormat="1" ht="15.75" customHeight="1">
      <c r="C304" s="17"/>
      <c r="D304" s="12"/>
      <c r="E304" s="12"/>
      <c r="F304" s="12"/>
      <c r="G304" s="12"/>
      <c r="H304" s="12"/>
      <c r="I304" s="12"/>
      <c r="J304" s="12"/>
      <c r="K304" s="12"/>
    </row>
    <row r="305" spans="3:11" s="2" customFormat="1" ht="15.75" customHeight="1">
      <c r="C305" s="17"/>
      <c r="D305" s="12"/>
      <c r="E305" s="12"/>
      <c r="F305" s="12"/>
      <c r="G305" s="12"/>
      <c r="H305" s="12"/>
      <c r="I305" s="12"/>
      <c r="J305" s="12"/>
      <c r="K305" s="12"/>
    </row>
    <row r="306" spans="3:11" s="2" customFormat="1" ht="15.75" customHeight="1">
      <c r="C306" s="17"/>
      <c r="D306" s="12"/>
      <c r="E306" s="12"/>
      <c r="F306" s="12"/>
      <c r="G306" s="12"/>
      <c r="H306" s="12"/>
      <c r="I306" s="12"/>
      <c r="J306" s="12"/>
      <c r="K306" s="12"/>
    </row>
    <row r="307" spans="3:11" s="2" customFormat="1" ht="15.75" customHeight="1">
      <c r="C307" s="17"/>
      <c r="D307" s="12"/>
      <c r="E307" s="12"/>
      <c r="F307" s="12"/>
      <c r="G307" s="12"/>
      <c r="H307" s="12"/>
      <c r="I307" s="12"/>
      <c r="J307" s="12"/>
      <c r="K307" s="12"/>
    </row>
    <row r="308" spans="3:11" s="2" customFormat="1" ht="15.75" customHeight="1">
      <c r="C308" s="17"/>
      <c r="D308" s="12"/>
      <c r="E308" s="12"/>
      <c r="F308" s="12"/>
      <c r="G308" s="12"/>
      <c r="H308" s="12"/>
      <c r="I308" s="12"/>
      <c r="J308" s="12"/>
      <c r="K308" s="12"/>
    </row>
    <row r="309" spans="3:11" s="2" customFormat="1" ht="15.75" customHeight="1">
      <c r="C309" s="17"/>
      <c r="D309" s="12"/>
      <c r="E309" s="12"/>
      <c r="F309" s="12"/>
      <c r="G309" s="12"/>
      <c r="H309" s="12"/>
      <c r="I309" s="12"/>
      <c r="J309" s="12"/>
      <c r="K309" s="12"/>
    </row>
    <row r="310" spans="3:11" s="2" customFormat="1" ht="15.75" customHeight="1">
      <c r="C310" s="17"/>
      <c r="D310" s="12"/>
      <c r="E310" s="12"/>
      <c r="F310" s="12"/>
      <c r="G310" s="12"/>
      <c r="H310" s="12"/>
      <c r="I310" s="12"/>
      <c r="J310" s="12"/>
      <c r="K310" s="12"/>
    </row>
    <row r="311" spans="3:11" s="2" customFormat="1" ht="15.75" customHeight="1">
      <c r="C311" s="17"/>
      <c r="D311" s="12"/>
      <c r="E311" s="12"/>
      <c r="F311" s="12"/>
      <c r="G311" s="12"/>
      <c r="H311" s="12"/>
      <c r="I311" s="12"/>
      <c r="J311" s="12"/>
      <c r="K311" s="12"/>
    </row>
    <row r="312" spans="3:11" s="2" customFormat="1" ht="15.75" customHeight="1">
      <c r="C312" s="17"/>
      <c r="D312" s="12"/>
      <c r="E312" s="12"/>
      <c r="F312" s="12"/>
      <c r="G312" s="12"/>
      <c r="H312" s="12"/>
      <c r="I312" s="12"/>
      <c r="J312" s="12"/>
      <c r="K312" s="12"/>
    </row>
    <row r="313" spans="3:11" s="2" customFormat="1" ht="15.75" customHeight="1">
      <c r="C313" s="17"/>
      <c r="D313" s="12"/>
      <c r="E313" s="12"/>
      <c r="F313" s="12"/>
      <c r="G313" s="12"/>
      <c r="H313" s="12"/>
      <c r="I313" s="12"/>
      <c r="J313" s="12"/>
      <c r="K313" s="12"/>
    </row>
    <row r="314" spans="3:11" s="2" customFormat="1" ht="15.75" customHeight="1">
      <c r="C314" s="17"/>
      <c r="D314" s="12"/>
      <c r="E314" s="12"/>
      <c r="F314" s="12"/>
      <c r="G314" s="12"/>
      <c r="H314" s="12"/>
      <c r="I314" s="12"/>
      <c r="J314" s="12"/>
      <c r="K314" s="12"/>
    </row>
    <row r="315" spans="3:11" s="2" customFormat="1" ht="15.75" customHeight="1">
      <c r="C315" s="17"/>
      <c r="D315" s="12"/>
      <c r="E315" s="12"/>
      <c r="F315" s="12"/>
      <c r="G315" s="12"/>
      <c r="H315" s="12"/>
      <c r="I315" s="12"/>
      <c r="J315" s="12"/>
      <c r="K315" s="12"/>
    </row>
    <row r="316" spans="3:11" s="2" customFormat="1" ht="15.75" customHeight="1">
      <c r="C316" s="17"/>
      <c r="D316" s="12"/>
      <c r="E316" s="12"/>
      <c r="F316" s="12"/>
      <c r="G316" s="12"/>
      <c r="H316" s="12"/>
      <c r="I316" s="12"/>
      <c r="J316" s="12"/>
      <c r="K316" s="12"/>
    </row>
    <row r="317" spans="3:11" s="2" customFormat="1" ht="15.75" customHeight="1">
      <c r="C317" s="17"/>
      <c r="D317" s="12"/>
      <c r="E317" s="12"/>
      <c r="F317" s="12"/>
      <c r="G317" s="12"/>
      <c r="H317" s="12"/>
      <c r="I317" s="12"/>
      <c r="J317" s="12"/>
      <c r="K317" s="12"/>
    </row>
    <row r="318" spans="3:11" s="2" customFormat="1" ht="15.75" customHeight="1">
      <c r="C318" s="17"/>
      <c r="D318" s="12"/>
      <c r="E318" s="12"/>
      <c r="F318" s="12"/>
      <c r="G318" s="12"/>
      <c r="H318" s="12"/>
      <c r="I318" s="12"/>
      <c r="J318" s="12"/>
      <c r="K318" s="12"/>
    </row>
    <row r="319" spans="3:11" s="2" customFormat="1" ht="15.75" customHeight="1">
      <c r="C319" s="17"/>
      <c r="D319" s="12"/>
      <c r="E319" s="12"/>
      <c r="F319" s="12"/>
      <c r="G319" s="12"/>
      <c r="H319" s="12"/>
      <c r="I319" s="12"/>
      <c r="J319" s="12"/>
      <c r="K319" s="12"/>
    </row>
    <row r="320" spans="3:11" s="2" customFormat="1" ht="15.75" customHeight="1">
      <c r="C320" s="17"/>
      <c r="D320" s="12"/>
      <c r="E320" s="12"/>
      <c r="F320" s="12"/>
      <c r="G320" s="12"/>
      <c r="H320" s="12"/>
      <c r="I320" s="12"/>
      <c r="J320" s="12"/>
      <c r="K320" s="12"/>
    </row>
    <row r="321" spans="3:11" s="2" customFormat="1" ht="15.75" customHeight="1">
      <c r="C321" s="17"/>
      <c r="D321" s="12"/>
      <c r="E321" s="12"/>
      <c r="F321" s="12"/>
      <c r="G321" s="12"/>
      <c r="H321" s="12"/>
      <c r="I321" s="12"/>
      <c r="J321" s="12"/>
      <c r="K321" s="12"/>
    </row>
    <row r="322" spans="3:11" s="2" customFormat="1" ht="15.75" customHeight="1">
      <c r="C322" s="17"/>
      <c r="D322" s="12"/>
      <c r="E322" s="12"/>
      <c r="F322" s="12"/>
      <c r="G322" s="12"/>
      <c r="H322" s="12"/>
      <c r="I322" s="12"/>
      <c r="J322" s="12"/>
      <c r="K322" s="12"/>
    </row>
    <row r="323" spans="3:11" s="2" customFormat="1" ht="15.75" customHeight="1">
      <c r="C323" s="17"/>
      <c r="D323" s="12"/>
      <c r="E323" s="12"/>
      <c r="F323" s="12"/>
      <c r="G323" s="12"/>
      <c r="H323" s="12"/>
      <c r="I323" s="12"/>
      <c r="J323" s="12"/>
      <c r="K323" s="12"/>
    </row>
    <row r="324" spans="3:11" s="2" customFormat="1" ht="15.75" customHeight="1">
      <c r="C324" s="17"/>
      <c r="D324" s="12"/>
      <c r="E324" s="12"/>
      <c r="F324" s="12"/>
      <c r="G324" s="12"/>
      <c r="H324" s="12"/>
      <c r="I324" s="12"/>
      <c r="J324" s="12"/>
      <c r="K324" s="12"/>
    </row>
    <row r="325" spans="3:11" s="2" customFormat="1" ht="15.75" customHeight="1">
      <c r="C325" s="17"/>
      <c r="D325" s="12"/>
      <c r="E325" s="12"/>
      <c r="F325" s="12"/>
      <c r="G325" s="12"/>
      <c r="H325" s="12"/>
      <c r="I325" s="12"/>
      <c r="J325" s="12"/>
      <c r="K325" s="12"/>
    </row>
    <row r="326" spans="3:11" s="2" customFormat="1" ht="15.75" customHeight="1">
      <c r="C326" s="17"/>
      <c r="D326" s="12"/>
      <c r="E326" s="12"/>
      <c r="F326" s="12"/>
      <c r="G326" s="12"/>
      <c r="H326" s="12"/>
      <c r="I326" s="12"/>
      <c r="J326" s="12"/>
      <c r="K326" s="12"/>
    </row>
    <row r="327" spans="3:11" s="2" customFormat="1" ht="15.75" customHeight="1">
      <c r="C327" s="17"/>
      <c r="D327" s="12"/>
      <c r="E327" s="12"/>
      <c r="F327" s="12"/>
      <c r="G327" s="12"/>
      <c r="H327" s="12"/>
      <c r="I327" s="12"/>
      <c r="J327" s="12"/>
      <c r="K327" s="12"/>
    </row>
    <row r="328" spans="3:11" s="2" customFormat="1" ht="15.75" customHeight="1">
      <c r="C328" s="17"/>
      <c r="D328" s="12"/>
      <c r="E328" s="12"/>
      <c r="F328" s="12"/>
      <c r="G328" s="12"/>
      <c r="H328" s="12"/>
      <c r="I328" s="12"/>
      <c r="J328" s="12"/>
      <c r="K328" s="12"/>
    </row>
    <row r="329" spans="3:11" s="2" customFormat="1" ht="15.75" customHeight="1">
      <c r="C329" s="17"/>
      <c r="D329" s="12"/>
      <c r="E329" s="12"/>
      <c r="F329" s="12"/>
      <c r="G329" s="12"/>
      <c r="H329" s="12"/>
      <c r="I329" s="12"/>
      <c r="J329" s="12"/>
      <c r="K329" s="12"/>
    </row>
    <row r="330" spans="3:11" s="2" customFormat="1" ht="15.75" customHeight="1">
      <c r="C330" s="17"/>
      <c r="D330" s="12"/>
      <c r="E330" s="12"/>
      <c r="F330" s="12"/>
      <c r="G330" s="12"/>
      <c r="H330" s="12"/>
      <c r="I330" s="12"/>
      <c r="J330" s="12"/>
      <c r="K330" s="12"/>
    </row>
    <row r="331" spans="3:11" s="2" customFormat="1" ht="15.75" customHeight="1">
      <c r="C331" s="17"/>
      <c r="D331" s="12"/>
      <c r="E331" s="12"/>
      <c r="F331" s="12"/>
      <c r="G331" s="12"/>
      <c r="H331" s="12"/>
      <c r="I331" s="12"/>
      <c r="J331" s="12"/>
      <c r="K331" s="12"/>
    </row>
    <row r="332" spans="3:11" s="2" customFormat="1" ht="15.75" customHeight="1">
      <c r="C332" s="17"/>
      <c r="D332" s="12"/>
      <c r="E332" s="12"/>
      <c r="F332" s="12"/>
      <c r="G332" s="12"/>
      <c r="H332" s="12"/>
      <c r="I332" s="12"/>
      <c r="J332" s="12"/>
      <c r="K332" s="12"/>
    </row>
    <row r="333" spans="3:11" s="2" customFormat="1" ht="15.75" customHeight="1">
      <c r="C333" s="17"/>
      <c r="D333" s="12"/>
      <c r="E333" s="12"/>
      <c r="F333" s="12"/>
      <c r="G333" s="12"/>
      <c r="H333" s="12"/>
      <c r="I333" s="12"/>
      <c r="J333" s="12"/>
      <c r="K333" s="12"/>
    </row>
    <row r="334" spans="3:11" s="2" customFormat="1" ht="15.75" customHeight="1">
      <c r="C334" s="17"/>
      <c r="D334" s="12"/>
      <c r="E334" s="12"/>
      <c r="F334" s="12"/>
      <c r="G334" s="12"/>
      <c r="H334" s="12"/>
      <c r="I334" s="12"/>
      <c r="J334" s="12"/>
      <c r="K334" s="12"/>
    </row>
    <row r="335" spans="3:11" s="2" customFormat="1" ht="15.75" customHeight="1">
      <c r="C335" s="17"/>
      <c r="D335" s="12"/>
      <c r="E335" s="12"/>
      <c r="F335" s="12"/>
      <c r="G335" s="12"/>
      <c r="H335" s="12"/>
      <c r="I335" s="12"/>
      <c r="J335" s="12"/>
      <c r="K335" s="12"/>
    </row>
    <row r="336" spans="3:11" s="2" customFormat="1" ht="15.75" customHeight="1">
      <c r="C336" s="17"/>
      <c r="D336" s="12"/>
      <c r="E336" s="12"/>
      <c r="F336" s="12"/>
      <c r="G336" s="12"/>
      <c r="H336" s="12"/>
      <c r="I336" s="12"/>
      <c r="J336" s="12"/>
      <c r="K336" s="12"/>
    </row>
    <row r="337" spans="3:11" s="2" customFormat="1" ht="15.75" customHeight="1">
      <c r="C337" s="17"/>
      <c r="D337" s="12"/>
      <c r="E337" s="12"/>
      <c r="F337" s="12"/>
      <c r="G337" s="12"/>
      <c r="H337" s="12"/>
      <c r="I337" s="12"/>
      <c r="J337" s="12"/>
      <c r="K337" s="12"/>
    </row>
    <row r="338" spans="3:11" s="2" customFormat="1" ht="15.75" customHeight="1">
      <c r="C338" s="17"/>
      <c r="D338" s="12"/>
      <c r="E338" s="12"/>
      <c r="F338" s="12"/>
      <c r="G338" s="12"/>
      <c r="H338" s="12"/>
      <c r="I338" s="12"/>
      <c r="J338" s="12"/>
      <c r="K338" s="12"/>
    </row>
    <row r="339" spans="3:11" s="2" customFormat="1" ht="15.75" customHeight="1">
      <c r="C339" s="17"/>
      <c r="D339" s="12"/>
      <c r="E339" s="12"/>
      <c r="F339" s="12"/>
      <c r="G339" s="12"/>
      <c r="H339" s="12"/>
      <c r="I339" s="12"/>
      <c r="J339" s="12"/>
      <c r="K339" s="12"/>
    </row>
    <row r="340" spans="3:11" s="2" customFormat="1" ht="15.75" customHeight="1">
      <c r="C340" s="17"/>
      <c r="D340" s="12"/>
      <c r="E340" s="12"/>
      <c r="F340" s="12"/>
      <c r="G340" s="12"/>
      <c r="H340" s="12"/>
      <c r="I340" s="12"/>
      <c r="J340" s="12"/>
      <c r="K340" s="12"/>
    </row>
    <row r="341" spans="3:11" s="2" customFormat="1" ht="15.75" customHeight="1">
      <c r="C341" s="17"/>
      <c r="D341" s="12"/>
      <c r="E341" s="12"/>
      <c r="F341" s="12"/>
      <c r="G341" s="12"/>
      <c r="H341" s="12"/>
      <c r="I341" s="12"/>
      <c r="J341" s="12"/>
      <c r="K341" s="12"/>
    </row>
    <row r="342" spans="3:11" s="2" customFormat="1" ht="15.75" customHeight="1">
      <c r="C342" s="17"/>
      <c r="D342" s="12"/>
      <c r="E342" s="12"/>
      <c r="F342" s="12"/>
      <c r="G342" s="12"/>
      <c r="H342" s="12"/>
      <c r="I342" s="12"/>
      <c r="J342" s="12"/>
      <c r="K342" s="12"/>
    </row>
    <row r="343" spans="3:11" s="2" customFormat="1" ht="15.75" customHeight="1">
      <c r="C343" s="17"/>
      <c r="D343" s="12"/>
      <c r="E343" s="12"/>
      <c r="F343" s="12"/>
      <c r="G343" s="12"/>
      <c r="H343" s="12"/>
      <c r="I343" s="12"/>
      <c r="J343" s="12"/>
      <c r="K343" s="12"/>
    </row>
    <row r="344" spans="3:11" s="2" customFormat="1" ht="15.75" customHeight="1">
      <c r="C344" s="17"/>
      <c r="D344" s="12"/>
      <c r="E344" s="12"/>
      <c r="F344" s="12"/>
      <c r="G344" s="12"/>
      <c r="H344" s="12"/>
      <c r="I344" s="12"/>
      <c r="J344" s="12"/>
      <c r="K344" s="12"/>
    </row>
    <row r="345" spans="3:11" s="2" customFormat="1" ht="15.75" customHeight="1">
      <c r="C345" s="17"/>
      <c r="D345" s="12"/>
      <c r="E345" s="12"/>
      <c r="F345" s="12"/>
      <c r="G345" s="12"/>
      <c r="H345" s="12"/>
      <c r="I345" s="12"/>
      <c r="J345" s="12"/>
      <c r="K345" s="12"/>
    </row>
    <row r="346" spans="3:11" s="2" customFormat="1" ht="15.75" customHeight="1">
      <c r="C346" s="17"/>
      <c r="D346" s="12"/>
      <c r="E346" s="12"/>
      <c r="F346" s="12"/>
      <c r="G346" s="12"/>
      <c r="H346" s="12"/>
      <c r="I346" s="12"/>
      <c r="J346" s="12"/>
      <c r="K346" s="12"/>
    </row>
    <row r="347" spans="3:11" s="2" customFormat="1" ht="15.75" customHeight="1">
      <c r="C347" s="17"/>
      <c r="D347" s="12"/>
      <c r="E347" s="12"/>
      <c r="F347" s="12"/>
      <c r="G347" s="12"/>
      <c r="H347" s="12"/>
      <c r="I347" s="12"/>
      <c r="J347" s="12"/>
      <c r="K347" s="12"/>
    </row>
    <row r="348" spans="3:11" s="2" customFormat="1" ht="15.75" customHeight="1">
      <c r="C348" s="17"/>
      <c r="D348" s="12"/>
      <c r="E348" s="12"/>
      <c r="F348" s="12"/>
      <c r="G348" s="12"/>
      <c r="H348" s="12"/>
      <c r="I348" s="12"/>
      <c r="J348" s="12"/>
      <c r="K348" s="12"/>
    </row>
    <row r="349" spans="3:11" s="2" customFormat="1" ht="15.75" customHeight="1">
      <c r="C349" s="17"/>
      <c r="D349" s="12"/>
      <c r="E349" s="12"/>
      <c r="F349" s="12"/>
      <c r="G349" s="12"/>
      <c r="H349" s="12"/>
      <c r="I349" s="12"/>
      <c r="J349" s="12"/>
      <c r="K349" s="12"/>
    </row>
    <row r="350" spans="3:11" s="2" customFormat="1" ht="15.75" customHeight="1">
      <c r="C350" s="17"/>
      <c r="D350" s="12"/>
      <c r="E350" s="12"/>
      <c r="F350" s="12"/>
      <c r="G350" s="12"/>
      <c r="H350" s="12"/>
      <c r="I350" s="12"/>
      <c r="J350" s="12"/>
      <c r="K350" s="12"/>
    </row>
    <row r="351" spans="3:11" s="2" customFormat="1" ht="15.75" customHeight="1">
      <c r="C351" s="17"/>
      <c r="D351" s="12"/>
      <c r="E351" s="12"/>
      <c r="F351" s="12"/>
      <c r="G351" s="12"/>
      <c r="H351" s="12"/>
      <c r="I351" s="12"/>
      <c r="J351" s="12"/>
      <c r="K351" s="12"/>
    </row>
    <row r="352" spans="3:11" s="2" customFormat="1" ht="15.75" customHeight="1">
      <c r="C352" s="17"/>
      <c r="D352" s="12"/>
      <c r="E352" s="12"/>
      <c r="F352" s="12"/>
      <c r="G352" s="12"/>
      <c r="H352" s="12"/>
      <c r="I352" s="12"/>
      <c r="J352" s="12"/>
      <c r="K352" s="12"/>
    </row>
    <row r="353" spans="3:11" s="2" customFormat="1" ht="15.75" customHeight="1">
      <c r="C353" s="17"/>
      <c r="D353" s="12"/>
      <c r="E353" s="12"/>
      <c r="F353" s="12"/>
      <c r="G353" s="12"/>
      <c r="H353" s="12"/>
      <c r="I353" s="12"/>
      <c r="J353" s="12"/>
      <c r="K353" s="12"/>
    </row>
    <row r="354" spans="3:11" s="2" customFormat="1" ht="15.75" customHeight="1">
      <c r="C354" s="17"/>
      <c r="D354" s="12"/>
      <c r="E354" s="12"/>
      <c r="F354" s="12"/>
      <c r="G354" s="12"/>
      <c r="H354" s="12"/>
      <c r="I354" s="12"/>
      <c r="J354" s="12"/>
      <c r="K354" s="12"/>
    </row>
    <row r="355" spans="3:11" s="2" customFormat="1" ht="15.75" customHeight="1">
      <c r="C355" s="17"/>
      <c r="D355" s="12"/>
      <c r="E355" s="12"/>
      <c r="F355" s="12"/>
      <c r="G355" s="12"/>
      <c r="H355" s="12"/>
      <c r="I355" s="12"/>
      <c r="J355" s="12"/>
      <c r="K355" s="12"/>
    </row>
    <row r="356" spans="3:11" s="2" customFormat="1" ht="15.75" customHeight="1">
      <c r="C356" s="17"/>
      <c r="D356" s="12"/>
      <c r="E356" s="12"/>
      <c r="F356" s="12"/>
      <c r="G356" s="12"/>
      <c r="H356" s="12"/>
      <c r="I356" s="12"/>
      <c r="J356" s="12"/>
      <c r="K356" s="12"/>
    </row>
    <row r="357" spans="3:11" s="2" customFormat="1" ht="15.75" customHeight="1">
      <c r="C357" s="17"/>
      <c r="D357" s="12"/>
      <c r="E357" s="12"/>
      <c r="F357" s="12"/>
      <c r="G357" s="12"/>
      <c r="H357" s="12"/>
      <c r="I357" s="12"/>
      <c r="J357" s="12"/>
      <c r="K357" s="12"/>
    </row>
    <row r="358" spans="3:11" s="2" customFormat="1" ht="15.75" customHeight="1">
      <c r="C358" s="17"/>
      <c r="D358" s="12"/>
      <c r="E358" s="12"/>
      <c r="F358" s="12"/>
      <c r="G358" s="12"/>
      <c r="H358" s="12"/>
      <c r="I358" s="12"/>
      <c r="J358" s="12"/>
      <c r="K358" s="12"/>
    </row>
    <row r="359" spans="3:11" s="2" customFormat="1" ht="15.75" customHeight="1">
      <c r="C359" s="17"/>
      <c r="D359" s="12"/>
      <c r="E359" s="12"/>
      <c r="F359" s="12"/>
      <c r="G359" s="12"/>
      <c r="H359" s="12"/>
      <c r="I359" s="12"/>
      <c r="J359" s="12"/>
      <c r="K359" s="12"/>
    </row>
    <row r="360" spans="3:11" s="2" customFormat="1" ht="15.75" customHeight="1">
      <c r="C360" s="17"/>
      <c r="D360" s="12"/>
      <c r="E360" s="12"/>
      <c r="F360" s="12"/>
      <c r="G360" s="12"/>
      <c r="H360" s="12"/>
      <c r="I360" s="12"/>
      <c r="J360" s="12"/>
      <c r="K360" s="12"/>
    </row>
    <row r="361" spans="3:11" s="2" customFormat="1" ht="15.75" customHeight="1">
      <c r="C361" s="17"/>
      <c r="D361" s="12"/>
      <c r="E361" s="12"/>
      <c r="F361" s="12"/>
      <c r="G361" s="12"/>
      <c r="H361" s="12"/>
      <c r="I361" s="12"/>
      <c r="J361" s="12"/>
      <c r="K361" s="12"/>
    </row>
    <row r="362" spans="3:11" s="2" customFormat="1" ht="15.75" customHeight="1">
      <c r="C362" s="17"/>
      <c r="D362" s="12"/>
      <c r="E362" s="12"/>
      <c r="F362" s="12"/>
      <c r="G362" s="12"/>
      <c r="H362" s="12"/>
      <c r="I362" s="12"/>
      <c r="J362" s="12"/>
      <c r="K362" s="12"/>
    </row>
    <row r="363" spans="3:11" s="2" customFormat="1" ht="15.75" customHeight="1">
      <c r="C363" s="17"/>
      <c r="D363" s="12"/>
      <c r="E363" s="12"/>
      <c r="F363" s="12"/>
      <c r="G363" s="12"/>
      <c r="H363" s="12"/>
      <c r="I363" s="12"/>
      <c r="J363" s="12"/>
      <c r="K363" s="12"/>
    </row>
    <row r="364" spans="3:11" s="2" customFormat="1" ht="15.75" customHeight="1">
      <c r="C364" s="17"/>
      <c r="D364" s="12"/>
      <c r="E364" s="12"/>
      <c r="F364" s="12"/>
      <c r="G364" s="12"/>
      <c r="H364" s="12"/>
      <c r="I364" s="12"/>
      <c r="J364" s="12"/>
      <c r="K364" s="12"/>
    </row>
    <row r="365" spans="3:11" s="2" customFormat="1" ht="15.75" customHeight="1">
      <c r="C365" s="17"/>
      <c r="D365" s="12"/>
      <c r="E365" s="12"/>
      <c r="F365" s="12"/>
      <c r="G365" s="12"/>
      <c r="H365" s="12"/>
      <c r="I365" s="12"/>
      <c r="J365" s="12"/>
      <c r="K365" s="12"/>
    </row>
    <row r="366" spans="3:11" s="2" customFormat="1" ht="15.75" customHeight="1">
      <c r="C366" s="17"/>
      <c r="D366" s="12"/>
      <c r="E366" s="12"/>
      <c r="F366" s="12"/>
      <c r="G366" s="12"/>
      <c r="H366" s="12"/>
      <c r="I366" s="12"/>
      <c r="J366" s="12"/>
      <c r="K366" s="12"/>
    </row>
    <row r="367" spans="3:11" s="2" customFormat="1" ht="15.75" customHeight="1">
      <c r="C367" s="17"/>
      <c r="D367" s="12"/>
      <c r="E367" s="12"/>
      <c r="F367" s="12"/>
      <c r="G367" s="12"/>
      <c r="H367" s="12"/>
      <c r="I367" s="12"/>
      <c r="J367" s="12"/>
      <c r="K367" s="12"/>
    </row>
    <row r="368" spans="3:11" s="2" customFormat="1" ht="15.75" customHeight="1">
      <c r="C368" s="17"/>
      <c r="D368" s="12"/>
      <c r="E368" s="12"/>
      <c r="F368" s="12"/>
      <c r="G368" s="12"/>
      <c r="H368" s="12"/>
      <c r="I368" s="12"/>
      <c r="J368" s="12"/>
      <c r="K368" s="12"/>
    </row>
    <row r="369" spans="3:11" s="2" customFormat="1" ht="15.75" customHeight="1">
      <c r="C369" s="17"/>
      <c r="D369" s="12"/>
      <c r="E369" s="12"/>
      <c r="F369" s="12"/>
      <c r="G369" s="12"/>
      <c r="H369" s="12"/>
      <c r="I369" s="12"/>
      <c r="J369" s="12"/>
      <c r="K369" s="12"/>
    </row>
    <row r="370" spans="3:11" s="2" customFormat="1" ht="15.75" customHeight="1">
      <c r="C370" s="17"/>
      <c r="D370" s="12"/>
      <c r="E370" s="12"/>
      <c r="F370" s="12"/>
      <c r="G370" s="12"/>
      <c r="H370" s="12"/>
      <c r="I370" s="12"/>
      <c r="J370" s="12"/>
      <c r="K370" s="12"/>
    </row>
    <row r="371" spans="3:11" s="2" customFormat="1" ht="15.75" customHeight="1">
      <c r="C371" s="17"/>
      <c r="D371" s="12"/>
      <c r="E371" s="12"/>
      <c r="F371" s="12"/>
      <c r="G371" s="12"/>
      <c r="H371" s="12"/>
      <c r="I371" s="12"/>
      <c r="J371" s="12"/>
      <c r="K371" s="12"/>
    </row>
    <row r="372" spans="3:11" s="2" customFormat="1" ht="15.75" customHeight="1">
      <c r="C372" s="17"/>
      <c r="D372" s="12"/>
      <c r="E372" s="12"/>
      <c r="F372" s="12"/>
      <c r="G372" s="12"/>
      <c r="H372" s="12"/>
      <c r="I372" s="12"/>
      <c r="J372" s="12"/>
      <c r="K372" s="12"/>
    </row>
    <row r="373" spans="3:11" s="2" customFormat="1" ht="15.75" customHeight="1">
      <c r="C373" s="17"/>
      <c r="D373" s="12"/>
      <c r="E373" s="12"/>
      <c r="F373" s="12"/>
      <c r="G373" s="12"/>
      <c r="H373" s="12"/>
      <c r="I373" s="12"/>
      <c r="J373" s="12"/>
      <c r="K373" s="12"/>
    </row>
    <row r="374" spans="3:11" s="2" customFormat="1" ht="15.75" customHeight="1">
      <c r="C374" s="17"/>
      <c r="D374" s="12"/>
      <c r="E374" s="12"/>
      <c r="F374" s="12"/>
      <c r="G374" s="12"/>
      <c r="H374" s="12"/>
      <c r="I374" s="12"/>
      <c r="J374" s="12"/>
      <c r="K374" s="12"/>
    </row>
    <row r="375" spans="3:11" s="2" customFormat="1" ht="15.75" customHeight="1">
      <c r="C375" s="17"/>
      <c r="D375" s="12"/>
      <c r="E375" s="12"/>
      <c r="F375" s="12"/>
      <c r="G375" s="12"/>
      <c r="H375" s="12"/>
      <c r="I375" s="12"/>
      <c r="J375" s="12"/>
      <c r="K375" s="12"/>
    </row>
    <row r="376" spans="3:11" s="2" customFormat="1" ht="15.75" customHeight="1">
      <c r="C376" s="17"/>
      <c r="D376" s="12"/>
      <c r="E376" s="12"/>
      <c r="F376" s="12"/>
      <c r="G376" s="12"/>
      <c r="H376" s="12"/>
      <c r="I376" s="12"/>
      <c r="J376" s="12"/>
      <c r="K376" s="12"/>
    </row>
    <row r="377" spans="3:11" s="2" customFormat="1" ht="15.75" customHeight="1">
      <c r="C377" s="17"/>
      <c r="D377" s="12"/>
      <c r="E377" s="12"/>
      <c r="F377" s="12"/>
      <c r="G377" s="12"/>
      <c r="H377" s="12"/>
      <c r="I377" s="12"/>
      <c r="J377" s="12"/>
      <c r="K377" s="12"/>
    </row>
    <row r="378" spans="3:11" s="2" customFormat="1" ht="15.75" customHeight="1">
      <c r="C378" s="17"/>
      <c r="D378" s="12"/>
      <c r="E378" s="12"/>
      <c r="F378" s="12"/>
      <c r="G378" s="12"/>
      <c r="H378" s="12"/>
      <c r="I378" s="12"/>
      <c r="J378" s="12"/>
      <c r="K378" s="12"/>
    </row>
    <row r="379" spans="3:11" s="2" customFormat="1" ht="15.75" customHeight="1">
      <c r="C379" s="17"/>
      <c r="D379" s="12"/>
      <c r="E379" s="12"/>
      <c r="F379" s="12"/>
      <c r="G379" s="12"/>
      <c r="H379" s="12"/>
      <c r="I379" s="12"/>
      <c r="J379" s="12"/>
      <c r="K379" s="12"/>
    </row>
    <row r="380" spans="3:11" s="2" customFormat="1" ht="15.75" customHeight="1">
      <c r="C380" s="17"/>
      <c r="D380" s="12"/>
      <c r="E380" s="12"/>
      <c r="F380" s="12"/>
      <c r="G380" s="12"/>
      <c r="H380" s="12"/>
      <c r="I380" s="12"/>
      <c r="J380" s="12"/>
      <c r="K380" s="12"/>
    </row>
    <row r="381" spans="3:11" s="2" customFormat="1" ht="15.75" customHeight="1">
      <c r="C381" s="17"/>
      <c r="D381" s="12"/>
      <c r="E381" s="12"/>
      <c r="F381" s="12"/>
      <c r="G381" s="12"/>
      <c r="H381" s="12"/>
      <c r="I381" s="12"/>
      <c r="J381" s="12"/>
      <c r="K381" s="12"/>
    </row>
    <row r="382" spans="3:11" s="2" customFormat="1" ht="15.75" customHeight="1">
      <c r="C382" s="17"/>
      <c r="D382" s="12"/>
      <c r="E382" s="12"/>
      <c r="F382" s="12"/>
      <c r="G382" s="12"/>
      <c r="H382" s="12"/>
      <c r="I382" s="12"/>
      <c r="J382" s="12"/>
      <c r="K382" s="12"/>
    </row>
    <row r="383" spans="3:11" s="2" customFormat="1" ht="15.75" customHeight="1">
      <c r="C383" s="17"/>
      <c r="D383" s="12"/>
      <c r="E383" s="12"/>
      <c r="F383" s="12"/>
      <c r="G383" s="12"/>
      <c r="H383" s="12"/>
      <c r="I383" s="12"/>
      <c r="J383" s="12"/>
      <c r="K383" s="12"/>
    </row>
    <row r="384" spans="3:11" s="2" customFormat="1" ht="15.75" customHeight="1">
      <c r="C384" s="17"/>
      <c r="D384" s="12"/>
      <c r="E384" s="12"/>
      <c r="F384" s="12"/>
      <c r="G384" s="12"/>
      <c r="H384" s="12"/>
      <c r="I384" s="12"/>
      <c r="J384" s="12"/>
      <c r="K384" s="12"/>
    </row>
    <row r="385" spans="3:11" s="2" customFormat="1" ht="15.75" customHeight="1">
      <c r="C385" s="17"/>
      <c r="D385" s="12"/>
      <c r="E385" s="12"/>
      <c r="F385" s="12"/>
      <c r="G385" s="12"/>
      <c r="H385" s="12"/>
      <c r="I385" s="12"/>
      <c r="J385" s="12"/>
      <c r="K385" s="12"/>
    </row>
    <row r="386" spans="3:11" s="2" customFormat="1" ht="15.75" customHeight="1">
      <c r="C386" s="17"/>
      <c r="D386" s="12"/>
      <c r="E386" s="12"/>
      <c r="F386" s="12"/>
      <c r="G386" s="12"/>
      <c r="H386" s="12"/>
      <c r="I386" s="12"/>
      <c r="J386" s="12"/>
      <c r="K386" s="12"/>
    </row>
    <row r="387" spans="3:11" s="2" customFormat="1" ht="15.75" customHeight="1">
      <c r="C387" s="17"/>
      <c r="D387" s="12"/>
      <c r="E387" s="12"/>
      <c r="F387" s="12"/>
      <c r="G387" s="12"/>
      <c r="H387" s="12"/>
      <c r="I387" s="12"/>
      <c r="J387" s="12"/>
      <c r="K387" s="12"/>
    </row>
    <row r="388" spans="3:11" s="2" customFormat="1" ht="15.75" customHeight="1">
      <c r="C388" s="17"/>
      <c r="D388" s="12"/>
      <c r="E388" s="12"/>
      <c r="F388" s="12"/>
      <c r="G388" s="12"/>
      <c r="H388" s="12"/>
      <c r="I388" s="12"/>
      <c r="J388" s="12"/>
      <c r="K388" s="12"/>
    </row>
    <row r="389" spans="3:11" s="2" customFormat="1" ht="15.75" customHeight="1">
      <c r="C389" s="17"/>
      <c r="D389" s="12"/>
      <c r="E389" s="12"/>
      <c r="F389" s="12"/>
      <c r="G389" s="12"/>
      <c r="H389" s="12"/>
      <c r="I389" s="12"/>
      <c r="J389" s="12"/>
      <c r="K389" s="12"/>
    </row>
    <row r="390" spans="3:11" s="2" customFormat="1" ht="15.75" customHeight="1">
      <c r="C390" s="17"/>
      <c r="D390" s="12"/>
      <c r="E390" s="12"/>
      <c r="F390" s="12"/>
      <c r="G390" s="12"/>
      <c r="H390" s="12"/>
      <c r="I390" s="12"/>
      <c r="J390" s="12"/>
      <c r="K390" s="12"/>
    </row>
    <row r="391" spans="3:11" s="2" customFormat="1" ht="15.75" customHeight="1">
      <c r="C391" s="17"/>
      <c r="D391" s="12"/>
      <c r="E391" s="12"/>
      <c r="F391" s="12"/>
      <c r="G391" s="12"/>
      <c r="H391" s="12"/>
      <c r="I391" s="12"/>
      <c r="J391" s="12"/>
      <c r="K391" s="12"/>
    </row>
    <row r="392" spans="3:11" s="2" customFormat="1" ht="15.75" customHeight="1">
      <c r="C392" s="17"/>
      <c r="D392" s="12"/>
      <c r="E392" s="12"/>
      <c r="F392" s="12"/>
      <c r="G392" s="12"/>
      <c r="H392" s="12"/>
      <c r="I392" s="12"/>
      <c r="J392" s="12"/>
      <c r="K392" s="12"/>
    </row>
    <row r="393" spans="3:11" s="2" customFormat="1" ht="15.75" customHeight="1">
      <c r="C393" s="17"/>
      <c r="D393" s="12"/>
      <c r="E393" s="12"/>
      <c r="F393" s="12"/>
      <c r="G393" s="12"/>
      <c r="H393" s="12"/>
      <c r="I393" s="12"/>
      <c r="J393" s="12"/>
      <c r="K393" s="12"/>
    </row>
    <row r="394" spans="3:11" s="2" customFormat="1" ht="15.75" customHeight="1">
      <c r="C394" s="17"/>
      <c r="D394" s="12"/>
      <c r="E394" s="12"/>
      <c r="F394" s="12"/>
      <c r="G394" s="12"/>
      <c r="H394" s="12"/>
      <c r="I394" s="12"/>
      <c r="J394" s="12"/>
      <c r="K394" s="12"/>
    </row>
    <row r="395" spans="3:11" s="2" customFormat="1" ht="15.75" customHeight="1">
      <c r="C395" s="17"/>
      <c r="D395" s="12"/>
      <c r="E395" s="12"/>
      <c r="F395" s="12"/>
      <c r="G395" s="12"/>
      <c r="H395" s="12"/>
      <c r="I395" s="12"/>
      <c r="J395" s="12"/>
      <c r="K395" s="12"/>
    </row>
    <row r="396" spans="3:11" s="2" customFormat="1" ht="15.75" customHeight="1">
      <c r="C396" s="17"/>
      <c r="D396" s="12"/>
      <c r="E396" s="12"/>
      <c r="F396" s="12"/>
      <c r="G396" s="12"/>
      <c r="H396" s="12"/>
      <c r="I396" s="12"/>
      <c r="J396" s="12"/>
      <c r="K396" s="12"/>
    </row>
    <row r="397" spans="3:11" s="2" customFormat="1" ht="15.75" customHeight="1">
      <c r="C397" s="17"/>
      <c r="D397" s="12"/>
      <c r="E397" s="12"/>
      <c r="F397" s="12"/>
      <c r="G397" s="12"/>
      <c r="H397" s="12"/>
      <c r="I397" s="12"/>
      <c r="J397" s="12"/>
      <c r="K397" s="12"/>
    </row>
    <row r="398" spans="3:11" s="2" customFormat="1" ht="15.75" customHeight="1">
      <c r="C398" s="17"/>
      <c r="D398" s="12"/>
      <c r="E398" s="12"/>
      <c r="F398" s="12"/>
      <c r="G398" s="12"/>
      <c r="H398" s="12"/>
      <c r="I398" s="12"/>
      <c r="J398" s="12"/>
      <c r="K398" s="12"/>
    </row>
    <row r="399" spans="3:11" s="2" customFormat="1" ht="15.75" customHeight="1">
      <c r="C399" s="17"/>
      <c r="D399" s="12"/>
      <c r="E399" s="12"/>
      <c r="F399" s="12"/>
      <c r="G399" s="12"/>
      <c r="H399" s="12"/>
      <c r="I399" s="12"/>
      <c r="J399" s="12"/>
      <c r="K399" s="12"/>
    </row>
    <row r="400" spans="3:11" s="2" customFormat="1" ht="15.75" customHeight="1">
      <c r="C400" s="17"/>
      <c r="D400" s="12"/>
      <c r="E400" s="12"/>
      <c r="F400" s="12"/>
      <c r="G400" s="12"/>
      <c r="H400" s="12"/>
      <c r="I400" s="12"/>
      <c r="J400" s="12"/>
      <c r="K400" s="12"/>
    </row>
    <row r="401" spans="3:11" s="2" customFormat="1" ht="15.75" customHeight="1">
      <c r="C401" s="17"/>
      <c r="D401" s="12"/>
      <c r="E401" s="12"/>
      <c r="F401" s="12"/>
      <c r="G401" s="12"/>
      <c r="H401" s="12"/>
      <c r="I401" s="12"/>
      <c r="J401" s="12"/>
      <c r="K401" s="12"/>
    </row>
    <row r="402" spans="3:11" s="2" customFormat="1" ht="15.75" customHeight="1">
      <c r="C402" s="17"/>
      <c r="D402" s="12"/>
      <c r="E402" s="12"/>
      <c r="F402" s="12"/>
      <c r="G402" s="12"/>
      <c r="H402" s="12"/>
      <c r="I402" s="12"/>
      <c r="J402" s="12"/>
      <c r="K402" s="12"/>
    </row>
    <row r="403" spans="3:11" s="2" customFormat="1" ht="15.75" customHeight="1">
      <c r="C403" s="17"/>
      <c r="D403" s="12"/>
      <c r="E403" s="12"/>
      <c r="F403" s="12"/>
      <c r="G403" s="12"/>
      <c r="H403" s="12"/>
      <c r="I403" s="12"/>
      <c r="J403" s="12"/>
      <c r="K403" s="12"/>
    </row>
    <row r="404" spans="3:11" s="2" customFormat="1" ht="15.75" customHeight="1">
      <c r="C404" s="17"/>
      <c r="D404" s="12"/>
      <c r="E404" s="12"/>
      <c r="F404" s="12"/>
      <c r="G404" s="12"/>
      <c r="H404" s="12"/>
      <c r="I404" s="12"/>
      <c r="J404" s="12"/>
      <c r="K404" s="12"/>
    </row>
    <row r="405" spans="3:11" s="2" customFormat="1" ht="15.75" customHeight="1">
      <c r="C405" s="17"/>
      <c r="D405" s="12"/>
      <c r="E405" s="12"/>
      <c r="F405" s="12"/>
      <c r="G405" s="12"/>
      <c r="H405" s="12"/>
      <c r="I405" s="12"/>
      <c r="J405" s="12"/>
      <c r="K405" s="12"/>
    </row>
    <row r="406" spans="3:11" s="2" customFormat="1" ht="15.75" customHeight="1">
      <c r="C406" s="17"/>
      <c r="D406" s="12"/>
      <c r="E406" s="12"/>
      <c r="F406" s="12"/>
      <c r="G406" s="12"/>
      <c r="H406" s="12"/>
      <c r="I406" s="12"/>
      <c r="J406" s="12"/>
      <c r="K406" s="12"/>
    </row>
    <row r="407" spans="3:11" s="2" customFormat="1" ht="15.75" customHeight="1">
      <c r="C407" s="17"/>
      <c r="D407" s="12"/>
      <c r="E407" s="12"/>
      <c r="F407" s="12"/>
      <c r="G407" s="12"/>
      <c r="H407" s="12"/>
      <c r="I407" s="12"/>
      <c r="J407" s="12"/>
      <c r="K407" s="12"/>
    </row>
    <row r="408" spans="3:11" s="2" customFormat="1" ht="15.75" customHeight="1">
      <c r="C408" s="17"/>
      <c r="D408" s="12"/>
      <c r="E408" s="12"/>
      <c r="F408" s="12"/>
      <c r="G408" s="12"/>
      <c r="H408" s="12"/>
      <c r="I408" s="12"/>
      <c r="J408" s="12"/>
      <c r="K408" s="12"/>
    </row>
    <row r="409" spans="3:11" s="2" customFormat="1" ht="15.75" customHeight="1">
      <c r="C409" s="17"/>
      <c r="D409" s="12"/>
      <c r="E409" s="12"/>
      <c r="F409" s="12"/>
      <c r="G409" s="12"/>
      <c r="H409" s="12"/>
      <c r="I409" s="12"/>
      <c r="J409" s="12"/>
      <c r="K409" s="12"/>
    </row>
    <row r="410" spans="3:11" s="2" customFormat="1" ht="15.75" customHeight="1">
      <c r="C410" s="17"/>
      <c r="D410" s="12"/>
      <c r="E410" s="12"/>
      <c r="F410" s="12"/>
      <c r="G410" s="12"/>
      <c r="H410" s="12"/>
      <c r="I410" s="12"/>
      <c r="J410" s="12"/>
      <c r="K410" s="12"/>
    </row>
    <row r="411" spans="3:11" s="2" customFormat="1" ht="15.75" customHeight="1">
      <c r="C411" s="17"/>
      <c r="D411" s="12"/>
      <c r="E411" s="12"/>
      <c r="F411" s="12"/>
      <c r="G411" s="12"/>
      <c r="H411" s="12"/>
      <c r="I411" s="12"/>
      <c r="J411" s="12"/>
      <c r="K411" s="12"/>
    </row>
    <row r="412" spans="3:11" s="2" customFormat="1" ht="15.75" customHeight="1">
      <c r="C412" s="17"/>
      <c r="D412" s="12"/>
      <c r="E412" s="12"/>
      <c r="F412" s="12"/>
      <c r="G412" s="12"/>
      <c r="H412" s="12"/>
      <c r="I412" s="12"/>
      <c r="J412" s="12"/>
      <c r="K412" s="12"/>
    </row>
    <row r="413" spans="3:11" s="2" customFormat="1" ht="15.75" customHeight="1">
      <c r="C413" s="17"/>
      <c r="D413" s="12"/>
      <c r="E413" s="12"/>
      <c r="F413" s="12"/>
      <c r="G413" s="12"/>
      <c r="H413" s="12"/>
      <c r="I413" s="12"/>
      <c r="J413" s="12"/>
      <c r="K413" s="12"/>
    </row>
    <row r="414" spans="3:11" s="2" customFormat="1" ht="15.75" customHeight="1">
      <c r="C414" s="17"/>
      <c r="D414" s="12"/>
      <c r="E414" s="12"/>
      <c r="F414" s="12"/>
      <c r="G414" s="12"/>
      <c r="H414" s="12"/>
      <c r="I414" s="12"/>
      <c r="J414" s="12"/>
      <c r="K414" s="12"/>
    </row>
    <row r="415" spans="3:11" s="2" customFormat="1" ht="15.75" customHeight="1">
      <c r="C415" s="17"/>
      <c r="D415" s="12"/>
      <c r="E415" s="12"/>
      <c r="F415" s="12"/>
      <c r="G415" s="12"/>
      <c r="H415" s="12"/>
      <c r="I415" s="12"/>
      <c r="J415" s="12"/>
      <c r="K415" s="12"/>
    </row>
    <row r="416" spans="3:11" s="2" customFormat="1" ht="15.75" customHeight="1">
      <c r="C416" s="17"/>
      <c r="D416" s="12"/>
      <c r="E416" s="12"/>
      <c r="F416" s="12"/>
      <c r="G416" s="12"/>
      <c r="H416" s="12"/>
      <c r="I416" s="12"/>
      <c r="J416" s="12"/>
      <c r="K416" s="12"/>
    </row>
    <row r="417" spans="3:11" s="2" customFormat="1" ht="15.75" customHeight="1">
      <c r="C417" s="17"/>
      <c r="D417" s="12"/>
      <c r="E417" s="12"/>
      <c r="F417" s="12"/>
      <c r="G417" s="12"/>
      <c r="H417" s="12"/>
      <c r="I417" s="12"/>
      <c r="J417" s="12"/>
      <c r="K417" s="12"/>
    </row>
    <row r="418" spans="3:11" s="2" customFormat="1" ht="15.75" customHeight="1">
      <c r="C418" s="17"/>
      <c r="D418" s="12"/>
      <c r="E418" s="12"/>
      <c r="F418" s="12"/>
      <c r="G418" s="12"/>
      <c r="H418" s="12"/>
      <c r="I418" s="12"/>
      <c r="J418" s="12"/>
      <c r="K418" s="12"/>
    </row>
    <row r="419" spans="3:11" s="2" customFormat="1" ht="15.75" customHeight="1">
      <c r="C419" s="17"/>
      <c r="D419" s="12"/>
      <c r="E419" s="12"/>
      <c r="F419" s="12"/>
      <c r="G419" s="12"/>
      <c r="H419" s="12"/>
      <c r="I419" s="12"/>
      <c r="J419" s="12"/>
      <c r="K419" s="12"/>
    </row>
    <row r="420" spans="3:11" s="2" customFormat="1" ht="15.75" customHeight="1">
      <c r="C420" s="17"/>
      <c r="D420" s="12"/>
      <c r="E420" s="12"/>
      <c r="F420" s="12"/>
      <c r="G420" s="12"/>
      <c r="H420" s="12"/>
      <c r="I420" s="12"/>
      <c r="J420" s="12"/>
      <c r="K420" s="12"/>
    </row>
    <row r="421" spans="3:11" s="2" customFormat="1" ht="15.75" customHeight="1">
      <c r="C421" s="17"/>
      <c r="D421" s="12"/>
      <c r="E421" s="12"/>
      <c r="F421" s="12"/>
      <c r="G421" s="12"/>
      <c r="H421" s="12"/>
      <c r="I421" s="12"/>
      <c r="J421" s="12"/>
      <c r="K421" s="12"/>
    </row>
    <row r="422" spans="3:11" s="2" customFormat="1" ht="15.75" customHeight="1">
      <c r="C422" s="17"/>
      <c r="D422" s="12"/>
      <c r="E422" s="12"/>
      <c r="F422" s="12"/>
      <c r="G422" s="12"/>
      <c r="H422" s="12"/>
      <c r="I422" s="12"/>
      <c r="J422" s="12"/>
      <c r="K422" s="12"/>
    </row>
    <row r="423" spans="3:11" s="2" customFormat="1" ht="15.75" customHeight="1">
      <c r="C423" s="17"/>
      <c r="D423" s="12"/>
      <c r="E423" s="12"/>
      <c r="F423" s="12"/>
      <c r="G423" s="12"/>
      <c r="H423" s="12"/>
      <c r="I423" s="12"/>
      <c r="J423" s="12"/>
      <c r="K423" s="12"/>
    </row>
    <row r="424" spans="3:11" s="2" customFormat="1" ht="15.75" customHeight="1">
      <c r="C424" s="17"/>
      <c r="D424" s="12"/>
      <c r="E424" s="12"/>
      <c r="F424" s="12"/>
      <c r="G424" s="12"/>
      <c r="H424" s="12"/>
      <c r="I424" s="12"/>
      <c r="J424" s="12"/>
      <c r="K424" s="12"/>
    </row>
    <row r="425" spans="3:11" s="2" customFormat="1" ht="15.75" customHeight="1">
      <c r="C425" s="17"/>
      <c r="D425" s="12"/>
      <c r="E425" s="12"/>
      <c r="F425" s="12"/>
      <c r="G425" s="12"/>
      <c r="H425" s="12"/>
      <c r="I425" s="12"/>
      <c r="J425" s="12"/>
      <c r="K425" s="12"/>
    </row>
    <row r="426" spans="3:11" s="2" customFormat="1" ht="15.75" customHeight="1">
      <c r="C426" s="17"/>
      <c r="D426" s="12"/>
      <c r="E426" s="12"/>
      <c r="F426" s="12"/>
      <c r="G426" s="12"/>
      <c r="H426" s="12"/>
      <c r="I426" s="12"/>
      <c r="J426" s="12"/>
      <c r="K426" s="12"/>
    </row>
    <row r="427" spans="3:11" s="2" customFormat="1" ht="15.75" customHeight="1">
      <c r="C427" s="17"/>
      <c r="D427" s="12"/>
      <c r="E427" s="12"/>
      <c r="F427" s="12"/>
      <c r="G427" s="12"/>
      <c r="H427" s="12"/>
      <c r="I427" s="12"/>
      <c r="J427" s="12"/>
      <c r="K427" s="12"/>
    </row>
    <row r="428" spans="3:11" s="2" customFormat="1" ht="15.75" customHeight="1">
      <c r="C428" s="17"/>
      <c r="D428" s="12"/>
      <c r="E428" s="12"/>
      <c r="F428" s="12"/>
      <c r="G428" s="12"/>
      <c r="H428" s="12"/>
      <c r="I428" s="12"/>
      <c r="J428" s="12"/>
      <c r="K428" s="12"/>
    </row>
    <row r="429" spans="3:11" s="2" customFormat="1" ht="15.75" customHeight="1">
      <c r="C429" s="17"/>
      <c r="D429" s="12"/>
      <c r="E429" s="12"/>
      <c r="F429" s="12"/>
      <c r="G429" s="12"/>
      <c r="H429" s="12"/>
      <c r="I429" s="12"/>
      <c r="J429" s="12"/>
      <c r="K429" s="12"/>
    </row>
    <row r="430" spans="3:11" s="2" customFormat="1" ht="15.75" customHeight="1">
      <c r="C430" s="17"/>
      <c r="D430" s="12"/>
      <c r="E430" s="12"/>
      <c r="F430" s="12"/>
      <c r="G430" s="12"/>
      <c r="H430" s="12"/>
      <c r="I430" s="12"/>
      <c r="J430" s="12"/>
      <c r="K430" s="12"/>
    </row>
    <row r="431" spans="3:11" s="2" customFormat="1" ht="15.75" customHeight="1">
      <c r="C431" s="17"/>
      <c r="D431" s="12"/>
      <c r="E431" s="12"/>
      <c r="F431" s="12"/>
      <c r="G431" s="12"/>
      <c r="H431" s="12"/>
      <c r="I431" s="12"/>
      <c r="J431" s="12"/>
      <c r="K431" s="12"/>
    </row>
    <row r="432" spans="3:11" s="2" customFormat="1" ht="15.75" customHeight="1">
      <c r="C432" s="17"/>
      <c r="D432" s="12"/>
      <c r="E432" s="12"/>
      <c r="F432" s="12"/>
      <c r="G432" s="12"/>
      <c r="H432" s="12"/>
      <c r="I432" s="12"/>
      <c r="J432" s="12"/>
      <c r="K432" s="12"/>
    </row>
    <row r="433" spans="3:11" s="2" customFormat="1" ht="15.75" customHeight="1">
      <c r="C433" s="17"/>
      <c r="D433" s="12"/>
      <c r="E433" s="12"/>
      <c r="F433" s="12"/>
      <c r="G433" s="12"/>
      <c r="H433" s="12"/>
      <c r="I433" s="12"/>
      <c r="J433" s="12"/>
      <c r="K433" s="12"/>
    </row>
    <row r="434" spans="3:11" s="2" customFormat="1" ht="15.75" customHeight="1">
      <c r="C434" s="17"/>
      <c r="D434" s="12"/>
      <c r="E434" s="12"/>
      <c r="F434" s="12"/>
      <c r="G434" s="12"/>
      <c r="H434" s="12"/>
      <c r="I434" s="12"/>
      <c r="J434" s="12"/>
      <c r="K434" s="12"/>
    </row>
    <row r="435" spans="3:11" s="2" customFormat="1" ht="15.75" customHeight="1">
      <c r="C435" s="17"/>
      <c r="D435" s="12"/>
      <c r="E435" s="12"/>
      <c r="F435" s="12"/>
      <c r="G435" s="12"/>
      <c r="H435" s="12"/>
      <c r="I435" s="12"/>
      <c r="J435" s="12"/>
      <c r="K435" s="12"/>
    </row>
    <row r="436" spans="3:11" s="2" customFormat="1" ht="15.75" customHeight="1">
      <c r="C436" s="17"/>
      <c r="D436" s="12"/>
      <c r="E436" s="12"/>
      <c r="F436" s="12"/>
      <c r="G436" s="12"/>
      <c r="H436" s="12"/>
      <c r="I436" s="12"/>
      <c r="J436" s="12"/>
      <c r="K436" s="12"/>
    </row>
    <row r="437" spans="3:11" s="2" customFormat="1" ht="15.75" customHeight="1">
      <c r="C437" s="17"/>
      <c r="D437" s="12"/>
      <c r="E437" s="12"/>
      <c r="F437" s="12"/>
      <c r="G437" s="12"/>
      <c r="H437" s="12"/>
      <c r="I437" s="12"/>
      <c r="J437" s="12"/>
      <c r="K437" s="12"/>
    </row>
    <row r="438" spans="3:11" s="2" customFormat="1" ht="15.75" customHeight="1">
      <c r="C438" s="17"/>
      <c r="D438" s="12"/>
      <c r="E438" s="12"/>
      <c r="F438" s="12"/>
      <c r="G438" s="12"/>
      <c r="H438" s="12"/>
      <c r="I438" s="12"/>
      <c r="J438" s="12"/>
      <c r="K438" s="12"/>
    </row>
    <row r="439" spans="3:11" s="2" customFormat="1" ht="15.75" customHeight="1">
      <c r="C439" s="17"/>
      <c r="D439" s="12"/>
      <c r="E439" s="12"/>
      <c r="F439" s="12"/>
      <c r="G439" s="12"/>
      <c r="H439" s="12"/>
      <c r="I439" s="12"/>
      <c r="J439" s="12"/>
      <c r="K439" s="12"/>
    </row>
    <row r="440" spans="3:11" s="2" customFormat="1" ht="15.75" customHeight="1">
      <c r="C440" s="17"/>
      <c r="D440" s="12"/>
      <c r="E440" s="12"/>
      <c r="F440" s="12"/>
      <c r="G440" s="12"/>
      <c r="H440" s="12"/>
      <c r="I440" s="12"/>
      <c r="J440" s="12"/>
      <c r="K440" s="12"/>
    </row>
    <row r="441" spans="3:11" s="2" customFormat="1" ht="15.75" customHeight="1">
      <c r="C441" s="17"/>
      <c r="D441" s="12"/>
      <c r="E441" s="12"/>
      <c r="F441" s="12"/>
      <c r="G441" s="12"/>
      <c r="H441" s="12"/>
      <c r="I441" s="12"/>
      <c r="J441" s="12"/>
      <c r="K441" s="12"/>
    </row>
    <row r="442" spans="3:11" s="2" customFormat="1" ht="15.75" customHeight="1">
      <c r="C442" s="17"/>
      <c r="D442" s="12"/>
      <c r="E442" s="12"/>
      <c r="F442" s="12"/>
      <c r="G442" s="12"/>
      <c r="H442" s="12"/>
      <c r="I442" s="12"/>
      <c r="J442" s="12"/>
      <c r="K442" s="12"/>
    </row>
    <row r="443" spans="3:11" s="2" customFormat="1" ht="15.75" customHeight="1">
      <c r="C443" s="17"/>
      <c r="D443" s="12"/>
      <c r="E443" s="12"/>
      <c r="F443" s="12"/>
      <c r="G443" s="12"/>
      <c r="H443" s="12"/>
      <c r="I443" s="12"/>
      <c r="J443" s="12"/>
      <c r="K443" s="12"/>
    </row>
    <row r="444" spans="3:11" s="2" customFormat="1" ht="15.75" customHeight="1">
      <c r="C444" s="17"/>
      <c r="D444" s="12"/>
      <c r="E444" s="12"/>
      <c r="F444" s="12"/>
      <c r="G444" s="12"/>
      <c r="H444" s="12"/>
      <c r="I444" s="12"/>
      <c r="J444" s="12"/>
      <c r="K444" s="12"/>
    </row>
    <row r="445" spans="3:11" s="2" customFormat="1" ht="15.75" customHeight="1">
      <c r="C445" s="17"/>
      <c r="D445" s="12"/>
      <c r="E445" s="12"/>
      <c r="F445" s="12"/>
      <c r="G445" s="12"/>
      <c r="H445" s="12"/>
      <c r="I445" s="12"/>
      <c r="J445" s="12"/>
      <c r="K445" s="12"/>
    </row>
    <row r="446" spans="3:11" s="2" customFormat="1" ht="15.75" customHeight="1">
      <c r="C446" s="17"/>
      <c r="D446" s="12"/>
      <c r="E446" s="12"/>
      <c r="F446" s="12"/>
      <c r="G446" s="12"/>
      <c r="H446" s="12"/>
      <c r="I446" s="12"/>
      <c r="J446" s="12"/>
      <c r="K446" s="12"/>
    </row>
    <row r="447" spans="3:11" s="2" customFormat="1" ht="15.75" customHeight="1">
      <c r="C447" s="17"/>
      <c r="D447" s="12"/>
      <c r="E447" s="12"/>
      <c r="F447" s="12"/>
      <c r="G447" s="12"/>
      <c r="H447" s="12"/>
      <c r="I447" s="12"/>
      <c r="J447" s="12"/>
      <c r="K447" s="12"/>
    </row>
    <row r="448" spans="3:11" s="2" customFormat="1" ht="15.75" customHeight="1">
      <c r="C448" s="17"/>
      <c r="D448" s="12"/>
      <c r="E448" s="12"/>
      <c r="F448" s="12"/>
      <c r="G448" s="12"/>
      <c r="H448" s="12"/>
      <c r="I448" s="12"/>
      <c r="J448" s="12"/>
      <c r="K448" s="12"/>
    </row>
    <row r="449" spans="3:11" s="2" customFormat="1" ht="15.75" customHeight="1">
      <c r="C449" s="17"/>
      <c r="D449" s="12"/>
      <c r="E449" s="12"/>
      <c r="F449" s="12"/>
      <c r="G449" s="12"/>
      <c r="H449" s="12"/>
      <c r="I449" s="12"/>
      <c r="J449" s="12"/>
      <c r="K449" s="12"/>
    </row>
    <row r="450" spans="3:11" s="2" customFormat="1" ht="15.75" customHeight="1">
      <c r="C450" s="17"/>
      <c r="D450" s="12"/>
      <c r="E450" s="12"/>
      <c r="F450" s="12"/>
      <c r="G450" s="12"/>
      <c r="H450" s="12"/>
      <c r="I450" s="12"/>
      <c r="J450" s="12"/>
      <c r="K450" s="12"/>
    </row>
    <row r="451" spans="3:11" s="2" customFormat="1" ht="15.75" customHeight="1">
      <c r="C451" s="17"/>
      <c r="D451" s="12"/>
      <c r="E451" s="12"/>
      <c r="F451" s="12"/>
      <c r="G451" s="12"/>
      <c r="H451" s="12"/>
      <c r="I451" s="12"/>
      <c r="J451" s="12"/>
      <c r="K451" s="12"/>
    </row>
    <row r="452" spans="3:11" s="2" customFormat="1" ht="15.75" customHeight="1">
      <c r="C452" s="17"/>
      <c r="D452" s="12"/>
      <c r="E452" s="12"/>
      <c r="F452" s="12"/>
      <c r="G452" s="12"/>
      <c r="H452" s="12"/>
      <c r="I452" s="12"/>
      <c r="J452" s="12"/>
      <c r="K452" s="12"/>
    </row>
    <row r="453" spans="3:11" s="2" customFormat="1" ht="15.75" customHeight="1">
      <c r="C453" s="17"/>
      <c r="D453" s="12"/>
      <c r="E453" s="12"/>
      <c r="F453" s="12"/>
      <c r="G453" s="12"/>
      <c r="H453" s="12"/>
      <c r="I453" s="12"/>
      <c r="J453" s="12"/>
      <c r="K453" s="12"/>
    </row>
    <row r="454" spans="3:11" s="2" customFormat="1" ht="15.75" customHeight="1">
      <c r="C454" s="17"/>
      <c r="D454" s="12"/>
      <c r="E454" s="12"/>
      <c r="F454" s="12"/>
      <c r="G454" s="12"/>
      <c r="H454" s="12"/>
      <c r="I454" s="12"/>
      <c r="J454" s="12"/>
      <c r="K454" s="12"/>
    </row>
    <row r="455" spans="3:11" s="2" customFormat="1" ht="15.75" customHeight="1">
      <c r="C455" s="17"/>
      <c r="D455" s="12"/>
      <c r="E455" s="12"/>
      <c r="F455" s="12"/>
      <c r="G455" s="12"/>
      <c r="H455" s="12"/>
      <c r="I455" s="12"/>
      <c r="J455" s="12"/>
      <c r="K455" s="12"/>
    </row>
    <row r="456" spans="3:11" s="2" customFormat="1" ht="15.75" customHeight="1">
      <c r="C456" s="17"/>
      <c r="D456" s="12"/>
      <c r="E456" s="12"/>
      <c r="F456" s="12"/>
      <c r="G456" s="12"/>
      <c r="H456" s="12"/>
      <c r="I456" s="12"/>
      <c r="J456" s="12"/>
      <c r="K456" s="12"/>
    </row>
    <row r="457" spans="3:11" s="2" customFormat="1" ht="15.75" customHeight="1">
      <c r="C457" s="17"/>
      <c r="D457" s="12"/>
      <c r="E457" s="12"/>
      <c r="F457" s="12"/>
      <c r="G457" s="12"/>
      <c r="H457" s="12"/>
      <c r="I457" s="12"/>
      <c r="J457" s="12"/>
      <c r="K457" s="12"/>
    </row>
    <row r="458" spans="3:11" s="2" customFormat="1" ht="15.75" customHeight="1">
      <c r="C458" s="17"/>
      <c r="D458" s="12"/>
      <c r="E458" s="12"/>
      <c r="F458" s="12"/>
      <c r="G458" s="12"/>
      <c r="H458" s="12"/>
      <c r="I458" s="12"/>
      <c r="J458" s="12"/>
      <c r="K458" s="12"/>
    </row>
    <row r="459" spans="3:11" s="2" customFormat="1" ht="15.75" customHeight="1">
      <c r="C459" s="17"/>
      <c r="D459" s="12"/>
      <c r="E459" s="12"/>
      <c r="F459" s="12"/>
      <c r="G459" s="12"/>
      <c r="H459" s="12"/>
      <c r="I459" s="12"/>
      <c r="J459" s="12"/>
      <c r="K459" s="12"/>
    </row>
    <row r="460" spans="3:11" s="2" customFormat="1" ht="15.75" customHeight="1">
      <c r="C460" s="17"/>
      <c r="D460" s="12"/>
      <c r="E460" s="12"/>
      <c r="F460" s="12"/>
      <c r="G460" s="12"/>
      <c r="H460" s="12"/>
      <c r="I460" s="12"/>
      <c r="J460" s="12"/>
      <c r="K460" s="12"/>
    </row>
    <row r="461" spans="3:11" s="2" customFormat="1" ht="15.75" customHeight="1">
      <c r="C461" s="17"/>
      <c r="D461" s="12"/>
      <c r="E461" s="12"/>
      <c r="F461" s="12"/>
      <c r="G461" s="12"/>
      <c r="H461" s="12"/>
      <c r="I461" s="12"/>
      <c r="J461" s="12"/>
      <c r="K461" s="12"/>
    </row>
    <row r="462" spans="3:11" s="2" customFormat="1" ht="15.75" customHeight="1">
      <c r="C462" s="17"/>
      <c r="D462" s="12"/>
      <c r="E462" s="12"/>
      <c r="F462" s="12"/>
      <c r="G462" s="12"/>
      <c r="H462" s="12"/>
      <c r="I462" s="12"/>
      <c r="J462" s="12"/>
      <c r="K462" s="12"/>
    </row>
    <row r="463" spans="3:11" s="2" customFormat="1" ht="15.75" customHeight="1">
      <c r="C463" s="17"/>
      <c r="D463" s="12"/>
      <c r="E463" s="12"/>
      <c r="F463" s="12"/>
      <c r="G463" s="12"/>
      <c r="H463" s="12"/>
      <c r="I463" s="12"/>
      <c r="J463" s="12"/>
      <c r="K463" s="12"/>
    </row>
    <row r="464" spans="3:11" s="2" customFormat="1" ht="15.75" customHeight="1">
      <c r="C464" s="17"/>
      <c r="D464" s="12"/>
      <c r="E464" s="12"/>
      <c r="F464" s="12"/>
      <c r="G464" s="12"/>
      <c r="H464" s="12"/>
      <c r="I464" s="12"/>
      <c r="J464" s="12"/>
      <c r="K464" s="12"/>
    </row>
    <row r="465" spans="3:11" s="2" customFormat="1" ht="15.75" customHeight="1">
      <c r="C465" s="17"/>
      <c r="D465" s="12"/>
      <c r="E465" s="12"/>
      <c r="F465" s="12"/>
      <c r="G465" s="12"/>
      <c r="H465" s="12"/>
      <c r="I465" s="12"/>
      <c r="J465" s="12"/>
      <c r="K465" s="12"/>
    </row>
    <row r="466" spans="3:11" s="2" customFormat="1" ht="15.75" customHeight="1">
      <c r="C466" s="17"/>
      <c r="D466" s="12"/>
      <c r="E466" s="12"/>
      <c r="F466" s="12"/>
      <c r="G466" s="12"/>
      <c r="H466" s="12"/>
      <c r="I466" s="12"/>
      <c r="J466" s="12"/>
      <c r="K466" s="12"/>
    </row>
    <row r="467" spans="3:11" s="2" customFormat="1" ht="15.75" customHeight="1">
      <c r="C467" s="17"/>
      <c r="D467" s="12"/>
      <c r="E467" s="12"/>
      <c r="F467" s="12"/>
      <c r="G467" s="12"/>
      <c r="H467" s="12"/>
      <c r="I467" s="12"/>
      <c r="J467" s="12"/>
      <c r="K467" s="12"/>
    </row>
    <row r="468" spans="3:11" s="2" customFormat="1" ht="15.75" customHeight="1">
      <c r="C468" s="17"/>
      <c r="D468" s="12"/>
      <c r="E468" s="12"/>
      <c r="F468" s="12"/>
      <c r="G468" s="12"/>
      <c r="H468" s="12"/>
      <c r="I468" s="12"/>
      <c r="J468" s="12"/>
      <c r="K468" s="12"/>
    </row>
    <row r="469" spans="3:11" s="2" customFormat="1" ht="15.75" customHeight="1">
      <c r="C469" s="17"/>
      <c r="D469" s="12"/>
      <c r="E469" s="12"/>
      <c r="F469" s="12"/>
      <c r="G469" s="12"/>
      <c r="H469" s="12"/>
      <c r="I469" s="12"/>
      <c r="J469" s="12"/>
      <c r="K469" s="12"/>
    </row>
    <row r="470" spans="3:11" s="2" customFormat="1" ht="15.75" customHeight="1">
      <c r="C470" s="17"/>
      <c r="D470" s="12"/>
      <c r="E470" s="12"/>
      <c r="F470" s="12"/>
      <c r="G470" s="12"/>
      <c r="H470" s="12"/>
      <c r="I470" s="12"/>
      <c r="J470" s="12"/>
      <c r="K470" s="12"/>
    </row>
    <row r="471" spans="3:11" s="2" customFormat="1" ht="15.75" customHeight="1">
      <c r="C471" s="17"/>
      <c r="D471" s="12"/>
      <c r="E471" s="12"/>
      <c r="F471" s="12"/>
      <c r="G471" s="12"/>
      <c r="H471" s="12"/>
      <c r="I471" s="12"/>
      <c r="J471" s="12"/>
      <c r="K471" s="12"/>
    </row>
    <row r="472" spans="3:11" s="2" customFormat="1" ht="15.75" customHeight="1">
      <c r="C472" s="17"/>
      <c r="D472" s="12"/>
      <c r="E472" s="12"/>
      <c r="F472" s="12"/>
      <c r="G472" s="12"/>
      <c r="H472" s="12"/>
      <c r="I472" s="12"/>
      <c r="J472" s="12"/>
      <c r="K472" s="12"/>
    </row>
    <row r="473" spans="3:11" s="2" customFormat="1" ht="15.75" customHeight="1">
      <c r="C473" s="17"/>
      <c r="D473" s="12"/>
      <c r="E473" s="12"/>
      <c r="F473" s="12"/>
      <c r="G473" s="12"/>
      <c r="H473" s="12"/>
      <c r="I473" s="12"/>
      <c r="J473" s="12"/>
      <c r="K473" s="12"/>
    </row>
    <row r="474" spans="3:11" s="2" customFormat="1" ht="15.75" customHeight="1">
      <c r="C474" s="17"/>
      <c r="D474" s="12"/>
      <c r="E474" s="12"/>
      <c r="F474" s="12"/>
      <c r="G474" s="12"/>
      <c r="H474" s="12"/>
      <c r="I474" s="12"/>
      <c r="J474" s="12"/>
      <c r="K474" s="12"/>
    </row>
    <row r="475" spans="3:11" s="2" customFormat="1" ht="15.75" customHeight="1">
      <c r="C475" s="17"/>
      <c r="D475" s="12"/>
      <c r="E475" s="12"/>
      <c r="F475" s="12"/>
      <c r="G475" s="12"/>
      <c r="H475" s="12"/>
      <c r="I475" s="12"/>
      <c r="J475" s="12"/>
      <c r="K475" s="12"/>
    </row>
    <row r="476" spans="3:11" s="2" customFormat="1" ht="15.75" customHeight="1">
      <c r="C476" s="17"/>
      <c r="D476" s="12"/>
      <c r="E476" s="12"/>
      <c r="F476" s="12"/>
      <c r="G476" s="12"/>
      <c r="H476" s="12"/>
      <c r="I476" s="12"/>
      <c r="J476" s="12"/>
      <c r="K476" s="12"/>
    </row>
    <row r="477" spans="3:11" s="2" customFormat="1" ht="15.75" customHeight="1">
      <c r="C477" s="17"/>
      <c r="D477" s="12"/>
      <c r="E477" s="12"/>
      <c r="F477" s="12"/>
      <c r="G477" s="12"/>
      <c r="H477" s="12"/>
      <c r="I477" s="12"/>
      <c r="J477" s="12"/>
      <c r="K477" s="12"/>
    </row>
    <row r="478" spans="3:11" s="2" customFormat="1" ht="15.75" customHeight="1">
      <c r="C478" s="17"/>
      <c r="D478" s="12"/>
      <c r="E478" s="12"/>
      <c r="F478" s="12"/>
      <c r="G478" s="12"/>
      <c r="H478" s="12"/>
      <c r="I478" s="12"/>
      <c r="J478" s="12"/>
      <c r="K478" s="12"/>
    </row>
    <row r="479" spans="3:11" s="2" customFormat="1" ht="15.75" customHeight="1">
      <c r="C479" s="17"/>
      <c r="D479" s="12"/>
      <c r="E479" s="12"/>
      <c r="F479" s="12"/>
      <c r="G479" s="12"/>
      <c r="H479" s="12"/>
      <c r="I479" s="12"/>
      <c r="J479" s="12"/>
      <c r="K479" s="12"/>
    </row>
    <row r="480" spans="3:11" s="2" customFormat="1" ht="15.75" customHeight="1">
      <c r="C480" s="17"/>
      <c r="D480" s="12"/>
      <c r="E480" s="12"/>
      <c r="F480" s="12"/>
      <c r="G480" s="12"/>
      <c r="H480" s="12"/>
      <c r="I480" s="12"/>
      <c r="J480" s="12"/>
      <c r="K480" s="12"/>
    </row>
    <row r="481" spans="3:11" s="2" customFormat="1" ht="15.75" customHeight="1">
      <c r="C481" s="17"/>
      <c r="D481" s="12"/>
      <c r="E481" s="12"/>
      <c r="F481" s="12"/>
      <c r="G481" s="12"/>
      <c r="H481" s="12"/>
      <c r="I481" s="12"/>
      <c r="J481" s="12"/>
      <c r="K481" s="12"/>
    </row>
    <row r="482" spans="3:11" s="2" customFormat="1" ht="15.75" customHeight="1">
      <c r="C482" s="17"/>
      <c r="D482" s="12"/>
      <c r="E482" s="12"/>
      <c r="F482" s="12"/>
      <c r="G482" s="12"/>
      <c r="H482" s="12"/>
      <c r="I482" s="12"/>
      <c r="J482" s="12"/>
      <c r="K482" s="12"/>
    </row>
    <row r="483" spans="3:11" s="2" customFormat="1" ht="15.75" customHeight="1">
      <c r="C483" s="17"/>
      <c r="D483" s="12"/>
      <c r="E483" s="12"/>
      <c r="F483" s="12"/>
      <c r="G483" s="12"/>
      <c r="H483" s="12"/>
      <c r="I483" s="12"/>
      <c r="J483" s="12"/>
      <c r="K483" s="12"/>
    </row>
    <row r="484" spans="3:11" s="2" customFormat="1" ht="15.75" customHeight="1">
      <c r="C484" s="17"/>
      <c r="D484" s="12"/>
      <c r="E484" s="12"/>
      <c r="F484" s="12"/>
      <c r="G484" s="12"/>
      <c r="H484" s="12"/>
      <c r="I484" s="12"/>
      <c r="J484" s="12"/>
      <c r="K484" s="12"/>
    </row>
    <row r="485" spans="3:11" s="2" customFormat="1" ht="15.75" customHeight="1">
      <c r="C485" s="17"/>
      <c r="D485" s="12"/>
      <c r="E485" s="12"/>
      <c r="F485" s="12"/>
      <c r="G485" s="12"/>
      <c r="H485" s="12"/>
      <c r="I485" s="12"/>
      <c r="J485" s="12"/>
      <c r="K485" s="12"/>
    </row>
    <row r="486" spans="3:11" s="2" customFormat="1" ht="15.75" customHeight="1">
      <c r="C486" s="17"/>
      <c r="D486" s="12"/>
      <c r="E486" s="12"/>
      <c r="F486" s="12"/>
      <c r="G486" s="12"/>
      <c r="H486" s="12"/>
      <c r="I486" s="12"/>
      <c r="J486" s="12"/>
      <c r="K486" s="12"/>
    </row>
    <row r="487" spans="3:11" s="2" customFormat="1" ht="15.75" customHeight="1">
      <c r="C487" s="17"/>
      <c r="D487" s="12"/>
      <c r="E487" s="12"/>
      <c r="F487" s="12"/>
      <c r="G487" s="12"/>
      <c r="H487" s="12"/>
      <c r="I487" s="12"/>
      <c r="J487" s="12"/>
      <c r="K487" s="12"/>
    </row>
    <row r="488" spans="3:11" s="2" customFormat="1" ht="15.75" customHeight="1">
      <c r="C488" s="17"/>
      <c r="D488" s="12"/>
      <c r="E488" s="12"/>
      <c r="F488" s="12"/>
      <c r="G488" s="12"/>
      <c r="H488" s="12"/>
      <c r="I488" s="12"/>
      <c r="J488" s="12"/>
      <c r="K488" s="12"/>
    </row>
    <row r="489" spans="3:11" s="2" customFormat="1" ht="15.75" customHeight="1">
      <c r="C489" s="17"/>
      <c r="D489" s="12"/>
      <c r="E489" s="12"/>
      <c r="F489" s="12"/>
      <c r="G489" s="12"/>
      <c r="H489" s="12"/>
      <c r="I489" s="12"/>
      <c r="J489" s="12"/>
      <c r="K489" s="12"/>
    </row>
    <row r="490" spans="3:11" s="2" customFormat="1" ht="15.75" customHeight="1">
      <c r="C490" s="17"/>
      <c r="D490" s="12"/>
      <c r="E490" s="12"/>
      <c r="F490" s="12"/>
      <c r="G490" s="12"/>
      <c r="H490" s="12"/>
      <c r="I490" s="12"/>
      <c r="J490" s="12"/>
      <c r="K490" s="12"/>
    </row>
    <row r="491" spans="3:11" s="2" customFormat="1" ht="15.75" customHeight="1">
      <c r="C491" s="17"/>
      <c r="D491" s="12"/>
      <c r="E491" s="12"/>
      <c r="F491" s="12"/>
      <c r="G491" s="12"/>
      <c r="H491" s="12"/>
      <c r="I491" s="12"/>
      <c r="J491" s="12"/>
      <c r="K491" s="12"/>
    </row>
    <row r="492" spans="3:11" s="2" customFormat="1" ht="15.75" customHeight="1">
      <c r="C492" s="17"/>
      <c r="D492" s="12"/>
      <c r="E492" s="12"/>
      <c r="F492" s="12"/>
      <c r="G492" s="12"/>
      <c r="H492" s="12"/>
      <c r="I492" s="12"/>
      <c r="J492" s="12"/>
      <c r="K492" s="12"/>
    </row>
    <row r="493" spans="3:11" s="2" customFormat="1" ht="15.75" customHeight="1">
      <c r="C493" s="17"/>
      <c r="D493" s="12"/>
      <c r="E493" s="12"/>
      <c r="F493" s="12"/>
      <c r="G493" s="12"/>
      <c r="H493" s="12"/>
      <c r="I493" s="12"/>
      <c r="J493" s="12"/>
      <c r="K493" s="12"/>
    </row>
    <row r="494" spans="3:11" s="2" customFormat="1" ht="15.75" customHeight="1">
      <c r="C494" s="17"/>
      <c r="D494" s="12"/>
      <c r="E494" s="12"/>
      <c r="F494" s="12"/>
      <c r="G494" s="12"/>
      <c r="H494" s="12"/>
      <c r="I494" s="12"/>
      <c r="J494" s="12"/>
      <c r="K494" s="12"/>
    </row>
    <row r="495" spans="3:11" s="2" customFormat="1" ht="15.75" customHeight="1">
      <c r="C495" s="17"/>
      <c r="D495" s="12"/>
      <c r="E495" s="12"/>
      <c r="F495" s="12"/>
      <c r="G495" s="12"/>
      <c r="H495" s="12"/>
      <c r="I495" s="12"/>
      <c r="J495" s="12"/>
      <c r="K495" s="12"/>
    </row>
    <row r="496" spans="3:11" s="2" customFormat="1" ht="15.75" customHeight="1">
      <c r="C496" s="17"/>
      <c r="D496" s="12"/>
      <c r="E496" s="12"/>
      <c r="F496" s="12"/>
      <c r="G496" s="12"/>
      <c r="H496" s="12"/>
      <c r="I496" s="12"/>
      <c r="J496" s="12"/>
      <c r="K496" s="12"/>
    </row>
    <row r="497" spans="3:11" s="2" customFormat="1" ht="15.75" customHeight="1">
      <c r="C497" s="17"/>
      <c r="D497" s="12"/>
      <c r="E497" s="12"/>
      <c r="F497" s="12"/>
      <c r="G497" s="12"/>
      <c r="H497" s="12"/>
      <c r="I497" s="12"/>
      <c r="J497" s="12"/>
      <c r="K497" s="12"/>
    </row>
    <row r="498" spans="3:11" s="2" customFormat="1" ht="15.75" customHeight="1">
      <c r="C498" s="17"/>
      <c r="D498" s="12"/>
      <c r="E498" s="12"/>
      <c r="F498" s="12"/>
      <c r="G498" s="12"/>
      <c r="H498" s="12"/>
      <c r="I498" s="12"/>
      <c r="J498" s="12"/>
      <c r="K498" s="12"/>
    </row>
    <row r="499" spans="3:11" s="2" customFormat="1" ht="15.75" customHeight="1">
      <c r="C499" s="17"/>
      <c r="D499" s="12"/>
      <c r="E499" s="12"/>
      <c r="F499" s="12"/>
      <c r="G499" s="12"/>
      <c r="H499" s="12"/>
      <c r="I499" s="12"/>
      <c r="J499" s="12"/>
      <c r="K499" s="12"/>
    </row>
    <row r="500" spans="3:11" s="2" customFormat="1" ht="15.75" customHeight="1">
      <c r="C500" s="17"/>
      <c r="D500" s="12"/>
      <c r="E500" s="12"/>
      <c r="F500" s="12"/>
      <c r="G500" s="12"/>
      <c r="H500" s="12"/>
      <c r="I500" s="12"/>
      <c r="J500" s="12"/>
      <c r="K500" s="12"/>
    </row>
    <row r="501" spans="3:11" s="2" customFormat="1" ht="15.75" customHeight="1">
      <c r="C501" s="17"/>
      <c r="D501" s="12"/>
      <c r="E501" s="12"/>
      <c r="F501" s="12"/>
      <c r="G501" s="12"/>
      <c r="H501" s="12"/>
      <c r="I501" s="12"/>
      <c r="J501" s="12"/>
      <c r="K501" s="12"/>
    </row>
    <row r="502" spans="3:11" s="2" customFormat="1" ht="15.75" customHeight="1">
      <c r="C502" s="17"/>
      <c r="D502" s="12"/>
      <c r="E502" s="12"/>
      <c r="F502" s="12"/>
      <c r="G502" s="12"/>
      <c r="H502" s="12"/>
      <c r="I502" s="12"/>
      <c r="J502" s="12"/>
      <c r="K502" s="12"/>
    </row>
    <row r="503" spans="3:11" s="2" customFormat="1" ht="15.75" customHeight="1">
      <c r="C503" s="17"/>
      <c r="D503" s="12"/>
      <c r="E503" s="12"/>
      <c r="F503" s="12"/>
      <c r="G503" s="12"/>
      <c r="H503" s="12"/>
      <c r="I503" s="12"/>
      <c r="J503" s="12"/>
      <c r="K503" s="12"/>
    </row>
    <row r="504" spans="3:11" s="2" customFormat="1" ht="15.75" customHeight="1">
      <c r="C504" s="17"/>
      <c r="D504" s="12"/>
      <c r="E504" s="12"/>
      <c r="F504" s="12"/>
      <c r="G504" s="12"/>
      <c r="H504" s="12"/>
      <c r="I504" s="12"/>
      <c r="J504" s="12"/>
      <c r="K504" s="12"/>
    </row>
    <row r="505" spans="3:11" s="2" customFormat="1" ht="15.75" customHeight="1">
      <c r="C505" s="17"/>
      <c r="D505" s="12"/>
      <c r="E505" s="12"/>
      <c r="F505" s="12"/>
      <c r="G505" s="12"/>
      <c r="H505" s="12"/>
      <c r="I505" s="12"/>
      <c r="J505" s="12"/>
      <c r="K505" s="12"/>
    </row>
    <row r="506" spans="3:11" s="2" customFormat="1" ht="15.75" customHeight="1">
      <c r="C506" s="17"/>
      <c r="D506" s="12"/>
      <c r="E506" s="12"/>
      <c r="F506" s="12"/>
      <c r="G506" s="12"/>
      <c r="H506" s="12"/>
      <c r="I506" s="12"/>
      <c r="J506" s="12"/>
      <c r="K506" s="12"/>
    </row>
    <row r="507" spans="3:11" s="2" customFormat="1" ht="15.75" customHeight="1">
      <c r="C507" s="17"/>
      <c r="D507" s="12"/>
      <c r="E507" s="12"/>
      <c r="F507" s="12"/>
      <c r="G507" s="12"/>
      <c r="H507" s="12"/>
      <c r="I507" s="12"/>
      <c r="J507" s="12"/>
      <c r="K507" s="12"/>
    </row>
    <row r="508" spans="3:11" s="2" customFormat="1" ht="15.75" customHeight="1">
      <c r="C508" s="17"/>
      <c r="D508" s="12"/>
      <c r="E508" s="12"/>
      <c r="F508" s="12"/>
      <c r="G508" s="12"/>
      <c r="H508" s="12"/>
      <c r="I508" s="12"/>
      <c r="J508" s="12"/>
      <c r="K508" s="12"/>
    </row>
    <row r="509" spans="3:11" s="2" customFormat="1" ht="15.75" customHeight="1">
      <c r="C509" s="17"/>
      <c r="D509" s="12"/>
      <c r="E509" s="12"/>
      <c r="F509" s="12"/>
      <c r="G509" s="12"/>
      <c r="H509" s="12"/>
      <c r="I509" s="12"/>
      <c r="J509" s="12"/>
      <c r="K509" s="12"/>
    </row>
    <row r="510" spans="3:11" s="2" customFormat="1" ht="15.75" customHeight="1">
      <c r="C510" s="17"/>
      <c r="D510" s="12"/>
      <c r="E510" s="12"/>
      <c r="F510" s="12"/>
      <c r="G510" s="12"/>
      <c r="H510" s="12"/>
      <c r="I510" s="12"/>
      <c r="J510" s="12"/>
      <c r="K510" s="12"/>
    </row>
    <row r="511" spans="3:11" s="2" customFormat="1" ht="15.75" customHeight="1">
      <c r="C511" s="17"/>
      <c r="D511" s="12"/>
      <c r="E511" s="12"/>
      <c r="F511" s="12"/>
      <c r="G511" s="12"/>
      <c r="H511" s="12"/>
      <c r="I511" s="12"/>
      <c r="J511" s="12"/>
      <c r="K511" s="12"/>
    </row>
    <row r="512" spans="3:11" s="2" customFormat="1" ht="15.75" customHeight="1">
      <c r="C512" s="17"/>
      <c r="D512" s="12"/>
      <c r="E512" s="12"/>
      <c r="F512" s="12"/>
      <c r="G512" s="12"/>
      <c r="H512" s="12"/>
      <c r="I512" s="12"/>
      <c r="J512" s="12"/>
      <c r="K512" s="12"/>
    </row>
    <row r="513" spans="3:11" s="2" customFormat="1" ht="15.75" customHeight="1">
      <c r="C513" s="17"/>
      <c r="D513" s="12"/>
      <c r="E513" s="12"/>
      <c r="F513" s="12"/>
      <c r="G513" s="12"/>
      <c r="H513" s="12"/>
      <c r="I513" s="12"/>
      <c r="J513" s="12"/>
      <c r="K513" s="12"/>
    </row>
    <row r="514" spans="3:11" s="2" customFormat="1" ht="15.75" customHeight="1">
      <c r="C514" s="17"/>
      <c r="D514" s="12"/>
      <c r="E514" s="12"/>
      <c r="F514" s="12"/>
      <c r="G514" s="12"/>
      <c r="H514" s="12"/>
      <c r="I514" s="12"/>
      <c r="J514" s="12"/>
      <c r="K514" s="12"/>
    </row>
    <row r="515" spans="3:11" s="2" customFormat="1" ht="15.75" customHeight="1">
      <c r="C515" s="17"/>
      <c r="D515" s="12"/>
      <c r="E515" s="12"/>
      <c r="F515" s="12"/>
      <c r="G515" s="12"/>
      <c r="H515" s="12"/>
      <c r="I515" s="12"/>
      <c r="J515" s="12"/>
      <c r="K515" s="12"/>
    </row>
    <row r="516" spans="3:11" s="2" customFormat="1" ht="15.75" customHeight="1">
      <c r="C516" s="17"/>
      <c r="D516" s="12"/>
      <c r="E516" s="12"/>
      <c r="F516" s="12"/>
      <c r="G516" s="12"/>
      <c r="H516" s="12"/>
      <c r="I516" s="12"/>
      <c r="J516" s="12"/>
      <c r="K516" s="12"/>
    </row>
    <row r="517" spans="3:11" s="2" customFormat="1" ht="15.75" customHeight="1">
      <c r="C517" s="17"/>
      <c r="D517" s="12"/>
      <c r="E517" s="12"/>
      <c r="F517" s="12"/>
      <c r="G517" s="12"/>
      <c r="H517" s="12"/>
      <c r="I517" s="12"/>
      <c r="J517" s="12"/>
      <c r="K517" s="12"/>
    </row>
    <row r="518" spans="3:11" s="2" customFormat="1" ht="15.75" customHeight="1">
      <c r="C518" s="17"/>
      <c r="D518" s="12"/>
      <c r="E518" s="12"/>
      <c r="F518" s="12"/>
      <c r="G518" s="12"/>
      <c r="H518" s="12"/>
      <c r="I518" s="12"/>
      <c r="J518" s="12"/>
      <c r="K518" s="12"/>
    </row>
    <row r="519" spans="3:11" s="2" customFormat="1" ht="15.75" customHeight="1">
      <c r="C519" s="17"/>
      <c r="D519" s="12"/>
      <c r="E519" s="12"/>
      <c r="F519" s="12"/>
      <c r="G519" s="12"/>
      <c r="H519" s="12"/>
      <c r="I519" s="12"/>
      <c r="J519" s="12"/>
      <c r="K519" s="12"/>
    </row>
    <row r="520" spans="3:11" s="2" customFormat="1" ht="15.75" customHeight="1">
      <c r="C520" s="17"/>
      <c r="D520" s="12"/>
      <c r="E520" s="12"/>
      <c r="F520" s="12"/>
      <c r="G520" s="12"/>
      <c r="H520" s="12"/>
      <c r="I520" s="12"/>
      <c r="J520" s="12"/>
      <c r="K520" s="12"/>
    </row>
    <row r="521" spans="3:11" s="2" customFormat="1" ht="15.75" customHeight="1">
      <c r="C521" s="17"/>
      <c r="D521" s="12"/>
      <c r="E521" s="12"/>
      <c r="F521" s="12"/>
      <c r="G521" s="12"/>
      <c r="H521" s="12"/>
      <c r="I521" s="12"/>
      <c r="J521" s="12"/>
      <c r="K521" s="12"/>
    </row>
    <row r="522" spans="3:11" s="2" customFormat="1" ht="15.75" customHeight="1">
      <c r="C522" s="17"/>
      <c r="D522" s="12"/>
      <c r="E522" s="12"/>
      <c r="F522" s="12"/>
      <c r="G522" s="12"/>
      <c r="H522" s="12"/>
      <c r="I522" s="12"/>
      <c r="J522" s="12"/>
      <c r="K522" s="12"/>
    </row>
    <row r="523" spans="3:11" s="2" customFormat="1" ht="15.75" customHeight="1">
      <c r="C523" s="17"/>
      <c r="D523" s="12"/>
      <c r="E523" s="12"/>
      <c r="F523" s="12"/>
      <c r="G523" s="12"/>
      <c r="H523" s="12"/>
      <c r="I523" s="12"/>
      <c r="J523" s="12"/>
      <c r="K523" s="12"/>
    </row>
    <row r="524" spans="3:11" s="2" customFormat="1" ht="15.75" customHeight="1">
      <c r="C524" s="17"/>
      <c r="D524" s="12"/>
      <c r="E524" s="12"/>
      <c r="F524" s="12"/>
      <c r="G524" s="12"/>
      <c r="H524" s="12"/>
      <c r="I524" s="12"/>
      <c r="J524" s="12"/>
      <c r="K524" s="12"/>
    </row>
    <row r="525" spans="3:11" s="2" customFormat="1" ht="15.75" customHeight="1">
      <c r="C525" s="17"/>
      <c r="D525" s="12"/>
      <c r="E525" s="12"/>
      <c r="F525" s="12"/>
      <c r="G525" s="12"/>
      <c r="H525" s="12"/>
      <c r="I525" s="12"/>
      <c r="J525" s="12"/>
      <c r="K525" s="12"/>
    </row>
    <row r="526" spans="3:11" s="2" customFormat="1" ht="15.75" customHeight="1">
      <c r="C526" s="17"/>
      <c r="D526" s="12"/>
      <c r="E526" s="12"/>
      <c r="F526" s="12"/>
      <c r="G526" s="12"/>
      <c r="H526" s="12"/>
      <c r="I526" s="12"/>
      <c r="J526" s="12"/>
      <c r="K526" s="12"/>
    </row>
    <row r="527" spans="3:11" s="2" customFormat="1" ht="15.75" customHeight="1">
      <c r="C527" s="17"/>
      <c r="D527" s="12"/>
      <c r="E527" s="12"/>
      <c r="F527" s="12"/>
      <c r="G527" s="12"/>
      <c r="H527" s="12"/>
      <c r="I527" s="12"/>
      <c r="J527" s="12"/>
      <c r="K527" s="12"/>
    </row>
    <row r="528" spans="3:11" s="2" customFormat="1" ht="15.75" customHeight="1">
      <c r="C528" s="17"/>
      <c r="D528" s="12"/>
      <c r="E528" s="12"/>
      <c r="F528" s="12"/>
      <c r="G528" s="12"/>
      <c r="H528" s="12"/>
      <c r="I528" s="12"/>
      <c r="J528" s="12"/>
      <c r="K528" s="12"/>
    </row>
    <row r="529" spans="3:11" s="2" customFormat="1" ht="15.75" customHeight="1">
      <c r="C529" s="17"/>
      <c r="D529" s="12"/>
      <c r="E529" s="12"/>
      <c r="F529" s="12"/>
      <c r="G529" s="12"/>
      <c r="H529" s="12"/>
      <c r="I529" s="12"/>
      <c r="J529" s="12"/>
      <c r="K529" s="12"/>
    </row>
    <row r="530" spans="3:11" s="2" customFormat="1" ht="15.75" customHeight="1">
      <c r="C530" s="17"/>
      <c r="D530" s="12"/>
      <c r="E530" s="12"/>
      <c r="F530" s="12"/>
      <c r="G530" s="12"/>
      <c r="H530" s="12"/>
      <c r="I530" s="12"/>
      <c r="J530" s="12"/>
      <c r="K530" s="12"/>
    </row>
    <row r="531" spans="3:11" s="2" customFormat="1" ht="15.75" customHeight="1">
      <c r="C531" s="17"/>
      <c r="D531" s="12"/>
      <c r="E531" s="12"/>
      <c r="F531" s="12"/>
      <c r="G531" s="12"/>
      <c r="H531" s="12"/>
      <c r="I531" s="12"/>
      <c r="J531" s="12"/>
      <c r="K531" s="12"/>
    </row>
    <row r="532" spans="3:11" s="2" customFormat="1" ht="15.75" customHeight="1">
      <c r="C532" s="17"/>
      <c r="D532" s="12"/>
      <c r="E532" s="12"/>
      <c r="F532" s="12"/>
      <c r="G532" s="12"/>
      <c r="H532" s="12"/>
      <c r="I532" s="12"/>
      <c r="J532" s="12"/>
      <c r="K532" s="12"/>
    </row>
    <row r="533" spans="3:11" s="2" customFormat="1" ht="15.75" customHeight="1">
      <c r="C533" s="17"/>
      <c r="D533" s="12"/>
      <c r="E533" s="12"/>
      <c r="F533" s="12"/>
      <c r="G533" s="12"/>
      <c r="H533" s="12"/>
      <c r="I533" s="12"/>
      <c r="J533" s="12"/>
      <c r="K533" s="12"/>
    </row>
    <row r="534" spans="3:11" s="2" customFormat="1" ht="15.75" customHeight="1">
      <c r="C534" s="17"/>
      <c r="D534" s="12"/>
      <c r="E534" s="12"/>
      <c r="F534" s="12"/>
      <c r="G534" s="12"/>
      <c r="H534" s="12"/>
      <c r="I534" s="12"/>
      <c r="J534" s="12"/>
      <c r="K534" s="12"/>
    </row>
    <row r="535" spans="3:11" s="2" customFormat="1" ht="15.75" customHeight="1">
      <c r="C535" s="17"/>
      <c r="D535" s="12"/>
      <c r="E535" s="12"/>
      <c r="F535" s="12"/>
      <c r="G535" s="12"/>
      <c r="H535" s="12"/>
      <c r="I535" s="12"/>
      <c r="J535" s="12"/>
      <c r="K535" s="12"/>
    </row>
    <row r="536" spans="3:11" s="2" customFormat="1" ht="15.75" customHeight="1">
      <c r="C536" s="17"/>
      <c r="D536" s="12"/>
      <c r="E536" s="12"/>
      <c r="F536" s="12"/>
      <c r="G536" s="12"/>
      <c r="H536" s="12"/>
      <c r="I536" s="12"/>
      <c r="J536" s="12"/>
      <c r="K536" s="12"/>
    </row>
    <row r="537" spans="3:11" s="2" customFormat="1" ht="15.75" customHeight="1">
      <c r="C537" s="17"/>
      <c r="D537" s="12"/>
      <c r="E537" s="12"/>
      <c r="F537" s="12"/>
      <c r="G537" s="12"/>
      <c r="H537" s="12"/>
      <c r="I537" s="12"/>
      <c r="J537" s="12"/>
      <c r="K537" s="12"/>
    </row>
    <row r="538" spans="3:11" s="2" customFormat="1" ht="15.75" customHeight="1">
      <c r="C538" s="17"/>
      <c r="D538" s="12"/>
      <c r="E538" s="12"/>
      <c r="F538" s="12"/>
      <c r="G538" s="12"/>
      <c r="H538" s="12"/>
      <c r="I538" s="12"/>
      <c r="J538" s="12"/>
      <c r="K538" s="12"/>
    </row>
    <row r="539" spans="3:11" s="2" customFormat="1" ht="15.75" customHeight="1">
      <c r="C539" s="17"/>
      <c r="D539" s="12"/>
      <c r="E539" s="12"/>
      <c r="F539" s="12"/>
      <c r="G539" s="12"/>
      <c r="H539" s="12"/>
      <c r="I539" s="12"/>
      <c r="J539" s="12"/>
      <c r="K539" s="12"/>
    </row>
    <row r="540" spans="3:11" s="2" customFormat="1" ht="15.75" customHeight="1">
      <c r="C540" s="17"/>
      <c r="D540" s="12"/>
      <c r="E540" s="12"/>
      <c r="F540" s="12"/>
      <c r="G540" s="12"/>
      <c r="H540" s="12"/>
      <c r="I540" s="12"/>
      <c r="J540" s="12"/>
      <c r="K540" s="12"/>
    </row>
    <row r="541" spans="3:11" s="2" customFormat="1" ht="15.75" customHeight="1">
      <c r="C541" s="17"/>
      <c r="D541" s="12"/>
      <c r="E541" s="12"/>
      <c r="F541" s="12"/>
      <c r="G541" s="12"/>
      <c r="H541" s="12"/>
      <c r="I541" s="12"/>
      <c r="J541" s="12"/>
      <c r="K541" s="12"/>
    </row>
    <row r="542" spans="3:11" s="2" customFormat="1" ht="15.75" customHeight="1">
      <c r="C542" s="17"/>
      <c r="D542" s="12"/>
      <c r="E542" s="12"/>
      <c r="F542" s="12"/>
      <c r="G542" s="12"/>
      <c r="H542" s="12"/>
      <c r="I542" s="12"/>
      <c r="J542" s="12"/>
      <c r="K542" s="12"/>
    </row>
    <row r="543" spans="3:11" s="2" customFormat="1" ht="15.75" customHeight="1">
      <c r="C543" s="17"/>
      <c r="D543" s="12"/>
      <c r="E543" s="12"/>
      <c r="F543" s="12"/>
      <c r="G543" s="12"/>
      <c r="H543" s="12"/>
      <c r="I543" s="12"/>
      <c r="J543" s="12"/>
      <c r="K543" s="12"/>
    </row>
    <row r="544" spans="3:11" s="2" customFormat="1" ht="15.75" customHeight="1">
      <c r="C544" s="17"/>
      <c r="D544" s="12"/>
      <c r="E544" s="12"/>
      <c r="F544" s="12"/>
      <c r="G544" s="12"/>
      <c r="H544" s="12"/>
      <c r="I544" s="12"/>
      <c r="J544" s="12"/>
      <c r="K544" s="12"/>
    </row>
  </sheetData>
  <sortState ref="O7:R13">
    <sortCondition descending="1" ref="P7:P13"/>
  </sortState>
  <pageMargins left="0.7" right="0.7" top="0.75" bottom="0.75" header="0.3" footer="0.3"/>
  <pageSetup orientation="portrait" horizontalDpi="0" verticalDpi="0" r:id="rId1"/>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3"/>
  <dimension ref="B1:BK547"/>
  <sheetViews>
    <sheetView showGridLines="0" zoomScale="90" zoomScaleNormal="90" zoomScalePageLayoutView="90" workbookViewId="0">
      <selection activeCell="D23" sqref="D23"/>
    </sheetView>
  </sheetViews>
  <sheetFormatPr defaultColWidth="8.875" defaultRowHeight="15.75" customHeight="1"/>
  <cols>
    <col min="1" max="1" width="3.5" style="47" customWidth="1"/>
    <col min="2" max="2" width="11" style="47" bestFit="1" customWidth="1"/>
    <col min="3" max="3" width="22.375" style="47" customWidth="1"/>
    <col min="4" max="4" width="16.75" style="47" customWidth="1"/>
    <col min="5" max="5" width="15" style="47" customWidth="1"/>
    <col min="6" max="6" width="16.125" style="47" customWidth="1"/>
    <col min="7" max="7" width="15.875" style="47" customWidth="1"/>
    <col min="8" max="8" width="8.5" style="47" customWidth="1"/>
    <col min="9" max="9" width="11.875" style="47" customWidth="1"/>
    <col min="10" max="10" width="8.5" style="47" customWidth="1"/>
    <col min="11" max="25" width="9.375" style="47" customWidth="1"/>
    <col min="26" max="26" width="8.875" style="47"/>
    <col min="27" max="27" width="11" style="47" customWidth="1"/>
    <col min="28" max="28" width="31.625" style="47" customWidth="1"/>
    <col min="29" max="29" width="17.25" style="47" customWidth="1"/>
    <col min="30" max="30" width="17.75" style="47" customWidth="1"/>
    <col min="31" max="31" width="19.25" style="47" customWidth="1"/>
    <col min="32" max="32" width="14.25" style="47" customWidth="1"/>
    <col min="33" max="55" width="8.875" style="47"/>
    <col min="56" max="56" width="18.25" style="47" customWidth="1"/>
    <col min="57" max="62" width="16.75" style="47" bestFit="1" customWidth="1"/>
    <col min="63" max="16384" width="8.875" style="47"/>
  </cols>
  <sheetData>
    <row r="1" spans="2:63" ht="16.5" customHeight="1"/>
    <row r="2" spans="2:63">
      <c r="B2" s="113" t="s">
        <v>1069</v>
      </c>
    </row>
    <row r="4" spans="2:63" s="35" customFormat="1">
      <c r="B4" s="422" t="s">
        <v>356</v>
      </c>
      <c r="C4" s="422"/>
      <c r="D4" s="422"/>
      <c r="E4" s="422"/>
      <c r="F4" s="37"/>
      <c r="G4" s="37"/>
      <c r="H4" s="37"/>
      <c r="I4" s="37"/>
      <c r="J4" s="37"/>
      <c r="Z4" s="34"/>
      <c r="AA4" s="423" t="s">
        <v>920</v>
      </c>
      <c r="AB4" s="423"/>
      <c r="AC4" s="423"/>
      <c r="AD4" s="423"/>
    </row>
    <row r="5" spans="2:63" ht="16.5" customHeight="1">
      <c r="B5" s="133" t="s">
        <v>284</v>
      </c>
      <c r="C5" s="133" t="s">
        <v>90</v>
      </c>
      <c r="D5" s="96" t="s">
        <v>91</v>
      </c>
      <c r="E5" s="96" t="s">
        <v>92</v>
      </c>
      <c r="F5" s="41"/>
      <c r="G5" s="41"/>
      <c r="H5" s="41"/>
      <c r="I5" s="41"/>
      <c r="Z5" s="36"/>
      <c r="AA5" s="133" t="s">
        <v>284</v>
      </c>
      <c r="AB5" s="133" t="s">
        <v>90</v>
      </c>
      <c r="AC5" s="96" t="s">
        <v>91</v>
      </c>
      <c r="AD5" s="96" t="s">
        <v>92</v>
      </c>
    </row>
    <row r="6" spans="2:63" ht="16.5" customHeight="1">
      <c r="B6" s="148">
        <v>0.125</v>
      </c>
      <c r="C6" s="82" t="s">
        <v>154</v>
      </c>
      <c r="D6" s="49">
        <f t="shared" ref="D6:D11" si="0">E6/$E$13</f>
        <v>0.12941176470588237</v>
      </c>
      <c r="E6" s="48">
        <f t="shared" ref="E6:E11" si="1">COUNTIF($E$45:$E$547,C6)</f>
        <v>11</v>
      </c>
      <c r="F6" s="41"/>
      <c r="G6" s="41"/>
      <c r="H6" s="41"/>
      <c r="I6" s="41"/>
      <c r="J6" s="48"/>
      <c r="Z6" s="36"/>
      <c r="AA6" s="85">
        <v>0.125</v>
      </c>
      <c r="AB6" s="82" t="s">
        <v>154</v>
      </c>
      <c r="AC6" s="49">
        <f t="shared" ref="AC6:AC11" si="2">AD6/$AD$13</f>
        <v>0.10588235294117647</v>
      </c>
      <c r="AD6" s="48">
        <f t="shared" ref="AD6:AD11" si="3">COUNTIF($G$45:$G$547,AB6)</f>
        <v>9</v>
      </c>
      <c r="BD6" s="396"/>
      <c r="BE6" s="397"/>
      <c r="BF6" s="397"/>
      <c r="BG6" s="397"/>
      <c r="BH6" s="397"/>
      <c r="BI6" s="397"/>
      <c r="BJ6" s="397"/>
      <c r="BK6" s="173"/>
    </row>
    <row r="7" spans="2:63" ht="16.5" customHeight="1">
      <c r="B7" s="81">
        <v>7.0000000000000007E-2</v>
      </c>
      <c r="C7" s="82" t="s">
        <v>113</v>
      </c>
      <c r="D7" s="49">
        <f t="shared" si="0"/>
        <v>0.22352941176470589</v>
      </c>
      <c r="E7" s="48">
        <f t="shared" si="1"/>
        <v>19</v>
      </c>
      <c r="J7" s="48"/>
      <c r="Z7" s="36"/>
      <c r="AA7" s="86">
        <v>7.0000000000000007E-2</v>
      </c>
      <c r="AB7" s="82" t="s">
        <v>113</v>
      </c>
      <c r="AC7" s="49">
        <f t="shared" si="2"/>
        <v>0.23529411764705882</v>
      </c>
      <c r="AD7" s="48">
        <f t="shared" si="3"/>
        <v>20</v>
      </c>
      <c r="BD7" s="397"/>
      <c r="BE7" s="397"/>
      <c r="BF7" s="397"/>
      <c r="BG7" s="397"/>
      <c r="BH7" s="397"/>
      <c r="BI7" s="397"/>
      <c r="BJ7" s="397"/>
      <c r="BK7" s="173"/>
    </row>
    <row r="8" spans="2:63" ht="16.5" customHeight="1">
      <c r="B8" s="81">
        <v>0.03</v>
      </c>
      <c r="C8" s="82" t="s">
        <v>114</v>
      </c>
      <c r="D8" s="49">
        <f t="shared" si="0"/>
        <v>0.45882352941176469</v>
      </c>
      <c r="E8" s="48">
        <f t="shared" si="1"/>
        <v>39</v>
      </c>
      <c r="J8" s="44"/>
      <c r="Z8" s="36"/>
      <c r="AA8" s="86">
        <v>0.03</v>
      </c>
      <c r="AB8" s="82" t="s">
        <v>114</v>
      </c>
      <c r="AC8" s="49">
        <f t="shared" si="2"/>
        <v>0.44705882352941179</v>
      </c>
      <c r="AD8" s="48">
        <f t="shared" si="3"/>
        <v>38</v>
      </c>
      <c r="BD8" s="397"/>
      <c r="BE8" s="397"/>
      <c r="BF8" s="397"/>
      <c r="BG8" s="397"/>
      <c r="BH8" s="397"/>
      <c r="BI8" s="397"/>
      <c r="BJ8" s="397"/>
      <c r="BK8" s="173"/>
    </row>
    <row r="9" spans="2:63" ht="16.5" customHeight="1">
      <c r="B9" s="81">
        <v>-0.03</v>
      </c>
      <c r="C9" s="82" t="s">
        <v>155</v>
      </c>
      <c r="D9" s="49">
        <f t="shared" si="0"/>
        <v>0.12941176470588237</v>
      </c>
      <c r="E9" s="48">
        <f t="shared" si="1"/>
        <v>11</v>
      </c>
      <c r="J9" s="48"/>
      <c r="Z9" s="36"/>
      <c r="AA9" s="86">
        <v>-0.03</v>
      </c>
      <c r="AB9" s="82" t="s">
        <v>155</v>
      </c>
      <c r="AC9" s="49">
        <f t="shared" si="2"/>
        <v>0.10588235294117647</v>
      </c>
      <c r="AD9" s="48">
        <f t="shared" si="3"/>
        <v>9</v>
      </c>
      <c r="BD9" s="397"/>
      <c r="BE9" s="397"/>
      <c r="BF9" s="397"/>
      <c r="BG9" s="397"/>
      <c r="BH9" s="397"/>
      <c r="BI9" s="397"/>
      <c r="BJ9" s="397"/>
      <c r="BK9" s="173"/>
    </row>
    <row r="10" spans="2:63" ht="16.5" customHeight="1">
      <c r="B10" s="81">
        <v>-7.0000000000000007E-2</v>
      </c>
      <c r="C10" s="82" t="s">
        <v>156</v>
      </c>
      <c r="D10" s="49">
        <f t="shared" si="0"/>
        <v>2.3529411764705882E-2</v>
      </c>
      <c r="E10" s="48">
        <f t="shared" si="1"/>
        <v>2</v>
      </c>
      <c r="J10" s="48"/>
      <c r="Z10" s="36"/>
      <c r="AA10" s="86">
        <v>-7.0000000000000007E-2</v>
      </c>
      <c r="AB10" s="82" t="s">
        <v>156</v>
      </c>
      <c r="AC10" s="49">
        <f t="shared" si="2"/>
        <v>4.7058823529411764E-2</v>
      </c>
      <c r="AD10" s="48">
        <f t="shared" si="3"/>
        <v>4</v>
      </c>
      <c r="BD10" s="398"/>
      <c r="BE10" s="399"/>
      <c r="BF10" s="399"/>
      <c r="BG10" s="399"/>
      <c r="BH10" s="399"/>
      <c r="BI10" s="399"/>
      <c r="BJ10" s="399"/>
      <c r="BK10" s="173"/>
    </row>
    <row r="11" spans="2:63" ht="16.5" customHeight="1">
      <c r="B11" s="148">
        <v>-0.125</v>
      </c>
      <c r="C11" s="82" t="s">
        <v>234</v>
      </c>
      <c r="D11" s="49">
        <f t="shared" si="0"/>
        <v>3.5294117647058823E-2</v>
      </c>
      <c r="E11" s="48">
        <f t="shared" si="1"/>
        <v>3</v>
      </c>
      <c r="Z11" s="36"/>
      <c r="AA11" s="85">
        <v>-0.125</v>
      </c>
      <c r="AB11" s="82" t="s">
        <v>234</v>
      </c>
      <c r="AC11" s="49">
        <f t="shared" si="2"/>
        <v>5.8823529411764705E-2</v>
      </c>
      <c r="AD11" s="48">
        <f t="shared" si="3"/>
        <v>5</v>
      </c>
      <c r="BD11" s="400"/>
      <c r="BE11" s="400"/>
      <c r="BF11" s="400"/>
      <c r="BG11" s="400"/>
      <c r="BH11" s="400"/>
      <c r="BI11" s="400"/>
      <c r="BJ11" s="400"/>
      <c r="BK11" s="173"/>
    </row>
    <row r="12" spans="2:63" ht="16.5" customHeight="1">
      <c r="B12" s="5"/>
      <c r="C12" s="36"/>
      <c r="D12" s="49"/>
      <c r="Z12" s="44"/>
      <c r="AA12" s="44"/>
      <c r="AB12" s="36"/>
      <c r="AC12" s="49"/>
      <c r="BD12" s="401"/>
      <c r="BE12" s="402"/>
      <c r="BF12" s="402"/>
      <c r="BG12" s="402"/>
      <c r="BH12" s="402"/>
      <c r="BI12" s="403"/>
      <c r="BJ12" s="404"/>
      <c r="BK12" s="173"/>
    </row>
    <row r="13" spans="2:63" ht="16.5" customHeight="1">
      <c r="B13" s="129" t="s">
        <v>243</v>
      </c>
      <c r="C13" s="97">
        <f>SUMPRODUCT(B6:B11,E6:E11)/E13</f>
        <v>3.5647058823529407E-2</v>
      </c>
      <c r="D13" s="133" t="s">
        <v>89</v>
      </c>
      <c r="E13" s="96">
        <f>SUM(E6:E12)</f>
        <v>85</v>
      </c>
      <c r="Z13" s="36"/>
      <c r="AA13" s="129" t="s">
        <v>243</v>
      </c>
      <c r="AB13" s="97">
        <f>SUMPRODUCT(AA6:AA11,AD6:AD11)/AD13</f>
        <v>2.9294117647058825E-2</v>
      </c>
      <c r="AC13" s="96" t="s">
        <v>89</v>
      </c>
      <c r="AD13" s="96">
        <f>SUM(AD6:AD11)</f>
        <v>85</v>
      </c>
      <c r="BD13" s="401"/>
      <c r="BE13" s="402"/>
      <c r="BF13" s="402"/>
      <c r="BG13" s="402"/>
      <c r="BH13" s="402"/>
      <c r="BI13" s="403"/>
      <c r="BJ13" s="404"/>
      <c r="BK13" s="173"/>
    </row>
    <row r="14" spans="2:63" ht="16.5" customHeight="1">
      <c r="B14" s="164" t="s">
        <v>241</v>
      </c>
      <c r="C14" s="112"/>
      <c r="D14" s="112"/>
      <c r="E14" s="129">
        <f>COUNTA('AMZN Auto Part MASTER'!$D$4:$CS$4)</f>
        <v>86</v>
      </c>
      <c r="AA14" s="164" t="s">
        <v>241</v>
      </c>
      <c r="AB14" s="112"/>
      <c r="AC14" s="112"/>
      <c r="AD14" s="129">
        <f>COUNTA('AMZN Auto Part MASTER'!$D$4:$CS$4)</f>
        <v>86</v>
      </c>
      <c r="BD14" s="401"/>
      <c r="BE14" s="402"/>
      <c r="BF14" s="402"/>
      <c r="BG14" s="402"/>
      <c r="BH14" s="402"/>
      <c r="BI14" s="403"/>
      <c r="BJ14" s="404"/>
      <c r="BK14" s="173"/>
    </row>
    <row r="15" spans="2:63" ht="16.5" customHeight="1">
      <c r="BD15" s="401"/>
      <c r="BE15" s="402"/>
      <c r="BF15" s="402"/>
      <c r="BG15" s="402"/>
      <c r="BH15" s="402"/>
      <c r="BI15" s="403"/>
      <c r="BJ15" s="404"/>
      <c r="BK15" s="173"/>
    </row>
    <row r="16" spans="2:63" ht="16.5" customHeight="1">
      <c r="C16" s="7"/>
      <c r="D16" s="9"/>
      <c r="E16" s="7"/>
      <c r="AA16" s="47" t="s">
        <v>1077</v>
      </c>
      <c r="BD16" s="401"/>
      <c r="BE16" s="403"/>
      <c r="BF16" s="403"/>
      <c r="BG16" s="403"/>
      <c r="BH16" s="403"/>
      <c r="BI16" s="403"/>
      <c r="BJ16" s="404"/>
      <c r="BK16" s="173"/>
    </row>
    <row r="17" spans="2:63" ht="16.5" customHeight="1">
      <c r="C17" s="87"/>
      <c r="D17" s="9"/>
      <c r="E17" s="7"/>
      <c r="BD17" s="401"/>
      <c r="BE17" s="403"/>
      <c r="BF17" s="403"/>
      <c r="BG17" s="403"/>
      <c r="BH17" s="403"/>
      <c r="BI17" s="403"/>
      <c r="BJ17" s="404"/>
      <c r="BK17" s="173"/>
    </row>
    <row r="18" spans="2:63" ht="16.5" customHeight="1">
      <c r="BD18" s="173"/>
      <c r="BE18" s="173"/>
      <c r="BF18" s="173"/>
      <c r="BG18" s="173"/>
      <c r="BH18" s="173"/>
      <c r="BI18" s="173"/>
      <c r="BJ18" s="173"/>
      <c r="BK18" s="173"/>
    </row>
    <row r="19" spans="2:63" ht="16.5" customHeight="1">
      <c r="BD19" s="173"/>
      <c r="BE19" s="173"/>
      <c r="BF19" s="173"/>
      <c r="BG19" s="173"/>
      <c r="BH19" s="173"/>
      <c r="BI19" s="173"/>
      <c r="BJ19" s="173"/>
      <c r="BK19" s="173"/>
    </row>
    <row r="20" spans="2:63" ht="16.5" customHeight="1">
      <c r="BD20" s="173"/>
      <c r="BE20" s="173"/>
      <c r="BF20" s="173"/>
      <c r="BG20" s="173"/>
      <c r="BH20" s="173"/>
      <c r="BI20" s="173"/>
      <c r="BJ20" s="173"/>
      <c r="BK20" s="173"/>
    </row>
    <row r="21" spans="2:63" ht="16.5" customHeight="1">
      <c r="BD21" s="173"/>
      <c r="BE21" s="173"/>
      <c r="BF21" s="173"/>
      <c r="BG21" s="173"/>
      <c r="BH21" s="173"/>
      <c r="BI21" s="173"/>
      <c r="BJ21" s="173"/>
      <c r="BK21" s="173"/>
    </row>
    <row r="22" spans="2:63" ht="16.5" customHeight="1">
      <c r="BD22" s="173"/>
      <c r="BE22" s="173"/>
      <c r="BF22" s="173"/>
      <c r="BG22" s="173"/>
      <c r="BH22" s="173"/>
      <c r="BI22" s="173"/>
      <c r="BJ22" s="173"/>
      <c r="BK22" s="173"/>
    </row>
    <row r="23" spans="2:63" ht="16.5" customHeight="1"/>
    <row r="24" spans="2:63" ht="16.5" customHeight="1">
      <c r="B24" s="173"/>
      <c r="C24" s="173"/>
      <c r="D24" s="173"/>
      <c r="E24" s="173"/>
      <c r="F24" s="173"/>
      <c r="G24" s="173"/>
      <c r="H24" s="173"/>
      <c r="I24" s="173"/>
    </row>
    <row r="25" spans="2:63" ht="16.5" customHeight="1">
      <c r="B25" s="420"/>
      <c r="C25" s="173"/>
      <c r="D25" s="173"/>
      <c r="E25" s="173"/>
      <c r="F25" s="173"/>
      <c r="G25" s="173"/>
      <c r="H25" s="173"/>
      <c r="I25" s="173"/>
    </row>
    <row r="26" spans="2:63" ht="16.5" customHeight="1">
      <c r="B26" s="398"/>
      <c r="C26" s="399"/>
      <c r="D26" s="399"/>
      <c r="E26" s="399"/>
      <c r="F26" s="399"/>
      <c r="G26" s="399"/>
      <c r="H26" s="173"/>
      <c r="I26" s="173"/>
      <c r="AA26" s="184" t="s">
        <v>1084</v>
      </c>
    </row>
    <row r="27" spans="2:63" ht="16.5" customHeight="1">
      <c r="B27" s="421"/>
      <c r="C27" s="400"/>
      <c r="D27" s="400"/>
      <c r="E27" s="400"/>
      <c r="F27" s="400"/>
      <c r="G27" s="400"/>
      <c r="H27" s="173"/>
      <c r="I27" s="173"/>
      <c r="AA27" s="374" t="s">
        <v>1075</v>
      </c>
      <c r="AB27" s="375">
        <v>42940</v>
      </c>
      <c r="AC27" s="375">
        <v>43031</v>
      </c>
      <c r="AD27" s="375">
        <v>43133</v>
      </c>
      <c r="AE27" s="375">
        <v>43214</v>
      </c>
      <c r="AF27" s="375">
        <v>43294</v>
      </c>
    </row>
    <row r="28" spans="2:63" ht="16.5" customHeight="1">
      <c r="B28" s="401"/>
      <c r="C28" s="402"/>
      <c r="D28" s="402"/>
      <c r="E28" s="402"/>
      <c r="F28" s="402"/>
      <c r="G28" s="403"/>
      <c r="H28" s="173"/>
      <c r="I28" s="173"/>
      <c r="AA28" s="382" t="s">
        <v>90</v>
      </c>
      <c r="AB28" s="96" t="s">
        <v>1076</v>
      </c>
      <c r="AC28" s="96" t="s">
        <v>1076</v>
      </c>
      <c r="AD28" s="96" t="s">
        <v>1076</v>
      </c>
      <c r="AE28" s="96" t="s">
        <v>1076</v>
      </c>
      <c r="AF28" s="96" t="s">
        <v>1076</v>
      </c>
    </row>
    <row r="29" spans="2:63" ht="16.5" customHeight="1">
      <c r="B29" s="401"/>
      <c r="C29" s="402"/>
      <c r="D29" s="402"/>
      <c r="E29" s="402"/>
      <c r="F29" s="402"/>
      <c r="G29" s="403"/>
      <c r="H29" s="173"/>
      <c r="I29" s="173"/>
      <c r="AA29" s="82" t="s">
        <v>154</v>
      </c>
      <c r="AB29" s="376">
        <v>0.17</v>
      </c>
      <c r="AC29" s="376">
        <v>0.15</v>
      </c>
      <c r="AD29" s="376">
        <v>0.12</v>
      </c>
      <c r="AE29" s="376">
        <v>0.04</v>
      </c>
      <c r="AF29" s="377">
        <v>0.06</v>
      </c>
    </row>
    <row r="30" spans="2:63" ht="16.5" customHeight="1">
      <c r="B30" s="401"/>
      <c r="C30" s="402"/>
      <c r="D30" s="402"/>
      <c r="E30" s="402"/>
      <c r="F30" s="402"/>
      <c r="G30" s="403"/>
      <c r="H30" s="173"/>
      <c r="I30" s="173"/>
      <c r="AA30" s="82" t="s">
        <v>113</v>
      </c>
      <c r="AB30" s="376">
        <v>0.2</v>
      </c>
      <c r="AC30" s="376">
        <v>0.16</v>
      </c>
      <c r="AD30" s="376">
        <v>0.22</v>
      </c>
      <c r="AE30" s="376">
        <v>0.15</v>
      </c>
      <c r="AF30" s="377">
        <v>0.2</v>
      </c>
    </row>
    <row r="31" spans="2:63" ht="16.5" customHeight="1">
      <c r="B31" s="401"/>
      <c r="C31" s="402"/>
      <c r="D31" s="402"/>
      <c r="E31" s="402"/>
      <c r="F31" s="402"/>
      <c r="G31" s="403"/>
      <c r="H31" s="173"/>
      <c r="I31" s="173"/>
      <c r="AA31" s="82" t="s">
        <v>114</v>
      </c>
      <c r="AB31" s="376">
        <v>0.44</v>
      </c>
      <c r="AC31" s="376">
        <v>0.44</v>
      </c>
      <c r="AD31" s="376">
        <v>0.5</v>
      </c>
      <c r="AE31" s="376">
        <v>0.54</v>
      </c>
      <c r="AF31" s="377">
        <v>0.56999999999999995</v>
      </c>
    </row>
    <row r="32" spans="2:63" ht="16.5" customHeight="1">
      <c r="B32" s="401"/>
      <c r="C32" s="403"/>
      <c r="D32" s="403"/>
      <c r="E32" s="403"/>
      <c r="F32" s="403"/>
      <c r="G32" s="403"/>
      <c r="H32" s="173"/>
      <c r="I32" s="173"/>
      <c r="AA32" s="82" t="s">
        <v>155</v>
      </c>
      <c r="AB32" s="376">
        <v>0.1</v>
      </c>
      <c r="AC32" s="376">
        <v>0.2</v>
      </c>
      <c r="AD32" s="376">
        <v>0.14634146341463414</v>
      </c>
      <c r="AE32" s="376">
        <v>0.21</v>
      </c>
      <c r="AF32" s="377">
        <v>0.11</v>
      </c>
    </row>
    <row r="33" spans="2:32" ht="16.5" customHeight="1">
      <c r="B33" s="401"/>
      <c r="C33" s="403"/>
      <c r="D33" s="403"/>
      <c r="E33" s="403"/>
      <c r="F33" s="403"/>
      <c r="G33" s="403"/>
      <c r="H33" s="173"/>
      <c r="I33" s="173"/>
      <c r="AA33" s="82" t="s">
        <v>156</v>
      </c>
      <c r="AB33" s="377">
        <v>0.02</v>
      </c>
      <c r="AC33" s="377">
        <v>0</v>
      </c>
      <c r="AD33" s="377">
        <v>0</v>
      </c>
      <c r="AE33" s="377">
        <v>0.01</v>
      </c>
      <c r="AF33" s="377">
        <v>3.4482758620689655E-2</v>
      </c>
    </row>
    <row r="34" spans="2:32" ht="16.5" customHeight="1">
      <c r="AA34" s="82" t="s">
        <v>234</v>
      </c>
      <c r="AB34" s="377">
        <v>0.06</v>
      </c>
      <c r="AC34" s="377">
        <v>0.05</v>
      </c>
      <c r="AD34" s="377">
        <v>0.01</v>
      </c>
      <c r="AE34" s="377">
        <v>4.8192771084337352E-2</v>
      </c>
      <c r="AF34" s="377">
        <v>2.2988505747126436E-2</v>
      </c>
    </row>
    <row r="35" spans="2:32" ht="16.5" customHeight="1"/>
    <row r="36" spans="2:32" ht="16.5" customHeight="1"/>
    <row r="37" spans="2:32" ht="16.5" customHeight="1"/>
    <row r="38" spans="2:32" ht="11.25" customHeight="1"/>
    <row r="39" spans="2:32" ht="11.25" customHeight="1"/>
    <row r="40" spans="2:32" ht="11.25" customHeight="1"/>
    <row r="41" spans="2:32" ht="11.25" customHeight="1"/>
    <row r="42" spans="2:32" ht="11.25" customHeight="1"/>
    <row r="43" spans="2:32" ht="11.25" customHeight="1"/>
    <row r="44" spans="2:32" ht="47.25">
      <c r="B44" s="150" t="s">
        <v>287</v>
      </c>
      <c r="C44" s="150" t="s">
        <v>286</v>
      </c>
      <c r="D44" s="169" t="s">
        <v>356</v>
      </c>
      <c r="E44" s="169" t="s">
        <v>512</v>
      </c>
      <c r="F44" s="169" t="s">
        <v>920</v>
      </c>
      <c r="G44" s="169" t="s">
        <v>512</v>
      </c>
    </row>
    <row r="45" spans="2:32" ht="16.5" customHeight="1">
      <c r="B45" s="260" t="str">
        <f>'AMZN Auto Part MASTER'!$D$4</f>
        <v>Independent</v>
      </c>
      <c r="C45" s="17" t="s">
        <v>5</v>
      </c>
      <c r="D45" s="264" t="str">
        <f>'AMZN Auto Part MASTER'!$D$12</f>
        <v>Up 5-9%</v>
      </c>
      <c r="E45" s="228" t="s">
        <v>113</v>
      </c>
      <c r="F45" s="264" t="str">
        <f>'AMZN Auto Part MASTER'!$D$13</f>
        <v>Up 5-9%</v>
      </c>
      <c r="G45" s="230" t="s">
        <v>113</v>
      </c>
    </row>
    <row r="46" spans="2:32" ht="16.5" customHeight="1">
      <c r="B46" s="260" t="str">
        <f>'AMZN Auto Part MASTER'!$E$4</f>
        <v>Independent</v>
      </c>
      <c r="C46" s="17" t="s">
        <v>6</v>
      </c>
      <c r="D46" s="264" t="str">
        <f>'AMZN Auto Part MASTER'!$E$12</f>
        <v>Up 1-5%</v>
      </c>
      <c r="E46" s="228" t="s">
        <v>114</v>
      </c>
      <c r="F46" s="264" t="str">
        <f>'AMZN Auto Part MASTER'!$E$13</f>
        <v>Down 1-5%</v>
      </c>
      <c r="G46" s="230" t="s">
        <v>155</v>
      </c>
    </row>
    <row r="47" spans="2:32" s="2" customFormat="1">
      <c r="B47" s="260" t="str">
        <f>'AMZN Auto Part MASTER'!$F$4</f>
        <v>Independent</v>
      </c>
      <c r="C47" s="17" t="s">
        <v>7</v>
      </c>
      <c r="D47" s="264" t="str">
        <f>'AMZN Auto Part MASTER'!$F$12</f>
        <v>Down 1-5%</v>
      </c>
      <c r="E47" s="230" t="s">
        <v>155</v>
      </c>
      <c r="F47" s="264" t="str">
        <f>'AMZN Auto Part MASTER'!$F$13</f>
        <v>Up 1-5%</v>
      </c>
      <c r="G47" s="228" t="s">
        <v>114</v>
      </c>
      <c r="I47" s="269"/>
      <c r="J47" s="269"/>
    </row>
    <row r="48" spans="2:32" s="2" customFormat="1" ht="15.75" customHeight="1">
      <c r="B48" s="260" t="str">
        <f>'AMZN Auto Part MASTER'!$G$4</f>
        <v>Independent</v>
      </c>
      <c r="C48" s="17" t="s">
        <v>8</v>
      </c>
      <c r="D48" s="264" t="str">
        <f>'AMZN Auto Part MASTER'!$G$12</f>
        <v>Down 1-5%</v>
      </c>
      <c r="E48" s="228" t="s">
        <v>155</v>
      </c>
      <c r="F48" s="264" t="str">
        <f>'AMZN Auto Part MASTER'!$G$13</f>
        <v>Down 1-5%</v>
      </c>
      <c r="G48" s="234" t="s">
        <v>155</v>
      </c>
      <c r="H48" s="12"/>
      <c r="I48" s="12"/>
      <c r="J48" s="12"/>
      <c r="K48" s="12"/>
    </row>
    <row r="49" spans="2:11" s="2" customFormat="1" ht="15.75" customHeight="1">
      <c r="B49" s="260" t="str">
        <f>'AMZN Auto Part MASTER'!$H$4</f>
        <v>Independent</v>
      </c>
      <c r="C49" s="17" t="s">
        <v>9</v>
      </c>
      <c r="D49" s="264" t="str">
        <f>'AMZN Auto Part MASTER'!$H$12</f>
        <v>Up 10%+</v>
      </c>
      <c r="E49" s="228" t="s">
        <v>154</v>
      </c>
      <c r="F49" s="264" t="str">
        <f>'AMZN Auto Part MASTER'!$H$13</f>
        <v>Up 5-9%</v>
      </c>
      <c r="G49" s="234" t="s">
        <v>113</v>
      </c>
      <c r="H49" s="12"/>
      <c r="I49" s="12"/>
      <c r="J49" s="12"/>
      <c r="K49" s="12"/>
    </row>
    <row r="50" spans="2:11" s="2" customFormat="1" ht="15.75" customHeight="1">
      <c r="B50" s="260" t="str">
        <f>'AMZN Auto Part MASTER'!$I$4</f>
        <v>Independent</v>
      </c>
      <c r="C50" s="17" t="s">
        <v>0</v>
      </c>
      <c r="D50" s="264" t="str">
        <f>'AMZN Auto Part MASTER'!$I$12</f>
        <v>Up 5-9%</v>
      </c>
      <c r="E50" s="228" t="s">
        <v>113</v>
      </c>
      <c r="F50" s="264" t="str">
        <f>'AMZN Auto Part MASTER'!$I$13</f>
        <v>Up 5-9%</v>
      </c>
      <c r="G50" s="234" t="s">
        <v>113</v>
      </c>
      <c r="H50" s="12"/>
      <c r="I50" s="12"/>
      <c r="J50" s="12"/>
      <c r="K50" s="12"/>
    </row>
    <row r="51" spans="2:11" s="2" customFormat="1" ht="15.75" customHeight="1">
      <c r="B51" s="260" t="str">
        <f>'AMZN Auto Part MASTER'!$J$4</f>
        <v>Independent</v>
      </c>
      <c r="C51" s="17" t="s">
        <v>1</v>
      </c>
      <c r="D51" s="264" t="str">
        <f>'AMZN Auto Part MASTER'!$J$12</f>
        <v>Up 5-9%</v>
      </c>
      <c r="E51" s="228" t="s">
        <v>113</v>
      </c>
      <c r="F51" s="264" t="str">
        <f>'AMZN Auto Part MASTER'!$J$13</f>
        <v>Down 1-5%</v>
      </c>
      <c r="G51" s="234" t="s">
        <v>155</v>
      </c>
      <c r="H51" s="12"/>
      <c r="I51" s="12"/>
      <c r="J51" s="12"/>
      <c r="K51" s="12"/>
    </row>
    <row r="52" spans="2:11" s="2" customFormat="1" ht="15.75" customHeight="1">
      <c r="B52" s="260" t="str">
        <f>'AMZN Auto Part MASTER'!$K$4</f>
        <v>Independent</v>
      </c>
      <c r="C52" s="17" t="s">
        <v>2</v>
      </c>
      <c r="D52" s="264" t="str">
        <f>'AMZN Auto Part MASTER'!$K$12</f>
        <v>Up 10%+</v>
      </c>
      <c r="E52" s="228" t="s">
        <v>154</v>
      </c>
      <c r="F52" s="264" t="str">
        <f>'AMZN Auto Part MASTER'!$K$13</f>
        <v>Up 10%+</v>
      </c>
      <c r="G52" s="234" t="s">
        <v>154</v>
      </c>
      <c r="H52" s="12"/>
      <c r="I52" s="12"/>
      <c r="J52" s="12"/>
      <c r="K52" s="12"/>
    </row>
    <row r="53" spans="2:11" s="2" customFormat="1" ht="15.75" customHeight="1">
      <c r="B53" s="260" t="str">
        <f>'AMZN Auto Part MASTER'!$L$4</f>
        <v>Independent</v>
      </c>
      <c r="C53" s="17" t="s">
        <v>3</v>
      </c>
      <c r="D53" s="264" t="str">
        <f>'AMZN Auto Part MASTER'!$L$12</f>
        <v>Up 1-5%</v>
      </c>
      <c r="E53" s="228" t="s">
        <v>114</v>
      </c>
      <c r="F53" s="264" t="str">
        <f>'AMZN Auto Part MASTER'!$L$13</f>
        <v>Up 1-5%</v>
      </c>
      <c r="G53" s="234" t="s">
        <v>114</v>
      </c>
      <c r="H53" s="12"/>
      <c r="I53" s="12"/>
      <c r="J53" s="12"/>
      <c r="K53" s="12"/>
    </row>
    <row r="54" spans="2:11" s="2" customFormat="1" ht="15.75" customHeight="1">
      <c r="B54" s="260" t="str">
        <f>'AMZN Auto Part MASTER'!$M$4</f>
        <v>Independent</v>
      </c>
      <c r="C54" s="17" t="s">
        <v>4</v>
      </c>
      <c r="D54" s="264" t="str">
        <f>'AMZN Auto Part MASTER'!$M$12</f>
        <v>Up 5-9%</v>
      </c>
      <c r="E54" s="228" t="s">
        <v>113</v>
      </c>
      <c r="F54" s="264" t="str">
        <f>'AMZN Auto Part MASTER'!$M$13</f>
        <v>Up 5-9%</v>
      </c>
      <c r="G54" s="234" t="s">
        <v>113</v>
      </c>
      <c r="H54" s="12"/>
      <c r="I54" s="12"/>
      <c r="J54" s="12"/>
      <c r="K54" s="12"/>
    </row>
    <row r="55" spans="2:11" s="2" customFormat="1" ht="15.75" customHeight="1">
      <c r="B55" s="260" t="str">
        <f>'AMZN Auto Part MASTER'!$N$4</f>
        <v>Independent</v>
      </c>
      <c r="C55" s="17" t="s">
        <v>10</v>
      </c>
      <c r="D55" s="264" t="str">
        <f>'AMZN Auto Part MASTER'!$N$12</f>
        <v>Up 1-5%</v>
      </c>
      <c r="E55" s="228" t="s">
        <v>114</v>
      </c>
      <c r="F55" s="264" t="str">
        <f>'AMZN Auto Part MASTER'!$N$13</f>
        <v>Up 1-5%</v>
      </c>
      <c r="G55" s="234" t="s">
        <v>114</v>
      </c>
      <c r="H55" s="12"/>
      <c r="I55" s="12"/>
      <c r="J55" s="12"/>
      <c r="K55" s="12"/>
    </row>
    <row r="56" spans="2:11" s="2" customFormat="1" ht="15.75" customHeight="1">
      <c r="B56" s="260" t="str">
        <f>'AMZN Auto Part MASTER'!$O$4</f>
        <v>Independent</v>
      </c>
      <c r="C56" s="17" t="s">
        <v>11</v>
      </c>
      <c r="D56" s="264" t="str">
        <f>'AMZN Auto Part MASTER'!$O$12</f>
        <v>Up 5-9%</v>
      </c>
      <c r="E56" s="228" t="s">
        <v>113</v>
      </c>
      <c r="F56" s="264" t="str">
        <f>'AMZN Auto Part MASTER'!$O$13</f>
        <v>Up 5-9%</v>
      </c>
      <c r="G56" s="234" t="s">
        <v>113</v>
      </c>
      <c r="H56" s="12"/>
      <c r="I56" s="12"/>
      <c r="J56" s="12"/>
      <c r="K56" s="12"/>
    </row>
    <row r="57" spans="2:11" s="2" customFormat="1" ht="15.75" customHeight="1">
      <c r="B57" s="260" t="str">
        <f>'AMZN Auto Part MASTER'!$P$4</f>
        <v>Independent</v>
      </c>
      <c r="C57" s="17" t="s">
        <v>12</v>
      </c>
      <c r="D57" s="264" t="str">
        <f>'AMZN Auto Part MASTER'!$P$12</f>
        <v>Up 5-9%</v>
      </c>
      <c r="E57" s="228" t="s">
        <v>113</v>
      </c>
      <c r="F57" s="264" t="str">
        <f>'AMZN Auto Part MASTER'!$P$13</f>
        <v>Up 5-9%</v>
      </c>
      <c r="G57" s="234" t="s">
        <v>113</v>
      </c>
      <c r="H57" s="12"/>
      <c r="I57" s="12"/>
      <c r="J57" s="12"/>
      <c r="K57" s="12"/>
    </row>
    <row r="58" spans="2:11" s="2" customFormat="1" ht="15.75" customHeight="1">
      <c r="B58" s="260" t="str">
        <f>'AMZN Auto Part MASTER'!$Q$4</f>
        <v>Independent</v>
      </c>
      <c r="C58" s="17" t="s">
        <v>13</v>
      </c>
      <c r="D58" s="264" t="str">
        <f>'AMZN Auto Part MASTER'!$Q$12</f>
        <v>Up 10%+</v>
      </c>
      <c r="E58" s="228" t="s">
        <v>154</v>
      </c>
      <c r="F58" s="264" t="str">
        <f>'AMZN Auto Part MASTER'!$Q$13</f>
        <v>Up 10%+</v>
      </c>
      <c r="G58" s="234" t="s">
        <v>154</v>
      </c>
      <c r="H58" s="12"/>
      <c r="I58" s="12"/>
      <c r="J58" s="12"/>
      <c r="K58" s="12"/>
    </row>
    <row r="59" spans="2:11" s="2" customFormat="1" ht="15.75" customHeight="1">
      <c r="B59" s="260" t="str">
        <f>'AMZN Auto Part MASTER'!$R$4</f>
        <v>Independent</v>
      </c>
      <c r="C59" s="17" t="s">
        <v>14</v>
      </c>
      <c r="D59" s="264" t="str">
        <f>'AMZN Auto Part MASTER'!$R$12</f>
        <v>Up 5-9%</v>
      </c>
      <c r="E59" s="228" t="s">
        <v>113</v>
      </c>
      <c r="F59" s="264" t="str">
        <f>'AMZN Auto Part MASTER'!$R$13</f>
        <v>Up 5-9%</v>
      </c>
      <c r="G59" s="234" t="s">
        <v>113</v>
      </c>
      <c r="H59" s="12"/>
      <c r="I59" s="12"/>
      <c r="J59" s="12"/>
      <c r="K59" s="12"/>
    </row>
    <row r="60" spans="2:11" s="2" customFormat="1" ht="15.75" customHeight="1">
      <c r="B60" s="260" t="str">
        <f>'AMZN Auto Part MASTER'!$S$4</f>
        <v>Independent</v>
      </c>
      <c r="C60" s="17" t="s">
        <v>15</v>
      </c>
      <c r="D60" s="264" t="str">
        <f>'AMZN Auto Part MASTER'!$S$12</f>
        <v>N/A</v>
      </c>
      <c r="E60" s="228"/>
      <c r="F60" s="264" t="str">
        <f>'AMZN Auto Part MASTER'!$S$13</f>
        <v>N/A</v>
      </c>
      <c r="G60" s="234"/>
      <c r="H60" s="12"/>
      <c r="I60" s="12"/>
      <c r="J60" s="82"/>
      <c r="K60" s="12"/>
    </row>
    <row r="61" spans="2:11" s="2" customFormat="1" ht="15.75" customHeight="1">
      <c r="B61" s="260" t="str">
        <f>'AMZN Auto Part MASTER'!$T$4</f>
        <v>Independent</v>
      </c>
      <c r="C61" s="17" t="s">
        <v>16</v>
      </c>
      <c r="D61" s="264" t="str">
        <f>'AMZN Auto Part MASTER'!$T$12</f>
        <v>Down 1-5%</v>
      </c>
      <c r="E61" s="228" t="s">
        <v>155</v>
      </c>
      <c r="F61" s="264" t="str">
        <f>'AMZN Auto Part MASTER'!$T$13</f>
        <v>Up 1-5%</v>
      </c>
      <c r="G61" s="234" t="s">
        <v>114</v>
      </c>
      <c r="H61" s="12"/>
      <c r="I61" s="12"/>
      <c r="J61" s="82"/>
      <c r="K61" s="12"/>
    </row>
    <row r="62" spans="2:11" s="2" customFormat="1" ht="15.75" customHeight="1">
      <c r="B62" s="260" t="str">
        <f>'AMZN Auto Part MASTER'!$U$4</f>
        <v>Independent</v>
      </c>
      <c r="C62" s="17" t="s">
        <v>17</v>
      </c>
      <c r="D62" s="264" t="str">
        <f>'AMZN Auto Part MASTER'!$U$12</f>
        <v>Up 10%+</v>
      </c>
      <c r="E62" s="228" t="s">
        <v>154</v>
      </c>
      <c r="F62" s="264" t="str">
        <f>'AMZN Auto Part MASTER'!$U$13</f>
        <v>Up 10%+</v>
      </c>
      <c r="G62" s="234" t="s">
        <v>154</v>
      </c>
      <c r="H62" s="12"/>
      <c r="I62" s="12"/>
      <c r="J62" s="82"/>
      <c r="K62" s="12"/>
    </row>
    <row r="63" spans="2:11" s="2" customFormat="1" ht="15.75" customHeight="1">
      <c r="B63" s="260" t="str">
        <f>'AMZN Auto Part MASTER'!$V$4</f>
        <v>Independent</v>
      </c>
      <c r="C63" s="17" t="s">
        <v>18</v>
      </c>
      <c r="D63" s="264" t="str">
        <f>'AMZN Auto Part MASTER'!$V$12</f>
        <v>Up 5-9%</v>
      </c>
      <c r="E63" s="228" t="s">
        <v>113</v>
      </c>
      <c r="F63" s="264" t="str">
        <f>'AMZN Auto Part MASTER'!$V$13</f>
        <v>Up 5-9%</v>
      </c>
      <c r="G63" s="234" t="s">
        <v>113</v>
      </c>
      <c r="H63" s="12"/>
      <c r="I63" s="12"/>
      <c r="J63" s="82"/>
      <c r="K63" s="12"/>
    </row>
    <row r="64" spans="2:11" s="2" customFormat="1" ht="15.75" customHeight="1">
      <c r="B64" s="260" t="str">
        <f>'AMZN Auto Part MASTER'!$W$4</f>
        <v>Independent</v>
      </c>
      <c r="C64" s="17" t="s">
        <v>19</v>
      </c>
      <c r="D64" s="264" t="str">
        <f>'AMZN Auto Part MASTER'!$W$12</f>
        <v>Up 10%+</v>
      </c>
      <c r="E64" s="228" t="s">
        <v>154</v>
      </c>
      <c r="F64" s="264" t="str">
        <f>'AMZN Auto Part MASTER'!$W$13</f>
        <v>Down more than 10%</v>
      </c>
      <c r="G64" s="228" t="s">
        <v>234</v>
      </c>
      <c r="H64" s="12"/>
      <c r="I64" s="12"/>
      <c r="J64" s="82"/>
      <c r="K64" s="12"/>
    </row>
    <row r="65" spans="2:11" s="2" customFormat="1" ht="15.75" customHeight="1">
      <c r="B65" s="260" t="str">
        <f>'AMZN Auto Part MASTER'!$X$4</f>
        <v>Independent</v>
      </c>
      <c r="C65" s="17" t="s">
        <v>20</v>
      </c>
      <c r="D65" s="264" t="str">
        <f>'AMZN Auto Part MASTER'!$X$12</f>
        <v>Up 5-9%</v>
      </c>
      <c r="E65" s="228" t="s">
        <v>113</v>
      </c>
      <c r="F65" s="264" t="str">
        <f>'AMZN Auto Part MASTER'!$X$13</f>
        <v>Up 5-9%</v>
      </c>
      <c r="G65" s="234" t="s">
        <v>113</v>
      </c>
      <c r="H65" s="12"/>
      <c r="I65" s="12"/>
      <c r="J65" s="82"/>
      <c r="K65" s="12"/>
    </row>
    <row r="66" spans="2:11" s="2" customFormat="1" ht="15.75" customHeight="1">
      <c r="B66" s="260" t="str">
        <f>'AMZN Auto Part MASTER'!$Y$4</f>
        <v>Independent</v>
      </c>
      <c r="C66" s="17" t="s">
        <v>21</v>
      </c>
      <c r="D66" s="264" t="str">
        <f>'AMZN Auto Part MASTER'!$Y$12</f>
        <v>Up 1-5%</v>
      </c>
      <c r="E66" s="228" t="s">
        <v>114</v>
      </c>
      <c r="F66" s="264" t="str">
        <f>'AMZN Auto Part MASTER'!$Y$13</f>
        <v>Up 1-5%</v>
      </c>
      <c r="G66" s="234" t="s">
        <v>114</v>
      </c>
      <c r="H66" s="12"/>
      <c r="I66" s="12"/>
      <c r="J66" s="12"/>
      <c r="K66" s="12"/>
    </row>
    <row r="67" spans="2:11" s="2" customFormat="1" ht="15.75" customHeight="1">
      <c r="B67" s="260" t="str">
        <f>'AMZN Auto Part MASTER'!$Z$4</f>
        <v>Independent</v>
      </c>
      <c r="C67" s="17" t="s">
        <v>22</v>
      </c>
      <c r="D67" s="264" t="str">
        <f>'AMZN Auto Part MASTER'!$Z$12</f>
        <v>Up 1-5%</v>
      </c>
      <c r="E67" s="228" t="s">
        <v>114</v>
      </c>
      <c r="F67" s="264" t="str">
        <f>'AMZN Auto Part MASTER'!$Z$13</f>
        <v>Up 1-5%</v>
      </c>
      <c r="G67" s="234" t="s">
        <v>114</v>
      </c>
      <c r="H67" s="12"/>
      <c r="I67" s="12"/>
      <c r="J67" s="12"/>
      <c r="K67" s="12"/>
    </row>
    <row r="68" spans="2:11" s="2" customFormat="1" ht="15.75" customHeight="1">
      <c r="B68" s="260" t="str">
        <f>'AMZN Auto Part MASTER'!$AA$4</f>
        <v>Independent</v>
      </c>
      <c r="C68" s="17" t="s">
        <v>23</v>
      </c>
      <c r="D68" s="264" t="str">
        <f>'AMZN Auto Part MASTER'!$AA$12</f>
        <v>Up 1-5%</v>
      </c>
      <c r="E68" s="228" t="s">
        <v>114</v>
      </c>
      <c r="F68" s="264" t="str">
        <f>'AMZN Auto Part MASTER'!$AA$13</f>
        <v>Up 1-5%</v>
      </c>
      <c r="G68" s="234" t="s">
        <v>114</v>
      </c>
      <c r="H68" s="12"/>
      <c r="I68" s="12"/>
      <c r="J68" s="12"/>
      <c r="K68" s="12"/>
    </row>
    <row r="69" spans="2:11" s="2" customFormat="1" ht="15.75" customHeight="1">
      <c r="B69" s="260" t="str">
        <f>'AMZN Auto Part MASTER'!$AB$4</f>
        <v>Independent</v>
      </c>
      <c r="C69" s="17" t="s">
        <v>24</v>
      </c>
      <c r="D69" s="264" t="str">
        <f>'AMZN Auto Part MASTER'!$AB$12</f>
        <v>Up 1-5%</v>
      </c>
      <c r="E69" s="228" t="s">
        <v>114</v>
      </c>
      <c r="F69" s="264" t="str">
        <f>'AMZN Auto Part MASTER'!$AB$13</f>
        <v>Up 1-5%</v>
      </c>
      <c r="G69" s="234" t="s">
        <v>114</v>
      </c>
      <c r="H69" s="12"/>
      <c r="I69" s="12"/>
      <c r="J69" s="12"/>
      <c r="K69" s="12"/>
    </row>
    <row r="70" spans="2:11" s="2" customFormat="1" ht="15.75" customHeight="1">
      <c r="B70" s="260" t="str">
        <f>'AMZN Auto Part MASTER'!$AC$4</f>
        <v>Independent</v>
      </c>
      <c r="C70" s="17" t="s">
        <v>25</v>
      </c>
      <c r="D70" s="264" t="str">
        <f>'AMZN Auto Part MASTER'!$AC$12</f>
        <v>Up 5-9%</v>
      </c>
      <c r="E70" s="228" t="s">
        <v>113</v>
      </c>
      <c r="F70" s="264" t="str">
        <f>'AMZN Auto Part MASTER'!$AC$13</f>
        <v>Up 5-9%</v>
      </c>
      <c r="G70" s="234" t="s">
        <v>113</v>
      </c>
      <c r="H70" s="12"/>
      <c r="I70" s="12"/>
      <c r="J70" s="12"/>
      <c r="K70" s="12"/>
    </row>
    <row r="71" spans="2:11" s="2" customFormat="1" ht="15.75" customHeight="1">
      <c r="B71" s="260" t="str">
        <f>'AMZN Auto Part MASTER'!$AD$4</f>
        <v>Independent</v>
      </c>
      <c r="C71" s="17" t="s">
        <v>26</v>
      </c>
      <c r="D71" s="264" t="str">
        <f>'AMZN Auto Part MASTER'!$AD$12</f>
        <v>Up 1-5%</v>
      </c>
      <c r="E71" s="228" t="s">
        <v>114</v>
      </c>
      <c r="F71" s="264" t="str">
        <f>'AMZN Auto Part MASTER'!$AD$13</f>
        <v>Up 1-5%</v>
      </c>
      <c r="G71" s="234" t="s">
        <v>114</v>
      </c>
      <c r="H71" s="12"/>
      <c r="I71" s="12"/>
      <c r="J71" s="12"/>
      <c r="K71" s="12"/>
    </row>
    <row r="72" spans="2:11" s="2" customFormat="1" ht="15.75" customHeight="1">
      <c r="B72" s="260" t="str">
        <f>'AMZN Auto Part MASTER'!$AE$4</f>
        <v>Independent</v>
      </c>
      <c r="C72" s="17" t="s">
        <v>27</v>
      </c>
      <c r="D72" s="264" t="str">
        <f>'AMZN Auto Part MASTER'!$AE$12</f>
        <v>Down 1-5%</v>
      </c>
      <c r="E72" s="228" t="s">
        <v>155</v>
      </c>
      <c r="F72" s="264" t="str">
        <f>'AMZN Auto Part MASTER'!$AE$13</f>
        <v>Down 1-5%</v>
      </c>
      <c r="G72" s="234" t="s">
        <v>155</v>
      </c>
      <c r="H72" s="12"/>
      <c r="I72" s="12"/>
      <c r="J72" s="12"/>
      <c r="K72" s="12"/>
    </row>
    <row r="73" spans="2:11" s="2" customFormat="1" ht="15.75" customHeight="1">
      <c r="B73" s="260" t="str">
        <f>'AMZN Auto Part MASTER'!$AF$4</f>
        <v>Independent</v>
      </c>
      <c r="C73" s="17" t="s">
        <v>28</v>
      </c>
      <c r="D73" s="264" t="str">
        <f>'AMZN Auto Part MASTER'!$AF$12</f>
        <v>Up 10%+</v>
      </c>
      <c r="E73" s="228" t="s">
        <v>154</v>
      </c>
      <c r="F73" s="264" t="str">
        <f>'AMZN Auto Part MASTER'!$AF$13</f>
        <v>Up 10%+</v>
      </c>
      <c r="G73" s="234" t="s">
        <v>154</v>
      </c>
      <c r="H73" s="12"/>
      <c r="I73" s="12"/>
      <c r="J73" s="12"/>
      <c r="K73" s="12"/>
    </row>
    <row r="74" spans="2:11" s="2" customFormat="1" ht="15.75" customHeight="1">
      <c r="B74" s="260" t="str">
        <f>'AMZN Auto Part MASTER'!$AG$4</f>
        <v>Independent</v>
      </c>
      <c r="C74" s="17" t="s">
        <v>29</v>
      </c>
      <c r="D74" s="264" t="str">
        <f>'AMZN Auto Part MASTER'!$AG$12</f>
        <v>Down 1-5%</v>
      </c>
      <c r="E74" s="228" t="s">
        <v>155</v>
      </c>
      <c r="F74" s="264" t="str">
        <f>'AMZN Auto Part MASTER'!$AG$13</f>
        <v>Down 1-5%</v>
      </c>
      <c r="G74" s="234" t="s">
        <v>155</v>
      </c>
      <c r="H74" s="12"/>
      <c r="I74" s="12"/>
      <c r="J74" s="12"/>
      <c r="K74" s="12"/>
    </row>
    <row r="75" spans="2:11" s="2" customFormat="1" ht="15.75" customHeight="1">
      <c r="B75" s="260" t="str">
        <f>'AMZN Auto Part MASTER'!$AH$4</f>
        <v>Independent</v>
      </c>
      <c r="C75" s="17" t="s">
        <v>30</v>
      </c>
      <c r="D75" s="264" t="str">
        <f>'AMZN Auto Part MASTER'!$AH$12</f>
        <v>Up 1-5%</v>
      </c>
      <c r="E75" s="230" t="s">
        <v>114</v>
      </c>
      <c r="F75" s="264" t="str">
        <f>'AMZN Auto Part MASTER'!$AH$13</f>
        <v>Up 1-5%</v>
      </c>
      <c r="G75" s="234" t="s">
        <v>114</v>
      </c>
      <c r="H75" s="12"/>
      <c r="I75" s="12"/>
      <c r="J75" s="12"/>
      <c r="K75" s="12"/>
    </row>
    <row r="76" spans="2:11" s="2" customFormat="1" ht="15.75" customHeight="1">
      <c r="B76" s="260" t="str">
        <f>'AMZN Auto Part MASTER'!$AI$4</f>
        <v>Independent</v>
      </c>
      <c r="C76" s="17" t="s">
        <v>31</v>
      </c>
      <c r="D76" s="264" t="str">
        <f>'AMZN Auto Part MASTER'!$AI$12</f>
        <v>Up 10%+</v>
      </c>
      <c r="E76" s="230" t="s">
        <v>154</v>
      </c>
      <c r="F76" s="264" t="str">
        <f>'AMZN Auto Part MASTER'!$AI$13</f>
        <v>Up 10%+</v>
      </c>
      <c r="G76" s="234" t="s">
        <v>154</v>
      </c>
      <c r="H76" s="12"/>
      <c r="I76" s="12"/>
      <c r="J76" s="12"/>
      <c r="K76" s="12"/>
    </row>
    <row r="77" spans="2:11" s="2" customFormat="1" ht="15.75" customHeight="1">
      <c r="B77" s="260" t="str">
        <f>'AMZN Auto Part MASTER'!$AJ$4</f>
        <v>Independent</v>
      </c>
      <c r="C77" s="17" t="s">
        <v>32</v>
      </c>
      <c r="D77" s="264" t="str">
        <f>'AMZN Auto Part MASTER'!$AJ$12</f>
        <v>Up 1-5%</v>
      </c>
      <c r="E77" s="228" t="s">
        <v>114</v>
      </c>
      <c r="F77" s="264" t="str">
        <f>'AMZN Auto Part MASTER'!$AJ$13</f>
        <v>Up 1-5%</v>
      </c>
      <c r="G77" s="234" t="s">
        <v>114</v>
      </c>
      <c r="H77" s="12"/>
      <c r="I77" s="12"/>
      <c r="J77" s="12"/>
      <c r="K77" s="12"/>
    </row>
    <row r="78" spans="2:11" s="2" customFormat="1" ht="15.75" customHeight="1">
      <c r="B78" s="260" t="str">
        <f>'AMZN Auto Part MASTER'!$AK$4</f>
        <v>Independent</v>
      </c>
      <c r="C78" s="17" t="s">
        <v>33</v>
      </c>
      <c r="D78" s="264" t="str">
        <f>'AMZN Auto Part MASTER'!$AK$12</f>
        <v>Down 1-5%</v>
      </c>
      <c r="E78" s="228" t="s">
        <v>155</v>
      </c>
      <c r="F78" s="264" t="str">
        <f>'AMZN Auto Part MASTER'!$AK$13</f>
        <v>Down 5-9%</v>
      </c>
      <c r="G78" s="234" t="s">
        <v>156</v>
      </c>
      <c r="H78" s="12"/>
      <c r="I78" s="12"/>
      <c r="J78" s="12"/>
      <c r="K78" s="12"/>
    </row>
    <row r="79" spans="2:11" s="2" customFormat="1" ht="15.75" customHeight="1">
      <c r="B79" s="260" t="str">
        <f>'AMZN Auto Part MASTER'!$AL$4</f>
        <v>Independent</v>
      </c>
      <c r="C79" s="17" t="s">
        <v>34</v>
      </c>
      <c r="D79" s="264" t="str">
        <f>'AMZN Auto Part MASTER'!$AL$12</f>
        <v>Down 1-5%</v>
      </c>
      <c r="E79" s="228" t="s">
        <v>155</v>
      </c>
      <c r="F79" s="264" t="str">
        <f>'AMZN Auto Part MASTER'!$AL$13</f>
        <v>Down more than 10%</v>
      </c>
      <c r="G79" s="228" t="s">
        <v>234</v>
      </c>
      <c r="H79" s="12"/>
      <c r="I79" s="12"/>
      <c r="J79" s="12"/>
      <c r="K79" s="12"/>
    </row>
    <row r="80" spans="2:11" s="2" customFormat="1" ht="15.75" customHeight="1">
      <c r="B80" s="260" t="str">
        <f>'AMZN Auto Part MASTER'!$AM$4</f>
        <v>Independent</v>
      </c>
      <c r="C80" s="17" t="s">
        <v>35</v>
      </c>
      <c r="D80" s="264" t="str">
        <f>'AMZN Auto Part MASTER'!$AM$12</f>
        <v>Up 10%+</v>
      </c>
      <c r="E80" s="228" t="s">
        <v>154</v>
      </c>
      <c r="F80" s="264" t="str">
        <f>'AMZN Auto Part MASTER'!$AM$13</f>
        <v>Up 10%+</v>
      </c>
      <c r="G80" s="234" t="s">
        <v>154</v>
      </c>
      <c r="H80" s="12"/>
      <c r="I80" s="12"/>
      <c r="J80" s="12"/>
      <c r="K80" s="12"/>
    </row>
    <row r="81" spans="2:11" s="2" customFormat="1" ht="15.75" customHeight="1">
      <c r="B81" s="260" t="str">
        <f>'AMZN Auto Part MASTER'!$AN$4</f>
        <v>Independent</v>
      </c>
      <c r="C81" s="17" t="s">
        <v>36</v>
      </c>
      <c r="D81" s="264" t="str">
        <f>'AMZN Auto Part MASTER'!$AN$12</f>
        <v>Up 1-5%</v>
      </c>
      <c r="E81" s="228" t="s">
        <v>114</v>
      </c>
      <c r="F81" s="264" t="str">
        <f>'AMZN Auto Part MASTER'!$AN$13</f>
        <v>Up 5-9%</v>
      </c>
      <c r="G81" s="234" t="s">
        <v>113</v>
      </c>
      <c r="H81" s="12"/>
      <c r="I81" s="12"/>
      <c r="J81" s="12"/>
      <c r="K81" s="12"/>
    </row>
    <row r="82" spans="2:11" s="2" customFormat="1" ht="15.75" customHeight="1">
      <c r="B82" s="260" t="str">
        <f>'AMZN Auto Part MASTER'!$AO$4</f>
        <v>Independent</v>
      </c>
      <c r="C82" s="17" t="s">
        <v>37</v>
      </c>
      <c r="D82" s="264" t="str">
        <f>'AMZN Auto Part MASTER'!$AO$12</f>
        <v>Up 1-5%</v>
      </c>
      <c r="E82" s="228" t="s">
        <v>114</v>
      </c>
      <c r="F82" s="264" t="str">
        <f>'AMZN Auto Part MASTER'!$AO$13</f>
        <v>Down more than 10%</v>
      </c>
      <c r="G82" s="228" t="s">
        <v>234</v>
      </c>
      <c r="H82" s="12"/>
      <c r="I82" s="12"/>
      <c r="J82" s="12"/>
      <c r="K82" s="12"/>
    </row>
    <row r="83" spans="2:11" s="2" customFormat="1" ht="15.75" customHeight="1">
      <c r="B83" s="260" t="str">
        <f>'AMZN Auto Part MASTER'!$AP$4</f>
        <v>Independent</v>
      </c>
      <c r="C83" s="17" t="s">
        <v>38</v>
      </c>
      <c r="D83" s="264" t="str">
        <f>'AMZN Auto Part MASTER'!$AP$12</f>
        <v>Down 1-5%</v>
      </c>
      <c r="E83" s="228" t="s">
        <v>155</v>
      </c>
      <c r="F83" s="264" t="str">
        <f>'AMZN Auto Part MASTER'!$AP$13</f>
        <v>Up 1-5%</v>
      </c>
      <c r="G83" s="234" t="s">
        <v>114</v>
      </c>
      <c r="H83" s="12"/>
      <c r="I83" s="12"/>
      <c r="J83" s="12"/>
      <c r="K83" s="12"/>
    </row>
    <row r="84" spans="2:11" s="2" customFormat="1" ht="15.75" customHeight="1">
      <c r="B84" s="260" t="str">
        <f>'AMZN Auto Part MASTER'!$AQ$4</f>
        <v>Independent</v>
      </c>
      <c r="C84" s="17" t="s">
        <v>39</v>
      </c>
      <c r="D84" s="264" t="str">
        <f>'AMZN Auto Part MASTER'!$AQ$12</f>
        <v>Up 1-5%</v>
      </c>
      <c r="E84" s="228" t="s">
        <v>114</v>
      </c>
      <c r="F84" s="264" t="str">
        <f>'AMZN Auto Part MASTER'!$AQ$13</f>
        <v>Up 1-5%</v>
      </c>
      <c r="G84" s="234" t="s">
        <v>114</v>
      </c>
      <c r="H84" s="12"/>
      <c r="I84" s="12"/>
      <c r="J84" s="12"/>
      <c r="K84" s="12"/>
    </row>
    <row r="85" spans="2:11" s="2" customFormat="1" ht="15.75" customHeight="1">
      <c r="B85" s="260" t="str">
        <f>'AMZN Auto Part MASTER'!$AR$4</f>
        <v>Independent</v>
      </c>
      <c r="C85" s="17" t="s">
        <v>40</v>
      </c>
      <c r="D85" s="264" t="str">
        <f>'AMZN Auto Part MASTER'!$AR$12</f>
        <v>Up 1-5%</v>
      </c>
      <c r="E85" s="228" t="s">
        <v>114</v>
      </c>
      <c r="F85" s="264" t="str">
        <f>'AMZN Auto Part MASTER'!$AR$13</f>
        <v>Up 1-5%</v>
      </c>
      <c r="G85" s="234" t="s">
        <v>114</v>
      </c>
      <c r="H85" s="12"/>
      <c r="I85" s="12"/>
      <c r="J85" s="12"/>
      <c r="K85" s="12"/>
    </row>
    <row r="86" spans="2:11" s="2" customFormat="1" ht="15.75" customHeight="1">
      <c r="B86" s="260" t="str">
        <f>'AMZN Auto Part MASTER'!$AS$4</f>
        <v>Independent</v>
      </c>
      <c r="C86" s="17" t="s">
        <v>41</v>
      </c>
      <c r="D86" s="264" t="str">
        <f>'AMZN Auto Part MASTER'!$AS$12</f>
        <v>Down more than 10%</v>
      </c>
      <c r="E86" s="228" t="s">
        <v>234</v>
      </c>
      <c r="F86" s="264" t="str">
        <f>'AMZN Auto Part MASTER'!$AS$13</f>
        <v>Down more than 10%</v>
      </c>
      <c r="G86" s="228" t="s">
        <v>234</v>
      </c>
      <c r="H86" s="12"/>
      <c r="I86" s="12"/>
      <c r="J86" s="12"/>
      <c r="K86" s="12"/>
    </row>
    <row r="87" spans="2:11" s="2" customFormat="1" ht="15.75" customHeight="1">
      <c r="B87" s="260" t="str">
        <f>'AMZN Auto Part MASTER'!$AT$4</f>
        <v>Independent</v>
      </c>
      <c r="C87" s="17" t="s">
        <v>42</v>
      </c>
      <c r="D87" s="264" t="str">
        <f>'AMZN Auto Part MASTER'!$AT$12</f>
        <v>Up 1-5%</v>
      </c>
      <c r="E87" s="228" t="s">
        <v>114</v>
      </c>
      <c r="F87" s="264" t="str">
        <f>'AMZN Auto Part MASTER'!$AT$13</f>
        <v>Down 5-9%</v>
      </c>
      <c r="G87" s="234" t="s">
        <v>156</v>
      </c>
      <c r="H87" s="12"/>
      <c r="I87" s="12"/>
      <c r="J87" s="12"/>
      <c r="K87" s="12"/>
    </row>
    <row r="88" spans="2:11" s="2" customFormat="1" ht="15.75" customHeight="1">
      <c r="B88" s="260" t="str">
        <f>'AMZN Auto Part MASTER'!$AU$4</f>
        <v>Independent</v>
      </c>
      <c r="C88" s="17" t="s">
        <v>43</v>
      </c>
      <c r="D88" s="264" t="str">
        <f>'AMZN Auto Part MASTER'!$AU$12</f>
        <v>Up 10%+</v>
      </c>
      <c r="E88" s="228" t="s">
        <v>154</v>
      </c>
      <c r="F88" s="264" t="str">
        <f>'AMZN Auto Part MASTER'!$AU$13</f>
        <v>Up 10%+</v>
      </c>
      <c r="G88" s="234" t="s">
        <v>154</v>
      </c>
      <c r="H88" s="12"/>
      <c r="I88" s="12"/>
      <c r="J88" s="12"/>
      <c r="K88" s="12"/>
    </row>
    <row r="89" spans="2:11" s="2" customFormat="1" ht="15.75" customHeight="1">
      <c r="B89" s="260" t="str">
        <f>'AMZN Auto Part MASTER'!$AV$4</f>
        <v>Independent</v>
      </c>
      <c r="C89" s="17" t="s">
        <v>44</v>
      </c>
      <c r="D89" s="264" t="str">
        <f>'AMZN Auto Part MASTER'!$AV$12</f>
        <v>Up 1-5%</v>
      </c>
      <c r="E89" s="228" t="s">
        <v>114</v>
      </c>
      <c r="F89" s="264" t="str">
        <f>'AMZN Auto Part MASTER'!$AV$13</f>
        <v>Up 1-5%</v>
      </c>
      <c r="G89" s="234" t="s">
        <v>114</v>
      </c>
      <c r="H89" s="12"/>
      <c r="I89" s="12"/>
      <c r="J89" s="12"/>
      <c r="K89" s="12"/>
    </row>
    <row r="90" spans="2:11" s="2" customFormat="1" ht="15.75" customHeight="1">
      <c r="B90" s="260" t="str">
        <f>'AMZN Auto Part MASTER'!$AW$4</f>
        <v>Independent</v>
      </c>
      <c r="C90" s="17" t="s">
        <v>45</v>
      </c>
      <c r="D90" s="264" t="str">
        <f>'AMZN Auto Part MASTER'!$AW$12</f>
        <v>Up 1-5%</v>
      </c>
      <c r="E90" s="228" t="s">
        <v>114</v>
      </c>
      <c r="F90" s="264" t="str">
        <f>'AMZN Auto Part MASTER'!$AW$13</f>
        <v>Up 1-5%</v>
      </c>
      <c r="G90" s="234" t="s">
        <v>114</v>
      </c>
      <c r="H90" s="12"/>
      <c r="I90" s="12"/>
      <c r="J90" s="12"/>
      <c r="K90" s="12"/>
    </row>
    <row r="91" spans="2:11" s="2" customFormat="1" ht="15.75" customHeight="1">
      <c r="B91" s="260" t="str">
        <f>'AMZN Auto Part MASTER'!$AX$4</f>
        <v>Independent</v>
      </c>
      <c r="C91" s="17" t="s">
        <v>46</v>
      </c>
      <c r="D91" s="264" t="str">
        <f>'AMZN Auto Part MASTER'!$AX$12</f>
        <v>Up 5-9%</v>
      </c>
      <c r="E91" s="230" t="s">
        <v>113</v>
      </c>
      <c r="F91" s="264" t="str">
        <f>'AMZN Auto Part MASTER'!$AX$13</f>
        <v>Up 5-9%</v>
      </c>
      <c r="G91" s="234" t="s">
        <v>113</v>
      </c>
      <c r="H91" s="12"/>
      <c r="I91" s="12"/>
      <c r="J91" s="12"/>
      <c r="K91" s="12"/>
    </row>
    <row r="92" spans="2:11" s="2" customFormat="1" ht="15.75" customHeight="1">
      <c r="B92" s="260" t="str">
        <f>'AMZN Auto Part MASTER'!$AY$4</f>
        <v>Independent</v>
      </c>
      <c r="C92" s="17" t="s">
        <v>47</v>
      </c>
      <c r="D92" s="264" t="str">
        <f>'AMZN Auto Part MASTER'!$AY$12</f>
        <v>Up 1-5%</v>
      </c>
      <c r="E92" s="228" t="s">
        <v>114</v>
      </c>
      <c r="F92" s="264" t="str">
        <f>'AMZN Auto Part MASTER'!$AY$13</f>
        <v>Up 1-5%</v>
      </c>
      <c r="G92" s="234" t="s">
        <v>114</v>
      </c>
      <c r="H92" s="12"/>
      <c r="I92" s="12"/>
      <c r="J92" s="12"/>
      <c r="K92" s="12"/>
    </row>
    <row r="93" spans="2:11" s="2" customFormat="1" ht="15.75" customHeight="1">
      <c r="B93" s="260" t="str">
        <f>'AMZN Auto Part MASTER'!$AZ$4</f>
        <v>Independent</v>
      </c>
      <c r="C93" s="17" t="s">
        <v>48</v>
      </c>
      <c r="D93" s="264" t="str">
        <f>'AMZN Auto Part MASTER'!$AZ$12</f>
        <v>Up 10%+</v>
      </c>
      <c r="E93" s="228" t="s">
        <v>154</v>
      </c>
      <c r="F93" s="264" t="str">
        <f>'AMZN Auto Part MASTER'!$AZ$13</f>
        <v>Up 10%+</v>
      </c>
      <c r="G93" s="234" t="s">
        <v>154</v>
      </c>
      <c r="H93" s="12"/>
      <c r="I93" s="12"/>
      <c r="J93" s="12"/>
      <c r="K93" s="12"/>
    </row>
    <row r="94" spans="2:11" s="2" customFormat="1" ht="15.75" customHeight="1">
      <c r="B94" s="260" t="str">
        <f>'AMZN Auto Part MASTER'!$BA$4</f>
        <v>Independent</v>
      </c>
      <c r="C94" s="17" t="s">
        <v>49</v>
      </c>
      <c r="D94" s="264" t="str">
        <f>'AMZN Auto Part MASTER'!$BA$12</f>
        <v>Up 1-5%</v>
      </c>
      <c r="E94" s="228" t="s">
        <v>114</v>
      </c>
      <c r="F94" s="264" t="str">
        <f>'AMZN Auto Part MASTER'!$BA$13</f>
        <v>Up 1-5%</v>
      </c>
      <c r="G94" s="234" t="s">
        <v>114</v>
      </c>
      <c r="H94" s="12"/>
      <c r="I94" s="12"/>
      <c r="J94" s="12"/>
      <c r="K94" s="12"/>
    </row>
    <row r="95" spans="2:11" s="2" customFormat="1" ht="15.75" customHeight="1">
      <c r="B95" s="260" t="str">
        <f>'AMZN Auto Part MASTER'!$BB$4</f>
        <v>Chain</v>
      </c>
      <c r="C95" s="17" t="s">
        <v>50</v>
      </c>
      <c r="D95" s="264" t="str">
        <f>'AMZN Auto Part MASTER'!$BB$12</f>
        <v>Up 5-9%</v>
      </c>
      <c r="E95" s="228" t="s">
        <v>113</v>
      </c>
      <c r="F95" s="264" t="str">
        <f>'AMZN Auto Part MASTER'!$BB$13</f>
        <v>Up 1-5%</v>
      </c>
      <c r="G95" s="234" t="s">
        <v>114</v>
      </c>
      <c r="H95" s="12"/>
      <c r="I95" s="12"/>
      <c r="J95" s="12"/>
      <c r="K95" s="12"/>
    </row>
    <row r="96" spans="2:11" s="2" customFormat="1" ht="15.75" customHeight="1">
      <c r="B96" s="260" t="str">
        <f>'AMZN Auto Part MASTER'!$BC$4</f>
        <v>Chain</v>
      </c>
      <c r="C96" s="17" t="s">
        <v>51</v>
      </c>
      <c r="D96" s="264" t="str">
        <f>'AMZN Auto Part MASTER'!$BC$12</f>
        <v>Up 5-9%</v>
      </c>
      <c r="E96" s="228" t="s">
        <v>113</v>
      </c>
      <c r="F96" s="264" t="str">
        <f>'AMZN Auto Part MASTER'!$BC$13</f>
        <v>Up 1-5%</v>
      </c>
      <c r="G96" s="234" t="s">
        <v>114</v>
      </c>
      <c r="H96" s="12"/>
      <c r="I96" s="12"/>
      <c r="J96" s="12"/>
      <c r="K96" s="12"/>
    </row>
    <row r="97" spans="2:11" s="2" customFormat="1" ht="15.75" customHeight="1">
      <c r="B97" s="260" t="str">
        <f>'AMZN Auto Part MASTER'!$BD$4</f>
        <v>Chain</v>
      </c>
      <c r="C97" s="17" t="s">
        <v>52</v>
      </c>
      <c r="D97" s="264" t="str">
        <f>'AMZN Auto Part MASTER'!$BD$12</f>
        <v>Down 1-5%</v>
      </c>
      <c r="E97" s="228" t="s">
        <v>155</v>
      </c>
      <c r="F97" s="264" t="str">
        <f>'AMZN Auto Part MASTER'!$BD$13</f>
        <v>Down 1-5%</v>
      </c>
      <c r="G97" s="234" t="s">
        <v>155</v>
      </c>
      <c r="H97" s="12"/>
      <c r="I97" s="12"/>
      <c r="J97" s="12"/>
      <c r="K97" s="12"/>
    </row>
    <row r="98" spans="2:11" s="2" customFormat="1" ht="15.75" customHeight="1">
      <c r="B98" s="260" t="str">
        <f>'AMZN Auto Part MASTER'!$BE$4</f>
        <v>Chain</v>
      </c>
      <c r="C98" s="17" t="s">
        <v>53</v>
      </c>
      <c r="D98" s="264" t="str">
        <f>'AMZN Auto Part MASTER'!$BE$12</f>
        <v>Up 10%+</v>
      </c>
      <c r="E98" s="228" t="s">
        <v>154</v>
      </c>
      <c r="F98" s="264" t="str">
        <f>'AMZN Auto Part MASTER'!$BE$13</f>
        <v>Up 10%+</v>
      </c>
      <c r="G98" s="234" t="s">
        <v>154</v>
      </c>
      <c r="H98" s="12"/>
      <c r="I98" s="12"/>
      <c r="J98" s="12"/>
      <c r="K98" s="12"/>
    </row>
    <row r="99" spans="2:11" s="2" customFormat="1" ht="15.75" customHeight="1">
      <c r="B99" s="260" t="str">
        <f>'AMZN Auto Part MASTER'!$BF$4</f>
        <v>Chain</v>
      </c>
      <c r="C99" s="17" t="s">
        <v>54</v>
      </c>
      <c r="D99" s="264" t="str">
        <f>'AMZN Auto Part MASTER'!$BF$12</f>
        <v>Down more than 10%</v>
      </c>
      <c r="E99" s="228" t="s">
        <v>234</v>
      </c>
      <c r="F99" s="264" t="str">
        <f>'AMZN Auto Part MASTER'!$BF$13</f>
        <v>Down 5-9%</v>
      </c>
      <c r="G99" s="234" t="s">
        <v>156</v>
      </c>
      <c r="H99" s="12"/>
      <c r="I99" s="12"/>
      <c r="J99" s="12"/>
      <c r="K99" s="12"/>
    </row>
    <row r="100" spans="2:11" s="2" customFormat="1" ht="15.75" customHeight="1">
      <c r="B100" s="260" t="str">
        <f>'AMZN Auto Part MASTER'!$BG$4</f>
        <v>Chain</v>
      </c>
      <c r="C100" s="17" t="s">
        <v>55</v>
      </c>
      <c r="D100" s="264" t="str">
        <f>'AMZN Auto Part MASTER'!$BG$12</f>
        <v>Down more than 10%</v>
      </c>
      <c r="E100" s="228" t="s">
        <v>234</v>
      </c>
      <c r="F100" s="264" t="str">
        <f>'AMZN Auto Part MASTER'!$BG$13</f>
        <v>Down more than 10%</v>
      </c>
      <c r="G100" s="228" t="s">
        <v>234</v>
      </c>
      <c r="H100" s="12"/>
      <c r="I100" s="12"/>
      <c r="J100" s="12"/>
      <c r="K100" s="12"/>
    </row>
    <row r="101" spans="2:11" s="2" customFormat="1" ht="15.75" customHeight="1">
      <c r="B101" s="260" t="str">
        <f>'AMZN Auto Part MASTER'!$BH$4</f>
        <v>Chain</v>
      </c>
      <c r="C101" s="17" t="s">
        <v>56</v>
      </c>
      <c r="D101" s="264" t="str">
        <f>'AMZN Auto Part MASTER'!$BH$12</f>
        <v>Up 5-9%</v>
      </c>
      <c r="E101" s="228" t="s">
        <v>113</v>
      </c>
      <c r="F101" s="264" t="str">
        <f>'AMZN Auto Part MASTER'!$BH$13</f>
        <v>Up 5-9%</v>
      </c>
      <c r="G101" s="234" t="s">
        <v>113</v>
      </c>
      <c r="H101" s="12"/>
      <c r="I101" s="12"/>
      <c r="J101" s="12"/>
      <c r="K101" s="12"/>
    </row>
    <row r="102" spans="2:11" s="2" customFormat="1" ht="15.75" customHeight="1">
      <c r="B102" s="260" t="str">
        <f>'AMZN Auto Part MASTER'!$BI$4</f>
        <v>Chain</v>
      </c>
      <c r="C102" s="17" t="s">
        <v>57</v>
      </c>
      <c r="D102" s="264" t="str">
        <f>'AMZN Auto Part MASTER'!$BI$12</f>
        <v>Down 5-9%</v>
      </c>
      <c r="E102" s="228" t="s">
        <v>156</v>
      </c>
      <c r="F102" s="264" t="str">
        <f>'AMZN Auto Part MASTER'!$BI$13</f>
        <v>Down 5-9%</v>
      </c>
      <c r="G102" s="234" t="s">
        <v>156</v>
      </c>
      <c r="H102" s="12"/>
      <c r="I102" s="12"/>
      <c r="J102" s="12"/>
      <c r="K102" s="12"/>
    </row>
    <row r="103" spans="2:11" s="2" customFormat="1" ht="15.75" customHeight="1">
      <c r="B103" s="260" t="str">
        <f>'AMZN Auto Part MASTER'!$BJ$4</f>
        <v>Chain</v>
      </c>
      <c r="C103" s="17" t="s">
        <v>58</v>
      </c>
      <c r="D103" s="264" t="str">
        <f>'AMZN Auto Part MASTER'!$BJ$12</f>
        <v>Down 5-9%</v>
      </c>
      <c r="E103" s="228" t="s">
        <v>156</v>
      </c>
      <c r="F103" s="264" t="str">
        <f>'AMZN Auto Part MASTER'!$BJ$13</f>
        <v>Up 1-5%</v>
      </c>
      <c r="G103" s="234" t="s">
        <v>114</v>
      </c>
      <c r="H103" s="12"/>
      <c r="I103" s="12"/>
      <c r="J103" s="12"/>
      <c r="K103" s="12"/>
    </row>
    <row r="104" spans="2:11" s="2" customFormat="1" ht="15.75" customHeight="1">
      <c r="B104" s="260" t="str">
        <f>'AMZN Auto Part MASTER'!$BK$4</f>
        <v>Independent</v>
      </c>
      <c r="C104" s="17" t="s">
        <v>59</v>
      </c>
      <c r="D104" s="264" t="str">
        <f>'AMZN Auto Part MASTER'!$BK$12</f>
        <v>Up 1-5%</v>
      </c>
      <c r="E104" s="228" t="s">
        <v>114</v>
      </c>
      <c r="F104" s="264" t="str">
        <f>'AMZN Auto Part MASTER'!$BK$13</f>
        <v>Up 1-5%</v>
      </c>
      <c r="G104" s="234" t="s">
        <v>114</v>
      </c>
      <c r="H104" s="12"/>
      <c r="I104" s="12"/>
      <c r="J104" s="12"/>
      <c r="K104" s="12"/>
    </row>
    <row r="105" spans="2:11" s="2" customFormat="1" ht="15.75" customHeight="1">
      <c r="B105" s="260" t="str">
        <f>'AMZN Auto Part MASTER'!$BL$4</f>
        <v>Independent</v>
      </c>
      <c r="C105" s="17" t="s">
        <v>60</v>
      </c>
      <c r="D105" s="264" t="str">
        <f>'AMZN Auto Part MASTER'!$BL$12</f>
        <v>Up 1-5%</v>
      </c>
      <c r="E105" s="228" t="s">
        <v>114</v>
      </c>
      <c r="F105" s="264" t="str">
        <f>'AMZN Auto Part MASTER'!$BL$13</f>
        <v>Up 1-5%</v>
      </c>
      <c r="G105" s="234" t="s">
        <v>114</v>
      </c>
      <c r="H105" s="12"/>
      <c r="I105" s="12"/>
      <c r="J105" s="12"/>
      <c r="K105" s="12"/>
    </row>
    <row r="106" spans="2:11" s="2" customFormat="1" ht="15.75" customHeight="1">
      <c r="B106" s="260" t="str">
        <f>'AMZN Auto Part MASTER'!$BM$4</f>
        <v>Independent</v>
      </c>
      <c r="C106" s="17" t="s">
        <v>61</v>
      </c>
      <c r="D106" s="264" t="str">
        <f>'AMZN Auto Part MASTER'!$BM$12</f>
        <v>Down 1-5%</v>
      </c>
      <c r="E106" s="228" t="s">
        <v>155</v>
      </c>
      <c r="F106" s="264" t="str">
        <f>'AMZN Auto Part MASTER'!$BM$13</f>
        <v>Down 1-5%</v>
      </c>
      <c r="G106" s="234" t="s">
        <v>155</v>
      </c>
      <c r="H106" s="12"/>
      <c r="I106" s="12"/>
      <c r="J106" s="12"/>
      <c r="K106" s="12"/>
    </row>
    <row r="107" spans="2:11" s="2" customFormat="1" ht="15.75" customHeight="1">
      <c r="B107" s="260" t="str">
        <f>'AMZN Auto Part MASTER'!$BN$4</f>
        <v>Independent</v>
      </c>
      <c r="C107" s="17" t="s">
        <v>62</v>
      </c>
      <c r="D107" s="264" t="str">
        <f>'AMZN Auto Part MASTER'!$BN$12</f>
        <v>Up 1-5%</v>
      </c>
      <c r="E107" s="228" t="s">
        <v>114</v>
      </c>
      <c r="F107" s="264" t="str">
        <f>'AMZN Auto Part MASTER'!$BN$13</f>
        <v>Up 1-5%</v>
      </c>
      <c r="G107" s="234" t="s">
        <v>114</v>
      </c>
      <c r="H107" s="12"/>
      <c r="I107" s="12"/>
      <c r="J107" s="12"/>
      <c r="K107" s="12"/>
    </row>
    <row r="108" spans="2:11" s="2" customFormat="1" ht="15.75" customHeight="1">
      <c r="B108" s="260" t="str">
        <f>'AMZN Auto Part MASTER'!$BO$4</f>
        <v>Independent</v>
      </c>
      <c r="C108" s="17" t="s">
        <v>63</v>
      </c>
      <c r="D108" s="264" t="str">
        <f>'AMZN Auto Part MASTER'!$BO$12</f>
        <v>Up 1-5%</v>
      </c>
      <c r="E108" s="228" t="s">
        <v>114</v>
      </c>
      <c r="F108" s="264" t="str">
        <f>'AMZN Auto Part MASTER'!$BO$13</f>
        <v>Up 1-5%</v>
      </c>
      <c r="G108" s="234" t="s">
        <v>114</v>
      </c>
      <c r="H108" s="12"/>
      <c r="I108" s="12"/>
      <c r="J108" s="12"/>
      <c r="K108" s="12"/>
    </row>
    <row r="109" spans="2:11" s="2" customFormat="1" ht="15.75" customHeight="1">
      <c r="B109" s="260" t="str">
        <f>'AMZN Auto Part MASTER'!$BP$4</f>
        <v>Independent</v>
      </c>
      <c r="C109" s="17" t="s">
        <v>64</v>
      </c>
      <c r="D109" s="264" t="str">
        <f>'AMZN Auto Part MASTER'!$BP$12</f>
        <v>Up 5-9%</v>
      </c>
      <c r="E109" s="228" t="s">
        <v>113</v>
      </c>
      <c r="F109" s="264" t="str">
        <f>'AMZN Auto Part MASTER'!$BP$13</f>
        <v>Up 5-9%</v>
      </c>
      <c r="G109" s="234" t="s">
        <v>113</v>
      </c>
      <c r="H109" s="12"/>
      <c r="I109" s="12"/>
      <c r="J109" s="12"/>
      <c r="K109" s="12"/>
    </row>
    <row r="110" spans="2:11" s="2" customFormat="1" ht="15.75" customHeight="1">
      <c r="B110" s="260" t="str">
        <f>'AMZN Auto Part MASTER'!$BQ$4</f>
        <v>Independent</v>
      </c>
      <c r="C110" s="17" t="s">
        <v>65</v>
      </c>
      <c r="D110" s="264" t="str">
        <f>'AMZN Auto Part MASTER'!$BQ$12</f>
        <v>Up 5-9%</v>
      </c>
      <c r="E110" s="228" t="s">
        <v>113</v>
      </c>
      <c r="F110" s="264" t="str">
        <f>'AMZN Auto Part MASTER'!$BQ$13</f>
        <v>Up 5-9%</v>
      </c>
      <c r="G110" s="234" t="s">
        <v>113</v>
      </c>
      <c r="H110" s="12"/>
      <c r="I110" s="12"/>
      <c r="J110" s="12"/>
      <c r="K110" s="12"/>
    </row>
    <row r="111" spans="2:11" s="2" customFormat="1" ht="15.75" customHeight="1">
      <c r="B111" s="260" t="str">
        <f>'AMZN Auto Part MASTER'!$BR$4</f>
        <v>Chain</v>
      </c>
      <c r="C111" s="17" t="s">
        <v>66</v>
      </c>
      <c r="D111" s="264" t="str">
        <f>'AMZN Auto Part MASTER'!$BR$12</f>
        <v>Up 1-5%</v>
      </c>
      <c r="E111" s="228" t="s">
        <v>114</v>
      </c>
      <c r="F111" s="264" t="str">
        <f>'AMZN Auto Part MASTER'!$BR$13</f>
        <v>Up 1-5%</v>
      </c>
      <c r="G111" s="234" t="s">
        <v>114</v>
      </c>
      <c r="H111" s="12"/>
      <c r="I111" s="12"/>
      <c r="J111" s="12"/>
      <c r="K111" s="12"/>
    </row>
    <row r="112" spans="2:11" s="2" customFormat="1" ht="15.75" customHeight="1">
      <c r="B112" s="260" t="str">
        <f>'AMZN Auto Part MASTER'!$BS$4</f>
        <v>Chain</v>
      </c>
      <c r="C112" s="17" t="s">
        <v>67</v>
      </c>
      <c r="D112" s="264" t="str">
        <f>'AMZN Auto Part MASTER'!$BS$12</f>
        <v>Up 1-5%</v>
      </c>
      <c r="E112" s="228" t="s">
        <v>114</v>
      </c>
      <c r="F112" s="264" t="str">
        <f>'AMZN Auto Part MASTER'!$BS$13</f>
        <v>Up 5-9%</v>
      </c>
      <c r="G112" s="234" t="s">
        <v>113</v>
      </c>
      <c r="H112" s="12"/>
      <c r="I112" s="12"/>
      <c r="J112" s="12"/>
      <c r="K112" s="12"/>
    </row>
    <row r="113" spans="2:11" s="2" customFormat="1" ht="15.75" customHeight="1">
      <c r="B113" s="260" t="str">
        <f>'AMZN Auto Part MASTER'!$BT$4</f>
        <v>Chain</v>
      </c>
      <c r="C113" s="17" t="s">
        <v>68</v>
      </c>
      <c r="D113" s="264" t="str">
        <f>'AMZN Auto Part MASTER'!$BT$12</f>
        <v>Up 5-9%</v>
      </c>
      <c r="E113" s="228" t="s">
        <v>113</v>
      </c>
      <c r="F113" s="264" t="str">
        <f>'AMZN Auto Part MASTER'!$BT$13</f>
        <v>Up 1-5%</v>
      </c>
      <c r="G113" s="234" t="s">
        <v>114</v>
      </c>
      <c r="H113" s="12"/>
      <c r="I113" s="12"/>
      <c r="J113" s="12"/>
      <c r="K113" s="12"/>
    </row>
    <row r="114" spans="2:11" s="2" customFormat="1" ht="15.75" customHeight="1">
      <c r="B114" s="260" t="str">
        <f>'AMZN Auto Part MASTER'!$BU$4</f>
        <v>Chain</v>
      </c>
      <c r="C114" s="17" t="s">
        <v>69</v>
      </c>
      <c r="D114" s="264" t="str">
        <f>'AMZN Auto Part MASTER'!$BU$12</f>
        <v>Up 1-5%</v>
      </c>
      <c r="E114" s="228" t="s">
        <v>114</v>
      </c>
      <c r="F114" s="264" t="str">
        <f>'AMZN Auto Part MASTER'!$BU$13</f>
        <v>Up 5-9%</v>
      </c>
      <c r="G114" s="234" t="s">
        <v>113</v>
      </c>
      <c r="H114" s="12"/>
      <c r="I114" s="12"/>
      <c r="J114" s="12"/>
      <c r="K114" s="12"/>
    </row>
    <row r="115" spans="2:11" s="2" customFormat="1" ht="15.75" customHeight="1">
      <c r="B115" s="260" t="str">
        <f>'AMZN Auto Part MASTER'!$BV$4</f>
        <v>Chain</v>
      </c>
      <c r="C115" s="17" t="s">
        <v>70</v>
      </c>
      <c r="D115" s="264" t="str">
        <f>'AMZN Auto Part MASTER'!$BV$12</f>
        <v>Up 1-5%</v>
      </c>
      <c r="E115" s="228" t="s">
        <v>114</v>
      </c>
      <c r="F115" s="264" t="str">
        <f>'AMZN Auto Part MASTER'!$BV$13</f>
        <v>Up 1-5%</v>
      </c>
      <c r="G115" s="234" t="s">
        <v>114</v>
      </c>
      <c r="H115" s="12"/>
      <c r="I115" s="12"/>
      <c r="J115" s="12"/>
      <c r="K115" s="12"/>
    </row>
    <row r="116" spans="2:11" s="2" customFormat="1" ht="15.75" customHeight="1">
      <c r="B116" s="260" t="str">
        <f>'AMZN Auto Part MASTER'!$BW$4</f>
        <v>Chain</v>
      </c>
      <c r="C116" s="17" t="s">
        <v>71</v>
      </c>
      <c r="D116" s="264" t="str">
        <f>'AMZN Auto Part MASTER'!$BW$12</f>
        <v>Up 5-9%</v>
      </c>
      <c r="E116" s="228" t="s">
        <v>113</v>
      </c>
      <c r="F116" s="264" t="str">
        <f>'AMZN Auto Part MASTER'!$BW$13</f>
        <v>Up 5-9%</v>
      </c>
      <c r="G116" s="234" t="s">
        <v>113</v>
      </c>
      <c r="H116" s="12"/>
      <c r="I116" s="12"/>
      <c r="J116" s="12"/>
      <c r="K116" s="12"/>
    </row>
    <row r="117" spans="2:11" s="2" customFormat="1" ht="15.75" customHeight="1">
      <c r="B117" s="260" t="str">
        <f>'AMZN Auto Part MASTER'!$BX$4</f>
        <v>Chain</v>
      </c>
      <c r="C117" s="17" t="s">
        <v>72</v>
      </c>
      <c r="D117" s="264" t="str">
        <f>'AMZN Auto Part MASTER'!$BX$12</f>
        <v>Up 1-5%</v>
      </c>
      <c r="E117" s="228" t="s">
        <v>114</v>
      </c>
      <c r="F117" s="264" t="str">
        <f>'AMZN Auto Part MASTER'!$BX$13</f>
        <v>Up 1-5%</v>
      </c>
      <c r="G117" s="234" t="s">
        <v>114</v>
      </c>
      <c r="H117" s="12"/>
      <c r="I117" s="12"/>
      <c r="J117" s="12"/>
      <c r="K117" s="12"/>
    </row>
    <row r="118" spans="2:11" s="2" customFormat="1" ht="15.75" customHeight="1">
      <c r="B118" s="260" t="str">
        <f>'AMZN Auto Part MASTER'!$BY$4</f>
        <v>Chain</v>
      </c>
      <c r="C118" s="17" t="s">
        <v>73</v>
      </c>
      <c r="D118" s="264" t="str">
        <f>'AMZN Auto Part MASTER'!$BY$12</f>
        <v>Up 5-9%</v>
      </c>
      <c r="E118" s="228" t="s">
        <v>113</v>
      </c>
      <c r="F118" s="264" t="str">
        <f>'AMZN Auto Part MASTER'!$BY$13</f>
        <v>Up 5-9%</v>
      </c>
      <c r="G118" s="234" t="s">
        <v>113</v>
      </c>
      <c r="H118" s="12"/>
      <c r="I118" s="12"/>
      <c r="J118" s="12"/>
      <c r="K118" s="12"/>
    </row>
    <row r="119" spans="2:11" s="2" customFormat="1" ht="15.75" customHeight="1">
      <c r="B119" s="260" t="str">
        <f>'AMZN Auto Part MASTER'!$BZ$4</f>
        <v>Chain</v>
      </c>
      <c r="C119" s="17" t="s">
        <v>74</v>
      </c>
      <c r="D119" s="264" t="str">
        <f>'AMZN Auto Part MASTER'!$BZ$12</f>
        <v>Up 1-5%</v>
      </c>
      <c r="E119" s="228" t="s">
        <v>114</v>
      </c>
      <c r="F119" s="264" t="str">
        <f>'AMZN Auto Part MASTER'!$BZ$13</f>
        <v>Up 1-5%</v>
      </c>
      <c r="G119" s="234" t="s">
        <v>114</v>
      </c>
      <c r="H119" s="12"/>
      <c r="I119" s="12"/>
      <c r="J119" s="12"/>
      <c r="K119" s="12"/>
    </row>
    <row r="120" spans="2:11" s="2" customFormat="1" ht="15.75" customHeight="1">
      <c r="B120" s="260" t="str">
        <f>'AMZN Auto Part MASTER'!$CA$4</f>
        <v>Chain</v>
      </c>
      <c r="C120" s="17" t="s">
        <v>75</v>
      </c>
      <c r="D120" s="264" t="str">
        <f>'AMZN Auto Part MASTER'!$CA$12</f>
        <v>Up 1-5%</v>
      </c>
      <c r="E120" s="228" t="s">
        <v>114</v>
      </c>
      <c r="F120" s="264" t="str">
        <f>'AMZN Auto Part MASTER'!$CA$13</f>
        <v>Up 1-5%</v>
      </c>
      <c r="G120" s="234" t="s">
        <v>114</v>
      </c>
      <c r="H120" s="12"/>
      <c r="I120" s="12"/>
      <c r="J120" s="12"/>
      <c r="K120" s="12"/>
    </row>
    <row r="121" spans="2:11" s="2" customFormat="1" ht="15.75" customHeight="1">
      <c r="B121" s="260" t="str">
        <f>'AMZN Auto Part MASTER'!$CB$4</f>
        <v>Chain</v>
      </c>
      <c r="C121" s="17" t="s">
        <v>76</v>
      </c>
      <c r="D121" s="264" t="str">
        <f>'AMZN Auto Part MASTER'!$CB$12</f>
        <v>Up 1-5%</v>
      </c>
      <c r="E121" s="228" t="s">
        <v>114</v>
      </c>
      <c r="F121" s="264" t="str">
        <f>'AMZN Auto Part MASTER'!$CB$13</f>
        <v>Up 1-5%</v>
      </c>
      <c r="G121" s="234" t="s">
        <v>114</v>
      </c>
      <c r="H121" s="12"/>
      <c r="I121" s="12"/>
      <c r="J121" s="12"/>
      <c r="K121" s="12"/>
    </row>
    <row r="122" spans="2:11" s="2" customFormat="1" ht="15.75" customHeight="1">
      <c r="B122" s="260" t="str">
        <f>'AMZN Auto Part MASTER'!$CC$4</f>
        <v>Chain</v>
      </c>
      <c r="C122" s="17" t="s">
        <v>77</v>
      </c>
      <c r="D122" s="264" t="str">
        <f>'AMZN Auto Part MASTER'!$CC$12</f>
        <v>Up 1-5%</v>
      </c>
      <c r="E122" s="228" t="s">
        <v>114</v>
      </c>
      <c r="F122" s="264" t="str">
        <f>'AMZN Auto Part MASTER'!$CC$13</f>
        <v>Up 5-9%</v>
      </c>
      <c r="G122" s="234" t="s">
        <v>113</v>
      </c>
      <c r="H122" s="12"/>
      <c r="I122" s="12"/>
      <c r="J122" s="12"/>
      <c r="K122" s="12"/>
    </row>
    <row r="123" spans="2:11" s="2" customFormat="1" ht="15.75" customHeight="1">
      <c r="B123" s="260" t="str">
        <f>'AMZN Auto Part MASTER'!$CD$4</f>
        <v>Chain</v>
      </c>
      <c r="C123" s="17" t="s">
        <v>78</v>
      </c>
      <c r="D123" s="264" t="str">
        <f>'AMZN Auto Part MASTER'!$CD$12</f>
        <v>Up 1-5%</v>
      </c>
      <c r="E123" s="228" t="s">
        <v>114</v>
      </c>
      <c r="F123" s="264" t="str">
        <f>'AMZN Auto Part MASTER'!$CD$13</f>
        <v>Up 1-5%</v>
      </c>
      <c r="G123" s="234" t="s">
        <v>114</v>
      </c>
      <c r="H123" s="12"/>
      <c r="I123" s="12"/>
      <c r="J123" s="12"/>
      <c r="K123" s="12"/>
    </row>
    <row r="124" spans="2:11" s="2" customFormat="1" ht="15.75" customHeight="1">
      <c r="B124" s="260" t="str">
        <f>'AMZN Auto Part MASTER'!$CE$4</f>
        <v>Chain</v>
      </c>
      <c r="C124" s="17" t="s">
        <v>79</v>
      </c>
      <c r="D124" s="264" t="str">
        <f>'AMZN Auto Part MASTER'!$CE$12</f>
        <v>Up 1-5%</v>
      </c>
      <c r="E124" s="228" t="s">
        <v>114</v>
      </c>
      <c r="F124" s="264" t="str">
        <f>'AMZN Auto Part MASTER'!$CE$13</f>
        <v>Up 1-5%</v>
      </c>
      <c r="G124" s="234" t="s">
        <v>114</v>
      </c>
      <c r="H124" s="12"/>
      <c r="I124" s="12"/>
      <c r="J124" s="12"/>
      <c r="K124" s="12"/>
    </row>
    <row r="125" spans="2:11" s="2" customFormat="1" ht="15.75" customHeight="1">
      <c r="B125" s="260" t="str">
        <f>'AMZN Auto Part MASTER'!$CF$4</f>
        <v>Chain</v>
      </c>
      <c r="C125" s="17" t="s">
        <v>80</v>
      </c>
      <c r="D125" s="264" t="str">
        <f>'AMZN Auto Part MASTER'!$CF$12</f>
        <v>Up 1-5%</v>
      </c>
      <c r="E125" s="228" t="s">
        <v>114</v>
      </c>
      <c r="F125" s="264" t="str">
        <f>'AMZN Auto Part MASTER'!$CF$13</f>
        <v>Up 1-5%</v>
      </c>
      <c r="G125" s="234" t="s">
        <v>114</v>
      </c>
      <c r="H125" s="12"/>
      <c r="I125" s="12"/>
      <c r="J125" s="12"/>
      <c r="K125" s="12"/>
    </row>
    <row r="126" spans="2:11" s="2" customFormat="1" ht="15.75" customHeight="1">
      <c r="B126" s="260" t="str">
        <f>'AMZN Auto Part MASTER'!$CG$4</f>
        <v>Chain</v>
      </c>
      <c r="C126" s="17" t="s">
        <v>81</v>
      </c>
      <c r="D126" s="264" t="str">
        <f>'AMZN Auto Part MASTER'!$CG$12</f>
        <v>Down 1-5%</v>
      </c>
      <c r="E126" s="228" t="s">
        <v>155</v>
      </c>
      <c r="F126" s="264" t="str">
        <f>'AMZN Auto Part MASTER'!$CG$13</f>
        <v>Down 1-5%</v>
      </c>
      <c r="G126" s="234" t="s">
        <v>155</v>
      </c>
      <c r="H126" s="12"/>
      <c r="I126" s="12"/>
      <c r="J126" s="12"/>
      <c r="K126" s="12"/>
    </row>
    <row r="127" spans="2:11" s="2" customFormat="1" ht="15.75" customHeight="1">
      <c r="B127" s="260" t="str">
        <f>'AMZN Auto Part MASTER'!$CH$4</f>
        <v>Chain</v>
      </c>
      <c r="C127" s="17" t="s">
        <v>82</v>
      </c>
      <c r="D127" s="264" t="str">
        <f>'AMZN Auto Part MASTER'!$CH$12</f>
        <v>Up 1-5%</v>
      </c>
      <c r="E127" s="228" t="s">
        <v>114</v>
      </c>
      <c r="F127" s="264" t="str">
        <f>'AMZN Auto Part MASTER'!$CH$13</f>
        <v>Up 1-5%</v>
      </c>
      <c r="G127" s="234" t="s">
        <v>114</v>
      </c>
      <c r="H127" s="12"/>
      <c r="I127" s="12"/>
      <c r="J127" s="12"/>
      <c r="K127" s="12"/>
    </row>
    <row r="128" spans="2:11" s="2" customFormat="1" ht="15.75" customHeight="1">
      <c r="B128" s="260" t="str">
        <f>'AMZN Auto Part MASTER'!$CI$4</f>
        <v>Chain</v>
      </c>
      <c r="C128" s="17" t="s">
        <v>83</v>
      </c>
      <c r="D128" s="264" t="str">
        <f>'AMZN Auto Part MASTER'!$CI$12</f>
        <v>Up 1-5%</v>
      </c>
      <c r="E128" s="228" t="s">
        <v>114</v>
      </c>
      <c r="F128" s="264" t="str">
        <f>'AMZN Auto Part MASTER'!$CI$13</f>
        <v>Down 1-5%</v>
      </c>
      <c r="G128" s="234" t="s">
        <v>155</v>
      </c>
      <c r="H128" s="12"/>
      <c r="I128" s="12"/>
      <c r="J128" s="12"/>
      <c r="K128" s="12"/>
    </row>
    <row r="129" spans="2:11" s="2" customFormat="1" ht="15.75" customHeight="1">
      <c r="B129" s="260" t="str">
        <f>'AMZN Auto Part MASTER'!$CJ$4</f>
        <v>Chain</v>
      </c>
      <c r="C129" s="17" t="s">
        <v>84</v>
      </c>
      <c r="D129" s="264" t="str">
        <f>'AMZN Auto Part MASTER'!$CJ$12</f>
        <v>Up 1-5%</v>
      </c>
      <c r="E129" s="228" t="s">
        <v>114</v>
      </c>
      <c r="F129" s="264" t="str">
        <f>'AMZN Auto Part MASTER'!$CJ$13</f>
        <v>Up 1-5%</v>
      </c>
      <c r="G129" s="234" t="s">
        <v>114</v>
      </c>
      <c r="H129" s="12"/>
      <c r="I129" s="12"/>
      <c r="J129" s="12"/>
      <c r="K129" s="12"/>
    </row>
    <row r="130" spans="2:11" s="2" customFormat="1" ht="15.75" customHeight="1">
      <c r="B130" s="260" t="str">
        <f>'AMZN Auto Part MASTER'!$CK$4</f>
        <v>Chain</v>
      </c>
      <c r="C130" s="17" t="s">
        <v>85</v>
      </c>
      <c r="D130" s="264" t="str">
        <f>'AMZN Auto Part MASTER'!$CK$12</f>
        <v>Up 1-5%</v>
      </c>
      <c r="E130" s="228" t="s">
        <v>114</v>
      </c>
      <c r="F130" s="264" t="str">
        <f>'AMZN Auto Part MASTER'!$CK$13</f>
        <v>Up 1-5%</v>
      </c>
      <c r="G130" s="234" t="s">
        <v>114</v>
      </c>
      <c r="H130" s="12"/>
      <c r="I130" s="12"/>
      <c r="J130" s="12"/>
      <c r="K130" s="12"/>
    </row>
    <row r="131" spans="2:11" s="2" customFormat="1" ht="15.75" customHeight="1">
      <c r="B131" s="260">
        <f>'AMZN Auto Part MASTER'!$CL$4</f>
        <v>0</v>
      </c>
      <c r="C131" s="17" t="s">
        <v>362</v>
      </c>
      <c r="D131" s="264">
        <f>'AMZN Auto Part MASTER'!$CL$12</f>
        <v>0</v>
      </c>
      <c r="E131" s="234">
        <v>0</v>
      </c>
      <c r="F131" s="264">
        <f>'AMZN Auto Part MASTER'!$CL$13</f>
        <v>0</v>
      </c>
      <c r="G131" s="234">
        <v>0</v>
      </c>
      <c r="H131" s="12"/>
      <c r="I131" s="12"/>
      <c r="J131" s="12"/>
      <c r="K131" s="12"/>
    </row>
    <row r="132" spans="2:11" s="2" customFormat="1" ht="15.75" customHeight="1">
      <c r="B132" s="260">
        <f>'AMZN Auto Part MASTER'!$CM$4</f>
        <v>0</v>
      </c>
      <c r="C132" s="17" t="s">
        <v>363</v>
      </c>
      <c r="D132" s="264">
        <f>'AMZN Auto Part MASTER'!$CM$12</f>
        <v>0</v>
      </c>
      <c r="E132" s="234">
        <v>0</v>
      </c>
      <c r="F132" s="264">
        <f>'AMZN Auto Part MASTER'!$CM$13</f>
        <v>0</v>
      </c>
      <c r="G132" s="234">
        <v>0</v>
      </c>
      <c r="H132" s="12"/>
      <c r="I132" s="12"/>
      <c r="J132" s="12"/>
      <c r="K132" s="12"/>
    </row>
    <row r="133" spans="2:11" s="2" customFormat="1" ht="15.75" customHeight="1">
      <c r="B133" s="260">
        <f>'AMZN Auto Part MASTER'!$CN$4</f>
        <v>0</v>
      </c>
      <c r="C133" s="17" t="s">
        <v>364</v>
      </c>
      <c r="D133" s="264">
        <f>'AMZN Auto Part MASTER'!$CN$12</f>
        <v>0</v>
      </c>
      <c r="E133" s="234">
        <v>0</v>
      </c>
      <c r="F133" s="264">
        <f>'AMZN Auto Part MASTER'!$CN$13</f>
        <v>0</v>
      </c>
      <c r="G133" s="234">
        <v>0</v>
      </c>
      <c r="H133" s="12"/>
      <c r="I133" s="12"/>
      <c r="J133" s="12"/>
      <c r="K133" s="12"/>
    </row>
    <row r="134" spans="2:11" s="2" customFormat="1" ht="15.75" customHeight="1">
      <c r="B134" s="260">
        <f>'AMZN Auto Part MASTER'!$CO$4</f>
        <v>0</v>
      </c>
      <c r="C134" s="17" t="s">
        <v>365</v>
      </c>
      <c r="D134" s="264">
        <f>'AMZN Auto Part MASTER'!$CO$12</f>
        <v>0</v>
      </c>
      <c r="E134" s="234">
        <v>0</v>
      </c>
      <c r="F134" s="264">
        <f>'AMZN Auto Part MASTER'!$CO$13</f>
        <v>0</v>
      </c>
      <c r="G134" s="234">
        <v>0</v>
      </c>
      <c r="H134" s="12"/>
      <c r="I134" s="12"/>
      <c r="J134" s="12"/>
      <c r="K134" s="12"/>
    </row>
    <row r="135" spans="2:11" s="2" customFormat="1" ht="15.75" customHeight="1">
      <c r="B135" s="260">
        <f>'AMZN Auto Part MASTER'!$CP$4</f>
        <v>0</v>
      </c>
      <c r="C135" s="17" t="s">
        <v>366</v>
      </c>
      <c r="D135" s="264">
        <f>'AMZN Auto Part MASTER'!$CP$12</f>
        <v>0</v>
      </c>
      <c r="E135" s="234">
        <v>0</v>
      </c>
      <c r="F135" s="264">
        <f>'AMZN Auto Part MASTER'!$CP$13</f>
        <v>0</v>
      </c>
      <c r="G135" s="234">
        <v>0</v>
      </c>
      <c r="H135" s="12"/>
      <c r="I135" s="12"/>
      <c r="J135" s="12"/>
      <c r="K135" s="12"/>
    </row>
    <row r="136" spans="2:11" s="2" customFormat="1" ht="15.75" customHeight="1">
      <c r="B136" s="260">
        <f>'AMZN Auto Part MASTER'!$CQ$4</f>
        <v>0</v>
      </c>
      <c r="C136" s="17" t="s">
        <v>367</v>
      </c>
      <c r="D136" s="264">
        <f>'AMZN Auto Part MASTER'!$CQ$12</f>
        <v>0</v>
      </c>
      <c r="E136" s="234">
        <v>0</v>
      </c>
      <c r="F136" s="264">
        <f>'AMZN Auto Part MASTER'!$CQ$13</f>
        <v>0</v>
      </c>
      <c r="G136" s="234">
        <v>0</v>
      </c>
      <c r="H136" s="12"/>
      <c r="I136" s="12"/>
      <c r="J136" s="12"/>
      <c r="K136" s="12"/>
    </row>
    <row r="137" spans="2:11" s="2" customFormat="1" ht="15.75" customHeight="1">
      <c r="B137" s="260">
        <f>'AMZN Auto Part MASTER'!$CR$4</f>
        <v>0</v>
      </c>
      <c r="C137" s="17" t="s">
        <v>368</v>
      </c>
      <c r="D137" s="264">
        <f>'AMZN Auto Part MASTER'!$CR$12</f>
        <v>0</v>
      </c>
      <c r="E137" s="234">
        <v>0</v>
      </c>
      <c r="F137" s="264">
        <f>'AMZN Auto Part MASTER'!$CR$13</f>
        <v>0</v>
      </c>
      <c r="G137" s="234">
        <v>0</v>
      </c>
      <c r="H137" s="12"/>
      <c r="I137" s="12"/>
      <c r="J137" s="12"/>
      <c r="K137" s="12"/>
    </row>
    <row r="138" spans="2:11" s="2" customFormat="1" ht="15.75" customHeight="1">
      <c r="B138" s="260">
        <f>'AMZN Auto Part MASTER'!$CS$4</f>
        <v>0</v>
      </c>
      <c r="C138" s="17" t="s">
        <v>369</v>
      </c>
      <c r="D138" s="264">
        <f>'AMZN Auto Part MASTER'!$CS$12</f>
        <v>0</v>
      </c>
      <c r="E138" s="234">
        <v>0</v>
      </c>
      <c r="F138" s="264">
        <f>'AMZN Auto Part MASTER'!$CS$13</f>
        <v>0</v>
      </c>
      <c r="G138" s="234">
        <v>0</v>
      </c>
      <c r="H138" s="12"/>
      <c r="I138" s="12"/>
      <c r="J138" s="12"/>
      <c r="K138" s="12"/>
    </row>
    <row r="139" spans="2:11" s="2" customFormat="1" ht="15.75" customHeight="1">
      <c r="B139" s="260">
        <f>'AMZN Auto Part MASTER'!$CT$4</f>
        <v>0</v>
      </c>
      <c r="C139" s="17" t="s">
        <v>370</v>
      </c>
      <c r="D139" s="264">
        <f>'AMZN Auto Part MASTER'!$CT$12</f>
        <v>0</v>
      </c>
      <c r="E139" s="234">
        <v>0</v>
      </c>
      <c r="F139" s="264">
        <f>'AMZN Auto Part MASTER'!$CT$13</f>
        <v>0</v>
      </c>
      <c r="G139" s="234">
        <v>0</v>
      </c>
      <c r="H139" s="12"/>
      <c r="I139" s="12"/>
      <c r="J139" s="12"/>
      <c r="K139" s="12"/>
    </row>
    <row r="140" spans="2:11" s="2" customFormat="1" ht="15.75" customHeight="1">
      <c r="B140" s="260">
        <f>'AMZN Auto Part MASTER'!$CU$4</f>
        <v>0</v>
      </c>
      <c r="C140" s="17" t="s">
        <v>371</v>
      </c>
      <c r="D140" s="264">
        <f>'AMZN Auto Part MASTER'!$CU$12</f>
        <v>0</v>
      </c>
      <c r="E140" s="234">
        <v>0</v>
      </c>
      <c r="F140" s="264">
        <f>'AMZN Auto Part MASTER'!$CU$13</f>
        <v>0</v>
      </c>
      <c r="G140" s="234">
        <v>0</v>
      </c>
      <c r="H140" s="12"/>
      <c r="I140" s="12"/>
      <c r="J140" s="12"/>
      <c r="K140" s="12"/>
    </row>
    <row r="141" spans="2:11" s="2" customFormat="1" ht="15.75" customHeight="1">
      <c r="B141" s="260">
        <f>'AMZN Auto Part MASTER'!$CV$4</f>
        <v>0</v>
      </c>
      <c r="C141" s="17" t="s">
        <v>372</v>
      </c>
      <c r="D141" s="264">
        <f>'AMZN Auto Part MASTER'!$CV$12</f>
        <v>0</v>
      </c>
      <c r="E141" s="234">
        <v>0</v>
      </c>
      <c r="F141" s="264">
        <f>'AMZN Auto Part MASTER'!$CV$13</f>
        <v>0</v>
      </c>
      <c r="G141" s="234">
        <v>0</v>
      </c>
      <c r="H141" s="12"/>
      <c r="I141" s="12"/>
      <c r="J141" s="12"/>
      <c r="K141" s="12"/>
    </row>
    <row r="142" spans="2:11" s="2" customFormat="1" ht="15.75" customHeight="1">
      <c r="B142" s="260">
        <f>'AMZN Auto Part MASTER'!$CW$4</f>
        <v>0</v>
      </c>
      <c r="C142" s="17" t="s">
        <v>373</v>
      </c>
      <c r="D142" s="264">
        <f>'AMZN Auto Part MASTER'!$CW$12</f>
        <v>0</v>
      </c>
      <c r="E142" s="234">
        <v>0</v>
      </c>
      <c r="F142" s="264">
        <f>'AMZN Auto Part MASTER'!$CW$13</f>
        <v>0</v>
      </c>
      <c r="G142" s="234">
        <v>0</v>
      </c>
      <c r="H142" s="12"/>
      <c r="I142" s="12"/>
      <c r="J142" s="12"/>
      <c r="K142" s="12"/>
    </row>
    <row r="143" spans="2:11" s="2" customFormat="1" ht="15.75" customHeight="1">
      <c r="B143" s="260">
        <f>'AMZN Auto Part MASTER'!$CX$4</f>
        <v>0</v>
      </c>
      <c r="C143" s="17" t="s">
        <v>374</v>
      </c>
      <c r="D143" s="264">
        <f>'AMZN Auto Part MASTER'!$CX$12</f>
        <v>0</v>
      </c>
      <c r="E143" s="234">
        <v>0</v>
      </c>
      <c r="F143" s="264">
        <f>'AMZN Auto Part MASTER'!$CX$13</f>
        <v>0</v>
      </c>
      <c r="G143" s="234">
        <v>0</v>
      </c>
      <c r="H143" s="12"/>
      <c r="I143" s="12"/>
      <c r="J143" s="12"/>
      <c r="K143" s="12"/>
    </row>
    <row r="144" spans="2:11" s="2" customFormat="1" ht="15.75" customHeight="1">
      <c r="B144" s="260">
        <f>'AMZN Auto Part MASTER'!$CY$4</f>
        <v>0</v>
      </c>
      <c r="C144" s="17" t="s">
        <v>375</v>
      </c>
      <c r="D144" s="264">
        <f>'AMZN Auto Part MASTER'!$CY$12</f>
        <v>0</v>
      </c>
      <c r="E144" s="234">
        <v>0</v>
      </c>
      <c r="F144" s="264">
        <f>'AMZN Auto Part MASTER'!$CY$13</f>
        <v>0</v>
      </c>
      <c r="G144" s="234">
        <v>0</v>
      </c>
      <c r="H144" s="12"/>
      <c r="I144" s="12"/>
      <c r="J144" s="12"/>
      <c r="K144" s="12"/>
    </row>
    <row r="145" spans="2:11" s="2" customFormat="1" ht="15.75" customHeight="1">
      <c r="B145" s="260">
        <f>'AMZN Auto Part MASTER'!$CZ$4</f>
        <v>0</v>
      </c>
      <c r="C145" s="17" t="s">
        <v>394</v>
      </c>
      <c r="D145" s="264">
        <f>'AMZN Auto Part MASTER'!$CZ$12</f>
        <v>0</v>
      </c>
      <c r="E145" s="234">
        <v>0</v>
      </c>
      <c r="F145" s="264">
        <f>'AMZN Auto Part MASTER'!$CZ$13</f>
        <v>0</v>
      </c>
      <c r="G145" s="234">
        <v>0</v>
      </c>
      <c r="H145" s="12"/>
      <c r="I145" s="12"/>
      <c r="J145" s="12"/>
      <c r="K145" s="12"/>
    </row>
    <row r="146" spans="2:11" s="2" customFormat="1" ht="15.75" customHeight="1">
      <c r="B146" s="260">
        <f>'AMZN Auto Part MASTER'!$DA$4</f>
        <v>0</v>
      </c>
      <c r="C146" s="17" t="s">
        <v>395</v>
      </c>
      <c r="D146" s="264">
        <f>'AMZN Auto Part MASTER'!$DA$12</f>
        <v>0</v>
      </c>
      <c r="E146" s="234">
        <v>0</v>
      </c>
      <c r="F146" s="264">
        <f>'AMZN Auto Part MASTER'!$DA$13</f>
        <v>0</v>
      </c>
      <c r="G146" s="234">
        <v>0</v>
      </c>
      <c r="H146" s="12"/>
      <c r="I146" s="12"/>
      <c r="J146" s="12"/>
      <c r="K146" s="12"/>
    </row>
    <row r="147" spans="2:11" s="2" customFormat="1" ht="15.75" customHeight="1">
      <c r="B147" s="260">
        <f>'AMZN Auto Part MASTER'!$DB$4</f>
        <v>0</v>
      </c>
      <c r="C147" s="17" t="s">
        <v>396</v>
      </c>
      <c r="D147" s="264">
        <f>'AMZN Auto Part MASTER'!$DB$12</f>
        <v>0</v>
      </c>
      <c r="E147" s="234">
        <v>0</v>
      </c>
      <c r="F147" s="264">
        <f>'AMZN Auto Part MASTER'!$DB$13</f>
        <v>0</v>
      </c>
      <c r="G147" s="234">
        <v>0</v>
      </c>
      <c r="H147" s="12"/>
      <c r="I147" s="12"/>
      <c r="J147" s="12"/>
      <c r="K147" s="12"/>
    </row>
    <row r="148" spans="2:11" s="2" customFormat="1" ht="15.75" customHeight="1">
      <c r="B148" s="260">
        <f>'AMZN Auto Part MASTER'!$DC$4</f>
        <v>0</v>
      </c>
      <c r="C148" s="17" t="s">
        <v>397</v>
      </c>
      <c r="D148" s="264">
        <f>'AMZN Auto Part MASTER'!$DC$12</f>
        <v>0</v>
      </c>
      <c r="E148" s="234">
        <v>0</v>
      </c>
      <c r="F148" s="264">
        <f>'AMZN Auto Part MASTER'!$DC$13</f>
        <v>0</v>
      </c>
      <c r="G148" s="234">
        <v>0</v>
      </c>
      <c r="H148" s="12"/>
      <c r="I148" s="12"/>
      <c r="J148" s="12"/>
      <c r="K148" s="12"/>
    </row>
    <row r="149" spans="2:11" s="2" customFormat="1" ht="15.75" customHeight="1">
      <c r="B149" s="260">
        <f>'AMZN Auto Part MASTER'!$DD$4</f>
        <v>0</v>
      </c>
      <c r="C149" s="17" t="s">
        <v>398</v>
      </c>
      <c r="D149" s="264">
        <f>'AMZN Auto Part MASTER'!$DD$12</f>
        <v>0</v>
      </c>
      <c r="E149" s="234">
        <v>0</v>
      </c>
      <c r="F149" s="264">
        <f>'AMZN Auto Part MASTER'!$DD$13</f>
        <v>0</v>
      </c>
      <c r="G149" s="234">
        <v>0</v>
      </c>
      <c r="H149" s="12"/>
      <c r="I149" s="12"/>
      <c r="J149" s="12"/>
      <c r="K149" s="12"/>
    </row>
    <row r="150" spans="2:11" s="2" customFormat="1" ht="15.75" customHeight="1">
      <c r="B150" s="260">
        <f>'AMZN Auto Part MASTER'!$DE$4</f>
        <v>0</v>
      </c>
      <c r="C150" s="17" t="s">
        <v>399</v>
      </c>
      <c r="D150" s="264">
        <f>'AMZN Auto Part MASTER'!$DE$12</f>
        <v>0</v>
      </c>
      <c r="E150" s="234">
        <v>0</v>
      </c>
      <c r="F150" s="264">
        <f>'AMZN Auto Part MASTER'!$DE$13</f>
        <v>0</v>
      </c>
      <c r="G150" s="234">
        <v>0</v>
      </c>
      <c r="H150" s="12"/>
      <c r="I150" s="12"/>
      <c r="J150" s="12"/>
      <c r="K150" s="12"/>
    </row>
    <row r="151" spans="2:11" s="2" customFormat="1" ht="15.75" customHeight="1">
      <c r="B151" s="260">
        <f>'AMZN Auto Part MASTER'!$DF$4</f>
        <v>0</v>
      </c>
      <c r="C151" s="17" t="s">
        <v>400</v>
      </c>
      <c r="D151" s="264">
        <f>'AMZN Auto Part MASTER'!$DF$12</f>
        <v>0</v>
      </c>
      <c r="E151" s="234">
        <v>0</v>
      </c>
      <c r="F151" s="264">
        <f>'AMZN Auto Part MASTER'!$DF$13</f>
        <v>0</v>
      </c>
      <c r="G151" s="234">
        <v>0</v>
      </c>
      <c r="H151" s="12"/>
      <c r="I151" s="12"/>
      <c r="J151" s="12"/>
      <c r="K151" s="12"/>
    </row>
    <row r="152" spans="2:11" s="2" customFormat="1" ht="15.75" customHeight="1">
      <c r="B152" s="260">
        <f>'AMZN Auto Part MASTER'!$DG$4</f>
        <v>0</v>
      </c>
      <c r="C152" s="17" t="s">
        <v>401</v>
      </c>
      <c r="D152" s="264">
        <f>'AMZN Auto Part MASTER'!$DG$12</f>
        <v>0</v>
      </c>
      <c r="E152" s="234">
        <v>0</v>
      </c>
      <c r="F152" s="264">
        <f>'AMZN Auto Part MASTER'!$DG$13</f>
        <v>0</v>
      </c>
      <c r="G152" s="234">
        <v>0</v>
      </c>
      <c r="H152" s="12"/>
      <c r="I152" s="12"/>
      <c r="J152" s="12"/>
      <c r="K152" s="12"/>
    </row>
    <row r="153" spans="2:11" s="2" customFormat="1" ht="15.75" customHeight="1">
      <c r="B153" s="260">
        <f>'AMZN Auto Part MASTER'!$DH$4</f>
        <v>0</v>
      </c>
      <c r="C153" s="17" t="s">
        <v>402</v>
      </c>
      <c r="D153" s="264">
        <f>'AMZN Auto Part MASTER'!$DH$12</f>
        <v>0</v>
      </c>
      <c r="E153" s="234">
        <v>0</v>
      </c>
      <c r="F153" s="264">
        <f>'AMZN Auto Part MASTER'!$DH$13</f>
        <v>0</v>
      </c>
      <c r="G153" s="234">
        <v>0</v>
      </c>
      <c r="H153" s="12"/>
      <c r="I153" s="12"/>
      <c r="J153" s="12"/>
      <c r="K153" s="12"/>
    </row>
    <row r="154" spans="2:11" s="2" customFormat="1" ht="15.75" customHeight="1">
      <c r="B154" s="260">
        <f>'AMZN Auto Part MASTER'!$DI$4</f>
        <v>0</v>
      </c>
      <c r="C154" s="17" t="s">
        <v>403</v>
      </c>
      <c r="D154" s="264">
        <f>'AMZN Auto Part MASTER'!$DI$12</f>
        <v>0</v>
      </c>
      <c r="E154" s="234">
        <v>0</v>
      </c>
      <c r="F154" s="264">
        <f>'AMZN Auto Part MASTER'!$DI$13</f>
        <v>0</v>
      </c>
      <c r="G154" s="234">
        <v>0</v>
      </c>
      <c r="H154" s="12"/>
      <c r="I154" s="12"/>
      <c r="J154" s="12"/>
      <c r="K154" s="12"/>
    </row>
    <row r="155" spans="2:11" s="2" customFormat="1" ht="15.75" customHeight="1">
      <c r="B155" s="260">
        <f>'AMZN Auto Part MASTER'!$DJ$4</f>
        <v>0</v>
      </c>
      <c r="C155" s="17" t="s">
        <v>404</v>
      </c>
      <c r="D155" s="264">
        <f>'AMZN Auto Part MASTER'!$DJ$12</f>
        <v>0</v>
      </c>
      <c r="E155" s="234">
        <v>0</v>
      </c>
      <c r="F155" s="264">
        <f>'AMZN Auto Part MASTER'!$DJ$13</f>
        <v>0</v>
      </c>
      <c r="G155" s="234">
        <v>0</v>
      </c>
      <c r="H155" s="12"/>
      <c r="I155" s="12"/>
      <c r="J155" s="12"/>
      <c r="K155" s="12"/>
    </row>
    <row r="156" spans="2:11" s="2" customFormat="1" ht="15.75" customHeight="1">
      <c r="B156" s="260">
        <f>'AMZN Auto Part MASTER'!$DK$4</f>
        <v>0</v>
      </c>
      <c r="C156" s="17" t="s">
        <v>405</v>
      </c>
      <c r="D156" s="264">
        <f>'AMZN Auto Part MASTER'!$DK$12</f>
        <v>0</v>
      </c>
      <c r="E156" s="234">
        <v>0</v>
      </c>
      <c r="F156" s="264">
        <f>'AMZN Auto Part MASTER'!$DK$13</f>
        <v>0</v>
      </c>
      <c r="G156" s="234">
        <v>0</v>
      </c>
      <c r="H156" s="12"/>
      <c r="I156" s="12"/>
      <c r="J156" s="12"/>
      <c r="K156" s="12"/>
    </row>
    <row r="157" spans="2:11" s="2" customFormat="1" ht="15.75" customHeight="1">
      <c r="B157" s="260">
        <f>'AMZN Auto Part MASTER'!$DL$4</f>
        <v>0</v>
      </c>
      <c r="C157" s="17" t="s">
        <v>406</v>
      </c>
      <c r="D157" s="264">
        <f>'AMZN Auto Part MASTER'!$DL$12</f>
        <v>0</v>
      </c>
      <c r="E157" s="234">
        <v>0</v>
      </c>
      <c r="F157" s="264">
        <f>'AMZN Auto Part MASTER'!$DL$13</f>
        <v>0</v>
      </c>
      <c r="G157" s="234">
        <v>0</v>
      </c>
      <c r="H157" s="12"/>
      <c r="I157" s="12"/>
      <c r="J157" s="12"/>
      <c r="K157" s="12"/>
    </row>
    <row r="158" spans="2:11" s="2" customFormat="1" ht="15.75" customHeight="1">
      <c r="B158" s="260">
        <f>'AMZN Auto Part MASTER'!$DM$4</f>
        <v>0</v>
      </c>
      <c r="C158" s="17" t="s">
        <v>407</v>
      </c>
      <c r="D158" s="264">
        <f>'AMZN Auto Part MASTER'!$DM$12</f>
        <v>0</v>
      </c>
      <c r="E158" s="234">
        <v>0</v>
      </c>
      <c r="F158" s="264">
        <f>'AMZN Auto Part MASTER'!$DM$13</f>
        <v>0</v>
      </c>
      <c r="G158" s="234">
        <v>0</v>
      </c>
      <c r="H158" s="12"/>
      <c r="I158" s="12"/>
      <c r="J158" s="12"/>
      <c r="K158" s="12"/>
    </row>
    <row r="159" spans="2:11" s="2" customFormat="1" ht="15.75" customHeight="1">
      <c r="B159" s="260">
        <f>'AMZN Auto Part MASTER'!$DN$4</f>
        <v>0</v>
      </c>
      <c r="C159" s="17" t="s">
        <v>408</v>
      </c>
      <c r="D159" s="264">
        <f>'AMZN Auto Part MASTER'!$DN$12</f>
        <v>0</v>
      </c>
      <c r="E159" s="234">
        <v>0</v>
      </c>
      <c r="F159" s="264">
        <f>'AMZN Auto Part MASTER'!$DN$13</f>
        <v>0</v>
      </c>
      <c r="G159" s="234">
        <v>0</v>
      </c>
      <c r="H159" s="12"/>
      <c r="I159" s="12"/>
      <c r="J159" s="12"/>
      <c r="K159" s="12"/>
    </row>
    <row r="160" spans="2:11" s="2" customFormat="1" ht="15.75" customHeight="1">
      <c r="B160" s="260">
        <f>'AMZN Auto Part MASTER'!$DO$4</f>
        <v>0</v>
      </c>
      <c r="C160" s="17" t="s">
        <v>409</v>
      </c>
      <c r="D160" s="264">
        <f>'AMZN Auto Part MASTER'!$DO$12</f>
        <v>0</v>
      </c>
      <c r="E160" s="234">
        <v>0</v>
      </c>
      <c r="F160" s="264">
        <f>'AMZN Auto Part MASTER'!$DO$13</f>
        <v>0</v>
      </c>
      <c r="G160" s="234">
        <v>0</v>
      </c>
      <c r="H160" s="12"/>
      <c r="I160" s="12"/>
      <c r="J160" s="12"/>
      <c r="K160" s="12"/>
    </row>
    <row r="161" spans="2:11" s="2" customFormat="1" ht="15.75" customHeight="1">
      <c r="B161" s="260">
        <f>'AMZN Auto Part MASTER'!$DP$4</f>
        <v>0</v>
      </c>
      <c r="C161" s="17" t="s">
        <v>410</v>
      </c>
      <c r="D161" s="264">
        <f>'AMZN Auto Part MASTER'!$DP$12</f>
        <v>0</v>
      </c>
      <c r="E161" s="234">
        <v>0</v>
      </c>
      <c r="F161" s="264">
        <f>'AMZN Auto Part MASTER'!$DP$13</f>
        <v>0</v>
      </c>
      <c r="G161" s="234">
        <v>0</v>
      </c>
      <c r="H161" s="12"/>
      <c r="I161" s="12"/>
      <c r="J161" s="12"/>
      <c r="K161" s="12"/>
    </row>
    <row r="162" spans="2:11" s="2" customFormat="1" ht="15.75" customHeight="1">
      <c r="B162" s="260">
        <f>'AMZN Auto Part MASTER'!$DQ$4</f>
        <v>0</v>
      </c>
      <c r="C162" s="17" t="s">
        <v>411</v>
      </c>
      <c r="D162" s="264">
        <f>'AMZN Auto Part MASTER'!$DQ$12</f>
        <v>0</v>
      </c>
      <c r="E162" s="234">
        <v>0</v>
      </c>
      <c r="F162" s="264">
        <f>'AMZN Auto Part MASTER'!$DQ$13</f>
        <v>0</v>
      </c>
      <c r="G162" s="234">
        <v>0</v>
      </c>
      <c r="H162" s="12"/>
      <c r="I162" s="12"/>
      <c r="J162" s="12"/>
      <c r="K162" s="12"/>
    </row>
    <row r="163" spans="2:11" s="2" customFormat="1" ht="15.75" customHeight="1">
      <c r="B163" s="260">
        <f>'AMZN Auto Part MASTER'!$DR$4</f>
        <v>0</v>
      </c>
      <c r="C163" s="17" t="s">
        <v>412</v>
      </c>
      <c r="D163" s="264">
        <f>'AMZN Auto Part MASTER'!$DR$12</f>
        <v>0</v>
      </c>
      <c r="E163" s="234">
        <v>0</v>
      </c>
      <c r="F163" s="264">
        <f>'AMZN Auto Part MASTER'!$DR$13</f>
        <v>0</v>
      </c>
      <c r="G163" s="234">
        <v>0</v>
      </c>
      <c r="H163" s="12"/>
      <c r="I163" s="12"/>
      <c r="J163" s="12"/>
      <c r="K163" s="12"/>
    </row>
    <row r="164" spans="2:11" s="2" customFormat="1" ht="15.75" customHeight="1">
      <c r="B164" s="260">
        <f>'AMZN Auto Part MASTER'!$DS$4</f>
        <v>0</v>
      </c>
      <c r="C164" s="17" t="s">
        <v>413</v>
      </c>
      <c r="D164" s="264">
        <f>'AMZN Auto Part MASTER'!$DS$12</f>
        <v>0</v>
      </c>
      <c r="E164" s="234">
        <v>0</v>
      </c>
      <c r="F164" s="264">
        <f>'AMZN Auto Part MASTER'!$DS$13</f>
        <v>0</v>
      </c>
      <c r="G164" s="234">
        <v>0</v>
      </c>
      <c r="H164" s="12"/>
      <c r="I164" s="12"/>
      <c r="J164" s="12"/>
      <c r="K164" s="12"/>
    </row>
    <row r="165" spans="2:11" s="2" customFormat="1" ht="15.75" customHeight="1">
      <c r="B165" s="260">
        <f>'AMZN Auto Part MASTER'!$DT$4</f>
        <v>0</v>
      </c>
      <c r="C165" s="17" t="s">
        <v>414</v>
      </c>
      <c r="D165" s="264">
        <f>'AMZN Auto Part MASTER'!$DT$12</f>
        <v>0</v>
      </c>
      <c r="E165" s="234">
        <v>0</v>
      </c>
      <c r="F165" s="264">
        <f>'AMZN Auto Part MASTER'!$DT$13</f>
        <v>0</v>
      </c>
      <c r="G165" s="234">
        <v>0</v>
      </c>
      <c r="H165" s="12"/>
      <c r="I165" s="12"/>
      <c r="J165" s="12"/>
      <c r="K165" s="12"/>
    </row>
    <row r="166" spans="2:11" s="2" customFormat="1" ht="15.75" customHeight="1">
      <c r="B166" s="260">
        <f>'AMZN Auto Part MASTER'!$DU$4</f>
        <v>0</v>
      </c>
      <c r="C166" s="17" t="s">
        <v>415</v>
      </c>
      <c r="D166" s="264">
        <f>'AMZN Auto Part MASTER'!$DU$12</f>
        <v>0</v>
      </c>
      <c r="E166" s="234">
        <v>0</v>
      </c>
      <c r="F166" s="264">
        <f>'AMZN Auto Part MASTER'!$DU$13</f>
        <v>0</v>
      </c>
      <c r="G166" s="234">
        <v>0</v>
      </c>
      <c r="H166" s="12"/>
      <c r="I166" s="12"/>
      <c r="J166" s="12"/>
      <c r="K166" s="12"/>
    </row>
    <row r="167" spans="2:11" s="2" customFormat="1" ht="15.75" customHeight="1">
      <c r="B167" s="260">
        <f>'AMZN Auto Part MASTER'!$DV$4</f>
        <v>0</v>
      </c>
      <c r="C167" s="17" t="s">
        <v>416</v>
      </c>
      <c r="D167" s="264">
        <f>'AMZN Auto Part MASTER'!$DV$12</f>
        <v>0</v>
      </c>
      <c r="E167" s="234">
        <v>0</v>
      </c>
      <c r="F167" s="264">
        <f>'AMZN Auto Part MASTER'!$DV$13</f>
        <v>0</v>
      </c>
      <c r="G167" s="234">
        <v>0</v>
      </c>
      <c r="H167" s="12"/>
      <c r="I167" s="12"/>
      <c r="J167" s="12"/>
      <c r="K167" s="12"/>
    </row>
    <row r="168" spans="2:11" s="2" customFormat="1" ht="15.75" customHeight="1">
      <c r="B168" s="260">
        <f>'AMZN Auto Part MASTER'!$DW$4</f>
        <v>0</v>
      </c>
      <c r="C168" s="17" t="s">
        <v>417</v>
      </c>
      <c r="D168" s="264">
        <f>'AMZN Auto Part MASTER'!$DW$12</f>
        <v>0</v>
      </c>
      <c r="E168" s="234">
        <v>0</v>
      </c>
      <c r="F168" s="264">
        <f>'AMZN Auto Part MASTER'!$DW$13</f>
        <v>0</v>
      </c>
      <c r="G168" s="234">
        <v>0</v>
      </c>
      <c r="H168" s="12"/>
      <c r="I168" s="12"/>
      <c r="J168" s="12"/>
      <c r="K168" s="12"/>
    </row>
    <row r="169" spans="2:11" s="2" customFormat="1" ht="15.75" customHeight="1">
      <c r="B169" s="260">
        <f>'AMZN Auto Part MASTER'!$DX$4</f>
        <v>0</v>
      </c>
      <c r="C169" s="17" t="s">
        <v>418</v>
      </c>
      <c r="D169" s="264">
        <f>'AMZN Auto Part MASTER'!$DX$12</f>
        <v>0</v>
      </c>
      <c r="E169" s="234">
        <v>0</v>
      </c>
      <c r="F169" s="264">
        <f>'AMZN Auto Part MASTER'!$DX$13</f>
        <v>0</v>
      </c>
      <c r="G169" s="234">
        <v>0</v>
      </c>
      <c r="H169" s="12"/>
      <c r="I169" s="12"/>
      <c r="J169" s="12"/>
      <c r="K169" s="12"/>
    </row>
    <row r="170" spans="2:11" s="2" customFormat="1" ht="15.75" customHeight="1">
      <c r="B170" s="260">
        <f>'AMZN Auto Part MASTER'!$DY$4</f>
        <v>0</v>
      </c>
      <c r="C170" s="17" t="s">
        <v>419</v>
      </c>
      <c r="D170" s="264">
        <f>'AMZN Auto Part MASTER'!$DY$12</f>
        <v>0</v>
      </c>
      <c r="E170" s="234">
        <v>0</v>
      </c>
      <c r="F170" s="264">
        <f>'AMZN Auto Part MASTER'!$DY$13</f>
        <v>0</v>
      </c>
      <c r="G170" s="234">
        <v>0</v>
      </c>
      <c r="H170" s="12"/>
      <c r="I170" s="12"/>
      <c r="J170" s="12"/>
      <c r="K170" s="12"/>
    </row>
    <row r="171" spans="2:11" s="2" customFormat="1" ht="15.75" customHeight="1">
      <c r="B171" s="260">
        <f>'AMZN Auto Part MASTER'!$DZ$4</f>
        <v>0</v>
      </c>
      <c r="C171" s="17" t="s">
        <v>420</v>
      </c>
      <c r="D171" s="264">
        <f>'AMZN Auto Part MASTER'!$DZ$12</f>
        <v>0</v>
      </c>
      <c r="E171" s="234">
        <v>0</v>
      </c>
      <c r="F171" s="264">
        <f>'AMZN Auto Part MASTER'!$DZ$13</f>
        <v>0</v>
      </c>
      <c r="G171" s="234">
        <v>0</v>
      </c>
      <c r="H171" s="12"/>
      <c r="I171" s="12"/>
      <c r="J171" s="12"/>
      <c r="K171" s="12"/>
    </row>
    <row r="172" spans="2:11" s="2" customFormat="1" ht="15.75" customHeight="1">
      <c r="B172" s="260">
        <f>'AMZN Auto Part MASTER'!$EA$4</f>
        <v>0</v>
      </c>
      <c r="C172" s="17" t="s">
        <v>421</v>
      </c>
      <c r="D172" s="264">
        <f>'AMZN Auto Part MASTER'!$EA$12</f>
        <v>0</v>
      </c>
      <c r="E172" s="234">
        <v>0</v>
      </c>
      <c r="F172" s="264">
        <f>'AMZN Auto Part MASTER'!$EA$13</f>
        <v>0</v>
      </c>
      <c r="G172" s="234">
        <v>0</v>
      </c>
      <c r="H172" s="12"/>
      <c r="I172" s="12"/>
      <c r="J172" s="12"/>
      <c r="K172" s="12"/>
    </row>
    <row r="173" spans="2:11" s="2" customFormat="1" ht="15.75" customHeight="1">
      <c r="B173" s="260">
        <f>'AMZN Auto Part MASTER'!$EB$4</f>
        <v>0</v>
      </c>
      <c r="C173" s="17" t="s">
        <v>422</v>
      </c>
      <c r="D173" s="264">
        <f>'AMZN Auto Part MASTER'!$EB$12</f>
        <v>0</v>
      </c>
      <c r="E173" s="234">
        <v>0</v>
      </c>
      <c r="F173" s="264">
        <f>'AMZN Auto Part MASTER'!$EB$13</f>
        <v>0</v>
      </c>
      <c r="G173" s="234">
        <v>0</v>
      </c>
      <c r="H173" s="12"/>
      <c r="I173" s="12"/>
      <c r="J173" s="12"/>
      <c r="K173" s="12"/>
    </row>
    <row r="174" spans="2:11" s="2" customFormat="1" ht="15.75" customHeight="1">
      <c r="B174" s="260">
        <f>'AMZN Auto Part MASTER'!$EC$4</f>
        <v>0</v>
      </c>
      <c r="C174" s="17" t="s">
        <v>423</v>
      </c>
      <c r="D174" s="264">
        <f>'AMZN Auto Part MASTER'!$EC$12</f>
        <v>0</v>
      </c>
      <c r="E174" s="234">
        <v>0</v>
      </c>
      <c r="F174" s="264">
        <f>'AMZN Auto Part MASTER'!$EC$13</f>
        <v>0</v>
      </c>
      <c r="G174" s="234">
        <v>0</v>
      </c>
      <c r="H174" s="12"/>
      <c r="I174" s="12"/>
      <c r="J174" s="12"/>
      <c r="K174" s="12"/>
    </row>
    <row r="175" spans="2:11" s="2" customFormat="1" ht="15.75" customHeight="1">
      <c r="B175" s="260">
        <f>'AMZN Auto Part MASTER'!$ED$4</f>
        <v>0</v>
      </c>
      <c r="C175" s="17" t="s">
        <v>424</v>
      </c>
      <c r="D175" s="264">
        <f>'AMZN Auto Part MASTER'!$ED$12</f>
        <v>0</v>
      </c>
      <c r="E175" s="234">
        <v>0</v>
      </c>
      <c r="F175" s="264">
        <f>'AMZN Auto Part MASTER'!$ED$13</f>
        <v>0</v>
      </c>
      <c r="G175" s="234">
        <v>0</v>
      </c>
      <c r="H175" s="12"/>
      <c r="I175" s="12"/>
      <c r="J175" s="12"/>
      <c r="K175" s="12"/>
    </row>
    <row r="176" spans="2:11" s="2" customFormat="1" ht="15.75" customHeight="1">
      <c r="B176" s="260">
        <f>'AMZN Auto Part MASTER'!$EE$4</f>
        <v>0</v>
      </c>
      <c r="C176" s="17" t="s">
        <v>425</v>
      </c>
      <c r="D176" s="264">
        <f>'AMZN Auto Part MASTER'!$EE$12</f>
        <v>0</v>
      </c>
      <c r="E176" s="234">
        <v>0</v>
      </c>
      <c r="F176" s="264">
        <f>'AMZN Auto Part MASTER'!$EE$13</f>
        <v>0</v>
      </c>
      <c r="G176" s="234">
        <v>0</v>
      </c>
      <c r="H176" s="12"/>
      <c r="I176" s="12"/>
      <c r="J176" s="12"/>
      <c r="K176" s="12"/>
    </row>
    <row r="177" spans="2:11" s="2" customFormat="1" ht="15.75" customHeight="1">
      <c r="B177" s="260">
        <f>'AMZN Auto Part MASTER'!$EF$4</f>
        <v>0</v>
      </c>
      <c r="C177" s="17" t="s">
        <v>426</v>
      </c>
      <c r="D177" s="264">
        <f>'AMZN Auto Part MASTER'!$EF$12</f>
        <v>0</v>
      </c>
      <c r="E177" s="234">
        <v>0</v>
      </c>
      <c r="F177" s="264">
        <f>'AMZN Auto Part MASTER'!$EF$13</f>
        <v>0</v>
      </c>
      <c r="G177" s="234">
        <v>0</v>
      </c>
      <c r="H177" s="12"/>
      <c r="I177" s="12"/>
      <c r="J177" s="12"/>
      <c r="K177" s="12"/>
    </row>
    <row r="178" spans="2:11" s="2" customFormat="1" ht="15.75" customHeight="1">
      <c r="B178" s="260">
        <f>'AMZN Auto Part MASTER'!$EG$4</f>
        <v>0</v>
      </c>
      <c r="C178" s="17" t="s">
        <v>427</v>
      </c>
      <c r="D178" s="264">
        <f>'AMZN Auto Part MASTER'!$EG$12</f>
        <v>0</v>
      </c>
      <c r="E178" s="234">
        <v>0</v>
      </c>
      <c r="F178" s="264">
        <f>'AMZN Auto Part MASTER'!$EG$13</f>
        <v>0</v>
      </c>
      <c r="G178" s="234">
        <v>0</v>
      </c>
      <c r="H178" s="12"/>
      <c r="I178" s="12"/>
      <c r="J178" s="12"/>
      <c r="K178" s="12"/>
    </row>
    <row r="179" spans="2:11" s="2" customFormat="1" ht="15.75" customHeight="1">
      <c r="B179" s="260">
        <f>'AMZN Auto Part MASTER'!$EH$4</f>
        <v>0</v>
      </c>
      <c r="C179" s="17" t="s">
        <v>428</v>
      </c>
      <c r="D179" s="264">
        <f>'AMZN Auto Part MASTER'!$EH$12</f>
        <v>0</v>
      </c>
      <c r="E179" s="234">
        <v>0</v>
      </c>
      <c r="F179" s="264">
        <f>'AMZN Auto Part MASTER'!$EH$13</f>
        <v>0</v>
      </c>
      <c r="G179" s="234">
        <v>0</v>
      </c>
      <c r="H179" s="12"/>
      <c r="I179" s="12"/>
      <c r="J179" s="12"/>
      <c r="K179" s="12"/>
    </row>
    <row r="180" spans="2:11" s="2" customFormat="1" ht="15.75" customHeight="1">
      <c r="B180" s="260">
        <f>'AMZN Auto Part MASTER'!$EI$4</f>
        <v>0</v>
      </c>
      <c r="C180" s="17" t="s">
        <v>429</v>
      </c>
      <c r="D180" s="264">
        <f>'AMZN Auto Part MASTER'!$EI$12</f>
        <v>0</v>
      </c>
      <c r="E180" s="234">
        <v>0</v>
      </c>
      <c r="F180" s="264">
        <f>'AMZN Auto Part MASTER'!$EI$13</f>
        <v>0</v>
      </c>
      <c r="G180" s="234">
        <v>0</v>
      </c>
      <c r="H180" s="12"/>
      <c r="I180" s="12"/>
      <c r="J180" s="12"/>
      <c r="K180" s="12"/>
    </row>
    <row r="181" spans="2:11" s="2" customFormat="1" ht="15.75" customHeight="1">
      <c r="B181" s="260">
        <f>'AMZN Auto Part MASTER'!$EJ$4</f>
        <v>0</v>
      </c>
      <c r="C181" s="17" t="s">
        <v>430</v>
      </c>
      <c r="D181" s="264">
        <f>'AMZN Auto Part MASTER'!$EJ$12</f>
        <v>0</v>
      </c>
      <c r="E181" s="234">
        <v>0</v>
      </c>
      <c r="F181" s="264">
        <f>'AMZN Auto Part MASTER'!$EJ$13</f>
        <v>0</v>
      </c>
      <c r="G181" s="234">
        <v>0</v>
      </c>
      <c r="H181" s="12"/>
      <c r="I181" s="12"/>
      <c r="J181" s="12"/>
      <c r="K181" s="12"/>
    </row>
    <row r="182" spans="2:11" s="2" customFormat="1" ht="15.75" customHeight="1">
      <c r="B182" s="260">
        <f>'AMZN Auto Part MASTER'!$EK$4</f>
        <v>0</v>
      </c>
      <c r="C182" s="17" t="s">
        <v>431</v>
      </c>
      <c r="D182" s="264">
        <f>'AMZN Auto Part MASTER'!$EK$12</f>
        <v>0</v>
      </c>
      <c r="E182" s="234">
        <v>0</v>
      </c>
      <c r="F182" s="264">
        <f>'AMZN Auto Part MASTER'!$EK$13</f>
        <v>0</v>
      </c>
      <c r="G182" s="234">
        <v>0</v>
      </c>
      <c r="H182" s="12"/>
      <c r="I182" s="12"/>
      <c r="J182" s="12"/>
      <c r="K182" s="12"/>
    </row>
    <row r="183" spans="2:11" s="2" customFormat="1" ht="15.75" customHeight="1">
      <c r="B183" s="260">
        <f>'AMZN Auto Part MASTER'!$EL$4</f>
        <v>0</v>
      </c>
      <c r="C183" s="17" t="s">
        <v>432</v>
      </c>
      <c r="D183" s="264">
        <f>'AMZN Auto Part MASTER'!$EL$12</f>
        <v>0</v>
      </c>
      <c r="E183" s="234">
        <v>0</v>
      </c>
      <c r="F183" s="264">
        <f>'AMZN Auto Part MASTER'!$EL$13</f>
        <v>0</v>
      </c>
      <c r="G183" s="234">
        <v>0</v>
      </c>
      <c r="H183" s="12"/>
      <c r="I183" s="12"/>
      <c r="J183" s="12"/>
      <c r="K183" s="12"/>
    </row>
    <row r="184" spans="2:11" s="2" customFormat="1" ht="15.75" customHeight="1">
      <c r="B184" s="260">
        <f>'AMZN Auto Part MASTER'!$EM$4</f>
        <v>0</v>
      </c>
      <c r="C184" s="17" t="s">
        <v>433</v>
      </c>
      <c r="D184" s="264">
        <f>'AMZN Auto Part MASTER'!$EM$12</f>
        <v>0</v>
      </c>
      <c r="E184" s="234">
        <v>0</v>
      </c>
      <c r="F184" s="264">
        <f>'AMZN Auto Part MASTER'!$EM$13</f>
        <v>0</v>
      </c>
      <c r="G184" s="234">
        <v>0</v>
      </c>
      <c r="H184" s="12"/>
      <c r="I184" s="12"/>
      <c r="J184" s="12"/>
      <c r="K184" s="12"/>
    </row>
    <row r="185" spans="2:11" s="2" customFormat="1" ht="15.75" customHeight="1">
      <c r="B185" s="260">
        <f>'AMZN Auto Part MASTER'!$EN$4</f>
        <v>0</v>
      </c>
      <c r="C185" s="17" t="s">
        <v>434</v>
      </c>
      <c r="D185" s="264">
        <f>'AMZN Auto Part MASTER'!$EN$12</f>
        <v>0</v>
      </c>
      <c r="E185" s="234">
        <v>0</v>
      </c>
      <c r="F185" s="264">
        <f>'AMZN Auto Part MASTER'!$EN$13</f>
        <v>0</v>
      </c>
      <c r="G185" s="234">
        <v>0</v>
      </c>
      <c r="H185" s="12"/>
      <c r="I185" s="12"/>
      <c r="J185" s="12"/>
      <c r="K185" s="12"/>
    </row>
    <row r="186" spans="2:11" s="2" customFormat="1" ht="15.75" customHeight="1">
      <c r="B186" s="260">
        <f>'AMZN Auto Part MASTER'!$EO$4</f>
        <v>0</v>
      </c>
      <c r="C186" s="17" t="s">
        <v>435</v>
      </c>
      <c r="D186" s="264">
        <f>'AMZN Auto Part MASTER'!$EO$12</f>
        <v>0</v>
      </c>
      <c r="E186" s="234">
        <v>0</v>
      </c>
      <c r="F186" s="264">
        <f>'AMZN Auto Part MASTER'!$EO$13</f>
        <v>0</v>
      </c>
      <c r="G186" s="234">
        <v>0</v>
      </c>
      <c r="H186" s="12"/>
      <c r="I186" s="12"/>
      <c r="J186" s="12"/>
      <c r="K186" s="12"/>
    </row>
    <row r="187" spans="2:11" s="2" customFormat="1" ht="15.75" customHeight="1">
      <c r="B187" s="260">
        <f>'AMZN Auto Part MASTER'!$EP$4</f>
        <v>0</v>
      </c>
      <c r="C187" s="17" t="s">
        <v>436</v>
      </c>
      <c r="D187" s="264">
        <f>'AMZN Auto Part MASTER'!$EP$12</f>
        <v>0</v>
      </c>
      <c r="E187" s="234">
        <v>0</v>
      </c>
      <c r="F187" s="264">
        <f>'AMZN Auto Part MASTER'!$EP$13</f>
        <v>0</v>
      </c>
      <c r="G187" s="234">
        <v>0</v>
      </c>
      <c r="H187" s="12"/>
      <c r="I187" s="12"/>
      <c r="J187" s="12"/>
      <c r="K187" s="12"/>
    </row>
    <row r="188" spans="2:11" s="2" customFormat="1" ht="15.75" customHeight="1">
      <c r="B188" s="260">
        <f>'AMZN Auto Part MASTER'!$EQ$4</f>
        <v>0</v>
      </c>
      <c r="C188" s="17" t="s">
        <v>437</v>
      </c>
      <c r="D188" s="264">
        <f>'AMZN Auto Part MASTER'!$EQ$12</f>
        <v>0</v>
      </c>
      <c r="E188" s="234">
        <v>0</v>
      </c>
      <c r="F188" s="264">
        <f>'AMZN Auto Part MASTER'!$EQ$13</f>
        <v>0</v>
      </c>
      <c r="G188" s="234">
        <v>0</v>
      </c>
      <c r="H188" s="12"/>
      <c r="I188" s="12"/>
      <c r="J188" s="12"/>
      <c r="K188" s="12"/>
    </row>
    <row r="189" spans="2:11" s="2" customFormat="1" ht="15.75" customHeight="1">
      <c r="B189" s="260">
        <f>'AMZN Auto Part MASTER'!$ER$4</f>
        <v>0</v>
      </c>
      <c r="C189" s="17" t="s">
        <v>438</v>
      </c>
      <c r="D189" s="264">
        <f>'AMZN Auto Part MASTER'!$ER$12</f>
        <v>0</v>
      </c>
      <c r="E189" s="234">
        <v>0</v>
      </c>
      <c r="F189" s="264">
        <f>'AMZN Auto Part MASTER'!$ER$13</f>
        <v>0</v>
      </c>
      <c r="G189" s="234">
        <v>0</v>
      </c>
      <c r="H189" s="12"/>
      <c r="I189" s="12"/>
      <c r="J189" s="12"/>
      <c r="K189" s="12"/>
    </row>
    <row r="190" spans="2:11" s="2" customFormat="1" ht="15.75" customHeight="1">
      <c r="B190" s="260">
        <f>'AMZN Auto Part MASTER'!$ES$4</f>
        <v>0</v>
      </c>
      <c r="C190" s="17" t="s">
        <v>439</v>
      </c>
      <c r="D190" s="264">
        <f>'AMZN Auto Part MASTER'!$ES$12</f>
        <v>0</v>
      </c>
      <c r="E190" s="234">
        <v>0</v>
      </c>
      <c r="F190" s="264">
        <f>'AMZN Auto Part MASTER'!$ES$13</f>
        <v>0</v>
      </c>
      <c r="G190" s="234">
        <v>0</v>
      </c>
      <c r="H190" s="12"/>
      <c r="I190" s="12"/>
      <c r="J190" s="12"/>
      <c r="K190" s="12"/>
    </row>
    <row r="191" spans="2:11" s="2" customFormat="1" ht="15.75" customHeight="1">
      <c r="B191" s="260">
        <f>'AMZN Auto Part MASTER'!$ET$4</f>
        <v>0</v>
      </c>
      <c r="C191" s="17" t="s">
        <v>440</v>
      </c>
      <c r="D191" s="264">
        <f>'AMZN Auto Part MASTER'!$ET$12</f>
        <v>0</v>
      </c>
      <c r="E191" s="234">
        <v>0</v>
      </c>
      <c r="F191" s="264">
        <f>'AMZN Auto Part MASTER'!$ET$13</f>
        <v>0</v>
      </c>
      <c r="G191" s="234">
        <v>0</v>
      </c>
      <c r="H191" s="12"/>
      <c r="I191" s="12"/>
      <c r="J191" s="12"/>
      <c r="K191" s="12"/>
    </row>
    <row r="192" spans="2:11" s="2" customFormat="1" ht="15.75" customHeight="1">
      <c r="B192" s="260">
        <f>'AMZN Auto Part MASTER'!$EU$4</f>
        <v>0</v>
      </c>
      <c r="C192" s="17" t="s">
        <v>441</v>
      </c>
      <c r="D192" s="264">
        <f>'AMZN Auto Part MASTER'!$EU$12</f>
        <v>0</v>
      </c>
      <c r="E192" s="234">
        <v>0</v>
      </c>
      <c r="F192" s="264">
        <f>'AMZN Auto Part MASTER'!$EU$13</f>
        <v>0</v>
      </c>
      <c r="G192" s="234">
        <v>0</v>
      </c>
      <c r="H192" s="12"/>
      <c r="I192" s="12"/>
      <c r="J192" s="12"/>
      <c r="K192" s="12"/>
    </row>
    <row r="193" spans="2:11" s="2" customFormat="1" ht="15.75" customHeight="1">
      <c r="B193" s="260">
        <f>'AMZN Auto Part MASTER'!$EV$4</f>
        <v>0</v>
      </c>
      <c r="C193" s="17" t="s">
        <v>442</v>
      </c>
      <c r="D193" s="264">
        <f>'AMZN Auto Part MASTER'!$EV$12</f>
        <v>0</v>
      </c>
      <c r="E193" s="234">
        <v>0</v>
      </c>
      <c r="F193" s="264">
        <f>'AMZN Auto Part MASTER'!$EV$13</f>
        <v>0</v>
      </c>
      <c r="G193" s="234">
        <v>0</v>
      </c>
      <c r="H193" s="12"/>
      <c r="I193" s="12"/>
      <c r="J193" s="12"/>
      <c r="K193" s="12"/>
    </row>
    <row r="194" spans="2:11" s="2" customFormat="1" ht="15.75" customHeight="1">
      <c r="B194" s="260">
        <f>'AMZN Auto Part MASTER'!$EW$4</f>
        <v>0</v>
      </c>
      <c r="C194" s="17" t="s">
        <v>443</v>
      </c>
      <c r="D194" s="264">
        <f>'AMZN Auto Part MASTER'!$EW$12</f>
        <v>0</v>
      </c>
      <c r="E194" s="234">
        <v>0</v>
      </c>
      <c r="F194" s="264">
        <f>'AMZN Auto Part MASTER'!$EW$13</f>
        <v>0</v>
      </c>
      <c r="G194" s="234">
        <v>0</v>
      </c>
      <c r="H194" s="12"/>
      <c r="I194" s="12"/>
      <c r="J194" s="12"/>
      <c r="K194" s="12"/>
    </row>
    <row r="195" spans="2:11" s="2" customFormat="1" ht="15.75" customHeight="1">
      <c r="B195" s="260">
        <f>'AMZN Auto Part MASTER'!$EX$4</f>
        <v>0</v>
      </c>
      <c r="C195" s="17" t="s">
        <v>444</v>
      </c>
      <c r="D195" s="264">
        <f>'AMZN Auto Part MASTER'!$EX$12</f>
        <v>0</v>
      </c>
      <c r="E195" s="234">
        <v>0</v>
      </c>
      <c r="F195" s="264">
        <f>'AMZN Auto Part MASTER'!$EX$13</f>
        <v>0</v>
      </c>
      <c r="G195" s="234">
        <v>0</v>
      </c>
      <c r="H195" s="12"/>
      <c r="I195" s="12"/>
      <c r="J195" s="12"/>
      <c r="K195" s="12"/>
    </row>
    <row r="196" spans="2:11" s="2" customFormat="1" ht="15.75" customHeight="1">
      <c r="B196" s="260">
        <f>'AMZN Auto Part MASTER'!$EY$4</f>
        <v>0</v>
      </c>
      <c r="C196" s="17" t="s">
        <v>445</v>
      </c>
      <c r="D196" s="264">
        <f>'AMZN Auto Part MASTER'!$EY$12</f>
        <v>0</v>
      </c>
      <c r="E196" s="234">
        <v>0</v>
      </c>
      <c r="F196" s="264">
        <f>'AMZN Auto Part MASTER'!$EY$13</f>
        <v>0</v>
      </c>
      <c r="G196" s="234">
        <v>0</v>
      </c>
      <c r="H196" s="12"/>
      <c r="I196" s="12"/>
      <c r="J196" s="12"/>
      <c r="K196" s="12"/>
    </row>
    <row r="197" spans="2:11" s="2" customFormat="1" ht="15.75" customHeight="1">
      <c r="B197" s="260">
        <f>'AMZN Auto Part MASTER'!$EZ$4</f>
        <v>0</v>
      </c>
      <c r="C197" s="17" t="s">
        <v>446</v>
      </c>
      <c r="D197" s="264">
        <f>'AMZN Auto Part MASTER'!$EZ$12</f>
        <v>0</v>
      </c>
      <c r="E197" s="234">
        <v>0</v>
      </c>
      <c r="F197" s="264">
        <f>'AMZN Auto Part MASTER'!$EZ$13</f>
        <v>0</v>
      </c>
      <c r="G197" s="234">
        <v>0</v>
      </c>
      <c r="H197" s="12"/>
      <c r="I197" s="12"/>
      <c r="J197" s="12"/>
      <c r="K197" s="12"/>
    </row>
    <row r="198" spans="2:11" s="2" customFormat="1" ht="15.75" customHeight="1">
      <c r="B198" s="260">
        <f>'AMZN Auto Part MASTER'!$FA$4</f>
        <v>0</v>
      </c>
      <c r="C198" s="17" t="s">
        <v>447</v>
      </c>
      <c r="D198" s="264">
        <f>'AMZN Auto Part MASTER'!$FA$12</f>
        <v>0</v>
      </c>
      <c r="E198" s="234">
        <v>0</v>
      </c>
      <c r="F198" s="264">
        <f>'AMZN Auto Part MASTER'!$FA$13</f>
        <v>0</v>
      </c>
      <c r="G198" s="234">
        <v>0</v>
      </c>
      <c r="H198" s="12"/>
      <c r="I198" s="12"/>
      <c r="J198" s="12"/>
      <c r="K198" s="12"/>
    </row>
    <row r="199" spans="2:11" s="2" customFormat="1" ht="15.75" customHeight="1">
      <c r="B199" s="260">
        <f>'AMZN Auto Part MASTER'!$FB$4</f>
        <v>0</v>
      </c>
      <c r="C199" s="17" t="s">
        <v>448</v>
      </c>
      <c r="D199" s="264">
        <f>'AMZN Auto Part MASTER'!$FB$12</f>
        <v>0</v>
      </c>
      <c r="E199" s="234">
        <v>0</v>
      </c>
      <c r="F199" s="264">
        <f>'AMZN Auto Part MASTER'!$FB$13</f>
        <v>0</v>
      </c>
      <c r="G199" s="234">
        <v>0</v>
      </c>
      <c r="H199" s="12"/>
      <c r="I199" s="12"/>
      <c r="J199" s="12"/>
      <c r="K199" s="12"/>
    </row>
    <row r="200" spans="2:11" s="2" customFormat="1" ht="15.75" customHeight="1">
      <c r="B200" s="260">
        <f>'AMZN Auto Part MASTER'!$FC$4</f>
        <v>0</v>
      </c>
      <c r="C200" s="17" t="s">
        <v>449</v>
      </c>
      <c r="D200" s="264">
        <f>'AMZN Auto Part MASTER'!$FC$12</f>
        <v>0</v>
      </c>
      <c r="E200" s="234">
        <v>0</v>
      </c>
      <c r="F200" s="264">
        <f>'AMZN Auto Part MASTER'!$FC$13</f>
        <v>0</v>
      </c>
      <c r="G200" s="234">
        <v>0</v>
      </c>
      <c r="H200" s="12"/>
      <c r="I200" s="12"/>
      <c r="J200" s="12"/>
      <c r="K200" s="12"/>
    </row>
    <row r="201" spans="2:11" s="2" customFormat="1" ht="15.75" customHeight="1">
      <c r="B201" s="260">
        <f>'AMZN Auto Part MASTER'!$FD$4</f>
        <v>0</v>
      </c>
      <c r="C201" s="17" t="s">
        <v>450</v>
      </c>
      <c r="D201" s="264">
        <f>'AMZN Auto Part MASTER'!$FD$12</f>
        <v>0</v>
      </c>
      <c r="E201" s="234">
        <v>0</v>
      </c>
      <c r="F201" s="264">
        <f>'AMZN Auto Part MASTER'!$FD$13</f>
        <v>0</v>
      </c>
      <c r="G201" s="234">
        <v>0</v>
      </c>
      <c r="H201" s="12"/>
      <c r="I201" s="12"/>
      <c r="J201" s="12"/>
      <c r="K201" s="12"/>
    </row>
    <row r="202" spans="2:11" s="2" customFormat="1" ht="15.75" customHeight="1">
      <c r="B202" s="260">
        <f>'AMZN Auto Part MASTER'!$FE$4</f>
        <v>0</v>
      </c>
      <c r="C202" s="17" t="s">
        <v>451</v>
      </c>
      <c r="D202" s="264">
        <f>'AMZN Auto Part MASTER'!$FE$12</f>
        <v>0</v>
      </c>
      <c r="E202" s="234">
        <v>0</v>
      </c>
      <c r="F202" s="264">
        <f>'AMZN Auto Part MASTER'!$FE$13</f>
        <v>0</v>
      </c>
      <c r="G202" s="234">
        <v>0</v>
      </c>
      <c r="H202" s="12"/>
      <c r="I202" s="12"/>
      <c r="J202" s="12"/>
      <c r="K202" s="12"/>
    </row>
    <row r="203" spans="2:11" s="2" customFormat="1" ht="15.75" customHeight="1">
      <c r="B203" s="260">
        <f>'AMZN Auto Part MASTER'!$FF$4</f>
        <v>0</v>
      </c>
      <c r="C203" s="17" t="s">
        <v>452</v>
      </c>
      <c r="D203" s="264">
        <f>'AMZN Auto Part MASTER'!$FF$12</f>
        <v>0</v>
      </c>
      <c r="E203" s="234">
        <v>0</v>
      </c>
      <c r="F203" s="264">
        <f>'AMZN Auto Part MASTER'!$FF$13</f>
        <v>0</v>
      </c>
      <c r="G203" s="234">
        <v>0</v>
      </c>
      <c r="H203" s="12"/>
      <c r="I203" s="12"/>
      <c r="J203" s="12"/>
      <c r="K203" s="12"/>
    </row>
    <row r="204" spans="2:11" s="2" customFormat="1" ht="15.75" customHeight="1">
      <c r="B204" s="260">
        <f>'AMZN Auto Part MASTER'!$FG$4</f>
        <v>0</v>
      </c>
      <c r="C204" s="17" t="s">
        <v>453</v>
      </c>
      <c r="D204" s="264">
        <f>'AMZN Auto Part MASTER'!$FG$12</f>
        <v>0</v>
      </c>
      <c r="E204" s="234">
        <v>0</v>
      </c>
      <c r="F204" s="264">
        <f>'AMZN Auto Part MASTER'!$FG$13</f>
        <v>0</v>
      </c>
      <c r="G204" s="234">
        <v>0</v>
      </c>
      <c r="H204" s="12"/>
      <c r="I204" s="12"/>
      <c r="J204" s="12"/>
      <c r="K204" s="12"/>
    </row>
    <row r="205" spans="2:11" s="2" customFormat="1" ht="15.75" customHeight="1">
      <c r="B205" s="260">
        <f>'AMZN Auto Part MASTER'!$FH$4</f>
        <v>0</v>
      </c>
      <c r="C205" s="17" t="s">
        <v>454</v>
      </c>
      <c r="D205" s="264">
        <f>'AMZN Auto Part MASTER'!$FH$12</f>
        <v>0</v>
      </c>
      <c r="E205" s="234">
        <v>0</v>
      </c>
      <c r="F205" s="264">
        <f>'AMZN Auto Part MASTER'!$FH$13</f>
        <v>0</v>
      </c>
      <c r="G205" s="234">
        <v>0</v>
      </c>
      <c r="H205" s="12"/>
      <c r="I205" s="12"/>
      <c r="J205" s="12"/>
      <c r="K205" s="12"/>
    </row>
    <row r="206" spans="2:11" s="2" customFormat="1" ht="15.75" customHeight="1">
      <c r="B206" s="260">
        <f>'AMZN Auto Part MASTER'!$FI$4</f>
        <v>0</v>
      </c>
      <c r="C206" s="17" t="s">
        <v>455</v>
      </c>
      <c r="D206" s="264">
        <f>'AMZN Auto Part MASTER'!$FI$12</f>
        <v>0</v>
      </c>
      <c r="E206" s="234">
        <v>0</v>
      </c>
      <c r="F206" s="264">
        <f>'AMZN Auto Part MASTER'!$FI$13</f>
        <v>0</v>
      </c>
      <c r="G206" s="234">
        <v>0</v>
      </c>
      <c r="H206" s="12"/>
      <c r="I206" s="12"/>
      <c r="J206" s="12"/>
      <c r="K206" s="12"/>
    </row>
    <row r="207" spans="2:11" s="2" customFormat="1" ht="15.75" customHeight="1">
      <c r="B207" s="260">
        <f>'AMZN Auto Part MASTER'!$FJ$4</f>
        <v>0</v>
      </c>
      <c r="C207" s="17" t="s">
        <v>456</v>
      </c>
      <c r="D207" s="264">
        <f>'AMZN Auto Part MASTER'!$FJ$12</f>
        <v>0</v>
      </c>
      <c r="E207" s="234">
        <v>0</v>
      </c>
      <c r="F207" s="264">
        <f>'AMZN Auto Part MASTER'!$FJ$13</f>
        <v>0</v>
      </c>
      <c r="G207" s="234">
        <v>0</v>
      </c>
      <c r="H207" s="12"/>
      <c r="I207" s="12"/>
      <c r="J207" s="12"/>
      <c r="K207" s="12"/>
    </row>
    <row r="208" spans="2:11" s="2" customFormat="1" ht="15.75" customHeight="1">
      <c r="B208" s="260">
        <f>'AMZN Auto Part MASTER'!$FK$4</f>
        <v>0</v>
      </c>
      <c r="C208" s="17" t="s">
        <v>457</v>
      </c>
      <c r="D208" s="264">
        <f>'AMZN Auto Part MASTER'!$FK$12</f>
        <v>0</v>
      </c>
      <c r="E208" s="234">
        <v>0</v>
      </c>
      <c r="F208" s="264">
        <f>'AMZN Auto Part MASTER'!$FK$13</f>
        <v>0</v>
      </c>
      <c r="G208" s="234">
        <v>0</v>
      </c>
      <c r="H208" s="12"/>
      <c r="I208" s="12"/>
      <c r="J208" s="12"/>
      <c r="K208" s="12"/>
    </row>
    <row r="209" spans="2:11" s="2" customFormat="1" ht="15.75" customHeight="1">
      <c r="B209" s="260">
        <f>'AMZN Auto Part MASTER'!$FL$4</f>
        <v>0</v>
      </c>
      <c r="C209" s="17" t="s">
        <v>458</v>
      </c>
      <c r="D209" s="264">
        <f>'AMZN Auto Part MASTER'!$FL$12</f>
        <v>0</v>
      </c>
      <c r="E209" s="234">
        <v>0</v>
      </c>
      <c r="F209" s="264">
        <f>'AMZN Auto Part MASTER'!$FL$13</f>
        <v>0</v>
      </c>
      <c r="G209" s="234">
        <v>0</v>
      </c>
      <c r="H209" s="12"/>
      <c r="I209" s="12"/>
      <c r="J209" s="12"/>
      <c r="K209" s="12"/>
    </row>
    <row r="210" spans="2:11" s="2" customFormat="1" ht="15.75" customHeight="1">
      <c r="B210" s="260">
        <f>'AMZN Auto Part MASTER'!$FM$4</f>
        <v>0</v>
      </c>
      <c r="C210" s="17" t="s">
        <v>459</v>
      </c>
      <c r="D210" s="264">
        <f>'AMZN Auto Part MASTER'!$FM$12</f>
        <v>0</v>
      </c>
      <c r="E210" s="234">
        <v>0</v>
      </c>
      <c r="F210" s="264">
        <f>'AMZN Auto Part MASTER'!$FM$13</f>
        <v>0</v>
      </c>
      <c r="G210" s="234">
        <v>0</v>
      </c>
      <c r="H210" s="12"/>
      <c r="I210" s="12"/>
      <c r="J210" s="12"/>
      <c r="K210" s="12"/>
    </row>
    <row r="211" spans="2:11" s="2" customFormat="1" ht="15.75" customHeight="1">
      <c r="B211" s="260">
        <f>'AMZN Auto Part MASTER'!$FN$4</f>
        <v>0</v>
      </c>
      <c r="C211" s="17" t="s">
        <v>460</v>
      </c>
      <c r="D211" s="264">
        <f>'AMZN Auto Part MASTER'!$FN$12</f>
        <v>0</v>
      </c>
      <c r="E211" s="234">
        <v>0</v>
      </c>
      <c r="F211" s="264">
        <f>'AMZN Auto Part MASTER'!$FN$13</f>
        <v>0</v>
      </c>
      <c r="G211" s="234">
        <v>0</v>
      </c>
      <c r="H211" s="12"/>
      <c r="I211" s="12"/>
      <c r="J211" s="12"/>
      <c r="K211" s="12"/>
    </row>
    <row r="212" spans="2:11" s="2" customFormat="1" ht="15.75" customHeight="1">
      <c r="B212" s="260">
        <f>'AMZN Auto Part MASTER'!$FO$4</f>
        <v>0</v>
      </c>
      <c r="C212" s="17" t="s">
        <v>461</v>
      </c>
      <c r="D212" s="264">
        <f>'AMZN Auto Part MASTER'!$FO$12</f>
        <v>0</v>
      </c>
      <c r="E212" s="234">
        <v>0</v>
      </c>
      <c r="F212" s="264">
        <f>'AMZN Auto Part MASTER'!$FO$13</f>
        <v>0</v>
      </c>
      <c r="G212" s="234">
        <v>0</v>
      </c>
      <c r="H212" s="12"/>
      <c r="I212" s="12"/>
      <c r="J212" s="12"/>
      <c r="K212" s="12"/>
    </row>
    <row r="213" spans="2:11" s="2" customFormat="1" ht="15.75" customHeight="1">
      <c r="B213" s="260">
        <f>'AMZN Auto Part MASTER'!$FP$4</f>
        <v>0</v>
      </c>
      <c r="C213" s="17" t="s">
        <v>462</v>
      </c>
      <c r="D213" s="264">
        <f>'AMZN Auto Part MASTER'!$FP$12</f>
        <v>0</v>
      </c>
      <c r="E213" s="234">
        <v>0</v>
      </c>
      <c r="F213" s="264">
        <f>'AMZN Auto Part MASTER'!$FP$13</f>
        <v>0</v>
      </c>
      <c r="G213" s="234">
        <v>0</v>
      </c>
      <c r="H213" s="12"/>
      <c r="I213" s="12"/>
      <c r="J213" s="12"/>
      <c r="K213" s="12"/>
    </row>
    <row r="214" spans="2:11" s="2" customFormat="1" ht="15.75" customHeight="1">
      <c r="B214" s="260">
        <f>'AMZN Auto Part MASTER'!$FQ$4</f>
        <v>0</v>
      </c>
      <c r="C214" s="17" t="s">
        <v>463</v>
      </c>
      <c r="D214" s="264">
        <f>'AMZN Auto Part MASTER'!$FQ$12</f>
        <v>0</v>
      </c>
      <c r="E214" s="234">
        <v>0</v>
      </c>
      <c r="F214" s="264">
        <f>'AMZN Auto Part MASTER'!$FQ$13</f>
        <v>0</v>
      </c>
      <c r="G214" s="234">
        <v>0</v>
      </c>
      <c r="H214" s="12"/>
      <c r="I214" s="12"/>
      <c r="J214" s="12"/>
      <c r="K214" s="12"/>
    </row>
    <row r="215" spans="2:11" s="2" customFormat="1" ht="15.75" customHeight="1">
      <c r="B215" s="260">
        <f>'AMZN Auto Part MASTER'!$FR$4</f>
        <v>0</v>
      </c>
      <c r="C215" s="17" t="s">
        <v>464</v>
      </c>
      <c r="D215" s="264">
        <f>'AMZN Auto Part MASTER'!$FR$12</f>
        <v>0</v>
      </c>
      <c r="E215" s="234">
        <v>0</v>
      </c>
      <c r="F215" s="264">
        <f>'AMZN Auto Part MASTER'!$FR$13</f>
        <v>0</v>
      </c>
      <c r="G215" s="234">
        <v>0</v>
      </c>
      <c r="H215" s="12"/>
      <c r="I215" s="12"/>
      <c r="J215" s="12"/>
      <c r="K215" s="12"/>
    </row>
    <row r="216" spans="2:11" s="2" customFormat="1" ht="15.75" customHeight="1">
      <c r="B216" s="260">
        <f>'AMZN Auto Part MASTER'!$FS$4</f>
        <v>0</v>
      </c>
      <c r="C216" s="17" t="s">
        <v>465</v>
      </c>
      <c r="D216" s="264">
        <f>'AMZN Auto Part MASTER'!$FS$12</f>
        <v>0</v>
      </c>
      <c r="E216" s="234">
        <v>0</v>
      </c>
      <c r="F216" s="264">
        <f>'AMZN Auto Part MASTER'!$FS$13</f>
        <v>0</v>
      </c>
      <c r="G216" s="234">
        <v>0</v>
      </c>
      <c r="H216" s="12"/>
      <c r="I216" s="12"/>
      <c r="J216" s="12"/>
      <c r="K216" s="12"/>
    </row>
    <row r="217" spans="2:11" s="2" customFormat="1" ht="15.75" customHeight="1">
      <c r="B217" s="260">
        <f>'AMZN Auto Part MASTER'!$FT$4</f>
        <v>0</v>
      </c>
      <c r="C217" s="17" t="s">
        <v>466</v>
      </c>
      <c r="D217" s="264">
        <f>'AMZN Auto Part MASTER'!$FT$12</f>
        <v>0</v>
      </c>
      <c r="E217" s="234">
        <v>0</v>
      </c>
      <c r="F217" s="264">
        <f>'AMZN Auto Part MASTER'!$FT$13</f>
        <v>0</v>
      </c>
      <c r="G217" s="234">
        <v>0</v>
      </c>
      <c r="H217" s="12"/>
      <c r="I217" s="12"/>
      <c r="J217" s="12"/>
      <c r="K217" s="12"/>
    </row>
    <row r="218" spans="2:11" s="2" customFormat="1" ht="15.75" customHeight="1">
      <c r="B218" s="260">
        <f>'AMZN Auto Part MASTER'!$FU$4</f>
        <v>0</v>
      </c>
      <c r="C218" s="17" t="s">
        <v>467</v>
      </c>
      <c r="D218" s="264">
        <f>'AMZN Auto Part MASTER'!$FU$12</f>
        <v>0</v>
      </c>
      <c r="E218" s="234">
        <v>0</v>
      </c>
      <c r="F218" s="264">
        <f>'AMZN Auto Part MASTER'!$FU$13</f>
        <v>0</v>
      </c>
      <c r="G218" s="234">
        <v>0</v>
      </c>
      <c r="H218" s="12"/>
      <c r="I218" s="12"/>
      <c r="J218" s="12"/>
      <c r="K218" s="12"/>
    </row>
    <row r="219" spans="2:11" s="2" customFormat="1" ht="15.75" customHeight="1">
      <c r="B219" s="260">
        <f>'AMZN Auto Part MASTER'!$FV$4</f>
        <v>0</v>
      </c>
      <c r="C219" s="17" t="s">
        <v>468</v>
      </c>
      <c r="D219" s="264">
        <f>'AMZN Auto Part MASTER'!$FV$12</f>
        <v>0</v>
      </c>
      <c r="E219" s="234">
        <v>0</v>
      </c>
      <c r="F219" s="264">
        <f>'AMZN Auto Part MASTER'!$FV$13</f>
        <v>0</v>
      </c>
      <c r="G219" s="234">
        <v>0</v>
      </c>
      <c r="H219" s="12"/>
      <c r="I219" s="12"/>
      <c r="J219" s="12"/>
      <c r="K219" s="12"/>
    </row>
    <row r="220" spans="2:11" s="2" customFormat="1" ht="15.75" customHeight="1">
      <c r="B220" s="260">
        <f>'AMZN Auto Part MASTER'!$FW$4</f>
        <v>0</v>
      </c>
      <c r="C220" s="17" t="s">
        <v>469</v>
      </c>
      <c r="D220" s="264">
        <f>'AMZN Auto Part MASTER'!$FW$12</f>
        <v>0</v>
      </c>
      <c r="E220" s="234">
        <v>0</v>
      </c>
      <c r="F220" s="264">
        <f>'AMZN Auto Part MASTER'!$FW$13</f>
        <v>0</v>
      </c>
      <c r="G220" s="234">
        <v>0</v>
      </c>
      <c r="H220" s="12"/>
      <c r="I220" s="12"/>
      <c r="J220" s="12"/>
      <c r="K220" s="12"/>
    </row>
    <row r="221" spans="2:11" s="2" customFormat="1" ht="15.75" customHeight="1">
      <c r="B221" s="260">
        <f>'AMZN Auto Part MASTER'!$FX$4</f>
        <v>0</v>
      </c>
      <c r="C221" s="17" t="s">
        <v>470</v>
      </c>
      <c r="D221" s="264">
        <f>'AMZN Auto Part MASTER'!$FX$12</f>
        <v>0</v>
      </c>
      <c r="E221" s="234">
        <v>0</v>
      </c>
      <c r="F221" s="264">
        <f>'AMZN Auto Part MASTER'!$FX$13</f>
        <v>0</v>
      </c>
      <c r="G221" s="234">
        <v>0</v>
      </c>
      <c r="H221" s="12"/>
      <c r="I221" s="12"/>
      <c r="J221" s="12"/>
      <c r="K221" s="12"/>
    </row>
    <row r="222" spans="2:11" s="2" customFormat="1" ht="15.75" customHeight="1">
      <c r="B222" s="260">
        <f>'AMZN Auto Part MASTER'!$FY$4</f>
        <v>0</v>
      </c>
      <c r="C222" s="17" t="s">
        <v>471</v>
      </c>
      <c r="D222" s="264">
        <f>'AMZN Auto Part MASTER'!$FY$12</f>
        <v>0</v>
      </c>
      <c r="E222" s="234">
        <v>0</v>
      </c>
      <c r="F222" s="264">
        <f>'AMZN Auto Part MASTER'!$FY$13</f>
        <v>0</v>
      </c>
      <c r="G222" s="234">
        <v>0</v>
      </c>
      <c r="H222" s="12"/>
      <c r="I222" s="12"/>
      <c r="J222" s="12"/>
      <c r="K222" s="12"/>
    </row>
    <row r="223" spans="2:11" s="2" customFormat="1" ht="15.75" customHeight="1">
      <c r="B223" s="260">
        <f>'AMZN Auto Part MASTER'!$FZ$4</f>
        <v>0</v>
      </c>
      <c r="C223" s="17" t="s">
        <v>472</v>
      </c>
      <c r="D223" s="264">
        <f>'AMZN Auto Part MASTER'!$FZ$12</f>
        <v>0</v>
      </c>
      <c r="E223" s="234">
        <v>0</v>
      </c>
      <c r="F223" s="264">
        <f>'AMZN Auto Part MASTER'!$FZ$13</f>
        <v>0</v>
      </c>
      <c r="G223" s="234">
        <v>0</v>
      </c>
      <c r="H223" s="12"/>
      <c r="I223" s="12"/>
      <c r="J223" s="12"/>
      <c r="K223" s="12"/>
    </row>
    <row r="224" spans="2:11" s="2" customFormat="1" ht="15.75" customHeight="1">
      <c r="B224" s="260">
        <f>'AMZN Auto Part MASTER'!$GA$4</f>
        <v>0</v>
      </c>
      <c r="C224" s="17" t="s">
        <v>473</v>
      </c>
      <c r="D224" s="264">
        <f>'AMZN Auto Part MASTER'!$GA$12</f>
        <v>0</v>
      </c>
      <c r="E224" s="234">
        <v>0</v>
      </c>
      <c r="F224" s="264">
        <f>'AMZN Auto Part MASTER'!$GA$13</f>
        <v>0</v>
      </c>
      <c r="G224" s="234">
        <v>0</v>
      </c>
      <c r="H224" s="12"/>
      <c r="I224" s="12"/>
      <c r="J224" s="12"/>
      <c r="K224" s="12"/>
    </row>
    <row r="225" spans="2:11" s="2" customFormat="1" ht="15.75" customHeight="1">
      <c r="B225" s="260">
        <f>'AMZN Auto Part MASTER'!$GB$4</f>
        <v>0</v>
      </c>
      <c r="C225" s="17" t="s">
        <v>474</v>
      </c>
      <c r="D225" s="264">
        <f>'AMZN Auto Part MASTER'!$GB$12</f>
        <v>0</v>
      </c>
      <c r="E225" s="234">
        <v>0</v>
      </c>
      <c r="F225" s="264">
        <f>'AMZN Auto Part MASTER'!$GB$13</f>
        <v>0</v>
      </c>
      <c r="G225" s="234">
        <v>0</v>
      </c>
      <c r="H225" s="12"/>
      <c r="I225" s="12"/>
      <c r="J225" s="12"/>
      <c r="K225" s="12"/>
    </row>
    <row r="226" spans="2:11" s="2" customFormat="1" ht="15.75" customHeight="1">
      <c r="B226" s="260">
        <f>'AMZN Auto Part MASTER'!$GC$4</f>
        <v>0</v>
      </c>
      <c r="C226" s="17" t="s">
        <v>475</v>
      </c>
      <c r="D226" s="264">
        <f>'AMZN Auto Part MASTER'!$GC$12</f>
        <v>0</v>
      </c>
      <c r="E226" s="234">
        <v>0</v>
      </c>
      <c r="F226" s="264">
        <f>'AMZN Auto Part MASTER'!$GC$13</f>
        <v>0</v>
      </c>
      <c r="G226" s="234">
        <v>0</v>
      </c>
      <c r="H226" s="12"/>
      <c r="I226" s="12"/>
      <c r="J226" s="12"/>
      <c r="K226" s="12"/>
    </row>
    <row r="227" spans="2:11" s="2" customFormat="1" ht="15.75" customHeight="1">
      <c r="B227" s="260">
        <f>'AMZN Auto Part MASTER'!$GD$4</f>
        <v>0</v>
      </c>
      <c r="C227" s="17" t="s">
        <v>476</v>
      </c>
      <c r="D227" s="264">
        <f>'AMZN Auto Part MASTER'!$GD$12</f>
        <v>0</v>
      </c>
      <c r="E227" s="234">
        <v>0</v>
      </c>
      <c r="F227" s="264">
        <f>'AMZN Auto Part MASTER'!$GD$13</f>
        <v>0</v>
      </c>
      <c r="G227" s="234">
        <v>0</v>
      </c>
      <c r="H227" s="12"/>
      <c r="I227" s="12"/>
      <c r="J227" s="12"/>
      <c r="K227" s="12"/>
    </row>
    <row r="228" spans="2:11" s="2" customFormat="1" ht="15.75" customHeight="1">
      <c r="B228" s="260">
        <f>'AMZN Auto Part MASTER'!$GE$4</f>
        <v>0</v>
      </c>
      <c r="C228" s="17" t="s">
        <v>477</v>
      </c>
      <c r="D228" s="264">
        <f>'AMZN Auto Part MASTER'!$GE$12</f>
        <v>0</v>
      </c>
      <c r="E228" s="234">
        <v>0</v>
      </c>
      <c r="F228" s="264">
        <f>'AMZN Auto Part MASTER'!$GE$13</f>
        <v>0</v>
      </c>
      <c r="G228" s="234">
        <v>0</v>
      </c>
      <c r="H228" s="12"/>
      <c r="I228" s="12"/>
      <c r="J228" s="12"/>
      <c r="K228" s="12"/>
    </row>
    <row r="229" spans="2:11" s="2" customFormat="1" ht="15.75" customHeight="1">
      <c r="B229" s="260">
        <f>'AMZN Auto Part MASTER'!$GF$4</f>
        <v>0</v>
      </c>
      <c r="C229" s="17" t="s">
        <v>478</v>
      </c>
      <c r="D229" s="264">
        <f>'AMZN Auto Part MASTER'!$GF$12</f>
        <v>0</v>
      </c>
      <c r="E229" s="234">
        <v>0</v>
      </c>
      <c r="F229" s="264">
        <f>'AMZN Auto Part MASTER'!$GF$13</f>
        <v>0</v>
      </c>
      <c r="G229" s="234">
        <v>0</v>
      </c>
      <c r="H229" s="12"/>
      <c r="I229" s="12"/>
      <c r="J229" s="12"/>
      <c r="K229" s="12"/>
    </row>
    <row r="230" spans="2:11" s="2" customFormat="1" ht="15.75" customHeight="1">
      <c r="B230" s="260">
        <f>'AMZN Auto Part MASTER'!$GG$4</f>
        <v>0</v>
      </c>
      <c r="C230" s="17" t="s">
        <v>479</v>
      </c>
      <c r="D230" s="264">
        <f>'AMZN Auto Part MASTER'!$GG$12</f>
        <v>0</v>
      </c>
      <c r="E230" s="234">
        <v>0</v>
      </c>
      <c r="F230" s="264">
        <f>'AMZN Auto Part MASTER'!$GG$13</f>
        <v>0</v>
      </c>
      <c r="G230" s="234">
        <v>0</v>
      </c>
      <c r="H230" s="12"/>
      <c r="I230" s="12"/>
      <c r="J230" s="12"/>
      <c r="K230" s="12"/>
    </row>
    <row r="231" spans="2:11" s="2" customFormat="1" ht="15.75" customHeight="1">
      <c r="B231" s="260">
        <f>'AMZN Auto Part MASTER'!$GH$4</f>
        <v>0</v>
      </c>
      <c r="C231" s="17" t="s">
        <v>480</v>
      </c>
      <c r="D231" s="264">
        <f>'AMZN Auto Part MASTER'!$GH$12</f>
        <v>0</v>
      </c>
      <c r="E231" s="234">
        <v>0</v>
      </c>
      <c r="F231" s="264">
        <f>'AMZN Auto Part MASTER'!$GH$13</f>
        <v>0</v>
      </c>
      <c r="G231" s="234">
        <v>0</v>
      </c>
      <c r="H231" s="12"/>
      <c r="I231" s="12"/>
      <c r="J231" s="12"/>
      <c r="K231" s="12"/>
    </row>
    <row r="232" spans="2:11" s="2" customFormat="1" ht="15.75" customHeight="1">
      <c r="B232" s="260">
        <f>'AMZN Auto Part MASTER'!$GI$4</f>
        <v>0</v>
      </c>
      <c r="C232" s="17" t="s">
        <v>481</v>
      </c>
      <c r="D232" s="264">
        <f>'AMZN Auto Part MASTER'!$GI$12</f>
        <v>0</v>
      </c>
      <c r="E232" s="234">
        <v>0</v>
      </c>
      <c r="F232" s="264">
        <f>'AMZN Auto Part MASTER'!$GI$13</f>
        <v>0</v>
      </c>
      <c r="G232" s="234">
        <v>0</v>
      </c>
      <c r="H232" s="12"/>
      <c r="I232" s="12"/>
      <c r="J232" s="12"/>
      <c r="K232" s="12"/>
    </row>
    <row r="233" spans="2:11" s="2" customFormat="1" ht="15.75" customHeight="1">
      <c r="B233" s="260">
        <f>'AMZN Auto Part MASTER'!$GJ$4</f>
        <v>0</v>
      </c>
      <c r="C233" s="17" t="s">
        <v>482</v>
      </c>
      <c r="D233" s="264">
        <f>'AMZN Auto Part MASTER'!$GJ$12</f>
        <v>0</v>
      </c>
      <c r="E233" s="234">
        <v>0</v>
      </c>
      <c r="F233" s="264">
        <f>'AMZN Auto Part MASTER'!$GJ$13</f>
        <v>0</v>
      </c>
      <c r="G233" s="234">
        <v>0</v>
      </c>
      <c r="H233" s="12"/>
      <c r="I233" s="12"/>
      <c r="J233" s="12"/>
      <c r="K233" s="12"/>
    </row>
    <row r="234" spans="2:11" s="2" customFormat="1" ht="15.75" customHeight="1">
      <c r="B234" s="260">
        <f>'AMZN Auto Part MASTER'!$GK$4</f>
        <v>0</v>
      </c>
      <c r="C234" s="17" t="s">
        <v>483</v>
      </c>
      <c r="D234" s="264">
        <f>'AMZN Auto Part MASTER'!$GK$12</f>
        <v>0</v>
      </c>
      <c r="E234" s="234">
        <v>0</v>
      </c>
      <c r="F234" s="264">
        <f>'AMZN Auto Part MASTER'!$GK$13</f>
        <v>0</v>
      </c>
      <c r="G234" s="234">
        <v>0</v>
      </c>
      <c r="H234" s="12"/>
      <c r="I234" s="12"/>
      <c r="J234" s="12"/>
      <c r="K234" s="12"/>
    </row>
    <row r="235" spans="2:11" s="2" customFormat="1" ht="15.75" customHeight="1">
      <c r="B235" s="260">
        <f>'AMZN Auto Part MASTER'!$GL$4</f>
        <v>0</v>
      </c>
      <c r="C235" s="17" t="s">
        <v>484</v>
      </c>
      <c r="D235" s="264">
        <f>'AMZN Auto Part MASTER'!$GL$12</f>
        <v>0</v>
      </c>
      <c r="E235" s="234">
        <v>0</v>
      </c>
      <c r="F235" s="264">
        <f>'AMZN Auto Part MASTER'!$GL$13</f>
        <v>0</v>
      </c>
      <c r="G235" s="234">
        <v>0</v>
      </c>
      <c r="H235" s="12"/>
      <c r="I235" s="12"/>
      <c r="J235" s="12"/>
      <c r="K235" s="12"/>
    </row>
    <row r="236" spans="2:11" s="2" customFormat="1" ht="15.75" customHeight="1">
      <c r="B236" s="260">
        <f>'AMZN Auto Part MASTER'!$GM$4</f>
        <v>0</v>
      </c>
      <c r="C236" s="17" t="s">
        <v>485</v>
      </c>
      <c r="D236" s="264">
        <f>'AMZN Auto Part MASTER'!$GM$12</f>
        <v>0</v>
      </c>
      <c r="E236" s="234">
        <v>0</v>
      </c>
      <c r="F236" s="264">
        <f>'AMZN Auto Part MASTER'!$GM$13</f>
        <v>0</v>
      </c>
      <c r="G236" s="234">
        <v>0</v>
      </c>
      <c r="H236" s="12"/>
      <c r="I236" s="12"/>
      <c r="J236" s="12"/>
      <c r="K236" s="12"/>
    </row>
    <row r="237" spans="2:11" s="2" customFormat="1" ht="15.75" customHeight="1">
      <c r="B237" s="260">
        <f>'AMZN Auto Part MASTER'!$GN$4</f>
        <v>0</v>
      </c>
      <c r="C237" s="17" t="s">
        <v>486</v>
      </c>
      <c r="D237" s="264">
        <f>'AMZN Auto Part MASTER'!$GN$12</f>
        <v>0</v>
      </c>
      <c r="E237" s="234">
        <v>0</v>
      </c>
      <c r="F237" s="264">
        <f>'AMZN Auto Part MASTER'!$GN$13</f>
        <v>0</v>
      </c>
      <c r="G237" s="234">
        <v>0</v>
      </c>
      <c r="H237" s="12"/>
      <c r="I237" s="12"/>
      <c r="J237" s="12"/>
      <c r="K237" s="12"/>
    </row>
    <row r="238" spans="2:11" s="2" customFormat="1" ht="15.75" customHeight="1">
      <c r="B238" s="260">
        <f>'AMZN Auto Part MASTER'!$GO$4</f>
        <v>0</v>
      </c>
      <c r="C238" s="17" t="s">
        <v>487</v>
      </c>
      <c r="D238" s="264">
        <f>'AMZN Auto Part MASTER'!$GO$12</f>
        <v>0</v>
      </c>
      <c r="E238" s="234">
        <v>0</v>
      </c>
      <c r="F238" s="264">
        <f>'AMZN Auto Part MASTER'!$GO$13</f>
        <v>0</v>
      </c>
      <c r="G238" s="234">
        <v>0</v>
      </c>
      <c r="H238" s="12"/>
      <c r="I238" s="12"/>
      <c r="J238" s="12"/>
      <c r="K238" s="12"/>
    </row>
    <row r="239" spans="2:11" s="2" customFormat="1" ht="15.75" customHeight="1">
      <c r="B239" s="260">
        <f>'AMZN Auto Part MASTER'!$GP$4</f>
        <v>0</v>
      </c>
      <c r="C239" s="17" t="s">
        <v>488</v>
      </c>
      <c r="D239" s="264">
        <f>'AMZN Auto Part MASTER'!$GP$12</f>
        <v>0</v>
      </c>
      <c r="E239" s="234">
        <v>0</v>
      </c>
      <c r="F239" s="264">
        <f>'AMZN Auto Part MASTER'!$GP$13</f>
        <v>0</v>
      </c>
      <c r="G239" s="234">
        <v>0</v>
      </c>
      <c r="H239" s="12"/>
      <c r="I239" s="12"/>
      <c r="J239" s="12"/>
      <c r="K239" s="12"/>
    </row>
    <row r="240" spans="2:11" s="2" customFormat="1" ht="15.75" customHeight="1">
      <c r="B240" s="260">
        <f>'AMZN Auto Part MASTER'!$GQ$4</f>
        <v>0</v>
      </c>
      <c r="C240" s="17" t="s">
        <v>489</v>
      </c>
      <c r="D240" s="264">
        <f>'AMZN Auto Part MASTER'!$GQ$12</f>
        <v>0</v>
      </c>
      <c r="E240" s="234">
        <v>0</v>
      </c>
      <c r="F240" s="264">
        <f>'AMZN Auto Part MASTER'!$GQ$13</f>
        <v>0</v>
      </c>
      <c r="G240" s="234">
        <v>0</v>
      </c>
      <c r="H240" s="12"/>
      <c r="I240" s="12"/>
      <c r="J240" s="12"/>
      <c r="K240" s="12"/>
    </row>
    <row r="241" spans="2:11" s="2" customFormat="1" ht="15.75" customHeight="1">
      <c r="B241" s="260">
        <f>'AMZN Auto Part MASTER'!$GR$4</f>
        <v>0</v>
      </c>
      <c r="C241" s="17" t="s">
        <v>490</v>
      </c>
      <c r="D241" s="264">
        <f>'AMZN Auto Part MASTER'!$GR$12</f>
        <v>0</v>
      </c>
      <c r="E241" s="234">
        <v>0</v>
      </c>
      <c r="F241" s="264">
        <f>'AMZN Auto Part MASTER'!$GR$13</f>
        <v>0</v>
      </c>
      <c r="G241" s="234">
        <v>0</v>
      </c>
      <c r="H241" s="12"/>
      <c r="I241" s="12"/>
      <c r="J241" s="12"/>
      <c r="K241" s="12"/>
    </row>
    <row r="242" spans="2:11" s="2" customFormat="1" ht="15.75" customHeight="1">
      <c r="B242" s="260">
        <f>'AMZN Auto Part MASTER'!$GS$4</f>
        <v>0</v>
      </c>
      <c r="C242" s="17" t="s">
        <v>491</v>
      </c>
      <c r="D242" s="264">
        <f>'AMZN Auto Part MASTER'!$GS$12</f>
        <v>0</v>
      </c>
      <c r="E242" s="234">
        <v>0</v>
      </c>
      <c r="F242" s="264">
        <f>'AMZN Auto Part MASTER'!$GS$13</f>
        <v>0</v>
      </c>
      <c r="G242" s="234">
        <v>0</v>
      </c>
      <c r="H242" s="12"/>
      <c r="I242" s="12"/>
      <c r="J242" s="12"/>
      <c r="K242" s="12"/>
    </row>
    <row r="243" spans="2:11" s="2" customFormat="1" ht="15.75" customHeight="1">
      <c r="B243" s="260">
        <f>'AMZN Auto Part MASTER'!$GT$4</f>
        <v>0</v>
      </c>
      <c r="C243" s="17" t="s">
        <v>492</v>
      </c>
      <c r="D243" s="264">
        <f>'AMZN Auto Part MASTER'!$GT$12</f>
        <v>0</v>
      </c>
      <c r="E243" s="234">
        <v>0</v>
      </c>
      <c r="F243" s="264">
        <f>'AMZN Auto Part MASTER'!$GT$13</f>
        <v>0</v>
      </c>
      <c r="G243" s="234">
        <v>0</v>
      </c>
      <c r="H243" s="12"/>
      <c r="I243" s="12"/>
      <c r="J243" s="12"/>
      <c r="K243" s="12"/>
    </row>
    <row r="244" spans="2:11" s="2" customFormat="1" ht="15.75" customHeight="1">
      <c r="B244" s="260">
        <f>'AMZN Auto Part MASTER'!$GU$4</f>
        <v>0</v>
      </c>
      <c r="C244" s="17" t="s">
        <v>493</v>
      </c>
      <c r="D244" s="264">
        <f>'AMZN Auto Part MASTER'!$GU$12</f>
        <v>0</v>
      </c>
      <c r="E244" s="234">
        <v>0</v>
      </c>
      <c r="F244" s="264">
        <f>'AMZN Auto Part MASTER'!$GU$13</f>
        <v>0</v>
      </c>
      <c r="G244" s="234">
        <v>0</v>
      </c>
      <c r="H244" s="12"/>
      <c r="I244" s="12"/>
      <c r="J244" s="12"/>
      <c r="K244" s="12"/>
    </row>
    <row r="245" spans="2:11" s="2" customFormat="1" ht="15.75" customHeight="1">
      <c r="G245" s="12"/>
      <c r="H245" s="12"/>
      <c r="I245" s="12"/>
      <c r="J245" s="12"/>
      <c r="K245" s="12"/>
    </row>
    <row r="246" spans="2:11" s="2" customFormat="1" ht="15.75" customHeight="1">
      <c r="G246" s="12"/>
      <c r="H246" s="12"/>
      <c r="I246" s="12"/>
      <c r="J246" s="12"/>
      <c r="K246" s="12"/>
    </row>
    <row r="247" spans="2:11" s="2" customFormat="1" ht="15.75" customHeight="1">
      <c r="G247" s="12"/>
      <c r="H247" s="12"/>
      <c r="I247" s="12"/>
      <c r="J247" s="12"/>
      <c r="K247" s="12"/>
    </row>
    <row r="248" spans="2:11" s="2" customFormat="1" ht="15.75" customHeight="1">
      <c r="C248" s="17"/>
      <c r="D248" s="66"/>
      <c r="E248" s="66"/>
      <c r="F248" s="12"/>
      <c r="G248" s="12"/>
      <c r="H248" s="12"/>
      <c r="I248" s="12"/>
      <c r="J248" s="12"/>
      <c r="K248" s="12"/>
    </row>
    <row r="249" spans="2:11" s="2" customFormat="1" ht="15.75" customHeight="1">
      <c r="C249" s="17"/>
      <c r="D249" s="66"/>
      <c r="E249" s="66"/>
      <c r="F249" s="12"/>
      <c r="G249" s="12"/>
      <c r="H249" s="12"/>
      <c r="I249" s="12"/>
      <c r="J249" s="12"/>
      <c r="K249" s="12"/>
    </row>
    <row r="250" spans="2:11" s="2" customFormat="1" ht="15.75" customHeight="1">
      <c r="C250" s="17"/>
      <c r="D250" s="66"/>
      <c r="E250" s="66"/>
      <c r="F250" s="12"/>
      <c r="G250" s="12"/>
      <c r="H250" s="12"/>
      <c r="I250" s="12"/>
      <c r="J250" s="12"/>
      <c r="K250" s="12"/>
    </row>
    <row r="251" spans="2:11" s="2" customFormat="1" ht="15.75" customHeight="1">
      <c r="C251" s="17"/>
      <c r="D251" s="66"/>
      <c r="E251" s="66"/>
      <c r="F251" s="12"/>
      <c r="G251" s="12"/>
      <c r="H251" s="12"/>
      <c r="I251" s="12"/>
      <c r="J251" s="12"/>
      <c r="K251" s="12"/>
    </row>
    <row r="252" spans="2:11" s="2" customFormat="1" ht="15.75" customHeight="1">
      <c r="C252" s="17"/>
      <c r="D252" s="66"/>
      <c r="E252" s="66"/>
      <c r="F252" s="12"/>
      <c r="G252" s="12"/>
      <c r="H252" s="12"/>
      <c r="I252" s="12"/>
      <c r="J252" s="12"/>
      <c r="K252" s="12"/>
    </row>
    <row r="253" spans="2:11" s="2" customFormat="1" ht="15.75" customHeight="1">
      <c r="C253" s="17"/>
      <c r="D253" s="66"/>
      <c r="E253" s="66"/>
      <c r="F253" s="12"/>
      <c r="G253" s="12"/>
      <c r="H253" s="12"/>
      <c r="I253" s="12"/>
      <c r="J253" s="12"/>
      <c r="K253" s="12"/>
    </row>
    <row r="254" spans="2:11" s="2" customFormat="1" ht="15.75" customHeight="1">
      <c r="C254" s="17"/>
      <c r="D254" s="66"/>
      <c r="E254" s="66"/>
      <c r="F254" s="12"/>
      <c r="G254" s="12"/>
      <c r="H254" s="12"/>
      <c r="I254" s="12"/>
      <c r="J254" s="12"/>
      <c r="K254" s="12"/>
    </row>
    <row r="255" spans="2:11" s="2" customFormat="1" ht="15.75" customHeight="1">
      <c r="C255" s="17"/>
      <c r="D255" s="66"/>
      <c r="E255" s="66"/>
      <c r="F255" s="12"/>
      <c r="G255" s="12"/>
      <c r="H255" s="12"/>
      <c r="I255" s="12"/>
      <c r="J255" s="12"/>
      <c r="K255" s="12"/>
    </row>
    <row r="256" spans="2:11" s="2" customFormat="1" ht="15.75" customHeight="1">
      <c r="C256" s="17"/>
      <c r="D256" s="66"/>
      <c r="E256" s="66"/>
      <c r="F256" s="12"/>
      <c r="G256" s="12"/>
      <c r="H256" s="12"/>
      <c r="I256" s="12"/>
      <c r="J256" s="12"/>
      <c r="K256" s="12"/>
    </row>
    <row r="257" spans="3:11" s="2" customFormat="1" ht="15.75" customHeight="1">
      <c r="C257" s="17"/>
      <c r="D257" s="66"/>
      <c r="E257" s="66"/>
      <c r="F257" s="12"/>
      <c r="G257" s="12"/>
      <c r="H257" s="12"/>
      <c r="I257" s="12"/>
      <c r="J257" s="12"/>
      <c r="K257" s="12"/>
    </row>
    <row r="258" spans="3:11" s="2" customFormat="1" ht="15.75" customHeight="1">
      <c r="C258" s="17"/>
      <c r="D258" s="66"/>
      <c r="E258" s="66"/>
      <c r="F258" s="12"/>
      <c r="G258" s="12"/>
      <c r="H258" s="12"/>
      <c r="I258" s="12"/>
      <c r="J258" s="12"/>
      <c r="K258" s="12"/>
    </row>
    <row r="259" spans="3:11" s="2" customFormat="1" ht="15.75" customHeight="1">
      <c r="C259" s="17"/>
      <c r="D259" s="66"/>
      <c r="E259" s="66"/>
      <c r="F259" s="12"/>
      <c r="G259" s="12"/>
      <c r="H259" s="12"/>
      <c r="I259" s="12"/>
      <c r="J259" s="12"/>
      <c r="K259" s="12"/>
    </row>
    <row r="260" spans="3:11" s="2" customFormat="1" ht="15.75" customHeight="1">
      <c r="C260" s="17"/>
      <c r="D260" s="66"/>
      <c r="E260" s="66"/>
      <c r="F260" s="12"/>
      <c r="G260" s="12"/>
      <c r="H260" s="12"/>
      <c r="I260" s="12"/>
      <c r="J260" s="12"/>
      <c r="K260" s="12"/>
    </row>
    <row r="261" spans="3:11" s="2" customFormat="1" ht="15.75" customHeight="1">
      <c r="C261" s="17"/>
      <c r="D261" s="66"/>
      <c r="E261" s="66"/>
      <c r="F261" s="12"/>
      <c r="G261" s="12"/>
      <c r="H261" s="12"/>
      <c r="I261" s="12"/>
      <c r="J261" s="12"/>
      <c r="K261" s="12"/>
    </row>
    <row r="262" spans="3:11" s="2" customFormat="1" ht="15.75" customHeight="1">
      <c r="C262" s="17"/>
      <c r="D262" s="66"/>
      <c r="E262" s="66"/>
      <c r="F262" s="12"/>
      <c r="G262" s="12"/>
      <c r="H262" s="12"/>
      <c r="I262" s="12"/>
      <c r="J262" s="12"/>
      <c r="K262" s="12"/>
    </row>
    <row r="263" spans="3:11" s="2" customFormat="1" ht="15.75" customHeight="1">
      <c r="C263" s="17"/>
      <c r="D263" s="66"/>
      <c r="E263" s="66"/>
      <c r="F263" s="12"/>
      <c r="G263" s="12"/>
      <c r="H263" s="12"/>
      <c r="I263" s="12"/>
      <c r="J263" s="12"/>
      <c r="K263" s="12"/>
    </row>
    <row r="264" spans="3:11" s="2" customFormat="1" ht="15.75" customHeight="1">
      <c r="C264" s="17"/>
      <c r="D264" s="66"/>
      <c r="E264" s="66"/>
      <c r="F264" s="12"/>
      <c r="G264" s="12"/>
      <c r="H264" s="12"/>
      <c r="I264" s="12"/>
      <c r="J264" s="12"/>
      <c r="K264" s="12"/>
    </row>
    <row r="265" spans="3:11" s="2" customFormat="1" ht="15.75" customHeight="1">
      <c r="C265" s="17"/>
      <c r="D265" s="66"/>
      <c r="E265" s="66"/>
      <c r="F265" s="12"/>
      <c r="G265" s="12"/>
      <c r="H265" s="12"/>
      <c r="I265" s="12"/>
      <c r="J265" s="12"/>
      <c r="K265" s="12"/>
    </row>
    <row r="266" spans="3:11" s="2" customFormat="1" ht="15.75" customHeight="1">
      <c r="C266" s="17"/>
      <c r="D266" s="66"/>
      <c r="E266" s="66"/>
      <c r="F266" s="12"/>
      <c r="G266" s="12"/>
      <c r="H266" s="12"/>
      <c r="I266" s="12"/>
      <c r="J266" s="12"/>
      <c r="K266" s="12"/>
    </row>
    <row r="267" spans="3:11" s="2" customFormat="1" ht="15.75" customHeight="1">
      <c r="C267" s="17"/>
      <c r="D267" s="66"/>
      <c r="E267" s="66"/>
      <c r="F267" s="12"/>
      <c r="G267" s="12"/>
      <c r="H267" s="12"/>
      <c r="I267" s="12"/>
      <c r="J267" s="12"/>
      <c r="K267" s="12"/>
    </row>
    <row r="268" spans="3:11" s="2" customFormat="1" ht="15.75" customHeight="1">
      <c r="C268" s="17"/>
      <c r="D268" s="66"/>
      <c r="E268" s="66"/>
      <c r="F268" s="12"/>
      <c r="G268" s="12"/>
      <c r="H268" s="12"/>
      <c r="I268" s="12"/>
      <c r="J268" s="12"/>
      <c r="K268" s="12"/>
    </row>
    <row r="269" spans="3:11" s="2" customFormat="1" ht="15.75" customHeight="1">
      <c r="C269" s="17"/>
      <c r="D269" s="66"/>
      <c r="E269" s="66"/>
      <c r="F269" s="12"/>
      <c r="G269" s="12"/>
      <c r="H269" s="12"/>
      <c r="I269" s="12"/>
      <c r="J269" s="12"/>
      <c r="K269" s="12"/>
    </row>
    <row r="270" spans="3:11" s="2" customFormat="1" ht="15.75" customHeight="1">
      <c r="C270" s="17"/>
      <c r="D270" s="66"/>
      <c r="E270" s="66"/>
      <c r="F270" s="12"/>
      <c r="G270" s="12"/>
      <c r="H270" s="12"/>
      <c r="I270" s="12"/>
      <c r="J270" s="12"/>
      <c r="K270" s="12"/>
    </row>
    <row r="271" spans="3:11" s="2" customFormat="1" ht="15.75" customHeight="1">
      <c r="C271" s="17"/>
      <c r="D271" s="66"/>
      <c r="E271" s="66"/>
      <c r="F271" s="12"/>
      <c r="G271" s="12"/>
      <c r="H271" s="12"/>
      <c r="I271" s="12"/>
      <c r="J271" s="12"/>
      <c r="K271" s="12"/>
    </row>
    <row r="272" spans="3:11" s="2" customFormat="1" ht="15.75" customHeight="1">
      <c r="C272" s="17"/>
      <c r="D272" s="66"/>
      <c r="E272" s="66"/>
      <c r="F272" s="12"/>
      <c r="G272" s="12"/>
      <c r="H272" s="12"/>
      <c r="I272" s="12"/>
      <c r="J272" s="12"/>
      <c r="K272" s="12"/>
    </row>
    <row r="273" spans="3:11" s="2" customFormat="1" ht="15.75" customHeight="1">
      <c r="C273" s="17"/>
      <c r="D273" s="66"/>
      <c r="E273" s="66"/>
      <c r="F273" s="12"/>
      <c r="G273" s="12"/>
      <c r="H273" s="12"/>
      <c r="I273" s="12"/>
      <c r="J273" s="12"/>
      <c r="K273" s="12"/>
    </row>
    <row r="274" spans="3:11" s="2" customFormat="1" ht="15.75" customHeight="1">
      <c r="C274" s="17"/>
      <c r="D274" s="66"/>
      <c r="E274" s="66"/>
      <c r="F274" s="12"/>
      <c r="G274" s="12"/>
      <c r="H274" s="12"/>
      <c r="I274" s="12"/>
      <c r="J274" s="12"/>
      <c r="K274" s="12"/>
    </row>
    <row r="275" spans="3:11" s="2" customFormat="1" ht="15.75" customHeight="1">
      <c r="C275" s="17"/>
      <c r="D275" s="66"/>
      <c r="E275" s="66"/>
      <c r="F275" s="12"/>
      <c r="G275" s="12"/>
      <c r="H275" s="12"/>
      <c r="I275" s="12"/>
      <c r="J275" s="12"/>
      <c r="K275" s="12"/>
    </row>
    <row r="276" spans="3:11" s="2" customFormat="1" ht="15.75" customHeight="1">
      <c r="C276" s="17"/>
      <c r="D276" s="66"/>
      <c r="E276" s="66"/>
      <c r="F276" s="12"/>
      <c r="G276" s="12"/>
      <c r="H276" s="12"/>
      <c r="I276" s="12"/>
      <c r="J276" s="12"/>
      <c r="K276" s="12"/>
    </row>
    <row r="277" spans="3:11" s="2" customFormat="1" ht="15.75" customHeight="1">
      <c r="C277" s="17"/>
      <c r="D277" s="66"/>
      <c r="E277" s="66"/>
      <c r="F277" s="12"/>
      <c r="G277" s="12"/>
      <c r="H277" s="12"/>
      <c r="I277" s="12"/>
      <c r="J277" s="12"/>
      <c r="K277" s="12"/>
    </row>
    <row r="278" spans="3:11" s="2" customFormat="1" ht="15.75" customHeight="1">
      <c r="C278" s="17"/>
      <c r="D278" s="66"/>
      <c r="E278" s="66"/>
      <c r="F278" s="12"/>
      <c r="G278" s="12"/>
      <c r="H278" s="12"/>
      <c r="I278" s="12"/>
      <c r="J278" s="12"/>
      <c r="K278" s="12"/>
    </row>
    <row r="279" spans="3:11" s="2" customFormat="1" ht="15.75" customHeight="1">
      <c r="C279" s="17"/>
      <c r="D279" s="66"/>
      <c r="E279" s="66"/>
      <c r="F279" s="12"/>
      <c r="G279" s="12"/>
      <c r="H279" s="12"/>
      <c r="I279" s="12"/>
      <c r="J279" s="12"/>
      <c r="K279" s="12"/>
    </row>
    <row r="280" spans="3:11" s="2" customFormat="1" ht="15.75" customHeight="1">
      <c r="C280" s="17"/>
      <c r="D280" s="66"/>
      <c r="E280" s="66"/>
      <c r="F280" s="12"/>
      <c r="G280" s="12"/>
      <c r="H280" s="12"/>
      <c r="I280" s="12"/>
      <c r="J280" s="12"/>
      <c r="K280" s="12"/>
    </row>
    <row r="281" spans="3:11" s="2" customFormat="1" ht="15.75" customHeight="1">
      <c r="C281" s="17"/>
      <c r="D281" s="66"/>
      <c r="E281" s="66"/>
      <c r="F281" s="12"/>
      <c r="G281" s="12"/>
      <c r="H281" s="12"/>
      <c r="I281" s="12"/>
      <c r="J281" s="12"/>
      <c r="K281" s="12"/>
    </row>
    <row r="282" spans="3:11" s="2" customFormat="1" ht="15.75" customHeight="1">
      <c r="C282" s="17"/>
      <c r="D282" s="66"/>
      <c r="E282" s="66"/>
      <c r="F282" s="12"/>
      <c r="G282" s="12"/>
      <c r="H282" s="12"/>
      <c r="I282" s="12"/>
      <c r="J282" s="12"/>
      <c r="K282" s="12"/>
    </row>
    <row r="283" spans="3:11" s="2" customFormat="1" ht="15.75" customHeight="1">
      <c r="C283" s="17"/>
      <c r="D283" s="66"/>
      <c r="E283" s="66"/>
      <c r="F283" s="12"/>
      <c r="G283" s="12"/>
      <c r="H283" s="12"/>
      <c r="I283" s="12"/>
      <c r="J283" s="12"/>
      <c r="K283" s="12"/>
    </row>
    <row r="284" spans="3:11" s="2" customFormat="1" ht="15.75" customHeight="1">
      <c r="C284" s="17"/>
      <c r="D284" s="66"/>
      <c r="E284" s="66"/>
      <c r="F284" s="12"/>
      <c r="G284" s="12"/>
      <c r="H284" s="12"/>
      <c r="I284" s="12"/>
      <c r="J284" s="12"/>
      <c r="K284" s="12"/>
    </row>
    <row r="285" spans="3:11" s="2" customFormat="1" ht="15.75" customHeight="1">
      <c r="C285" s="17"/>
      <c r="D285" s="66"/>
      <c r="E285" s="66"/>
      <c r="F285" s="12"/>
      <c r="G285" s="12"/>
      <c r="H285" s="12"/>
      <c r="I285" s="12"/>
      <c r="J285" s="12"/>
      <c r="K285" s="12"/>
    </row>
    <row r="286" spans="3:11" s="2" customFormat="1" ht="15.75" customHeight="1">
      <c r="C286" s="17"/>
      <c r="D286" s="66"/>
      <c r="E286" s="66"/>
      <c r="F286" s="12"/>
      <c r="G286" s="12"/>
      <c r="H286" s="12"/>
      <c r="I286" s="12"/>
      <c r="J286" s="12"/>
      <c r="K286" s="12"/>
    </row>
    <row r="287" spans="3:11" s="2" customFormat="1" ht="15.75" customHeight="1">
      <c r="C287" s="17"/>
      <c r="D287" s="66"/>
      <c r="E287" s="66"/>
      <c r="F287" s="12"/>
      <c r="G287" s="12"/>
      <c r="H287" s="12"/>
      <c r="I287" s="12"/>
      <c r="J287" s="12"/>
      <c r="K287" s="12"/>
    </row>
    <row r="288" spans="3:11" s="2" customFormat="1" ht="15.75" customHeight="1">
      <c r="C288" s="17"/>
      <c r="D288" s="66"/>
      <c r="E288" s="66"/>
      <c r="F288" s="12"/>
      <c r="G288" s="12"/>
      <c r="H288" s="12"/>
      <c r="I288" s="12"/>
      <c r="J288" s="12"/>
      <c r="K288" s="12"/>
    </row>
    <row r="289" spans="3:11" s="2" customFormat="1" ht="15.75" customHeight="1">
      <c r="C289" s="17"/>
      <c r="D289" s="66"/>
      <c r="E289" s="66"/>
      <c r="F289" s="12"/>
      <c r="G289" s="12"/>
      <c r="H289" s="12"/>
      <c r="I289" s="12"/>
      <c r="J289" s="12"/>
      <c r="K289" s="12"/>
    </row>
    <row r="290" spans="3:11" s="2" customFormat="1" ht="15.75" customHeight="1">
      <c r="C290" s="17"/>
      <c r="D290" s="66"/>
      <c r="E290" s="66"/>
      <c r="F290" s="12"/>
      <c r="G290" s="12"/>
      <c r="H290" s="12"/>
      <c r="I290" s="12"/>
      <c r="J290" s="12"/>
      <c r="K290" s="12"/>
    </row>
    <row r="291" spans="3:11" s="2" customFormat="1" ht="15.75" customHeight="1">
      <c r="C291" s="17"/>
      <c r="D291" s="66"/>
      <c r="E291" s="66"/>
      <c r="F291" s="12"/>
      <c r="G291" s="12"/>
      <c r="H291" s="12"/>
      <c r="I291" s="12"/>
      <c r="J291" s="12"/>
      <c r="K291" s="12"/>
    </row>
    <row r="292" spans="3:11" s="2" customFormat="1" ht="15.75" customHeight="1">
      <c r="C292" s="17"/>
      <c r="D292" s="66"/>
      <c r="E292" s="66"/>
      <c r="F292" s="12"/>
      <c r="G292" s="12"/>
      <c r="H292" s="12"/>
      <c r="I292" s="12"/>
      <c r="J292" s="12"/>
      <c r="K292" s="12"/>
    </row>
    <row r="293" spans="3:11" s="2" customFormat="1" ht="15.75" customHeight="1">
      <c r="C293" s="17"/>
      <c r="D293" s="66"/>
      <c r="E293" s="66"/>
      <c r="F293" s="12"/>
      <c r="G293" s="12"/>
      <c r="H293" s="12"/>
      <c r="I293" s="12"/>
      <c r="J293" s="12"/>
      <c r="K293" s="12"/>
    </row>
    <row r="294" spans="3:11" s="2" customFormat="1" ht="15.75" customHeight="1">
      <c r="C294" s="17"/>
      <c r="D294" s="66"/>
      <c r="E294" s="66"/>
      <c r="F294" s="12"/>
      <c r="G294" s="12"/>
      <c r="H294" s="12"/>
      <c r="I294" s="12"/>
      <c r="J294" s="12"/>
      <c r="K294" s="12"/>
    </row>
    <row r="295" spans="3:11" s="2" customFormat="1" ht="15.75" customHeight="1">
      <c r="C295" s="17"/>
      <c r="D295" s="66"/>
      <c r="E295" s="66"/>
      <c r="F295" s="12"/>
      <c r="G295" s="12"/>
      <c r="H295" s="12"/>
      <c r="I295" s="12"/>
      <c r="J295" s="12"/>
      <c r="K295" s="12"/>
    </row>
    <row r="296" spans="3:11" s="2" customFormat="1" ht="15.75" customHeight="1">
      <c r="C296" s="17"/>
      <c r="D296" s="66"/>
      <c r="E296" s="66"/>
      <c r="F296" s="12"/>
      <c r="G296" s="12"/>
      <c r="H296" s="12"/>
      <c r="I296" s="12"/>
      <c r="J296" s="12"/>
      <c r="K296" s="12"/>
    </row>
    <row r="297" spans="3:11" s="2" customFormat="1" ht="15.75" customHeight="1">
      <c r="C297" s="17"/>
      <c r="D297" s="66"/>
      <c r="E297" s="66"/>
      <c r="F297" s="12"/>
      <c r="G297" s="12"/>
      <c r="H297" s="12"/>
      <c r="I297" s="12"/>
      <c r="J297" s="12"/>
      <c r="K297" s="12"/>
    </row>
    <row r="298" spans="3:11" s="2" customFormat="1" ht="15.75" customHeight="1">
      <c r="C298" s="17"/>
      <c r="D298" s="66"/>
      <c r="E298" s="66"/>
      <c r="F298" s="12"/>
      <c r="G298" s="12"/>
      <c r="H298" s="12"/>
      <c r="I298" s="12"/>
      <c r="J298" s="12"/>
      <c r="K298" s="12"/>
    </row>
    <row r="299" spans="3:11" s="2" customFormat="1" ht="15.75" customHeight="1">
      <c r="C299" s="17"/>
      <c r="D299" s="66"/>
      <c r="E299" s="66"/>
      <c r="F299" s="12"/>
      <c r="G299" s="12"/>
      <c r="H299" s="12"/>
      <c r="I299" s="12"/>
      <c r="J299" s="12"/>
      <c r="K299" s="12"/>
    </row>
    <row r="300" spans="3:11" s="2" customFormat="1" ht="15.75" customHeight="1">
      <c r="C300" s="17"/>
      <c r="D300" s="66"/>
      <c r="E300" s="66"/>
      <c r="F300" s="12"/>
      <c r="G300" s="12"/>
      <c r="H300" s="12"/>
      <c r="I300" s="12"/>
      <c r="J300" s="12"/>
      <c r="K300" s="12"/>
    </row>
    <row r="301" spans="3:11" s="2" customFormat="1" ht="15.75" customHeight="1">
      <c r="C301" s="17"/>
      <c r="D301" s="66"/>
      <c r="E301" s="66"/>
      <c r="F301" s="12"/>
      <c r="G301" s="12"/>
      <c r="H301" s="12"/>
      <c r="I301" s="12"/>
      <c r="J301" s="12"/>
      <c r="K301" s="12"/>
    </row>
    <row r="302" spans="3:11" s="2" customFormat="1" ht="15.75" customHeight="1">
      <c r="C302" s="17"/>
      <c r="D302" s="66"/>
      <c r="E302" s="66"/>
      <c r="F302" s="12"/>
      <c r="G302" s="12"/>
      <c r="H302" s="12"/>
      <c r="I302" s="12"/>
      <c r="J302" s="12"/>
      <c r="K302" s="12"/>
    </row>
    <row r="303" spans="3:11" s="2" customFormat="1" ht="15.75" customHeight="1">
      <c r="C303" s="17"/>
      <c r="D303" s="66"/>
      <c r="E303" s="66"/>
      <c r="F303" s="12"/>
      <c r="G303" s="12"/>
      <c r="H303" s="12"/>
      <c r="I303" s="12"/>
      <c r="J303" s="12"/>
      <c r="K303" s="12"/>
    </row>
    <row r="304" spans="3:11" s="2" customFormat="1" ht="15.75" customHeight="1">
      <c r="C304" s="17"/>
      <c r="D304" s="66"/>
      <c r="E304" s="66"/>
      <c r="F304" s="12"/>
      <c r="G304" s="12"/>
      <c r="H304" s="12"/>
      <c r="I304" s="12"/>
      <c r="J304" s="12"/>
      <c r="K304" s="12"/>
    </row>
    <row r="305" spans="3:11" s="2" customFormat="1" ht="15.75" customHeight="1">
      <c r="C305" s="17"/>
      <c r="D305" s="66"/>
      <c r="E305" s="66"/>
      <c r="F305" s="12"/>
      <c r="G305" s="12"/>
      <c r="H305" s="12"/>
      <c r="I305" s="12"/>
      <c r="J305" s="12"/>
      <c r="K305" s="12"/>
    </row>
    <row r="306" spans="3:11" s="2" customFormat="1" ht="15.75" customHeight="1">
      <c r="C306" s="17"/>
      <c r="D306" s="66"/>
      <c r="E306" s="66"/>
      <c r="F306" s="12"/>
      <c r="G306" s="12"/>
      <c r="H306" s="12"/>
      <c r="I306" s="12"/>
      <c r="J306" s="12"/>
      <c r="K306" s="12"/>
    </row>
    <row r="307" spans="3:11" s="2" customFormat="1" ht="15.75" customHeight="1">
      <c r="C307" s="17"/>
      <c r="D307" s="66"/>
      <c r="E307" s="66"/>
      <c r="F307" s="12"/>
      <c r="G307" s="12"/>
      <c r="H307" s="12"/>
      <c r="I307" s="12"/>
      <c r="J307" s="12"/>
      <c r="K307" s="12"/>
    </row>
    <row r="308" spans="3:11" s="2" customFormat="1" ht="15.75" customHeight="1">
      <c r="C308" s="17"/>
      <c r="D308" s="66"/>
      <c r="E308" s="66"/>
      <c r="F308" s="12"/>
      <c r="G308" s="12"/>
      <c r="H308" s="12"/>
      <c r="I308" s="12"/>
      <c r="J308" s="12"/>
      <c r="K308" s="12"/>
    </row>
    <row r="309" spans="3:11" s="2" customFormat="1" ht="15.75" customHeight="1">
      <c r="C309" s="17"/>
      <c r="D309" s="66"/>
      <c r="E309" s="66"/>
      <c r="F309" s="12"/>
      <c r="G309" s="12"/>
      <c r="H309" s="12"/>
      <c r="I309" s="12"/>
      <c r="J309" s="12"/>
      <c r="K309" s="12"/>
    </row>
    <row r="310" spans="3:11" s="2" customFormat="1" ht="15.75" customHeight="1">
      <c r="C310" s="17"/>
      <c r="D310" s="66"/>
      <c r="E310" s="66"/>
      <c r="F310" s="12"/>
      <c r="G310" s="12"/>
      <c r="H310" s="12"/>
      <c r="I310" s="12"/>
      <c r="J310" s="12"/>
      <c r="K310" s="12"/>
    </row>
    <row r="311" spans="3:11" s="2" customFormat="1" ht="15.75" customHeight="1">
      <c r="C311" s="17"/>
      <c r="D311" s="66"/>
      <c r="E311" s="66"/>
      <c r="F311" s="12"/>
      <c r="G311" s="12"/>
      <c r="H311" s="12"/>
      <c r="I311" s="12"/>
      <c r="J311" s="12"/>
      <c r="K311" s="12"/>
    </row>
    <row r="312" spans="3:11" s="2" customFormat="1" ht="15.75" customHeight="1">
      <c r="C312" s="17"/>
      <c r="D312" s="66"/>
      <c r="E312" s="66"/>
      <c r="F312" s="12"/>
      <c r="G312" s="12"/>
      <c r="H312" s="12"/>
      <c r="I312" s="12"/>
      <c r="J312" s="12"/>
      <c r="K312" s="12"/>
    </row>
    <row r="313" spans="3:11" s="2" customFormat="1" ht="15.75" customHeight="1">
      <c r="C313" s="17"/>
      <c r="D313" s="66"/>
      <c r="E313" s="66"/>
      <c r="F313" s="12"/>
      <c r="G313" s="12"/>
      <c r="H313" s="12"/>
      <c r="I313" s="12"/>
      <c r="J313" s="12"/>
      <c r="K313" s="12"/>
    </row>
    <row r="314" spans="3:11" s="2" customFormat="1" ht="15.75" customHeight="1">
      <c r="C314" s="17"/>
      <c r="D314" s="66"/>
      <c r="E314" s="66"/>
      <c r="F314" s="12"/>
      <c r="G314" s="12"/>
      <c r="H314" s="12"/>
      <c r="I314" s="12"/>
      <c r="J314" s="12"/>
      <c r="K314" s="12"/>
    </row>
    <row r="315" spans="3:11" s="2" customFormat="1" ht="15.75" customHeight="1">
      <c r="C315" s="17"/>
      <c r="D315" s="66"/>
      <c r="E315" s="66"/>
      <c r="F315" s="12"/>
      <c r="G315" s="12"/>
      <c r="H315" s="12"/>
      <c r="I315" s="12"/>
      <c r="J315" s="12"/>
      <c r="K315" s="12"/>
    </row>
    <row r="316" spans="3:11" s="2" customFormat="1" ht="15.75" customHeight="1">
      <c r="C316" s="17"/>
      <c r="D316" s="66"/>
      <c r="E316" s="66"/>
      <c r="F316" s="12"/>
      <c r="G316" s="12"/>
      <c r="H316" s="12"/>
      <c r="I316" s="12"/>
      <c r="J316" s="12"/>
      <c r="K316" s="12"/>
    </row>
    <row r="317" spans="3:11" s="2" customFormat="1" ht="15.75" customHeight="1">
      <c r="C317" s="17"/>
      <c r="D317" s="66"/>
      <c r="E317" s="66"/>
      <c r="F317" s="12"/>
      <c r="G317" s="12"/>
      <c r="H317" s="12"/>
      <c r="I317" s="12"/>
      <c r="J317" s="12"/>
      <c r="K317" s="12"/>
    </row>
    <row r="318" spans="3:11" s="2" customFormat="1" ht="15.75" customHeight="1">
      <c r="C318" s="17"/>
      <c r="D318" s="66"/>
      <c r="E318" s="66"/>
      <c r="F318" s="12"/>
      <c r="G318" s="12"/>
      <c r="H318" s="12"/>
      <c r="I318" s="12"/>
      <c r="J318" s="12"/>
      <c r="K318" s="12"/>
    </row>
    <row r="319" spans="3:11" s="2" customFormat="1" ht="15.75" customHeight="1">
      <c r="C319" s="17"/>
      <c r="D319" s="66"/>
      <c r="E319" s="66"/>
      <c r="F319" s="12"/>
      <c r="G319" s="12"/>
      <c r="H319" s="12"/>
      <c r="I319" s="12"/>
      <c r="J319" s="12"/>
      <c r="K319" s="12"/>
    </row>
    <row r="320" spans="3:11" s="2" customFormat="1" ht="15.75" customHeight="1">
      <c r="C320" s="17"/>
      <c r="D320" s="66"/>
      <c r="E320" s="66"/>
      <c r="F320" s="12"/>
      <c r="G320" s="12"/>
      <c r="H320" s="12"/>
      <c r="I320" s="12"/>
      <c r="J320" s="12"/>
      <c r="K320" s="12"/>
    </row>
    <row r="321" spans="3:11" s="2" customFormat="1" ht="15.75" customHeight="1">
      <c r="C321" s="17"/>
      <c r="D321" s="66"/>
      <c r="E321" s="66"/>
      <c r="F321" s="12"/>
      <c r="G321" s="12"/>
      <c r="H321" s="12"/>
      <c r="I321" s="12"/>
      <c r="J321" s="12"/>
      <c r="K321" s="12"/>
    </row>
    <row r="322" spans="3:11" s="2" customFormat="1" ht="15.75" customHeight="1">
      <c r="C322" s="17"/>
      <c r="D322" s="66"/>
      <c r="E322" s="66"/>
      <c r="F322" s="12"/>
      <c r="G322" s="12"/>
      <c r="H322" s="12"/>
      <c r="I322" s="12"/>
      <c r="J322" s="12"/>
      <c r="K322" s="12"/>
    </row>
    <row r="323" spans="3:11" s="2" customFormat="1" ht="15.75" customHeight="1">
      <c r="C323" s="17"/>
      <c r="D323" s="66"/>
      <c r="E323" s="66"/>
      <c r="F323" s="12"/>
      <c r="G323" s="12"/>
      <c r="H323" s="12"/>
      <c r="I323" s="12"/>
      <c r="J323" s="12"/>
      <c r="K323" s="12"/>
    </row>
    <row r="324" spans="3:11" s="2" customFormat="1" ht="15.75" customHeight="1">
      <c r="C324" s="17"/>
      <c r="D324" s="66"/>
      <c r="E324" s="66"/>
      <c r="F324" s="12"/>
      <c r="G324" s="12"/>
      <c r="H324" s="12"/>
      <c r="I324" s="12"/>
      <c r="J324" s="12"/>
      <c r="K324" s="12"/>
    </row>
    <row r="325" spans="3:11" s="2" customFormat="1" ht="15.75" customHeight="1">
      <c r="C325" s="17"/>
      <c r="D325" s="66"/>
      <c r="E325" s="66"/>
      <c r="F325" s="12"/>
      <c r="G325" s="12"/>
      <c r="H325" s="12"/>
      <c r="I325" s="12"/>
      <c r="J325" s="12"/>
      <c r="K325" s="12"/>
    </row>
    <row r="326" spans="3:11" s="2" customFormat="1" ht="15.75" customHeight="1">
      <c r="C326" s="17"/>
      <c r="D326" s="66"/>
      <c r="E326" s="66"/>
      <c r="F326" s="12"/>
      <c r="G326" s="12"/>
      <c r="H326" s="12"/>
      <c r="I326" s="12"/>
      <c r="J326" s="12"/>
      <c r="K326" s="12"/>
    </row>
    <row r="327" spans="3:11" s="2" customFormat="1" ht="15.75" customHeight="1">
      <c r="C327" s="17"/>
      <c r="D327" s="66"/>
      <c r="E327" s="66"/>
      <c r="F327" s="12"/>
      <c r="G327" s="12"/>
      <c r="H327" s="12"/>
      <c r="I327" s="12"/>
      <c r="J327" s="12"/>
      <c r="K327" s="12"/>
    </row>
    <row r="328" spans="3:11" s="2" customFormat="1" ht="15.75" customHeight="1">
      <c r="C328" s="17"/>
      <c r="D328" s="66"/>
      <c r="E328" s="66"/>
      <c r="F328" s="12"/>
      <c r="G328" s="12"/>
      <c r="H328" s="12"/>
      <c r="I328" s="12"/>
      <c r="J328" s="12"/>
      <c r="K328" s="12"/>
    </row>
    <row r="329" spans="3:11" s="2" customFormat="1" ht="15.75" customHeight="1">
      <c r="C329" s="17"/>
      <c r="D329" s="66"/>
      <c r="E329" s="66"/>
      <c r="F329" s="12"/>
      <c r="G329" s="12"/>
      <c r="H329" s="12"/>
      <c r="I329" s="12"/>
      <c r="J329" s="12"/>
      <c r="K329" s="12"/>
    </row>
    <row r="330" spans="3:11" s="2" customFormat="1" ht="15.75" customHeight="1">
      <c r="C330" s="17"/>
      <c r="D330" s="66"/>
      <c r="E330" s="66"/>
      <c r="F330" s="12"/>
      <c r="G330" s="12"/>
      <c r="H330" s="12"/>
      <c r="I330" s="12"/>
      <c r="J330" s="12"/>
      <c r="K330" s="12"/>
    </row>
    <row r="331" spans="3:11" s="2" customFormat="1" ht="15.75" customHeight="1">
      <c r="C331" s="17"/>
      <c r="D331" s="66"/>
      <c r="E331" s="66"/>
      <c r="F331" s="12"/>
      <c r="G331" s="12"/>
      <c r="H331" s="12"/>
      <c r="I331" s="12"/>
      <c r="J331" s="12"/>
      <c r="K331" s="12"/>
    </row>
    <row r="332" spans="3:11" s="2" customFormat="1" ht="15.75" customHeight="1">
      <c r="C332" s="17"/>
      <c r="D332" s="66"/>
      <c r="E332" s="66"/>
      <c r="F332" s="12"/>
      <c r="G332" s="12"/>
      <c r="H332" s="12"/>
      <c r="I332" s="12"/>
      <c r="J332" s="12"/>
      <c r="K332" s="12"/>
    </row>
    <row r="333" spans="3:11" s="2" customFormat="1" ht="15.75" customHeight="1">
      <c r="C333" s="17"/>
      <c r="D333" s="66"/>
      <c r="E333" s="66"/>
      <c r="F333" s="12"/>
      <c r="G333" s="12"/>
      <c r="H333" s="12"/>
      <c r="I333" s="12"/>
      <c r="J333" s="12"/>
      <c r="K333" s="12"/>
    </row>
    <row r="334" spans="3:11" s="2" customFormat="1" ht="15.75" customHeight="1">
      <c r="C334" s="17"/>
      <c r="D334" s="66"/>
      <c r="E334" s="66"/>
      <c r="F334" s="12"/>
      <c r="G334" s="12"/>
      <c r="H334" s="12"/>
      <c r="I334" s="12"/>
      <c r="J334" s="12"/>
      <c r="K334" s="12"/>
    </row>
    <row r="335" spans="3:11" s="2" customFormat="1" ht="15.75" customHeight="1">
      <c r="C335" s="17"/>
      <c r="D335" s="66"/>
      <c r="E335" s="66"/>
      <c r="F335" s="12"/>
      <c r="G335" s="12"/>
      <c r="H335" s="12"/>
      <c r="I335" s="12"/>
      <c r="J335" s="12"/>
      <c r="K335" s="12"/>
    </row>
    <row r="336" spans="3:11" s="2" customFormat="1" ht="15.75" customHeight="1">
      <c r="C336" s="17"/>
      <c r="D336" s="66"/>
      <c r="E336" s="66"/>
      <c r="F336" s="12"/>
      <c r="G336" s="12"/>
      <c r="H336" s="12"/>
      <c r="I336" s="12"/>
      <c r="J336" s="12"/>
      <c r="K336" s="12"/>
    </row>
    <row r="337" spans="3:11" s="2" customFormat="1" ht="15.75" customHeight="1">
      <c r="C337" s="17"/>
      <c r="D337" s="66"/>
      <c r="E337" s="66"/>
      <c r="F337" s="12"/>
      <c r="G337" s="12"/>
      <c r="H337" s="12"/>
      <c r="I337" s="12"/>
      <c r="J337" s="12"/>
      <c r="K337" s="12"/>
    </row>
    <row r="338" spans="3:11" s="2" customFormat="1" ht="15.75" customHeight="1">
      <c r="C338" s="17"/>
      <c r="D338" s="66"/>
      <c r="E338" s="66"/>
      <c r="F338" s="12"/>
      <c r="G338" s="12"/>
      <c r="H338" s="12"/>
      <c r="I338" s="12"/>
      <c r="J338" s="12"/>
      <c r="K338" s="12"/>
    </row>
    <row r="339" spans="3:11" s="2" customFormat="1" ht="15.75" customHeight="1">
      <c r="C339" s="17"/>
      <c r="D339" s="66"/>
      <c r="E339" s="66"/>
      <c r="F339" s="12"/>
      <c r="G339" s="12"/>
      <c r="H339" s="12"/>
      <c r="I339" s="12"/>
      <c r="J339" s="12"/>
      <c r="K339" s="12"/>
    </row>
    <row r="340" spans="3:11" s="2" customFormat="1" ht="15.75" customHeight="1">
      <c r="C340" s="17"/>
      <c r="D340" s="66"/>
      <c r="E340" s="66"/>
      <c r="F340" s="12"/>
      <c r="G340" s="12"/>
      <c r="H340" s="12"/>
      <c r="I340" s="12"/>
      <c r="J340" s="12"/>
      <c r="K340" s="12"/>
    </row>
    <row r="341" spans="3:11" s="2" customFormat="1" ht="15.75" customHeight="1">
      <c r="C341" s="17"/>
      <c r="D341" s="66"/>
      <c r="E341" s="66"/>
      <c r="F341" s="12"/>
      <c r="G341" s="12"/>
      <c r="H341" s="12"/>
      <c r="I341" s="12"/>
      <c r="J341" s="12"/>
      <c r="K341" s="12"/>
    </row>
    <row r="342" spans="3:11" s="2" customFormat="1" ht="15.75" customHeight="1">
      <c r="C342" s="17"/>
      <c r="D342" s="66"/>
      <c r="E342" s="66"/>
      <c r="F342" s="12"/>
      <c r="G342" s="12"/>
      <c r="H342" s="12"/>
      <c r="I342" s="12"/>
      <c r="J342" s="12"/>
      <c r="K342" s="12"/>
    </row>
    <row r="343" spans="3:11" s="2" customFormat="1" ht="15.75" customHeight="1">
      <c r="C343" s="17"/>
      <c r="D343" s="66"/>
      <c r="E343" s="66"/>
      <c r="F343" s="12"/>
      <c r="G343" s="12"/>
      <c r="H343" s="12"/>
      <c r="I343" s="12"/>
      <c r="J343" s="12"/>
      <c r="K343" s="12"/>
    </row>
    <row r="344" spans="3:11" s="2" customFormat="1" ht="15.75" customHeight="1">
      <c r="C344" s="17"/>
      <c r="D344" s="66"/>
      <c r="E344" s="66"/>
      <c r="F344" s="12"/>
      <c r="G344" s="12"/>
      <c r="H344" s="12"/>
      <c r="I344" s="12"/>
      <c r="J344" s="12"/>
      <c r="K344" s="12"/>
    </row>
    <row r="345" spans="3:11" s="2" customFormat="1" ht="15.75" customHeight="1">
      <c r="C345" s="17"/>
      <c r="D345" s="66"/>
      <c r="E345" s="66"/>
      <c r="F345" s="12"/>
      <c r="G345" s="12"/>
      <c r="H345" s="12"/>
      <c r="I345" s="12"/>
      <c r="J345" s="12"/>
      <c r="K345" s="12"/>
    </row>
    <row r="346" spans="3:11" s="2" customFormat="1" ht="15.75" customHeight="1">
      <c r="C346" s="17"/>
      <c r="D346" s="66"/>
      <c r="E346" s="66"/>
      <c r="F346" s="12"/>
      <c r="G346" s="12"/>
      <c r="H346" s="12"/>
      <c r="I346" s="12"/>
      <c r="J346" s="12"/>
      <c r="K346" s="12"/>
    </row>
    <row r="347" spans="3:11" s="2" customFormat="1" ht="15.75" customHeight="1">
      <c r="C347" s="17"/>
      <c r="D347" s="66"/>
      <c r="E347" s="66"/>
      <c r="F347" s="12"/>
      <c r="G347" s="12"/>
      <c r="H347" s="12"/>
      <c r="I347" s="12"/>
      <c r="J347" s="12"/>
      <c r="K347" s="12"/>
    </row>
    <row r="348" spans="3:11" s="2" customFormat="1" ht="15.75" customHeight="1">
      <c r="C348" s="17"/>
      <c r="D348" s="66"/>
      <c r="E348" s="66"/>
      <c r="F348" s="12"/>
      <c r="G348" s="12"/>
      <c r="H348" s="12"/>
      <c r="I348" s="12"/>
      <c r="J348" s="12"/>
      <c r="K348" s="12"/>
    </row>
    <row r="349" spans="3:11" s="2" customFormat="1" ht="15.75" customHeight="1">
      <c r="C349" s="17"/>
      <c r="D349" s="66"/>
      <c r="E349" s="66"/>
      <c r="F349" s="12"/>
      <c r="G349" s="12"/>
      <c r="H349" s="12"/>
      <c r="I349" s="12"/>
      <c r="J349" s="12"/>
      <c r="K349" s="12"/>
    </row>
    <row r="350" spans="3:11" s="2" customFormat="1" ht="15.75" customHeight="1">
      <c r="C350" s="17"/>
      <c r="D350" s="66"/>
      <c r="E350" s="66"/>
      <c r="F350" s="12"/>
      <c r="G350" s="12"/>
      <c r="H350" s="12"/>
      <c r="I350" s="12"/>
      <c r="J350" s="12"/>
      <c r="K350" s="12"/>
    </row>
    <row r="351" spans="3:11" s="2" customFormat="1" ht="15.75" customHeight="1">
      <c r="C351" s="17"/>
      <c r="D351" s="66"/>
      <c r="E351" s="66"/>
      <c r="F351" s="12"/>
      <c r="G351" s="12"/>
      <c r="H351" s="12"/>
      <c r="I351" s="12"/>
      <c r="J351" s="12"/>
      <c r="K351" s="12"/>
    </row>
    <row r="352" spans="3:11" s="2" customFormat="1" ht="15.75" customHeight="1">
      <c r="C352" s="17"/>
      <c r="D352" s="66"/>
      <c r="E352" s="66"/>
      <c r="F352" s="12"/>
      <c r="G352" s="12"/>
      <c r="H352" s="12"/>
      <c r="I352" s="12"/>
      <c r="J352" s="12"/>
      <c r="K352" s="12"/>
    </row>
    <row r="353" spans="3:11" s="2" customFormat="1" ht="15.75" customHeight="1">
      <c r="C353" s="17"/>
      <c r="D353" s="66"/>
      <c r="E353" s="66"/>
      <c r="F353" s="12"/>
      <c r="G353" s="12"/>
      <c r="H353" s="12"/>
      <c r="I353" s="12"/>
      <c r="J353" s="12"/>
      <c r="K353" s="12"/>
    </row>
    <row r="354" spans="3:11" s="2" customFormat="1" ht="15.75" customHeight="1">
      <c r="C354" s="17"/>
      <c r="D354" s="66"/>
      <c r="E354" s="66"/>
      <c r="F354" s="12"/>
      <c r="G354" s="12"/>
      <c r="H354" s="12"/>
      <c r="I354" s="12"/>
      <c r="J354" s="12"/>
      <c r="K354" s="12"/>
    </row>
    <row r="355" spans="3:11" s="2" customFormat="1" ht="15.75" customHeight="1">
      <c r="C355" s="17"/>
      <c r="D355" s="66"/>
      <c r="E355" s="66"/>
      <c r="F355" s="12"/>
      <c r="G355" s="12"/>
      <c r="H355" s="12"/>
      <c r="I355" s="12"/>
      <c r="J355" s="12"/>
      <c r="K355" s="12"/>
    </row>
    <row r="356" spans="3:11" s="2" customFormat="1" ht="15.75" customHeight="1">
      <c r="C356" s="17"/>
      <c r="D356" s="66"/>
      <c r="E356" s="66"/>
      <c r="F356" s="12"/>
      <c r="G356" s="12"/>
      <c r="H356" s="12"/>
      <c r="I356" s="12"/>
      <c r="J356" s="12"/>
      <c r="K356" s="12"/>
    </row>
    <row r="357" spans="3:11" s="2" customFormat="1" ht="15.75" customHeight="1">
      <c r="C357" s="17"/>
      <c r="D357" s="66"/>
      <c r="E357" s="66"/>
      <c r="F357" s="12"/>
      <c r="G357" s="12"/>
      <c r="H357" s="12"/>
      <c r="I357" s="12"/>
      <c r="J357" s="12"/>
      <c r="K357" s="12"/>
    </row>
    <row r="358" spans="3:11" s="2" customFormat="1" ht="15.75" customHeight="1">
      <c r="C358" s="17"/>
      <c r="D358" s="66"/>
      <c r="E358" s="66"/>
      <c r="F358" s="12"/>
      <c r="G358" s="12"/>
      <c r="H358" s="12"/>
      <c r="I358" s="12"/>
      <c r="J358" s="12"/>
      <c r="K358" s="12"/>
    </row>
    <row r="359" spans="3:11" s="2" customFormat="1" ht="15.75" customHeight="1">
      <c r="C359" s="17"/>
      <c r="D359" s="66"/>
      <c r="E359" s="66"/>
      <c r="F359" s="12"/>
      <c r="G359" s="12"/>
      <c r="H359" s="12"/>
      <c r="I359" s="12"/>
      <c r="J359" s="12"/>
      <c r="K359" s="12"/>
    </row>
    <row r="360" spans="3:11" s="2" customFormat="1" ht="15.75" customHeight="1">
      <c r="C360" s="17"/>
      <c r="D360" s="66"/>
      <c r="E360" s="66"/>
      <c r="F360" s="12"/>
      <c r="G360" s="12"/>
      <c r="H360" s="12"/>
      <c r="I360" s="12"/>
      <c r="J360" s="12"/>
      <c r="K360" s="12"/>
    </row>
    <row r="361" spans="3:11" s="2" customFormat="1" ht="15.75" customHeight="1">
      <c r="C361" s="17"/>
      <c r="D361" s="66"/>
      <c r="E361" s="66"/>
      <c r="F361" s="12"/>
      <c r="G361" s="12"/>
      <c r="H361" s="12"/>
      <c r="I361" s="12"/>
      <c r="J361" s="12"/>
      <c r="K361" s="12"/>
    </row>
    <row r="362" spans="3:11" s="2" customFormat="1" ht="15.75" customHeight="1">
      <c r="C362" s="17"/>
      <c r="D362" s="66"/>
      <c r="E362" s="66"/>
      <c r="F362" s="12"/>
      <c r="G362" s="12"/>
      <c r="H362" s="12"/>
      <c r="I362" s="12"/>
      <c r="J362" s="12"/>
      <c r="K362" s="12"/>
    </row>
    <row r="363" spans="3:11" s="2" customFormat="1" ht="15.75" customHeight="1">
      <c r="C363" s="17"/>
      <c r="D363" s="66"/>
      <c r="E363" s="66"/>
      <c r="F363" s="12"/>
      <c r="G363" s="12"/>
      <c r="H363" s="12"/>
      <c r="I363" s="12"/>
      <c r="J363" s="12"/>
      <c r="K363" s="12"/>
    </row>
    <row r="364" spans="3:11" s="2" customFormat="1" ht="15.75" customHeight="1">
      <c r="C364" s="17"/>
      <c r="D364" s="66"/>
      <c r="E364" s="66"/>
      <c r="F364" s="12"/>
      <c r="G364" s="12"/>
      <c r="H364" s="12"/>
      <c r="I364" s="12"/>
      <c r="J364" s="12"/>
      <c r="K364" s="12"/>
    </row>
    <row r="365" spans="3:11" s="2" customFormat="1" ht="15.75" customHeight="1">
      <c r="C365" s="17"/>
      <c r="D365" s="66"/>
      <c r="E365" s="66"/>
      <c r="F365" s="12"/>
      <c r="G365" s="12"/>
      <c r="H365" s="12"/>
      <c r="I365" s="12"/>
      <c r="J365" s="12"/>
      <c r="K365" s="12"/>
    </row>
    <row r="366" spans="3:11" s="2" customFormat="1" ht="15.75" customHeight="1">
      <c r="C366" s="17"/>
      <c r="D366" s="66"/>
      <c r="E366" s="66"/>
      <c r="F366" s="12"/>
      <c r="G366" s="12"/>
      <c r="H366" s="12"/>
      <c r="I366" s="12"/>
      <c r="J366" s="12"/>
      <c r="K366" s="12"/>
    </row>
    <row r="367" spans="3:11" s="2" customFormat="1" ht="15.75" customHeight="1">
      <c r="C367" s="17"/>
      <c r="D367" s="66"/>
      <c r="E367" s="66"/>
      <c r="F367" s="12"/>
      <c r="G367" s="12"/>
      <c r="H367" s="12"/>
      <c r="I367" s="12"/>
      <c r="J367" s="12"/>
      <c r="K367" s="12"/>
    </row>
    <row r="368" spans="3:11" s="2" customFormat="1" ht="15.75" customHeight="1">
      <c r="C368" s="17"/>
      <c r="D368" s="66"/>
      <c r="E368" s="66"/>
      <c r="F368" s="12"/>
      <c r="G368" s="12"/>
      <c r="H368" s="12"/>
      <c r="I368" s="12"/>
      <c r="J368" s="12"/>
      <c r="K368" s="12"/>
    </row>
    <row r="369" spans="3:11" s="2" customFormat="1" ht="15.75" customHeight="1">
      <c r="C369" s="17"/>
      <c r="D369" s="66"/>
      <c r="E369" s="66"/>
      <c r="F369" s="12"/>
      <c r="G369" s="12"/>
      <c r="H369" s="12"/>
      <c r="I369" s="12"/>
      <c r="J369" s="12"/>
      <c r="K369" s="12"/>
    </row>
    <row r="370" spans="3:11" s="2" customFormat="1" ht="15.75" customHeight="1">
      <c r="C370" s="17"/>
      <c r="D370" s="66"/>
      <c r="E370" s="66"/>
      <c r="F370" s="12"/>
      <c r="G370" s="12"/>
      <c r="H370" s="12"/>
      <c r="I370" s="12"/>
      <c r="J370" s="12"/>
      <c r="K370" s="12"/>
    </row>
    <row r="371" spans="3:11" s="2" customFormat="1" ht="15.75" customHeight="1">
      <c r="C371" s="17"/>
      <c r="D371" s="66"/>
      <c r="E371" s="66"/>
      <c r="F371" s="12"/>
      <c r="G371" s="12"/>
      <c r="H371" s="12"/>
      <c r="I371" s="12"/>
      <c r="J371" s="12"/>
      <c r="K371" s="12"/>
    </row>
    <row r="372" spans="3:11" s="2" customFormat="1" ht="15.75" customHeight="1">
      <c r="C372" s="17"/>
      <c r="D372" s="66"/>
      <c r="E372" s="66"/>
      <c r="F372" s="12"/>
      <c r="G372" s="12"/>
      <c r="H372" s="12"/>
      <c r="I372" s="12"/>
      <c r="J372" s="12"/>
      <c r="K372" s="12"/>
    </row>
    <row r="373" spans="3:11" s="2" customFormat="1" ht="15.75" customHeight="1">
      <c r="C373" s="17"/>
      <c r="D373" s="66"/>
      <c r="E373" s="66"/>
      <c r="F373" s="12"/>
      <c r="G373" s="12"/>
      <c r="H373" s="12"/>
      <c r="I373" s="12"/>
      <c r="J373" s="12"/>
      <c r="K373" s="12"/>
    </row>
    <row r="374" spans="3:11" s="2" customFormat="1" ht="15.75" customHeight="1">
      <c r="C374" s="17"/>
      <c r="D374" s="66"/>
      <c r="E374" s="66"/>
      <c r="F374" s="12"/>
      <c r="G374" s="12"/>
      <c r="H374" s="12"/>
      <c r="I374" s="12"/>
      <c r="J374" s="12"/>
      <c r="K374" s="12"/>
    </row>
    <row r="375" spans="3:11" s="2" customFormat="1" ht="15.75" customHeight="1">
      <c r="C375" s="17"/>
      <c r="D375" s="66"/>
      <c r="E375" s="66"/>
      <c r="F375" s="12"/>
      <c r="G375" s="12"/>
      <c r="H375" s="12"/>
      <c r="I375" s="12"/>
      <c r="J375" s="12"/>
      <c r="K375" s="12"/>
    </row>
    <row r="376" spans="3:11" s="2" customFormat="1" ht="15.75" customHeight="1">
      <c r="C376" s="17"/>
      <c r="D376" s="66"/>
      <c r="E376" s="66"/>
      <c r="F376" s="12"/>
      <c r="G376" s="12"/>
      <c r="H376" s="12"/>
      <c r="I376" s="12"/>
      <c r="J376" s="12"/>
      <c r="K376" s="12"/>
    </row>
    <row r="377" spans="3:11" s="2" customFormat="1" ht="15.75" customHeight="1">
      <c r="C377" s="17"/>
      <c r="D377" s="66"/>
      <c r="E377" s="66"/>
      <c r="F377" s="12"/>
      <c r="G377" s="12"/>
      <c r="H377" s="12"/>
      <c r="I377" s="12"/>
      <c r="J377" s="12"/>
      <c r="K377" s="12"/>
    </row>
    <row r="378" spans="3:11" s="2" customFormat="1" ht="15.75" customHeight="1">
      <c r="C378" s="17"/>
      <c r="D378" s="66"/>
      <c r="E378" s="66"/>
      <c r="F378" s="12"/>
      <c r="G378" s="12"/>
      <c r="H378" s="12"/>
      <c r="I378" s="12"/>
      <c r="J378" s="12"/>
      <c r="K378" s="12"/>
    </row>
    <row r="379" spans="3:11" s="2" customFormat="1" ht="15.75" customHeight="1">
      <c r="C379" s="17"/>
      <c r="D379" s="66"/>
      <c r="E379" s="66"/>
      <c r="F379" s="12"/>
      <c r="G379" s="12"/>
      <c r="H379" s="12"/>
      <c r="I379" s="12"/>
      <c r="J379" s="12"/>
      <c r="K379" s="12"/>
    </row>
    <row r="380" spans="3:11" s="2" customFormat="1" ht="15.75" customHeight="1">
      <c r="C380" s="17"/>
      <c r="D380" s="66"/>
      <c r="E380" s="66"/>
      <c r="F380" s="12"/>
      <c r="G380" s="12"/>
      <c r="H380" s="12"/>
      <c r="I380" s="12"/>
      <c r="J380" s="12"/>
      <c r="K380" s="12"/>
    </row>
    <row r="381" spans="3:11" s="2" customFormat="1" ht="15.75" customHeight="1">
      <c r="C381" s="17"/>
      <c r="D381" s="66"/>
      <c r="E381" s="66"/>
      <c r="F381" s="12"/>
      <c r="G381" s="12"/>
      <c r="H381" s="12"/>
      <c r="I381" s="12"/>
      <c r="J381" s="12"/>
      <c r="K381" s="12"/>
    </row>
    <row r="382" spans="3:11" s="2" customFormat="1" ht="15.75" customHeight="1">
      <c r="C382" s="17"/>
      <c r="D382" s="66"/>
      <c r="E382" s="66"/>
      <c r="F382" s="12"/>
      <c r="G382" s="12"/>
      <c r="H382" s="12"/>
      <c r="I382" s="12"/>
      <c r="J382" s="12"/>
      <c r="K382" s="12"/>
    </row>
    <row r="383" spans="3:11" s="2" customFormat="1" ht="15.75" customHeight="1">
      <c r="C383" s="17"/>
      <c r="D383" s="66"/>
      <c r="E383" s="66"/>
      <c r="F383" s="12"/>
      <c r="G383" s="12"/>
      <c r="H383" s="12"/>
      <c r="I383" s="12"/>
      <c r="J383" s="12"/>
      <c r="K383" s="12"/>
    </row>
    <row r="384" spans="3:11" s="2" customFormat="1" ht="15.75" customHeight="1">
      <c r="C384" s="17"/>
      <c r="D384" s="66"/>
      <c r="E384" s="66"/>
      <c r="F384" s="12"/>
      <c r="G384" s="12"/>
      <c r="H384" s="12"/>
      <c r="I384" s="12"/>
      <c r="J384" s="12"/>
      <c r="K384" s="12"/>
    </row>
    <row r="385" spans="3:11" s="2" customFormat="1" ht="15.75" customHeight="1">
      <c r="C385" s="17"/>
      <c r="D385" s="66"/>
      <c r="E385" s="66"/>
      <c r="F385" s="12"/>
      <c r="G385" s="12"/>
      <c r="H385" s="12"/>
      <c r="I385" s="12"/>
      <c r="J385" s="12"/>
      <c r="K385" s="12"/>
    </row>
    <row r="386" spans="3:11" s="2" customFormat="1" ht="15.75" customHeight="1">
      <c r="C386" s="17"/>
      <c r="D386" s="66"/>
      <c r="E386" s="66"/>
      <c r="F386" s="12"/>
      <c r="G386" s="12"/>
      <c r="H386" s="12"/>
      <c r="I386" s="12"/>
      <c r="J386" s="12"/>
      <c r="K386" s="12"/>
    </row>
    <row r="387" spans="3:11" s="2" customFormat="1" ht="15.75" customHeight="1">
      <c r="C387" s="17"/>
      <c r="D387" s="66"/>
      <c r="E387" s="66"/>
      <c r="F387" s="12"/>
      <c r="G387" s="12"/>
      <c r="H387" s="12"/>
      <c r="I387" s="12"/>
      <c r="J387" s="12"/>
      <c r="K387" s="12"/>
    </row>
    <row r="388" spans="3:11" s="2" customFormat="1" ht="15.75" customHeight="1">
      <c r="C388" s="17"/>
      <c r="D388" s="66"/>
      <c r="E388" s="66"/>
      <c r="F388" s="12"/>
      <c r="G388" s="12"/>
      <c r="H388" s="12"/>
      <c r="I388" s="12"/>
      <c r="J388" s="12"/>
      <c r="K388" s="12"/>
    </row>
    <row r="389" spans="3:11" s="2" customFormat="1" ht="15.75" customHeight="1">
      <c r="C389" s="17"/>
      <c r="D389" s="66"/>
      <c r="E389" s="66"/>
      <c r="F389" s="12"/>
      <c r="G389" s="12"/>
      <c r="H389" s="12"/>
      <c r="I389" s="12"/>
      <c r="J389" s="12"/>
      <c r="K389" s="12"/>
    </row>
    <row r="390" spans="3:11" s="2" customFormat="1" ht="15.75" customHeight="1">
      <c r="C390" s="17"/>
      <c r="D390" s="66"/>
      <c r="E390" s="66"/>
      <c r="F390" s="12"/>
      <c r="G390" s="12"/>
      <c r="H390" s="12"/>
      <c r="I390" s="12"/>
      <c r="J390" s="12"/>
      <c r="K390" s="12"/>
    </row>
    <row r="391" spans="3:11" s="2" customFormat="1" ht="15.75" customHeight="1">
      <c r="C391" s="17"/>
      <c r="D391" s="66"/>
      <c r="E391" s="66"/>
      <c r="F391" s="12"/>
      <c r="G391" s="12"/>
      <c r="H391" s="12"/>
      <c r="I391" s="12"/>
      <c r="J391" s="12"/>
      <c r="K391" s="12"/>
    </row>
    <row r="392" spans="3:11" s="2" customFormat="1" ht="15.75" customHeight="1">
      <c r="C392" s="17"/>
      <c r="D392" s="66"/>
      <c r="E392" s="66"/>
      <c r="F392" s="12"/>
      <c r="G392" s="12"/>
      <c r="H392" s="12"/>
      <c r="I392" s="12"/>
      <c r="J392" s="12"/>
      <c r="K392" s="12"/>
    </row>
    <row r="393" spans="3:11" s="2" customFormat="1" ht="15.75" customHeight="1">
      <c r="C393" s="17"/>
      <c r="D393" s="66"/>
      <c r="E393" s="66"/>
      <c r="F393" s="12"/>
      <c r="G393" s="12"/>
      <c r="H393" s="12"/>
      <c r="I393" s="12"/>
      <c r="J393" s="12"/>
      <c r="K393" s="12"/>
    </row>
    <row r="394" spans="3:11" s="2" customFormat="1" ht="15.75" customHeight="1">
      <c r="C394" s="17"/>
      <c r="D394" s="66"/>
      <c r="E394" s="66"/>
      <c r="F394" s="12"/>
      <c r="G394" s="12"/>
      <c r="H394" s="12"/>
      <c r="I394" s="12"/>
      <c r="J394" s="12"/>
      <c r="K394" s="12"/>
    </row>
    <row r="395" spans="3:11" s="2" customFormat="1" ht="15.75" customHeight="1">
      <c r="C395" s="17"/>
      <c r="D395" s="66"/>
      <c r="E395" s="66"/>
      <c r="F395" s="12"/>
      <c r="G395" s="12"/>
      <c r="H395" s="12"/>
      <c r="I395" s="12"/>
      <c r="J395" s="12"/>
      <c r="K395" s="12"/>
    </row>
    <row r="396" spans="3:11" s="2" customFormat="1" ht="15.75" customHeight="1">
      <c r="C396" s="17"/>
      <c r="D396" s="66"/>
      <c r="E396" s="66"/>
      <c r="F396" s="12"/>
      <c r="G396" s="12"/>
      <c r="H396" s="12"/>
      <c r="I396" s="12"/>
      <c r="J396" s="12"/>
      <c r="K396" s="12"/>
    </row>
    <row r="397" spans="3:11" s="2" customFormat="1" ht="15.75" customHeight="1">
      <c r="C397" s="17"/>
      <c r="D397" s="66"/>
      <c r="E397" s="66"/>
      <c r="F397" s="12"/>
      <c r="G397" s="12"/>
      <c r="H397" s="12"/>
      <c r="I397" s="12"/>
      <c r="J397" s="12"/>
      <c r="K397" s="12"/>
    </row>
    <row r="398" spans="3:11" s="2" customFormat="1" ht="15.75" customHeight="1">
      <c r="C398" s="17"/>
      <c r="D398" s="66"/>
      <c r="E398" s="66"/>
      <c r="F398" s="12"/>
      <c r="G398" s="12"/>
      <c r="H398" s="12"/>
      <c r="I398" s="12"/>
      <c r="J398" s="12"/>
      <c r="K398" s="12"/>
    </row>
    <row r="399" spans="3:11" s="2" customFormat="1" ht="15.75" customHeight="1">
      <c r="C399" s="17"/>
      <c r="D399" s="66"/>
      <c r="E399" s="66"/>
      <c r="F399" s="12"/>
      <c r="G399" s="12"/>
      <c r="H399" s="12"/>
      <c r="I399" s="12"/>
      <c r="J399" s="12"/>
      <c r="K399" s="12"/>
    </row>
    <row r="400" spans="3:11" s="2" customFormat="1" ht="15.75" customHeight="1">
      <c r="C400" s="17"/>
      <c r="D400" s="66"/>
      <c r="E400" s="66"/>
      <c r="F400" s="12"/>
      <c r="G400" s="12"/>
      <c r="H400" s="12"/>
      <c r="I400" s="12"/>
      <c r="J400" s="12"/>
      <c r="K400" s="12"/>
    </row>
    <row r="401" spans="3:11" s="2" customFormat="1" ht="15.75" customHeight="1">
      <c r="C401" s="17"/>
      <c r="D401" s="66"/>
      <c r="E401" s="66"/>
      <c r="F401" s="12"/>
      <c r="G401" s="12"/>
      <c r="H401" s="12"/>
      <c r="I401" s="12"/>
      <c r="J401" s="12"/>
      <c r="K401" s="12"/>
    </row>
    <row r="402" spans="3:11" s="2" customFormat="1" ht="15.75" customHeight="1">
      <c r="C402" s="17"/>
      <c r="D402" s="66"/>
      <c r="E402" s="66"/>
      <c r="F402" s="12"/>
      <c r="G402" s="12"/>
      <c r="H402" s="12"/>
      <c r="I402" s="12"/>
      <c r="J402" s="12"/>
      <c r="K402" s="12"/>
    </row>
    <row r="403" spans="3:11" s="2" customFormat="1" ht="15.75" customHeight="1">
      <c r="C403" s="17"/>
      <c r="D403" s="66"/>
      <c r="E403" s="66"/>
      <c r="F403" s="12"/>
      <c r="G403" s="12"/>
      <c r="H403" s="12"/>
      <c r="I403" s="12"/>
      <c r="J403" s="12"/>
      <c r="K403" s="12"/>
    </row>
    <row r="404" spans="3:11" s="2" customFormat="1" ht="15.75" customHeight="1">
      <c r="C404" s="17"/>
      <c r="D404" s="66"/>
      <c r="E404" s="66"/>
      <c r="F404" s="12"/>
      <c r="G404" s="12"/>
      <c r="H404" s="12"/>
      <c r="I404" s="12"/>
      <c r="J404" s="12"/>
      <c r="K404" s="12"/>
    </row>
    <row r="405" spans="3:11" s="2" customFormat="1" ht="15.75" customHeight="1">
      <c r="C405" s="17"/>
      <c r="D405" s="66"/>
      <c r="E405" s="66"/>
      <c r="F405" s="12"/>
      <c r="G405" s="12"/>
      <c r="H405" s="12"/>
      <c r="I405" s="12"/>
      <c r="J405" s="12"/>
      <c r="K405" s="12"/>
    </row>
    <row r="406" spans="3:11" s="2" customFormat="1" ht="15.75" customHeight="1">
      <c r="C406" s="17"/>
      <c r="D406" s="66"/>
      <c r="E406" s="66"/>
      <c r="F406" s="12"/>
      <c r="G406" s="12"/>
      <c r="H406" s="12"/>
      <c r="I406" s="12"/>
      <c r="J406" s="12"/>
      <c r="K406" s="12"/>
    </row>
    <row r="407" spans="3:11" s="2" customFormat="1" ht="15.75" customHeight="1">
      <c r="C407" s="17"/>
      <c r="D407" s="66"/>
      <c r="E407" s="66"/>
      <c r="F407" s="12"/>
      <c r="G407" s="12"/>
      <c r="H407" s="12"/>
      <c r="I407" s="12"/>
      <c r="J407" s="12"/>
      <c r="K407" s="12"/>
    </row>
    <row r="408" spans="3:11" s="2" customFormat="1" ht="15.75" customHeight="1">
      <c r="C408" s="17"/>
      <c r="D408" s="66"/>
      <c r="E408" s="66"/>
      <c r="F408" s="12"/>
      <c r="G408" s="12"/>
      <c r="H408" s="12"/>
      <c r="I408" s="12"/>
      <c r="J408" s="12"/>
      <c r="K408" s="12"/>
    </row>
    <row r="409" spans="3:11" s="2" customFormat="1" ht="15.75" customHeight="1">
      <c r="C409" s="17"/>
      <c r="D409" s="66"/>
      <c r="E409" s="66"/>
      <c r="F409" s="12"/>
      <c r="G409" s="12"/>
      <c r="H409" s="12"/>
      <c r="I409" s="12"/>
      <c r="J409" s="12"/>
      <c r="K409" s="12"/>
    </row>
    <row r="410" spans="3:11" s="2" customFormat="1" ht="15.75" customHeight="1">
      <c r="C410" s="17"/>
      <c r="D410" s="66"/>
      <c r="E410" s="66"/>
      <c r="F410" s="12"/>
      <c r="G410" s="12"/>
      <c r="H410" s="12"/>
      <c r="I410" s="12"/>
      <c r="J410" s="12"/>
      <c r="K410" s="12"/>
    </row>
    <row r="411" spans="3:11" s="2" customFormat="1" ht="15.75" customHeight="1">
      <c r="C411" s="17"/>
      <c r="D411" s="66"/>
      <c r="E411" s="66"/>
      <c r="F411" s="12"/>
      <c r="G411" s="12"/>
      <c r="H411" s="12"/>
      <c r="I411" s="12"/>
      <c r="J411" s="12"/>
      <c r="K411" s="12"/>
    </row>
    <row r="412" spans="3:11" s="2" customFormat="1" ht="15.75" customHeight="1">
      <c r="C412" s="17"/>
      <c r="D412" s="66"/>
      <c r="E412" s="66"/>
      <c r="F412" s="12"/>
      <c r="G412" s="12"/>
      <c r="H412" s="12"/>
      <c r="I412" s="12"/>
      <c r="J412" s="12"/>
      <c r="K412" s="12"/>
    </row>
    <row r="413" spans="3:11" s="2" customFormat="1" ht="15.75" customHeight="1">
      <c r="C413" s="17"/>
      <c r="D413" s="66"/>
      <c r="E413" s="66"/>
      <c r="F413" s="12"/>
      <c r="G413" s="12"/>
      <c r="H413" s="12"/>
      <c r="I413" s="12"/>
      <c r="J413" s="12"/>
      <c r="K413" s="12"/>
    </row>
    <row r="414" spans="3:11" s="2" customFormat="1" ht="15.75" customHeight="1">
      <c r="C414" s="17"/>
      <c r="D414" s="66"/>
      <c r="E414" s="66"/>
      <c r="F414" s="12"/>
      <c r="G414" s="12"/>
      <c r="H414" s="12"/>
      <c r="I414" s="12"/>
      <c r="J414" s="12"/>
      <c r="K414" s="12"/>
    </row>
    <row r="415" spans="3:11" s="2" customFormat="1" ht="15.75" customHeight="1">
      <c r="C415" s="17"/>
      <c r="D415" s="66"/>
      <c r="E415" s="66"/>
      <c r="F415" s="12"/>
      <c r="G415" s="12"/>
      <c r="H415" s="12"/>
      <c r="I415" s="12"/>
      <c r="J415" s="12"/>
      <c r="K415" s="12"/>
    </row>
    <row r="416" spans="3:11" s="2" customFormat="1" ht="15.75" customHeight="1">
      <c r="C416" s="17"/>
      <c r="D416" s="66"/>
      <c r="E416" s="66"/>
      <c r="F416" s="12"/>
      <c r="G416" s="12"/>
      <c r="H416" s="12"/>
      <c r="I416" s="12"/>
      <c r="J416" s="12"/>
      <c r="K416" s="12"/>
    </row>
    <row r="417" spans="3:11" s="2" customFormat="1" ht="15.75" customHeight="1">
      <c r="C417" s="17"/>
      <c r="D417" s="66"/>
      <c r="E417" s="66"/>
      <c r="F417" s="12"/>
      <c r="G417" s="12"/>
      <c r="H417" s="12"/>
      <c r="I417" s="12"/>
      <c r="J417" s="12"/>
      <c r="K417" s="12"/>
    </row>
    <row r="418" spans="3:11" s="2" customFormat="1" ht="15.75" customHeight="1">
      <c r="C418" s="17"/>
      <c r="D418" s="66"/>
      <c r="E418" s="66"/>
      <c r="F418" s="12"/>
      <c r="G418" s="12"/>
      <c r="H418" s="12"/>
      <c r="I418" s="12"/>
      <c r="J418" s="12"/>
      <c r="K418" s="12"/>
    </row>
    <row r="419" spans="3:11" s="2" customFormat="1" ht="15.75" customHeight="1">
      <c r="C419" s="17"/>
      <c r="D419" s="66"/>
      <c r="E419" s="66"/>
      <c r="F419" s="12"/>
      <c r="G419" s="12"/>
      <c r="H419" s="12"/>
      <c r="I419" s="12"/>
      <c r="J419" s="12"/>
      <c r="K419" s="12"/>
    </row>
    <row r="420" spans="3:11" s="2" customFormat="1" ht="15.75" customHeight="1">
      <c r="C420" s="17"/>
      <c r="D420" s="66"/>
      <c r="E420" s="66"/>
      <c r="F420" s="12"/>
      <c r="G420" s="12"/>
      <c r="H420" s="12"/>
      <c r="I420" s="12"/>
      <c r="J420" s="12"/>
      <c r="K420" s="12"/>
    </row>
    <row r="421" spans="3:11" s="2" customFormat="1" ht="15.75" customHeight="1">
      <c r="C421" s="17"/>
      <c r="D421" s="66"/>
      <c r="E421" s="66"/>
      <c r="F421" s="12"/>
      <c r="G421" s="12"/>
      <c r="H421" s="12"/>
      <c r="I421" s="12"/>
      <c r="J421" s="12"/>
      <c r="K421" s="12"/>
    </row>
    <row r="422" spans="3:11" s="2" customFormat="1" ht="15.75" customHeight="1">
      <c r="C422" s="17"/>
      <c r="D422" s="66"/>
      <c r="E422" s="66"/>
      <c r="F422" s="12"/>
      <c r="G422" s="12"/>
      <c r="H422" s="12"/>
      <c r="I422" s="12"/>
      <c r="J422" s="12"/>
      <c r="K422" s="12"/>
    </row>
    <row r="423" spans="3:11" s="2" customFormat="1" ht="15.75" customHeight="1">
      <c r="C423" s="17"/>
      <c r="D423" s="66"/>
      <c r="E423" s="66"/>
      <c r="F423" s="12"/>
      <c r="G423" s="12"/>
      <c r="H423" s="12"/>
      <c r="I423" s="12"/>
      <c r="J423" s="12"/>
      <c r="K423" s="12"/>
    </row>
    <row r="424" spans="3:11" s="2" customFormat="1" ht="15.75" customHeight="1">
      <c r="C424" s="17"/>
      <c r="D424" s="66"/>
      <c r="E424" s="66"/>
      <c r="F424" s="12"/>
      <c r="G424" s="12"/>
      <c r="H424" s="12"/>
      <c r="I424" s="12"/>
      <c r="J424" s="12"/>
      <c r="K424" s="12"/>
    </row>
    <row r="425" spans="3:11" s="2" customFormat="1" ht="15.75" customHeight="1">
      <c r="C425" s="17"/>
      <c r="D425" s="66"/>
      <c r="E425" s="66"/>
      <c r="F425" s="12"/>
      <c r="G425" s="12"/>
      <c r="H425" s="12"/>
      <c r="I425" s="12"/>
      <c r="J425" s="12"/>
      <c r="K425" s="12"/>
    </row>
    <row r="426" spans="3:11" s="2" customFormat="1" ht="15.75" customHeight="1">
      <c r="C426" s="17"/>
      <c r="D426" s="66"/>
      <c r="E426" s="66"/>
      <c r="F426" s="12"/>
      <c r="G426" s="12"/>
      <c r="H426" s="12"/>
      <c r="I426" s="12"/>
      <c r="J426" s="12"/>
      <c r="K426" s="12"/>
    </row>
    <row r="427" spans="3:11" s="2" customFormat="1" ht="15.75" customHeight="1">
      <c r="C427" s="17"/>
      <c r="D427" s="66"/>
      <c r="E427" s="66"/>
      <c r="F427" s="12"/>
      <c r="G427" s="12"/>
      <c r="H427" s="12"/>
      <c r="I427" s="12"/>
      <c r="J427" s="12"/>
      <c r="K427" s="12"/>
    </row>
    <row r="428" spans="3:11" s="2" customFormat="1" ht="15.75" customHeight="1">
      <c r="C428" s="17"/>
      <c r="D428" s="66"/>
      <c r="E428" s="66"/>
      <c r="F428" s="12"/>
      <c r="G428" s="12"/>
      <c r="H428" s="12"/>
      <c r="I428" s="12"/>
      <c r="J428" s="12"/>
      <c r="K428" s="12"/>
    </row>
    <row r="429" spans="3:11" s="2" customFormat="1" ht="15.75" customHeight="1">
      <c r="C429" s="17"/>
      <c r="D429" s="66"/>
      <c r="E429" s="66"/>
      <c r="F429" s="12"/>
      <c r="G429" s="12"/>
      <c r="H429" s="12"/>
      <c r="I429" s="12"/>
      <c r="J429" s="12"/>
      <c r="K429" s="12"/>
    </row>
    <row r="430" spans="3:11" s="2" customFormat="1" ht="15.75" customHeight="1">
      <c r="C430" s="17"/>
      <c r="D430" s="66"/>
      <c r="E430" s="66"/>
      <c r="F430" s="12"/>
      <c r="G430" s="12"/>
      <c r="H430" s="12"/>
      <c r="I430" s="12"/>
      <c r="J430" s="12"/>
      <c r="K430" s="12"/>
    </row>
    <row r="431" spans="3:11" s="2" customFormat="1" ht="15.75" customHeight="1">
      <c r="C431" s="17"/>
      <c r="D431" s="66"/>
      <c r="E431" s="66"/>
      <c r="F431" s="12"/>
      <c r="G431" s="12"/>
      <c r="H431" s="12"/>
      <c r="I431" s="12"/>
      <c r="J431" s="12"/>
      <c r="K431" s="12"/>
    </row>
    <row r="432" spans="3:11" s="2" customFormat="1" ht="15.75" customHeight="1">
      <c r="C432" s="17"/>
      <c r="D432" s="66"/>
      <c r="E432" s="66"/>
      <c r="F432" s="12"/>
      <c r="G432" s="12"/>
      <c r="H432" s="12"/>
      <c r="I432" s="12"/>
      <c r="J432" s="12"/>
      <c r="K432" s="12"/>
    </row>
    <row r="433" spans="3:11" s="2" customFormat="1" ht="15.75" customHeight="1">
      <c r="C433" s="17"/>
      <c r="D433" s="66"/>
      <c r="E433" s="66"/>
      <c r="F433" s="12"/>
      <c r="G433" s="12"/>
      <c r="H433" s="12"/>
      <c r="I433" s="12"/>
      <c r="J433" s="12"/>
      <c r="K433" s="12"/>
    </row>
    <row r="434" spans="3:11" s="2" customFormat="1" ht="15.75" customHeight="1">
      <c r="C434" s="17"/>
      <c r="D434" s="66"/>
      <c r="E434" s="66"/>
      <c r="F434" s="12"/>
      <c r="G434" s="12"/>
      <c r="H434" s="12"/>
      <c r="I434" s="12"/>
      <c r="J434" s="12"/>
      <c r="K434" s="12"/>
    </row>
    <row r="435" spans="3:11" s="2" customFormat="1" ht="15.75" customHeight="1">
      <c r="C435" s="17"/>
      <c r="D435" s="66"/>
      <c r="E435" s="66"/>
      <c r="F435" s="12"/>
      <c r="G435" s="12"/>
      <c r="H435" s="12"/>
      <c r="I435" s="12"/>
      <c r="J435" s="12"/>
      <c r="K435" s="12"/>
    </row>
    <row r="436" spans="3:11" s="2" customFormat="1" ht="15.75" customHeight="1">
      <c r="C436" s="17"/>
      <c r="D436" s="66"/>
      <c r="E436" s="66"/>
      <c r="F436" s="12"/>
      <c r="G436" s="12"/>
      <c r="H436" s="12"/>
      <c r="I436" s="12"/>
      <c r="J436" s="12"/>
      <c r="K436" s="12"/>
    </row>
    <row r="437" spans="3:11" s="2" customFormat="1" ht="15.75" customHeight="1">
      <c r="C437" s="17"/>
      <c r="D437" s="66"/>
      <c r="E437" s="66"/>
      <c r="F437" s="12"/>
      <c r="G437" s="12"/>
      <c r="H437" s="12"/>
      <c r="I437" s="12"/>
      <c r="J437" s="12"/>
      <c r="K437" s="12"/>
    </row>
    <row r="438" spans="3:11" s="2" customFormat="1" ht="15.75" customHeight="1">
      <c r="C438" s="17"/>
      <c r="D438" s="66"/>
      <c r="E438" s="66"/>
      <c r="F438" s="12"/>
      <c r="G438" s="12"/>
      <c r="H438" s="12"/>
      <c r="I438" s="12"/>
      <c r="J438" s="12"/>
      <c r="K438" s="12"/>
    </row>
    <row r="439" spans="3:11" s="2" customFormat="1" ht="15.75" customHeight="1">
      <c r="C439" s="17"/>
      <c r="D439" s="66"/>
      <c r="E439" s="66"/>
      <c r="F439" s="12"/>
      <c r="G439" s="12"/>
      <c r="H439" s="12"/>
      <c r="I439" s="12"/>
      <c r="J439" s="12"/>
      <c r="K439" s="12"/>
    </row>
    <row r="440" spans="3:11" s="2" customFormat="1" ht="15.75" customHeight="1">
      <c r="C440" s="17"/>
      <c r="D440" s="66"/>
      <c r="E440" s="66"/>
      <c r="F440" s="12"/>
      <c r="G440" s="12"/>
      <c r="H440" s="12"/>
      <c r="I440" s="12"/>
      <c r="J440" s="12"/>
      <c r="K440" s="12"/>
    </row>
    <row r="441" spans="3:11" s="2" customFormat="1" ht="15.75" customHeight="1">
      <c r="C441" s="17"/>
      <c r="D441" s="66"/>
      <c r="E441" s="66"/>
      <c r="F441" s="12"/>
      <c r="G441" s="12"/>
      <c r="H441" s="12"/>
      <c r="I441" s="12"/>
      <c r="J441" s="12"/>
      <c r="K441" s="12"/>
    </row>
    <row r="442" spans="3:11" s="2" customFormat="1" ht="15.75" customHeight="1">
      <c r="C442" s="17"/>
      <c r="D442" s="66"/>
      <c r="E442" s="66"/>
      <c r="F442" s="12"/>
      <c r="G442" s="12"/>
      <c r="H442" s="12"/>
      <c r="I442" s="12"/>
      <c r="J442" s="12"/>
      <c r="K442" s="12"/>
    </row>
    <row r="443" spans="3:11" s="2" customFormat="1" ht="15.75" customHeight="1">
      <c r="C443" s="17"/>
      <c r="D443" s="66"/>
      <c r="E443" s="66"/>
      <c r="F443" s="12"/>
      <c r="G443" s="12"/>
      <c r="H443" s="12"/>
      <c r="I443" s="12"/>
      <c r="J443" s="12"/>
      <c r="K443" s="12"/>
    </row>
    <row r="444" spans="3:11" s="2" customFormat="1" ht="15.75" customHeight="1">
      <c r="C444" s="17"/>
      <c r="D444" s="66"/>
      <c r="E444" s="66"/>
      <c r="F444" s="12"/>
      <c r="G444" s="12"/>
      <c r="H444" s="12"/>
      <c r="I444" s="12"/>
      <c r="J444" s="12"/>
      <c r="K444" s="12"/>
    </row>
    <row r="445" spans="3:11" s="2" customFormat="1" ht="15.75" customHeight="1">
      <c r="C445" s="17"/>
      <c r="D445" s="66"/>
      <c r="E445" s="66"/>
      <c r="F445" s="12"/>
      <c r="G445" s="12"/>
      <c r="H445" s="12"/>
      <c r="I445" s="12"/>
      <c r="J445" s="12"/>
      <c r="K445" s="12"/>
    </row>
    <row r="446" spans="3:11" s="2" customFormat="1" ht="15.75" customHeight="1">
      <c r="C446" s="17"/>
      <c r="D446" s="66"/>
      <c r="E446" s="66"/>
      <c r="F446" s="12"/>
      <c r="G446" s="12"/>
      <c r="H446" s="12"/>
      <c r="I446" s="12"/>
      <c r="J446" s="12"/>
      <c r="K446" s="12"/>
    </row>
    <row r="447" spans="3:11" s="2" customFormat="1" ht="15.75" customHeight="1">
      <c r="C447" s="17"/>
      <c r="D447" s="66"/>
      <c r="E447" s="66"/>
      <c r="F447" s="12"/>
      <c r="G447" s="12"/>
      <c r="H447" s="12"/>
      <c r="I447" s="12"/>
      <c r="J447" s="12"/>
      <c r="K447" s="12"/>
    </row>
    <row r="448" spans="3:11" s="2" customFormat="1" ht="15.75" customHeight="1">
      <c r="C448" s="17"/>
      <c r="D448" s="66"/>
      <c r="E448" s="66"/>
      <c r="F448" s="12"/>
      <c r="G448" s="12"/>
      <c r="H448" s="12"/>
      <c r="I448" s="12"/>
      <c r="J448" s="12"/>
      <c r="K448" s="12"/>
    </row>
    <row r="449" spans="3:11" s="2" customFormat="1" ht="15.75" customHeight="1">
      <c r="C449" s="17"/>
      <c r="D449" s="66"/>
      <c r="E449" s="66"/>
      <c r="F449" s="12"/>
      <c r="G449" s="12"/>
      <c r="H449" s="12"/>
      <c r="I449" s="12"/>
      <c r="J449" s="12"/>
      <c r="K449" s="12"/>
    </row>
    <row r="450" spans="3:11" s="2" customFormat="1" ht="15.75" customHeight="1">
      <c r="C450" s="17"/>
      <c r="D450" s="66"/>
      <c r="E450" s="66"/>
      <c r="F450" s="12"/>
      <c r="G450" s="12"/>
      <c r="H450" s="12"/>
      <c r="I450" s="12"/>
      <c r="J450" s="12"/>
      <c r="K450" s="12"/>
    </row>
    <row r="451" spans="3:11" s="2" customFormat="1" ht="15.75" customHeight="1">
      <c r="C451" s="17"/>
      <c r="D451" s="66"/>
      <c r="E451" s="66"/>
      <c r="F451" s="12"/>
      <c r="G451" s="12"/>
      <c r="H451" s="12"/>
      <c r="I451" s="12"/>
      <c r="J451" s="12"/>
      <c r="K451" s="12"/>
    </row>
    <row r="452" spans="3:11" s="2" customFormat="1" ht="15.75" customHeight="1">
      <c r="C452" s="17"/>
      <c r="D452" s="66"/>
      <c r="E452" s="66"/>
      <c r="F452" s="12"/>
      <c r="G452" s="12"/>
      <c r="H452" s="12"/>
      <c r="I452" s="12"/>
      <c r="J452" s="12"/>
      <c r="K452" s="12"/>
    </row>
    <row r="453" spans="3:11" s="2" customFormat="1" ht="15.75" customHeight="1">
      <c r="C453" s="17"/>
      <c r="D453" s="66"/>
      <c r="E453" s="66"/>
      <c r="F453" s="12"/>
      <c r="G453" s="12"/>
      <c r="H453" s="12"/>
      <c r="I453" s="12"/>
      <c r="J453" s="12"/>
      <c r="K453" s="12"/>
    </row>
    <row r="454" spans="3:11" s="2" customFormat="1" ht="15.75" customHeight="1">
      <c r="C454" s="17"/>
      <c r="D454" s="66"/>
      <c r="E454" s="66"/>
      <c r="F454" s="12"/>
      <c r="G454" s="12"/>
      <c r="H454" s="12"/>
      <c r="I454" s="12"/>
      <c r="J454" s="12"/>
      <c r="K454" s="12"/>
    </row>
    <row r="455" spans="3:11" s="2" customFormat="1" ht="15.75" customHeight="1">
      <c r="C455" s="17"/>
      <c r="D455" s="66"/>
      <c r="E455" s="66"/>
      <c r="F455" s="12"/>
      <c r="G455" s="12"/>
      <c r="H455" s="12"/>
      <c r="I455" s="12"/>
      <c r="J455" s="12"/>
      <c r="K455" s="12"/>
    </row>
    <row r="456" spans="3:11" s="2" customFormat="1" ht="15.75" customHeight="1">
      <c r="C456" s="17"/>
      <c r="D456" s="66"/>
      <c r="E456" s="66"/>
      <c r="F456" s="12"/>
      <c r="G456" s="12"/>
      <c r="H456" s="12"/>
      <c r="I456" s="12"/>
      <c r="J456" s="12"/>
      <c r="K456" s="12"/>
    </row>
    <row r="457" spans="3:11" s="2" customFormat="1" ht="15.75" customHeight="1">
      <c r="C457" s="17"/>
      <c r="D457" s="66"/>
      <c r="E457" s="66"/>
      <c r="F457" s="12"/>
      <c r="G457" s="12"/>
      <c r="H457" s="12"/>
      <c r="I457" s="12"/>
      <c r="J457" s="12"/>
      <c r="K457" s="12"/>
    </row>
    <row r="458" spans="3:11" s="2" customFormat="1" ht="15.75" customHeight="1">
      <c r="C458" s="17"/>
      <c r="D458" s="66"/>
      <c r="E458" s="66"/>
      <c r="F458" s="12"/>
      <c r="G458" s="12"/>
      <c r="H458" s="12"/>
      <c r="I458" s="12"/>
      <c r="J458" s="12"/>
      <c r="K458" s="12"/>
    </row>
    <row r="459" spans="3:11" s="2" customFormat="1" ht="15.75" customHeight="1">
      <c r="C459" s="17"/>
      <c r="D459" s="66"/>
      <c r="E459" s="66"/>
      <c r="F459" s="12"/>
      <c r="G459" s="12"/>
      <c r="H459" s="12"/>
      <c r="I459" s="12"/>
      <c r="J459" s="12"/>
      <c r="K459" s="12"/>
    </row>
    <row r="460" spans="3:11" s="2" customFormat="1" ht="15.75" customHeight="1">
      <c r="C460" s="17"/>
      <c r="D460" s="66"/>
      <c r="E460" s="66"/>
      <c r="F460" s="12"/>
      <c r="G460" s="12"/>
      <c r="H460" s="12"/>
      <c r="I460" s="12"/>
      <c r="J460" s="12"/>
      <c r="K460" s="12"/>
    </row>
    <row r="461" spans="3:11" s="2" customFormat="1" ht="15.75" customHeight="1">
      <c r="C461" s="17"/>
      <c r="D461" s="66"/>
      <c r="E461" s="66"/>
      <c r="F461" s="12"/>
      <c r="G461" s="12"/>
      <c r="H461" s="12"/>
      <c r="I461" s="12"/>
      <c r="J461" s="12"/>
      <c r="K461" s="12"/>
    </row>
    <row r="462" spans="3:11" s="2" customFormat="1" ht="15.75" customHeight="1">
      <c r="C462" s="17"/>
      <c r="D462" s="66"/>
      <c r="E462" s="66"/>
      <c r="F462" s="12"/>
      <c r="G462" s="12"/>
      <c r="H462" s="12"/>
      <c r="I462" s="12"/>
      <c r="J462" s="12"/>
      <c r="K462" s="12"/>
    </row>
    <row r="463" spans="3:11" s="2" customFormat="1" ht="15.75" customHeight="1">
      <c r="C463" s="17"/>
      <c r="D463" s="66"/>
      <c r="E463" s="66"/>
      <c r="F463" s="12"/>
      <c r="G463" s="12"/>
      <c r="H463" s="12"/>
      <c r="I463" s="12"/>
      <c r="J463" s="12"/>
      <c r="K463" s="12"/>
    </row>
    <row r="464" spans="3:11" s="2" customFormat="1" ht="15.75" customHeight="1">
      <c r="C464" s="17"/>
      <c r="D464" s="66"/>
      <c r="E464" s="66"/>
      <c r="F464" s="12"/>
      <c r="G464" s="12"/>
      <c r="H464" s="12"/>
      <c r="I464" s="12"/>
      <c r="J464" s="12"/>
      <c r="K464" s="12"/>
    </row>
    <row r="465" spans="3:11" s="2" customFormat="1" ht="15.75" customHeight="1">
      <c r="C465" s="17"/>
      <c r="D465" s="66"/>
      <c r="E465" s="66"/>
      <c r="F465" s="12"/>
      <c r="G465" s="12"/>
      <c r="H465" s="12"/>
      <c r="I465" s="12"/>
      <c r="J465" s="12"/>
      <c r="K465" s="12"/>
    </row>
    <row r="466" spans="3:11" s="2" customFormat="1" ht="15.75" customHeight="1">
      <c r="C466" s="17"/>
      <c r="D466" s="66"/>
      <c r="E466" s="66"/>
      <c r="F466" s="12"/>
      <c r="G466" s="12"/>
      <c r="H466" s="12"/>
      <c r="I466" s="12"/>
      <c r="J466" s="12"/>
      <c r="K466" s="12"/>
    </row>
    <row r="467" spans="3:11" s="2" customFormat="1" ht="15.75" customHeight="1">
      <c r="C467" s="17"/>
      <c r="D467" s="66"/>
      <c r="E467" s="66"/>
      <c r="F467" s="12"/>
      <c r="G467" s="12"/>
      <c r="H467" s="12"/>
      <c r="I467" s="12"/>
      <c r="J467" s="12"/>
      <c r="K467" s="12"/>
    </row>
    <row r="468" spans="3:11" s="2" customFormat="1" ht="15.75" customHeight="1">
      <c r="C468" s="17"/>
      <c r="D468" s="66"/>
      <c r="E468" s="66"/>
      <c r="F468" s="12"/>
      <c r="G468" s="12"/>
      <c r="H468" s="12"/>
      <c r="I468" s="12"/>
      <c r="J468" s="12"/>
      <c r="K468" s="12"/>
    </row>
    <row r="469" spans="3:11" s="2" customFormat="1" ht="15.75" customHeight="1">
      <c r="C469" s="17"/>
      <c r="D469" s="66"/>
      <c r="E469" s="66"/>
      <c r="F469" s="12"/>
      <c r="G469" s="12"/>
      <c r="H469" s="12"/>
      <c r="I469" s="12"/>
      <c r="J469" s="12"/>
      <c r="K469" s="12"/>
    </row>
    <row r="470" spans="3:11" s="2" customFormat="1" ht="15.75" customHeight="1">
      <c r="C470" s="17"/>
      <c r="D470" s="66"/>
      <c r="E470" s="66"/>
      <c r="F470" s="12"/>
      <c r="G470" s="12"/>
      <c r="H470" s="12"/>
      <c r="I470" s="12"/>
      <c r="J470" s="12"/>
      <c r="K470" s="12"/>
    </row>
    <row r="471" spans="3:11" s="2" customFormat="1" ht="15.75" customHeight="1">
      <c r="C471" s="17"/>
      <c r="D471" s="66"/>
      <c r="E471" s="66"/>
      <c r="F471" s="12"/>
      <c r="G471" s="12"/>
      <c r="H471" s="12"/>
      <c r="I471" s="12"/>
      <c r="J471" s="12"/>
      <c r="K471" s="12"/>
    </row>
    <row r="472" spans="3:11" s="2" customFormat="1" ht="15.75" customHeight="1">
      <c r="C472" s="17"/>
      <c r="D472" s="66"/>
      <c r="E472" s="66"/>
      <c r="F472" s="12"/>
      <c r="G472" s="12"/>
      <c r="H472" s="12"/>
      <c r="I472" s="12"/>
      <c r="J472" s="12"/>
      <c r="K472" s="12"/>
    </row>
    <row r="473" spans="3:11" s="2" customFormat="1" ht="15.75" customHeight="1">
      <c r="C473" s="17"/>
      <c r="D473" s="66"/>
      <c r="E473" s="66"/>
      <c r="F473" s="12"/>
      <c r="G473" s="12"/>
      <c r="H473" s="12"/>
      <c r="I473" s="12"/>
      <c r="J473" s="12"/>
      <c r="K473" s="12"/>
    </row>
    <row r="474" spans="3:11" s="2" customFormat="1" ht="15.75" customHeight="1">
      <c r="C474" s="17"/>
      <c r="D474" s="66"/>
      <c r="E474" s="66"/>
      <c r="F474" s="12"/>
      <c r="G474" s="12"/>
      <c r="H474" s="12"/>
      <c r="I474" s="12"/>
      <c r="J474" s="12"/>
      <c r="K474" s="12"/>
    </row>
    <row r="475" spans="3:11" s="2" customFormat="1" ht="15.75" customHeight="1">
      <c r="C475" s="17"/>
      <c r="D475" s="66"/>
      <c r="E475" s="66"/>
      <c r="F475" s="12"/>
      <c r="G475" s="12"/>
      <c r="H475" s="12"/>
      <c r="I475" s="12"/>
      <c r="J475" s="12"/>
      <c r="K475" s="12"/>
    </row>
    <row r="476" spans="3:11" s="2" customFormat="1" ht="15.75" customHeight="1">
      <c r="C476" s="17"/>
      <c r="D476" s="66"/>
      <c r="E476" s="66"/>
      <c r="F476" s="12"/>
      <c r="G476" s="12"/>
      <c r="H476" s="12"/>
      <c r="I476" s="12"/>
      <c r="J476" s="12"/>
      <c r="K476" s="12"/>
    </row>
    <row r="477" spans="3:11" s="2" customFormat="1" ht="15.75" customHeight="1">
      <c r="C477" s="17"/>
      <c r="D477" s="66"/>
      <c r="E477" s="66"/>
      <c r="F477" s="12"/>
      <c r="G477" s="12"/>
      <c r="H477" s="12"/>
      <c r="I477" s="12"/>
      <c r="J477" s="12"/>
      <c r="K477" s="12"/>
    </row>
    <row r="478" spans="3:11" s="2" customFormat="1" ht="15.75" customHeight="1">
      <c r="C478" s="17"/>
      <c r="D478" s="66"/>
      <c r="E478" s="66"/>
      <c r="F478" s="12"/>
      <c r="G478" s="12"/>
      <c r="H478" s="12"/>
      <c r="I478" s="12"/>
      <c r="J478" s="12"/>
      <c r="K478" s="12"/>
    </row>
    <row r="479" spans="3:11" s="2" customFormat="1" ht="15.75" customHeight="1">
      <c r="C479" s="17"/>
      <c r="D479" s="66"/>
      <c r="E479" s="66"/>
      <c r="F479" s="12"/>
      <c r="G479" s="12"/>
      <c r="H479" s="12"/>
      <c r="I479" s="12"/>
      <c r="J479" s="12"/>
      <c r="K479" s="12"/>
    </row>
    <row r="480" spans="3:11" s="2" customFormat="1" ht="15.75" customHeight="1">
      <c r="C480" s="17"/>
      <c r="D480" s="66"/>
      <c r="E480" s="66"/>
      <c r="F480" s="12"/>
      <c r="G480" s="12"/>
      <c r="H480" s="12"/>
      <c r="I480" s="12"/>
      <c r="J480" s="12"/>
      <c r="K480" s="12"/>
    </row>
    <row r="481" spans="3:11" s="2" customFormat="1" ht="15.75" customHeight="1">
      <c r="C481" s="17"/>
      <c r="D481" s="66"/>
      <c r="E481" s="66"/>
      <c r="F481" s="12"/>
      <c r="G481" s="12"/>
      <c r="H481" s="12"/>
      <c r="I481" s="12"/>
      <c r="J481" s="12"/>
      <c r="K481" s="12"/>
    </row>
    <row r="482" spans="3:11" s="2" customFormat="1" ht="15.75" customHeight="1">
      <c r="C482" s="17"/>
      <c r="D482" s="66"/>
      <c r="E482" s="66"/>
      <c r="F482" s="12"/>
      <c r="G482" s="12"/>
      <c r="H482" s="12"/>
      <c r="I482" s="12"/>
      <c r="J482" s="12"/>
      <c r="K482" s="12"/>
    </row>
    <row r="483" spans="3:11" s="2" customFormat="1" ht="15.75" customHeight="1">
      <c r="C483" s="17"/>
      <c r="D483" s="66"/>
      <c r="E483" s="66"/>
      <c r="F483" s="12"/>
      <c r="G483" s="12"/>
      <c r="H483" s="12"/>
      <c r="I483" s="12"/>
      <c r="J483" s="12"/>
      <c r="K483" s="12"/>
    </row>
    <row r="484" spans="3:11" s="2" customFormat="1" ht="15.75" customHeight="1">
      <c r="C484" s="17"/>
      <c r="D484" s="66"/>
      <c r="E484" s="66"/>
      <c r="F484" s="12"/>
      <c r="G484" s="12"/>
      <c r="H484" s="12"/>
      <c r="I484" s="12"/>
      <c r="J484" s="12"/>
      <c r="K484" s="12"/>
    </row>
    <row r="485" spans="3:11" s="2" customFormat="1" ht="15.75" customHeight="1">
      <c r="C485" s="17"/>
      <c r="D485" s="66"/>
      <c r="E485" s="66"/>
      <c r="F485" s="12"/>
      <c r="G485" s="12"/>
      <c r="H485" s="12"/>
      <c r="I485" s="12"/>
      <c r="J485" s="12"/>
      <c r="K485" s="12"/>
    </row>
    <row r="486" spans="3:11" s="2" customFormat="1" ht="15.75" customHeight="1">
      <c r="C486" s="17"/>
      <c r="D486" s="66"/>
      <c r="E486" s="66"/>
      <c r="F486" s="12"/>
      <c r="G486" s="12"/>
      <c r="H486" s="12"/>
      <c r="I486" s="12"/>
      <c r="J486" s="12"/>
      <c r="K486" s="12"/>
    </row>
    <row r="487" spans="3:11" s="2" customFormat="1" ht="15.75" customHeight="1">
      <c r="C487" s="17"/>
      <c r="D487" s="66"/>
      <c r="E487" s="66"/>
      <c r="F487" s="12"/>
      <c r="G487" s="12"/>
      <c r="H487" s="12"/>
      <c r="I487" s="12"/>
      <c r="J487" s="12"/>
      <c r="K487" s="12"/>
    </row>
    <row r="488" spans="3:11" s="2" customFormat="1" ht="15.75" customHeight="1">
      <c r="C488" s="17"/>
      <c r="D488" s="66"/>
      <c r="E488" s="66"/>
      <c r="F488" s="12"/>
      <c r="G488" s="12"/>
      <c r="H488" s="12"/>
      <c r="I488" s="12"/>
      <c r="J488" s="12"/>
      <c r="K488" s="12"/>
    </row>
    <row r="489" spans="3:11" s="2" customFormat="1" ht="15.75" customHeight="1">
      <c r="C489" s="17"/>
      <c r="D489" s="66"/>
      <c r="E489" s="66"/>
      <c r="F489" s="12"/>
      <c r="G489" s="12"/>
      <c r="H489" s="12"/>
      <c r="I489" s="12"/>
      <c r="J489" s="12"/>
      <c r="K489" s="12"/>
    </row>
    <row r="490" spans="3:11" s="2" customFormat="1" ht="15.75" customHeight="1">
      <c r="C490" s="17"/>
      <c r="D490" s="66"/>
      <c r="E490" s="66"/>
      <c r="F490" s="12"/>
      <c r="G490" s="12"/>
      <c r="H490" s="12"/>
      <c r="I490" s="12"/>
      <c r="J490" s="12"/>
      <c r="K490" s="12"/>
    </row>
    <row r="491" spans="3:11" s="2" customFormat="1" ht="15.75" customHeight="1">
      <c r="C491" s="17"/>
      <c r="D491" s="66"/>
      <c r="E491" s="66"/>
      <c r="F491" s="12"/>
      <c r="G491" s="12"/>
      <c r="H491" s="12"/>
      <c r="I491" s="12"/>
      <c r="J491" s="12"/>
      <c r="K491" s="12"/>
    </row>
    <row r="492" spans="3:11" s="2" customFormat="1" ht="15.75" customHeight="1">
      <c r="C492" s="17"/>
      <c r="D492" s="66"/>
      <c r="E492" s="66"/>
      <c r="F492" s="12"/>
      <c r="G492" s="12"/>
      <c r="H492" s="12"/>
      <c r="I492" s="12"/>
      <c r="J492" s="12"/>
      <c r="K492" s="12"/>
    </row>
    <row r="493" spans="3:11" s="2" customFormat="1" ht="15.75" customHeight="1">
      <c r="C493" s="17"/>
      <c r="D493" s="66"/>
      <c r="E493" s="66"/>
      <c r="F493" s="12"/>
      <c r="G493" s="12"/>
      <c r="H493" s="12"/>
      <c r="I493" s="12"/>
      <c r="J493" s="12"/>
      <c r="K493" s="12"/>
    </row>
    <row r="494" spans="3:11" s="2" customFormat="1" ht="15.75" customHeight="1">
      <c r="C494" s="17"/>
      <c r="D494" s="66"/>
      <c r="E494" s="66"/>
      <c r="F494" s="12"/>
      <c r="G494" s="12"/>
      <c r="H494" s="12"/>
      <c r="I494" s="12"/>
      <c r="J494" s="12"/>
      <c r="K494" s="12"/>
    </row>
    <row r="495" spans="3:11" s="2" customFormat="1" ht="15.75" customHeight="1">
      <c r="C495" s="17"/>
      <c r="D495" s="66"/>
      <c r="E495" s="66"/>
      <c r="F495" s="12"/>
      <c r="G495" s="12"/>
      <c r="H495" s="12"/>
      <c r="I495" s="12"/>
      <c r="J495" s="12"/>
      <c r="K495" s="12"/>
    </row>
    <row r="496" spans="3:11" s="2" customFormat="1" ht="15.75" customHeight="1">
      <c r="C496" s="17"/>
      <c r="D496" s="66"/>
      <c r="E496" s="66"/>
      <c r="F496" s="12"/>
      <c r="G496" s="12"/>
      <c r="H496" s="12"/>
      <c r="I496" s="12"/>
      <c r="J496" s="12"/>
      <c r="K496" s="12"/>
    </row>
    <row r="497" spans="3:11" s="2" customFormat="1" ht="15.75" customHeight="1">
      <c r="C497" s="17"/>
      <c r="D497" s="66"/>
      <c r="E497" s="66"/>
      <c r="F497" s="12"/>
      <c r="G497" s="12"/>
      <c r="H497" s="12"/>
      <c r="I497" s="12"/>
      <c r="J497" s="12"/>
      <c r="K497" s="12"/>
    </row>
    <row r="498" spans="3:11" s="2" customFormat="1" ht="15.75" customHeight="1">
      <c r="C498" s="17"/>
      <c r="D498" s="66"/>
      <c r="E498" s="66"/>
      <c r="F498" s="12"/>
      <c r="G498" s="12"/>
      <c r="H498" s="12"/>
      <c r="I498" s="12"/>
      <c r="J498" s="12"/>
      <c r="K498" s="12"/>
    </row>
    <row r="499" spans="3:11" s="2" customFormat="1" ht="15.75" customHeight="1">
      <c r="C499" s="17"/>
      <c r="D499" s="66"/>
      <c r="E499" s="66"/>
      <c r="F499" s="12"/>
      <c r="G499" s="12"/>
      <c r="H499" s="12"/>
      <c r="I499" s="12"/>
      <c r="J499" s="12"/>
      <c r="K499" s="12"/>
    </row>
    <row r="500" spans="3:11" s="2" customFormat="1" ht="15.75" customHeight="1">
      <c r="C500" s="17"/>
      <c r="D500" s="66"/>
      <c r="E500" s="66"/>
      <c r="F500" s="12"/>
      <c r="G500" s="12"/>
      <c r="H500" s="12"/>
      <c r="I500" s="12"/>
      <c r="J500" s="12"/>
      <c r="K500" s="12"/>
    </row>
    <row r="501" spans="3:11" s="2" customFormat="1" ht="15.75" customHeight="1">
      <c r="C501" s="17"/>
      <c r="D501" s="66"/>
      <c r="E501" s="66"/>
      <c r="F501" s="12"/>
      <c r="G501" s="12"/>
      <c r="H501" s="12"/>
      <c r="I501" s="12"/>
      <c r="J501" s="12"/>
      <c r="K501" s="12"/>
    </row>
    <row r="502" spans="3:11" s="2" customFormat="1" ht="15.75" customHeight="1">
      <c r="C502" s="17"/>
      <c r="D502" s="66"/>
      <c r="E502" s="66"/>
      <c r="F502" s="12"/>
      <c r="G502" s="12"/>
      <c r="H502" s="12"/>
      <c r="I502" s="12"/>
      <c r="J502" s="12"/>
      <c r="K502" s="12"/>
    </row>
    <row r="503" spans="3:11" s="2" customFormat="1" ht="15.75" customHeight="1">
      <c r="C503" s="17"/>
      <c r="D503" s="66"/>
      <c r="E503" s="66"/>
      <c r="F503" s="12"/>
      <c r="G503" s="12"/>
      <c r="H503" s="12"/>
      <c r="I503" s="12"/>
      <c r="J503" s="12"/>
      <c r="K503" s="12"/>
    </row>
    <row r="504" spans="3:11" s="2" customFormat="1" ht="15.75" customHeight="1">
      <c r="C504" s="17"/>
      <c r="D504" s="66"/>
      <c r="E504" s="66"/>
      <c r="F504" s="12"/>
      <c r="G504" s="12"/>
      <c r="H504" s="12"/>
      <c r="I504" s="12"/>
      <c r="J504" s="12"/>
      <c r="K504" s="12"/>
    </row>
    <row r="505" spans="3:11" s="2" customFormat="1" ht="15.75" customHeight="1">
      <c r="C505" s="17"/>
      <c r="D505" s="66"/>
      <c r="E505" s="66"/>
      <c r="F505" s="12"/>
      <c r="G505" s="12"/>
      <c r="H505" s="12"/>
      <c r="I505" s="12"/>
      <c r="J505" s="12"/>
      <c r="K505" s="12"/>
    </row>
    <row r="506" spans="3:11" s="2" customFormat="1" ht="15.75" customHeight="1">
      <c r="C506" s="17"/>
      <c r="D506" s="66"/>
      <c r="E506" s="66"/>
      <c r="F506" s="12"/>
      <c r="G506" s="12"/>
      <c r="H506" s="12"/>
      <c r="I506" s="12"/>
      <c r="J506" s="12"/>
      <c r="K506" s="12"/>
    </row>
    <row r="507" spans="3:11" s="2" customFormat="1" ht="15.75" customHeight="1">
      <c r="C507" s="17"/>
      <c r="D507" s="66"/>
      <c r="E507" s="66"/>
      <c r="F507" s="12"/>
      <c r="G507" s="12"/>
      <c r="H507" s="12"/>
      <c r="I507" s="12"/>
      <c r="J507" s="12"/>
      <c r="K507" s="12"/>
    </row>
    <row r="508" spans="3:11" s="2" customFormat="1" ht="15.75" customHeight="1">
      <c r="C508" s="17"/>
      <c r="D508" s="66"/>
      <c r="E508" s="66"/>
      <c r="F508" s="12"/>
      <c r="G508" s="12"/>
      <c r="H508" s="12"/>
      <c r="I508" s="12"/>
      <c r="J508" s="12"/>
      <c r="K508" s="12"/>
    </row>
    <row r="509" spans="3:11" s="2" customFormat="1" ht="15.75" customHeight="1">
      <c r="C509" s="17"/>
      <c r="D509" s="66"/>
      <c r="E509" s="66"/>
      <c r="F509" s="12"/>
      <c r="G509" s="12"/>
      <c r="H509" s="12"/>
      <c r="I509" s="12"/>
      <c r="J509" s="12"/>
      <c r="K509" s="12"/>
    </row>
    <row r="510" spans="3:11" s="2" customFormat="1" ht="15.75" customHeight="1">
      <c r="C510" s="17"/>
      <c r="D510" s="66"/>
      <c r="E510" s="66"/>
      <c r="F510" s="12"/>
      <c r="G510" s="12"/>
      <c r="H510" s="12"/>
      <c r="I510" s="12"/>
      <c r="J510" s="12"/>
      <c r="K510" s="12"/>
    </row>
    <row r="511" spans="3:11" s="2" customFormat="1" ht="15.75" customHeight="1">
      <c r="C511" s="17"/>
      <c r="D511" s="66"/>
      <c r="E511" s="66"/>
      <c r="F511" s="12"/>
      <c r="G511" s="12"/>
      <c r="H511" s="12"/>
      <c r="I511" s="12"/>
      <c r="J511" s="12"/>
      <c r="K511" s="12"/>
    </row>
    <row r="512" spans="3:11" s="2" customFormat="1" ht="15.75" customHeight="1">
      <c r="C512" s="17"/>
      <c r="D512" s="66"/>
      <c r="E512" s="66"/>
      <c r="F512" s="12"/>
      <c r="G512" s="12"/>
      <c r="H512" s="12"/>
      <c r="I512" s="12"/>
      <c r="J512" s="12"/>
      <c r="K512" s="12"/>
    </row>
    <row r="513" spans="3:11" s="2" customFormat="1" ht="15.75" customHeight="1">
      <c r="C513" s="17"/>
      <c r="D513" s="66"/>
      <c r="E513" s="66"/>
      <c r="F513" s="12"/>
      <c r="G513" s="12"/>
      <c r="H513" s="12"/>
      <c r="I513" s="12"/>
      <c r="J513" s="12"/>
      <c r="K513" s="12"/>
    </row>
    <row r="514" spans="3:11" s="2" customFormat="1" ht="15.75" customHeight="1">
      <c r="C514" s="17"/>
      <c r="D514" s="66"/>
      <c r="E514" s="66"/>
      <c r="F514" s="12"/>
      <c r="G514" s="12"/>
      <c r="H514" s="12"/>
      <c r="I514" s="12"/>
      <c r="J514" s="12"/>
      <c r="K514" s="12"/>
    </row>
    <row r="515" spans="3:11" s="2" customFormat="1" ht="15.75" customHeight="1">
      <c r="C515" s="17"/>
      <c r="D515" s="66"/>
      <c r="E515" s="66"/>
      <c r="F515" s="12"/>
      <c r="G515" s="12"/>
      <c r="H515" s="12"/>
      <c r="I515" s="12"/>
      <c r="J515" s="12"/>
      <c r="K515" s="12"/>
    </row>
    <row r="516" spans="3:11" s="2" customFormat="1" ht="15.75" customHeight="1">
      <c r="C516" s="17"/>
      <c r="D516" s="66"/>
      <c r="E516" s="66"/>
      <c r="F516" s="12"/>
      <c r="G516" s="12"/>
      <c r="H516" s="12"/>
      <c r="I516" s="12"/>
      <c r="J516" s="12"/>
      <c r="K516" s="12"/>
    </row>
    <row r="517" spans="3:11" s="2" customFormat="1" ht="15.75" customHeight="1">
      <c r="C517" s="17"/>
      <c r="D517" s="66"/>
      <c r="E517" s="66"/>
      <c r="F517" s="12"/>
      <c r="G517" s="12"/>
      <c r="H517" s="12"/>
      <c r="I517" s="12"/>
      <c r="J517" s="12"/>
      <c r="K517" s="12"/>
    </row>
    <row r="518" spans="3:11" s="2" customFormat="1" ht="15.75" customHeight="1">
      <c r="C518" s="17"/>
      <c r="D518" s="66"/>
      <c r="E518" s="66"/>
      <c r="F518" s="12"/>
      <c r="G518" s="12"/>
      <c r="H518" s="12"/>
      <c r="I518" s="12"/>
      <c r="J518" s="12"/>
      <c r="K518" s="12"/>
    </row>
    <row r="519" spans="3:11" s="2" customFormat="1" ht="15.75" customHeight="1">
      <c r="C519" s="17"/>
      <c r="D519" s="66"/>
      <c r="E519" s="66"/>
      <c r="F519" s="12"/>
      <c r="G519" s="12"/>
      <c r="H519" s="12"/>
      <c r="I519" s="12"/>
      <c r="J519" s="12"/>
      <c r="K519" s="12"/>
    </row>
    <row r="520" spans="3:11" s="2" customFormat="1" ht="15.75" customHeight="1">
      <c r="C520" s="17"/>
      <c r="D520" s="66"/>
      <c r="E520" s="66"/>
      <c r="F520" s="12"/>
      <c r="G520" s="12"/>
      <c r="H520" s="12"/>
      <c r="I520" s="12"/>
      <c r="J520" s="12"/>
      <c r="K520" s="12"/>
    </row>
    <row r="521" spans="3:11" s="2" customFormat="1" ht="15.75" customHeight="1">
      <c r="C521" s="17"/>
      <c r="D521" s="66"/>
      <c r="E521" s="66"/>
      <c r="F521" s="12"/>
      <c r="G521" s="12"/>
      <c r="H521" s="12"/>
      <c r="I521" s="12"/>
      <c r="J521" s="12"/>
      <c r="K521" s="12"/>
    </row>
    <row r="522" spans="3:11" s="2" customFormat="1" ht="15.75" customHeight="1">
      <c r="C522" s="17"/>
      <c r="D522" s="66"/>
      <c r="E522" s="66"/>
      <c r="F522" s="12"/>
      <c r="G522" s="12"/>
      <c r="H522" s="12"/>
      <c r="I522" s="12"/>
      <c r="J522" s="12"/>
      <c r="K522" s="12"/>
    </row>
    <row r="523" spans="3:11" s="2" customFormat="1" ht="15.75" customHeight="1">
      <c r="C523" s="17"/>
      <c r="D523" s="66"/>
      <c r="E523" s="66"/>
      <c r="F523" s="12"/>
      <c r="G523" s="12"/>
      <c r="H523" s="12"/>
      <c r="I523" s="12"/>
      <c r="J523" s="12"/>
      <c r="K523" s="12"/>
    </row>
    <row r="524" spans="3:11" s="2" customFormat="1" ht="15.75" customHeight="1">
      <c r="C524" s="17"/>
      <c r="D524" s="66"/>
      <c r="E524" s="66"/>
      <c r="F524" s="12"/>
      <c r="G524" s="12"/>
      <c r="H524" s="12"/>
      <c r="I524" s="12"/>
      <c r="J524" s="12"/>
      <c r="K524" s="12"/>
    </row>
    <row r="525" spans="3:11" s="2" customFormat="1" ht="15.75" customHeight="1">
      <c r="C525" s="17"/>
      <c r="D525" s="66"/>
      <c r="E525" s="66"/>
      <c r="F525" s="12"/>
      <c r="G525" s="12"/>
      <c r="H525" s="12"/>
      <c r="I525" s="12"/>
      <c r="J525" s="12"/>
      <c r="K525" s="12"/>
    </row>
    <row r="526" spans="3:11" s="2" customFormat="1" ht="15.75" customHeight="1">
      <c r="C526" s="17"/>
      <c r="D526" s="66"/>
      <c r="E526" s="66"/>
      <c r="F526" s="12"/>
      <c r="G526" s="12"/>
      <c r="H526" s="12"/>
      <c r="I526" s="12"/>
      <c r="J526" s="12"/>
      <c r="K526" s="12"/>
    </row>
    <row r="527" spans="3:11" s="2" customFormat="1" ht="15.75" customHeight="1">
      <c r="C527" s="17"/>
      <c r="D527" s="66"/>
      <c r="E527" s="66"/>
      <c r="F527" s="12"/>
      <c r="G527" s="12"/>
      <c r="H527" s="12"/>
      <c r="I527" s="12"/>
      <c r="J527" s="12"/>
      <c r="K527" s="12"/>
    </row>
    <row r="528" spans="3:11" s="2" customFormat="1" ht="15.75" customHeight="1">
      <c r="C528" s="17"/>
      <c r="D528" s="66"/>
      <c r="E528" s="66"/>
      <c r="F528" s="12"/>
      <c r="G528" s="12"/>
      <c r="H528" s="12"/>
      <c r="I528" s="12"/>
      <c r="J528" s="12"/>
      <c r="K528" s="12"/>
    </row>
    <row r="529" spans="3:11" s="2" customFormat="1" ht="15.75" customHeight="1">
      <c r="C529" s="17"/>
      <c r="D529" s="66"/>
      <c r="E529" s="66"/>
      <c r="F529" s="12"/>
      <c r="G529" s="12"/>
      <c r="H529" s="12"/>
      <c r="I529" s="12"/>
      <c r="J529" s="12"/>
      <c r="K529" s="12"/>
    </row>
    <row r="530" spans="3:11" s="2" customFormat="1" ht="15.75" customHeight="1">
      <c r="C530" s="17"/>
      <c r="D530" s="66"/>
      <c r="E530" s="66"/>
      <c r="F530" s="12"/>
      <c r="G530" s="12"/>
      <c r="H530" s="12"/>
      <c r="I530" s="12"/>
      <c r="J530" s="12"/>
      <c r="K530" s="12"/>
    </row>
    <row r="531" spans="3:11" s="2" customFormat="1" ht="15.75" customHeight="1">
      <c r="C531" s="17"/>
      <c r="D531" s="66"/>
      <c r="E531" s="66"/>
      <c r="F531" s="12"/>
      <c r="G531" s="12"/>
      <c r="H531" s="12"/>
      <c r="I531" s="12"/>
      <c r="J531" s="12"/>
      <c r="K531" s="12"/>
    </row>
    <row r="532" spans="3:11" s="2" customFormat="1" ht="15.75" customHeight="1">
      <c r="C532" s="17"/>
      <c r="D532" s="66"/>
      <c r="E532" s="66"/>
      <c r="F532" s="12"/>
      <c r="G532" s="12"/>
      <c r="H532" s="12"/>
      <c r="I532" s="12"/>
      <c r="J532" s="12"/>
      <c r="K532" s="12"/>
    </row>
    <row r="533" spans="3:11" s="2" customFormat="1" ht="15.75" customHeight="1">
      <c r="C533" s="17"/>
      <c r="D533" s="66"/>
      <c r="E533" s="66"/>
      <c r="F533" s="12"/>
      <c r="G533" s="12"/>
      <c r="H533" s="12"/>
      <c r="I533" s="12"/>
      <c r="J533" s="12"/>
      <c r="K533" s="12"/>
    </row>
    <row r="534" spans="3:11" s="2" customFormat="1" ht="15.75" customHeight="1">
      <c r="C534" s="17"/>
      <c r="D534" s="66"/>
      <c r="E534" s="66"/>
      <c r="F534" s="12"/>
      <c r="G534" s="12"/>
      <c r="H534" s="12"/>
      <c r="I534" s="12"/>
      <c r="J534" s="12"/>
      <c r="K534" s="12"/>
    </row>
    <row r="535" spans="3:11" s="2" customFormat="1" ht="15.75" customHeight="1">
      <c r="C535" s="17"/>
      <c r="D535" s="66"/>
      <c r="E535" s="66"/>
      <c r="F535" s="12"/>
      <c r="G535" s="12"/>
      <c r="H535" s="12"/>
      <c r="I535" s="12"/>
      <c r="J535" s="12"/>
      <c r="K535" s="12"/>
    </row>
    <row r="536" spans="3:11" s="2" customFormat="1" ht="15.75" customHeight="1">
      <c r="C536" s="17"/>
      <c r="D536" s="66"/>
      <c r="E536" s="66"/>
      <c r="F536" s="12"/>
      <c r="G536" s="12"/>
      <c r="H536" s="12"/>
      <c r="I536" s="12"/>
      <c r="J536" s="12"/>
      <c r="K536" s="12"/>
    </row>
    <row r="537" spans="3:11" s="2" customFormat="1" ht="15.75" customHeight="1">
      <c r="C537" s="17"/>
      <c r="D537" s="66"/>
      <c r="E537" s="66"/>
      <c r="F537" s="12"/>
      <c r="G537" s="12"/>
      <c r="H537" s="12"/>
      <c r="I537" s="12"/>
      <c r="J537" s="12"/>
      <c r="K537" s="12"/>
    </row>
    <row r="538" spans="3:11" s="2" customFormat="1" ht="15.75" customHeight="1">
      <c r="C538" s="17"/>
      <c r="D538" s="66"/>
      <c r="E538" s="66"/>
      <c r="F538" s="12"/>
      <c r="G538" s="12"/>
      <c r="H538" s="12"/>
      <c r="I538" s="12"/>
      <c r="J538" s="12"/>
      <c r="K538" s="12"/>
    </row>
    <row r="539" spans="3:11" s="2" customFormat="1" ht="15.75" customHeight="1">
      <c r="C539" s="17"/>
      <c r="D539" s="66"/>
      <c r="E539" s="66"/>
      <c r="F539" s="12"/>
      <c r="G539" s="12"/>
      <c r="H539" s="12"/>
      <c r="I539" s="12"/>
      <c r="J539" s="12"/>
      <c r="K539" s="12"/>
    </row>
    <row r="540" spans="3:11" s="2" customFormat="1" ht="15.75" customHeight="1">
      <c r="C540" s="17"/>
      <c r="D540" s="66"/>
      <c r="E540" s="66"/>
      <c r="F540" s="12"/>
      <c r="G540" s="12"/>
      <c r="H540" s="12"/>
      <c r="I540" s="12"/>
      <c r="J540" s="12"/>
      <c r="K540" s="12"/>
    </row>
    <row r="541" spans="3:11" s="2" customFormat="1" ht="15.75" customHeight="1">
      <c r="C541" s="17"/>
      <c r="D541" s="66"/>
      <c r="E541" s="66"/>
      <c r="F541" s="12"/>
      <c r="G541" s="12"/>
      <c r="H541" s="12"/>
      <c r="I541" s="12"/>
      <c r="J541" s="12"/>
      <c r="K541" s="12"/>
    </row>
    <row r="542" spans="3:11" s="2" customFormat="1" ht="15.75" customHeight="1">
      <c r="C542" s="17"/>
      <c r="D542" s="66"/>
      <c r="E542" s="66"/>
      <c r="F542" s="12"/>
      <c r="G542" s="12"/>
      <c r="H542" s="12"/>
      <c r="I542" s="12"/>
      <c r="J542" s="12"/>
      <c r="K542" s="12"/>
    </row>
    <row r="543" spans="3:11" s="2" customFormat="1" ht="15.75" customHeight="1">
      <c r="C543" s="17"/>
      <c r="D543" s="66"/>
      <c r="E543" s="66"/>
      <c r="F543" s="12"/>
      <c r="G543" s="12"/>
      <c r="H543" s="12"/>
      <c r="I543" s="12"/>
      <c r="J543" s="12"/>
      <c r="K543" s="12"/>
    </row>
    <row r="544" spans="3:11" s="2" customFormat="1" ht="15.75" customHeight="1">
      <c r="C544" s="17"/>
      <c r="D544" s="66"/>
      <c r="E544" s="66"/>
      <c r="F544" s="12"/>
      <c r="G544" s="12"/>
      <c r="H544" s="12"/>
      <c r="I544" s="12"/>
      <c r="J544" s="12"/>
      <c r="K544" s="12"/>
    </row>
    <row r="545" spans="3:11" s="2" customFormat="1" ht="15.75" customHeight="1">
      <c r="C545" s="17"/>
      <c r="D545" s="66"/>
      <c r="E545" s="66"/>
      <c r="F545" s="12"/>
      <c r="G545" s="12"/>
      <c r="H545" s="12"/>
      <c r="I545" s="12"/>
      <c r="J545" s="12"/>
      <c r="K545" s="12"/>
    </row>
    <row r="546" spans="3:11" s="2" customFormat="1" ht="15.75" customHeight="1">
      <c r="C546" s="17"/>
      <c r="D546" s="66"/>
      <c r="E546" s="66"/>
      <c r="F546" s="12"/>
      <c r="G546" s="12"/>
      <c r="H546" s="12"/>
      <c r="I546" s="12"/>
      <c r="J546" s="12"/>
      <c r="K546" s="12"/>
    </row>
    <row r="547" spans="3:11" s="2" customFormat="1" ht="15.75" customHeight="1">
      <c r="C547" s="17"/>
      <c r="D547" s="66"/>
      <c r="E547" s="66"/>
      <c r="F547" s="12"/>
      <c r="G547" s="12"/>
      <c r="H547" s="12"/>
      <c r="I547" s="12"/>
      <c r="J547" s="12"/>
      <c r="K547" s="12"/>
    </row>
  </sheetData>
  <sortState ref="C6:E11">
    <sortCondition descending="1" ref="D6:D9"/>
  </sortState>
  <mergeCells count="2">
    <mergeCell ref="B4:E4"/>
    <mergeCell ref="AA4:AD4"/>
  </mergeCells>
  <pageMargins left="0.7" right="0.7" top="0.75" bottom="0.75" header="0.3" footer="0.3"/>
  <pageSetup orientation="portrait" horizontalDpi="0" verticalDpi="0" r:id="rId1"/>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4"/>
  <dimension ref="A1:AZ550"/>
  <sheetViews>
    <sheetView showGridLines="0" topLeftCell="AL1" zoomScale="90" zoomScaleNormal="90" zoomScalePageLayoutView="90" workbookViewId="0">
      <selection activeCell="AW25" sqref="AW25"/>
    </sheetView>
  </sheetViews>
  <sheetFormatPr defaultColWidth="8.875" defaultRowHeight="15.75" customHeight="1"/>
  <cols>
    <col min="1" max="1" width="3.5" style="47" customWidth="1"/>
    <col min="2" max="2" width="13.5" style="47" customWidth="1"/>
    <col min="3" max="3" width="11.375" style="47" customWidth="1"/>
    <col min="4" max="4" width="33.875" style="47" customWidth="1"/>
    <col min="5" max="5" width="21.375" style="47" customWidth="1"/>
    <col min="6" max="7" width="16.625" style="47" customWidth="1"/>
    <col min="8" max="8" width="19.625" style="47" customWidth="1"/>
    <col min="9" max="13" width="9.375" style="47" customWidth="1"/>
    <col min="14" max="14" width="25.125" style="47" customWidth="1"/>
    <col min="15" max="15" width="15.75" style="47" customWidth="1"/>
    <col min="16" max="16" width="34.375" style="47" customWidth="1"/>
    <col min="17" max="18" width="16.625" style="47" customWidth="1"/>
    <col min="19" max="19" width="24.125" style="47" customWidth="1"/>
    <col min="20" max="20" width="22" style="47" customWidth="1"/>
    <col min="21" max="21" width="12.5" style="47" customWidth="1"/>
    <col min="22" max="22" width="16.625" style="47" customWidth="1"/>
    <col min="23" max="23" width="17.5" style="47" customWidth="1"/>
    <col min="24" max="24" width="15.625" style="47" customWidth="1"/>
    <col min="25" max="25" width="64.5" style="47" customWidth="1"/>
    <col min="26" max="26" width="13.125" style="47" customWidth="1"/>
    <col min="27" max="27" width="33.375" style="47" customWidth="1"/>
    <col min="28" max="28" width="16" style="5" customWidth="1"/>
    <col min="29" max="29" width="16" style="47" customWidth="1"/>
    <col min="30" max="32" width="13.125" style="47" customWidth="1"/>
    <col min="33" max="34" width="19.375" style="47" customWidth="1"/>
    <col min="35" max="35" width="29.5" style="47" customWidth="1"/>
    <col min="36" max="36" width="14.125" style="47" customWidth="1"/>
    <col min="37" max="37" width="29.375" style="47" customWidth="1"/>
    <col min="38" max="38" width="20.125" style="47" bestFit="1" customWidth="1"/>
    <col min="39" max="39" width="15" style="47" bestFit="1" customWidth="1"/>
    <col min="40" max="42" width="8.875" style="47"/>
    <col min="43" max="43" width="17.5" style="47" customWidth="1"/>
    <col min="44" max="44" width="9.5" style="47" customWidth="1"/>
    <col min="45" max="46" width="10.125" style="47" customWidth="1"/>
    <col min="47" max="48" width="8.875" style="47"/>
    <col min="49" max="49" width="20.125" style="47" bestFit="1" customWidth="1"/>
    <col min="50" max="50" width="15.25" style="47" customWidth="1"/>
    <col min="51" max="51" width="17.75" style="47" customWidth="1"/>
    <col min="52" max="52" width="21.625" style="47" customWidth="1"/>
    <col min="53" max="53" width="8.875" style="47"/>
    <col min="54" max="56" width="9.875" style="47" customWidth="1"/>
    <col min="57" max="16384" width="8.875" style="47"/>
  </cols>
  <sheetData>
    <row r="1" spans="2:51" ht="16.5" customHeight="1">
      <c r="AB1" s="47"/>
    </row>
    <row r="2" spans="2:51">
      <c r="D2" s="113" t="s">
        <v>160</v>
      </c>
      <c r="V2" s="113" t="s">
        <v>161</v>
      </c>
      <c r="AH2" s="113" t="s">
        <v>164</v>
      </c>
      <c r="AW2" s="46" t="s">
        <v>165</v>
      </c>
    </row>
    <row r="3" spans="2:51" ht="16.5" customHeight="1"/>
    <row r="4" spans="2:51" ht="16.5" customHeight="1">
      <c r="D4" s="6"/>
      <c r="P4" s="184" t="s">
        <v>1091</v>
      </c>
    </row>
    <row r="5" spans="2:51" ht="16.5" customHeight="1">
      <c r="B5" s="133" t="s">
        <v>1079</v>
      </c>
      <c r="C5" s="133" t="s">
        <v>1078</v>
      </c>
      <c r="D5" s="140" t="s">
        <v>297</v>
      </c>
      <c r="E5" s="96" t="s">
        <v>244</v>
      </c>
      <c r="F5" s="96" t="s">
        <v>239</v>
      </c>
      <c r="G5" s="96" t="s">
        <v>245</v>
      </c>
      <c r="P5" s="374" t="s">
        <v>1075</v>
      </c>
      <c r="Q5" s="375">
        <v>43031</v>
      </c>
      <c r="R5" s="375">
        <v>43133</v>
      </c>
      <c r="S5" s="375">
        <v>43214</v>
      </c>
      <c r="T5" s="375">
        <v>43294</v>
      </c>
      <c r="V5" s="246" t="s">
        <v>90</v>
      </c>
      <c r="W5" s="171" t="s">
        <v>91</v>
      </c>
      <c r="X5" s="171" t="s">
        <v>92</v>
      </c>
      <c r="AF5" s="185"/>
      <c r="AH5" s="129" t="s">
        <v>90</v>
      </c>
      <c r="AI5" s="96" t="s">
        <v>91</v>
      </c>
      <c r="AJ5" s="96" t="s">
        <v>92</v>
      </c>
      <c r="AW5" s="129" t="s">
        <v>90</v>
      </c>
      <c r="AX5" s="96" t="s">
        <v>91</v>
      </c>
      <c r="AY5" s="96" t="s">
        <v>92</v>
      </c>
    </row>
    <row r="6" spans="2:51" ht="16.5" customHeight="1">
      <c r="D6" s="147" t="s">
        <v>289</v>
      </c>
      <c r="E6" s="42">
        <f>AVERAGEIF($N$45:$N$548,"&gt;0",$N$45:$N$548)</f>
        <v>0.45026315789473703</v>
      </c>
      <c r="F6" s="48">
        <f>COUNTIF($N$45:$N$548,"&gt;0")</f>
        <v>76</v>
      </c>
      <c r="G6" s="49">
        <f t="shared" ref="G6:G16" si="0">F6/$F$19</f>
        <v>0.88372093023255816</v>
      </c>
      <c r="P6" s="96" t="s">
        <v>90</v>
      </c>
      <c r="Q6" s="96" t="s">
        <v>1085</v>
      </c>
      <c r="R6" s="96" t="s">
        <v>1085</v>
      </c>
      <c r="S6" s="96" t="s">
        <v>1085</v>
      </c>
      <c r="T6" s="96" t="s">
        <v>1085</v>
      </c>
      <c r="U6" s="303"/>
      <c r="V6" s="135" t="s">
        <v>298</v>
      </c>
      <c r="W6" s="49">
        <f t="shared" ref="W6:W14" si="1">X6/$X$18</f>
        <v>0.38372093023255816</v>
      </c>
      <c r="X6" s="48">
        <f t="shared" ref="X6:X13" si="2">COUNTIFS($AB$45:$AF$548,V6)</f>
        <v>33</v>
      </c>
      <c r="AF6" s="48"/>
      <c r="AH6" s="5" t="s">
        <v>88</v>
      </c>
      <c r="AI6" s="49">
        <f>AJ6/$AJ$9</f>
        <v>0.15116279069767441</v>
      </c>
      <c r="AJ6" s="48">
        <f>COUNTIFS($AG$45:$AG$548,AH6)</f>
        <v>13</v>
      </c>
      <c r="AW6" s="114" t="s">
        <v>495</v>
      </c>
      <c r="AX6" s="49">
        <f t="shared" ref="AX6:AX13" si="3">AY6/$AY$15</f>
        <v>0.29166666666666669</v>
      </c>
      <c r="AY6" s="48">
        <f t="shared" ref="AY6:AY13" si="4">COUNTIFS($AJ$45:$AL$548,AW6)</f>
        <v>7</v>
      </c>
    </row>
    <row r="7" spans="2:51" ht="16.5" customHeight="1">
      <c r="B7" s="47">
        <f>RANK(E7,$E$7:$E$15)</f>
        <v>4</v>
      </c>
      <c r="C7" s="47">
        <f>RANK(F7,$F$7:$F$15)</f>
        <v>1</v>
      </c>
      <c r="D7" s="147" t="s">
        <v>118</v>
      </c>
      <c r="E7" s="42">
        <f>AVERAGEIF($H$45:$H$548,"&gt;0",$H$45:$H$548)</f>
        <v>0.2395744680851063</v>
      </c>
      <c r="F7" s="48">
        <f>COUNTIF($H$45:$H$548,"&gt;0")</f>
        <v>47</v>
      </c>
      <c r="G7" s="49">
        <f t="shared" si="0"/>
        <v>0.54651162790697672</v>
      </c>
      <c r="P7" s="108" t="s">
        <v>115</v>
      </c>
      <c r="Q7" s="384">
        <v>0.03</v>
      </c>
      <c r="R7" s="407">
        <v>2.9642857142857155E-2</v>
      </c>
      <c r="S7" s="41">
        <v>0.04</v>
      </c>
      <c r="T7" s="408">
        <v>0.05</v>
      </c>
      <c r="U7" s="300"/>
      <c r="V7" s="135" t="s">
        <v>270</v>
      </c>
      <c r="W7" s="49">
        <f t="shared" si="1"/>
        <v>0.46511627906976744</v>
      </c>
      <c r="X7" s="48">
        <f t="shared" si="2"/>
        <v>40</v>
      </c>
      <c r="AF7" s="48"/>
      <c r="AH7" s="5" t="s">
        <v>87</v>
      </c>
      <c r="AI7" s="49">
        <f>AJ7/$AJ$9</f>
        <v>0.84883720930232553</v>
      </c>
      <c r="AJ7" s="48">
        <f>COUNTIFS($AG$45:$AG$548,AH7)</f>
        <v>73</v>
      </c>
      <c r="AW7" s="114" t="s">
        <v>215</v>
      </c>
      <c r="AX7" s="49">
        <f t="shared" si="3"/>
        <v>0.29166666666666669</v>
      </c>
      <c r="AY7" s="48">
        <f t="shared" si="4"/>
        <v>7</v>
      </c>
    </row>
    <row r="8" spans="2:51" ht="16.5" customHeight="1">
      <c r="B8" s="47">
        <f t="shared" ref="B8:B15" si="5">RANK(E8,$E$7:$E$15)</f>
        <v>8</v>
      </c>
      <c r="C8" s="47">
        <f t="shared" ref="C8:C15" si="6">RANK(F8,$F$7:$F$15)</f>
        <v>5</v>
      </c>
      <c r="D8" s="147" t="s">
        <v>115</v>
      </c>
      <c r="E8" s="42">
        <f>AVERAGEIF($E$45:$E$548,"&gt;0",$E$45:$E$548)</f>
        <v>3.7692307692307699E-2</v>
      </c>
      <c r="F8" s="48">
        <f>COUNTIF($E$45:$E$548,"&gt;0")</f>
        <v>26</v>
      </c>
      <c r="G8" s="49">
        <f t="shared" si="0"/>
        <v>0.30232558139534882</v>
      </c>
      <c r="P8" s="108" t="s">
        <v>116</v>
      </c>
      <c r="Q8" s="384">
        <v>0.23149999999999998</v>
      </c>
      <c r="R8" s="407">
        <v>0.21886363636363626</v>
      </c>
      <c r="S8" s="41">
        <v>0.21</v>
      </c>
      <c r="T8" s="408">
        <v>0.24</v>
      </c>
      <c r="U8" s="300"/>
      <c r="V8" s="135" t="s">
        <v>210</v>
      </c>
      <c r="W8" s="49">
        <f t="shared" si="1"/>
        <v>0.20930232558139536</v>
      </c>
      <c r="X8" s="48">
        <f t="shared" si="2"/>
        <v>18</v>
      </c>
      <c r="AF8" s="48"/>
      <c r="AI8" s="49"/>
      <c r="AJ8" s="48"/>
      <c r="AW8" s="114" t="s">
        <v>233</v>
      </c>
      <c r="AX8" s="49">
        <f t="shared" si="3"/>
        <v>0.125</v>
      </c>
      <c r="AY8" s="48">
        <f t="shared" si="4"/>
        <v>3</v>
      </c>
    </row>
    <row r="9" spans="2:51" ht="16.5" customHeight="1">
      <c r="B9" s="47">
        <f t="shared" si="5"/>
        <v>3</v>
      </c>
      <c r="C9" s="47">
        <f t="shared" si="6"/>
        <v>2</v>
      </c>
      <c r="D9" s="147" t="s">
        <v>116</v>
      </c>
      <c r="E9" s="42">
        <f>AVERAGEIF($F$45:$F$548,"&gt;0",$F$45:$F$548)</f>
        <v>0.27463414634146338</v>
      </c>
      <c r="F9" s="48">
        <f>COUNTIF($F$45:$F$548,"&gt;0")</f>
        <v>41</v>
      </c>
      <c r="G9" s="49">
        <f t="shared" si="0"/>
        <v>0.47674418604651164</v>
      </c>
      <c r="P9" s="108" t="s">
        <v>118</v>
      </c>
      <c r="Q9" s="384">
        <v>0.20170454545454544</v>
      </c>
      <c r="R9" s="407">
        <v>0.26187500000000002</v>
      </c>
      <c r="S9" s="41">
        <v>0.26</v>
      </c>
      <c r="T9" s="408">
        <v>0.23</v>
      </c>
      <c r="U9" s="300"/>
      <c r="V9" s="135" t="s">
        <v>495</v>
      </c>
      <c r="W9" s="49">
        <f t="shared" si="1"/>
        <v>0.32558139534883723</v>
      </c>
      <c r="X9" s="48">
        <f t="shared" si="2"/>
        <v>28</v>
      </c>
      <c r="AF9" s="48"/>
      <c r="AH9" s="129" t="s">
        <v>93</v>
      </c>
      <c r="AI9" s="152"/>
      <c r="AJ9" s="96">
        <f>SUM(AJ6:AJ8)</f>
        <v>86</v>
      </c>
      <c r="AW9" s="134" t="s">
        <v>210</v>
      </c>
      <c r="AX9" s="49">
        <f t="shared" si="3"/>
        <v>8.3333333333333329E-2</v>
      </c>
      <c r="AY9" s="48">
        <f t="shared" si="4"/>
        <v>2</v>
      </c>
    </row>
    <row r="10" spans="2:51" ht="16.5" customHeight="1">
      <c r="B10" s="47">
        <f t="shared" si="5"/>
        <v>5</v>
      </c>
      <c r="C10" s="47">
        <f t="shared" si="6"/>
        <v>3</v>
      </c>
      <c r="D10" s="147" t="s">
        <v>120</v>
      </c>
      <c r="E10" s="42">
        <f>AVERAGEIF($J$45:$J$548,"&gt;0",$J$45:$J$548)</f>
        <v>0.23000000000000004</v>
      </c>
      <c r="F10" s="48">
        <f>COUNTIF($J$45:$J$548,"&gt;0")</f>
        <v>37</v>
      </c>
      <c r="G10" s="49">
        <f t="shared" si="0"/>
        <v>0.43023255813953487</v>
      </c>
      <c r="P10" s="108" t="s">
        <v>117</v>
      </c>
      <c r="Q10" s="384">
        <v>0.22102941176470592</v>
      </c>
      <c r="R10" s="407">
        <v>0.31724999999999992</v>
      </c>
      <c r="S10" s="41">
        <v>0.24</v>
      </c>
      <c r="T10" s="408">
        <v>0.27</v>
      </c>
      <c r="U10" s="300"/>
      <c r="V10" s="135" t="s">
        <v>233</v>
      </c>
      <c r="W10" s="49">
        <f t="shared" si="1"/>
        <v>0.19767441860465115</v>
      </c>
      <c r="X10" s="48">
        <f t="shared" si="2"/>
        <v>17</v>
      </c>
      <c r="AF10" s="48"/>
      <c r="AI10" s="49"/>
      <c r="AJ10" s="48"/>
      <c r="AW10" s="134" t="s">
        <v>213</v>
      </c>
      <c r="AX10" s="49">
        <f t="shared" si="3"/>
        <v>8.3333333333333329E-2</v>
      </c>
      <c r="AY10" s="48">
        <f t="shared" si="4"/>
        <v>2</v>
      </c>
    </row>
    <row r="11" spans="2:51" ht="16.5" customHeight="1">
      <c r="B11" s="47">
        <f t="shared" si="5"/>
        <v>1</v>
      </c>
      <c r="C11" s="47">
        <f t="shared" si="6"/>
        <v>6</v>
      </c>
      <c r="D11" s="147" t="s">
        <v>121</v>
      </c>
      <c r="E11" s="42">
        <f>AVERAGEIF($K$45:$K$548,"&gt;0",$K$45:$K$548)</f>
        <v>0.29190476190476194</v>
      </c>
      <c r="F11" s="48">
        <f>COUNTIF($K$45:$K$548,"&gt;0")</f>
        <v>21</v>
      </c>
      <c r="G11" s="49">
        <f t="shared" si="0"/>
        <v>0.2441860465116279</v>
      </c>
      <c r="P11" s="109" t="s">
        <v>123</v>
      </c>
      <c r="Q11" s="384">
        <v>0.17382352941176468</v>
      </c>
      <c r="R11" s="407">
        <v>0.18000000000000002</v>
      </c>
      <c r="S11" s="81">
        <v>0.2</v>
      </c>
      <c r="T11" s="408">
        <v>0.31</v>
      </c>
      <c r="U11" s="303"/>
      <c r="V11" s="135" t="s">
        <v>269</v>
      </c>
      <c r="W11" s="49">
        <f t="shared" si="1"/>
        <v>9.3023255813953487E-2</v>
      </c>
      <c r="X11" s="48">
        <f t="shared" si="2"/>
        <v>8</v>
      </c>
      <c r="AF11" s="48"/>
      <c r="AW11" s="114" t="s">
        <v>292</v>
      </c>
      <c r="AX11" s="49">
        <f t="shared" si="3"/>
        <v>4.1666666666666664E-2</v>
      </c>
      <c r="AY11" s="48">
        <f t="shared" si="4"/>
        <v>1</v>
      </c>
    </row>
    <row r="12" spans="2:51" ht="16.5" customHeight="1">
      <c r="B12" s="47">
        <f t="shared" si="5"/>
        <v>9</v>
      </c>
      <c r="C12" s="47">
        <f t="shared" si="6"/>
        <v>7</v>
      </c>
      <c r="D12" s="147" t="s">
        <v>122</v>
      </c>
      <c r="E12" s="42">
        <f>AVERAGEIF($L$45:$L$548,"&gt;0",$L$45:$L$548)</f>
        <v>3.2105263157894741E-2</v>
      </c>
      <c r="F12" s="48">
        <f>COUNTIF($L$45:$L$548,"&gt;0")</f>
        <v>19</v>
      </c>
      <c r="G12" s="49">
        <f t="shared" si="0"/>
        <v>0.22093023255813954</v>
      </c>
      <c r="P12" s="409" t="s">
        <v>120</v>
      </c>
      <c r="Q12" s="384">
        <v>0.33232558139534879</v>
      </c>
      <c r="R12" s="407">
        <v>0.29469387755102044</v>
      </c>
      <c r="S12" s="373">
        <v>0.28000000000000003</v>
      </c>
      <c r="T12" s="408">
        <v>0.25</v>
      </c>
      <c r="U12" s="303"/>
      <c r="V12" s="156" t="s">
        <v>213</v>
      </c>
      <c r="W12" s="49">
        <f t="shared" si="1"/>
        <v>0.16279069767441862</v>
      </c>
      <c r="X12" s="48">
        <f t="shared" si="2"/>
        <v>14</v>
      </c>
      <c r="AF12" s="44"/>
      <c r="AW12" s="134" t="s">
        <v>298</v>
      </c>
      <c r="AX12" s="49">
        <f t="shared" si="3"/>
        <v>4.1666666666666664E-2</v>
      </c>
      <c r="AY12" s="48">
        <f t="shared" si="4"/>
        <v>1</v>
      </c>
    </row>
    <row r="13" spans="2:51" ht="16.5" customHeight="1">
      <c r="B13" s="47">
        <f t="shared" si="5"/>
        <v>2</v>
      </c>
      <c r="C13" s="47">
        <f t="shared" si="6"/>
        <v>4</v>
      </c>
      <c r="D13" s="147" t="s">
        <v>117</v>
      </c>
      <c r="E13" s="42">
        <f>AVERAGEIF($G$45:$G$548,"&gt;0",$G$45:$G$548)</f>
        <v>0.29057142857142859</v>
      </c>
      <c r="F13" s="48">
        <f>COUNTIF($G$45:$G552,"&gt;0")</f>
        <v>35</v>
      </c>
      <c r="G13" s="49">
        <f t="shared" si="0"/>
        <v>0.40697674418604651</v>
      </c>
      <c r="P13" s="409" t="s">
        <v>121</v>
      </c>
      <c r="Q13" s="384">
        <v>0.22380952380952382</v>
      </c>
      <c r="R13" s="407">
        <v>0.14241379310344823</v>
      </c>
      <c r="S13" s="373">
        <v>0.43</v>
      </c>
      <c r="T13" s="408">
        <v>0.31</v>
      </c>
      <c r="U13" s="303"/>
      <c r="V13" s="135" t="s">
        <v>271</v>
      </c>
      <c r="W13" s="49">
        <f t="shared" si="1"/>
        <v>4.6511627906976744E-2</v>
      </c>
      <c r="X13" s="48">
        <f t="shared" si="2"/>
        <v>4</v>
      </c>
      <c r="AW13" s="134" t="s">
        <v>94</v>
      </c>
      <c r="AX13" s="49">
        <f t="shared" si="3"/>
        <v>4.1666666666666664E-2</v>
      </c>
      <c r="AY13" s="48">
        <f t="shared" si="4"/>
        <v>1</v>
      </c>
    </row>
    <row r="14" spans="2:51" ht="16.5" customHeight="1">
      <c r="B14" s="47">
        <f t="shared" si="5"/>
        <v>7</v>
      </c>
      <c r="C14" s="47">
        <f t="shared" si="6"/>
        <v>8</v>
      </c>
      <c r="D14" s="147" t="s">
        <v>119</v>
      </c>
      <c r="E14" s="42">
        <f>AVERAGEIF($I$45:$I$548,"&gt;0",$I$45:$I$548)</f>
        <v>0.14000000000000001</v>
      </c>
      <c r="F14" s="48">
        <f>COUNTIF($I$45:$I$548,"&gt;0")</f>
        <v>10</v>
      </c>
      <c r="G14" s="49">
        <f t="shared" si="0"/>
        <v>0.11627906976744186</v>
      </c>
      <c r="P14" s="409" t="s">
        <v>119</v>
      </c>
      <c r="Q14" s="384">
        <v>4.6818181818181828E-2</v>
      </c>
      <c r="R14" s="407">
        <v>3.0208333333333337E-2</v>
      </c>
      <c r="S14" s="373">
        <v>0.02</v>
      </c>
      <c r="T14" s="408">
        <v>0.03</v>
      </c>
      <c r="U14" s="300"/>
      <c r="V14" s="114" t="s">
        <v>94</v>
      </c>
      <c r="W14" s="49">
        <f t="shared" si="1"/>
        <v>5.8139534883720929E-2</v>
      </c>
      <c r="X14" s="48">
        <f t="shared" ref="X14" si="7">COUNTIFS($AB$45:$AF$548,V14)</f>
        <v>5</v>
      </c>
    </row>
    <row r="15" spans="2:51" ht="15.75" customHeight="1">
      <c r="B15" s="47">
        <f t="shared" si="5"/>
        <v>6</v>
      </c>
      <c r="C15" s="47">
        <f t="shared" si="6"/>
        <v>9</v>
      </c>
      <c r="D15" s="147" t="s">
        <v>123</v>
      </c>
      <c r="E15" s="42">
        <f>AVERAGEIF($M$45:$M$548,"&gt;0",$M$45:$M$548)</f>
        <v>0.22142857142857147</v>
      </c>
      <c r="F15" s="48">
        <f>COUNTIF($M$45:$M$548,"&gt;0")</f>
        <v>7</v>
      </c>
      <c r="G15" s="49">
        <f t="shared" si="0"/>
        <v>8.1395348837209308E-2</v>
      </c>
      <c r="P15" s="409" t="s">
        <v>122</v>
      </c>
      <c r="Q15" s="384">
        <v>3.3333333333333333E-2</v>
      </c>
      <c r="R15" s="407">
        <v>2.2727272727272724E-2</v>
      </c>
      <c r="S15" s="373">
        <v>0.02</v>
      </c>
      <c r="T15" s="408">
        <v>0.04</v>
      </c>
      <c r="V15" s="109"/>
      <c r="AH15" s="184" t="s">
        <v>1084</v>
      </c>
      <c r="AW15" s="129"/>
      <c r="AX15" s="152"/>
      <c r="AY15" s="96">
        <f>SUM(AY6:AY13)</f>
        <v>24</v>
      </c>
    </row>
    <row r="16" spans="2:51" ht="15.75" customHeight="1">
      <c r="D16" s="147" t="s">
        <v>256</v>
      </c>
      <c r="E16" s="42">
        <f>IFERROR(AVERAGEIF($Q$45:$Q$548,"&gt;0",$Q$45:$Q$548),0)</f>
        <v>0</v>
      </c>
      <c r="F16" s="48">
        <f>COUNTIF($Q$45:$Q$548,"&gt;0")</f>
        <v>0</v>
      </c>
      <c r="G16" s="49">
        <f t="shared" si="0"/>
        <v>0</v>
      </c>
      <c r="P16" s="409"/>
      <c r="Q16" s="410"/>
      <c r="R16" s="407"/>
      <c r="S16" s="373"/>
      <c r="T16" s="408"/>
      <c r="V16" s="246" t="s">
        <v>93</v>
      </c>
      <c r="W16" s="171"/>
      <c r="X16" s="171">
        <f>SUM(X6:X15)</f>
        <v>167</v>
      </c>
      <c r="AH16" s="374" t="s">
        <v>1075</v>
      </c>
      <c r="AI16" s="375">
        <v>43133</v>
      </c>
      <c r="AJ16" s="375">
        <v>43214</v>
      </c>
      <c r="AK16" s="375">
        <v>43294</v>
      </c>
    </row>
    <row r="17" spans="1:52" ht="16.5" customHeight="1">
      <c r="A17"/>
      <c r="B17" s="142"/>
      <c r="C17" s="142"/>
      <c r="D17" s="142"/>
      <c r="E17" s="142" t="s">
        <v>93</v>
      </c>
      <c r="F17" s="96">
        <f>SUM(F6:F16)</f>
        <v>319</v>
      </c>
      <c r="G17" s="96"/>
      <c r="P17" s="409" t="s">
        <v>289</v>
      </c>
      <c r="Q17" s="394" t="s">
        <v>229</v>
      </c>
      <c r="R17" s="407">
        <v>0.42946153846153867</v>
      </c>
      <c r="S17" s="373">
        <v>0.4</v>
      </c>
      <c r="T17" s="408">
        <v>0.43</v>
      </c>
      <c r="V17" s="114"/>
      <c r="W17" s="49"/>
      <c r="X17" s="48"/>
      <c r="AH17" s="96" t="s">
        <v>90</v>
      </c>
      <c r="AI17" s="96" t="s">
        <v>1076</v>
      </c>
      <c r="AJ17" s="96" t="s">
        <v>1076</v>
      </c>
      <c r="AK17" s="96" t="s">
        <v>1076</v>
      </c>
    </row>
    <row r="18" spans="1:52" ht="16.5" customHeight="1">
      <c r="D18" s="109"/>
      <c r="E18" s="52"/>
      <c r="V18" s="246" t="s">
        <v>103</v>
      </c>
      <c r="W18" s="246"/>
      <c r="X18" s="171">
        <f>COUNTA('AMZN Auto Part MASTER'!$D$4:$GU$4)</f>
        <v>86</v>
      </c>
      <c r="AH18" s="108" t="s">
        <v>88</v>
      </c>
      <c r="AI18" s="393">
        <v>0.12790697674418605</v>
      </c>
      <c r="AJ18" s="49">
        <v>0.10714285714285714</v>
      </c>
      <c r="AK18" s="377">
        <v>0.14942528735632185</v>
      </c>
    </row>
    <row r="19" spans="1:52" ht="16.5" customHeight="1">
      <c r="B19" s="141"/>
      <c r="C19" s="141"/>
      <c r="D19" s="141"/>
      <c r="E19" s="141" t="s">
        <v>103</v>
      </c>
      <c r="F19" s="129">
        <f>COUNTA('AMZN Auto Part MASTER'!$D$4:$GU$4)</f>
        <v>86</v>
      </c>
      <c r="G19" s="96"/>
      <c r="AB19" s="47"/>
      <c r="AH19" s="108" t="s">
        <v>87</v>
      </c>
      <c r="AI19" s="393">
        <v>0.87209302325581395</v>
      </c>
      <c r="AJ19" s="49">
        <v>0.8928571428571429</v>
      </c>
      <c r="AK19" s="377">
        <v>0.85057471264367812</v>
      </c>
    </row>
    <row r="20" spans="1:52" ht="16.5" customHeight="1">
      <c r="AB20" s="47"/>
    </row>
    <row r="21" spans="1:52" ht="16.5" customHeight="1">
      <c r="D21" s="424" t="s">
        <v>260</v>
      </c>
      <c r="E21" s="424"/>
      <c r="Z21" s="184" t="s">
        <v>1084</v>
      </c>
      <c r="AB21" s="47"/>
    </row>
    <row r="22" spans="1:52" ht="16.5" customHeight="1">
      <c r="D22" s="424"/>
      <c r="E22" s="424"/>
      <c r="S22" s="246" t="s">
        <v>106</v>
      </c>
      <c r="T22" s="246"/>
      <c r="U22" s="171" t="s">
        <v>1081</v>
      </c>
      <c r="V22" s="246" t="s">
        <v>1080</v>
      </c>
      <c r="W22" s="246"/>
      <c r="X22" s="171" t="s">
        <v>1081</v>
      </c>
      <c r="Z22" s="374" t="s">
        <v>1075</v>
      </c>
      <c r="AA22" s="375">
        <v>42940</v>
      </c>
      <c r="AB22" s="375">
        <v>43031</v>
      </c>
      <c r="AC22" s="375">
        <v>43133</v>
      </c>
      <c r="AD22" s="375">
        <v>43214</v>
      </c>
      <c r="AE22" s="375">
        <v>43294</v>
      </c>
    </row>
    <row r="23" spans="1:52" ht="16.5" customHeight="1">
      <c r="E23" s="5" t="s">
        <v>882</v>
      </c>
      <c r="F23" s="5" t="s">
        <v>883</v>
      </c>
      <c r="S23" s="246" t="s">
        <v>90</v>
      </c>
      <c r="T23" s="171" t="s">
        <v>92</v>
      </c>
      <c r="U23" s="171" t="s">
        <v>103</v>
      </c>
      <c r="V23" s="246" t="s">
        <v>90</v>
      </c>
      <c r="W23" s="171" t="s">
        <v>92</v>
      </c>
      <c r="X23" s="171" t="s">
        <v>103</v>
      </c>
      <c r="Z23" s="382" t="s">
        <v>278</v>
      </c>
      <c r="AA23" s="96" t="s">
        <v>1076</v>
      </c>
      <c r="AB23" s="96" t="s">
        <v>1076</v>
      </c>
      <c r="AC23" s="96" t="s">
        <v>1076</v>
      </c>
      <c r="AD23" s="96" t="s">
        <v>1076</v>
      </c>
      <c r="AE23" s="96" t="s">
        <v>1076</v>
      </c>
      <c r="AW23" s="184" t="s">
        <v>1084</v>
      </c>
    </row>
    <row r="24" spans="1:52" ht="16.5" customHeight="1">
      <c r="B24" s="133" t="s">
        <v>1079</v>
      </c>
      <c r="C24" s="133" t="s">
        <v>1078</v>
      </c>
      <c r="D24" s="140" t="s">
        <v>297</v>
      </c>
      <c r="E24" s="96" t="s">
        <v>884</v>
      </c>
      <c r="F24" s="96" t="s">
        <v>884</v>
      </c>
      <c r="G24" s="96" t="s">
        <v>885</v>
      </c>
      <c r="S24" s="135" t="s">
        <v>298</v>
      </c>
      <c r="T24" s="48">
        <f t="shared" ref="T24:T32" si="8">COUNTIFS($AB$45:$AB$548,S24,$W$45:$W$548,"Independent")+COUNTIFS($AC$45:$AC$548,S24,$W$45:$W$548,"Independent")+COUNTIFS($AD$45:$AD$548,S24,$W$45:$W$548,"Independent")</f>
        <v>23</v>
      </c>
      <c r="U24" s="376">
        <f t="shared" ref="U24:U33" si="9">+T24/$T$36</f>
        <v>0.40350877192982454</v>
      </c>
      <c r="V24" s="135" t="s">
        <v>298</v>
      </c>
      <c r="W24" s="48">
        <f t="shared" ref="W24:W32" si="10">COUNTIFS($AB$45:$AB$548,V24,$W$45:$W$548,"Chain")+COUNTIFS($AC$45:$AC$548,V24,$W$45:$W$548,"Chain")+COUNTIFS($AD$45:$AD$548,V24,$W$45:$W$548,"Chain")</f>
        <v>10</v>
      </c>
      <c r="X24" s="376">
        <f t="shared" ref="X24:X33" si="11">+W24/$W$36</f>
        <v>0.34482758620689657</v>
      </c>
      <c r="Z24" s="405" t="s">
        <v>270</v>
      </c>
      <c r="AA24" s="384">
        <v>0.55555555555555558</v>
      </c>
      <c r="AB24" s="384">
        <v>0.4375</v>
      </c>
      <c r="AC24" s="385">
        <v>0.58139534883720934</v>
      </c>
      <c r="AD24" s="386">
        <v>0.4642857142857143</v>
      </c>
      <c r="AE24" s="377">
        <v>0.4942528735632184</v>
      </c>
      <c r="AW24" s="374" t="s">
        <v>1075</v>
      </c>
      <c r="AX24" s="375">
        <v>43133</v>
      </c>
      <c r="AY24" s="375">
        <v>43214</v>
      </c>
      <c r="AZ24" s="375">
        <v>43294</v>
      </c>
    </row>
    <row r="25" spans="1:52" ht="16.5" customHeight="1">
      <c r="B25" s="47">
        <f>RANK(E25,$E$25:$E$34)</f>
        <v>1</v>
      </c>
      <c r="C25" s="47">
        <f>RANK(F25,$F$25:$F$34)</f>
        <v>1</v>
      </c>
      <c r="D25" s="147" t="s">
        <v>289</v>
      </c>
      <c r="E25" s="42">
        <v>0.88505747126436785</v>
      </c>
      <c r="F25" s="49">
        <f>+G6</f>
        <v>0.88372093023255816</v>
      </c>
      <c r="G25" s="373">
        <f>F25-E25</f>
        <v>-1.3365410318096904E-3</v>
      </c>
      <c r="S25" s="135" t="s">
        <v>270</v>
      </c>
      <c r="T25" s="48">
        <f t="shared" si="8"/>
        <v>21</v>
      </c>
      <c r="U25" s="376">
        <f t="shared" si="9"/>
        <v>0.36842105263157893</v>
      </c>
      <c r="V25" s="135" t="s">
        <v>270</v>
      </c>
      <c r="W25" s="48">
        <f t="shared" si="10"/>
        <v>18</v>
      </c>
      <c r="X25" s="376">
        <f t="shared" si="11"/>
        <v>0.62068965517241381</v>
      </c>
      <c r="Z25" s="405" t="s">
        <v>298</v>
      </c>
      <c r="AA25" s="384">
        <v>0.30864197530864196</v>
      </c>
      <c r="AB25" s="373">
        <v>0.3</v>
      </c>
      <c r="AC25" s="385">
        <v>0.33720930232558138</v>
      </c>
      <c r="AD25" s="386">
        <v>0.33333333333333331</v>
      </c>
      <c r="AE25" s="377">
        <v>0.2988505747126437</v>
      </c>
      <c r="AW25" s="96" t="s">
        <v>90</v>
      </c>
      <c r="AX25" s="96" t="s">
        <v>1076</v>
      </c>
      <c r="AY25" s="96" t="s">
        <v>1076</v>
      </c>
      <c r="AZ25" s="96" t="s">
        <v>1076</v>
      </c>
    </row>
    <row r="26" spans="1:52" ht="16.5" customHeight="1">
      <c r="B26" s="47">
        <f t="shared" ref="B26:B34" si="12">RANK(E26,$E$25:$E$34)</f>
        <v>2</v>
      </c>
      <c r="C26" s="47">
        <f t="shared" ref="C26:C34" si="13">RANK(F26,$F$25:$F$34)</f>
        <v>2</v>
      </c>
      <c r="D26" s="147" t="s">
        <v>118</v>
      </c>
      <c r="E26" s="42">
        <v>0.60919540229885061</v>
      </c>
      <c r="F26" s="49">
        <f t="shared" ref="F26:F34" si="14">+G7</f>
        <v>0.54651162790697672</v>
      </c>
      <c r="G26" s="373">
        <f t="shared" ref="G26:G34" si="15">F26-E26</f>
        <v>-6.2683774391873892E-2</v>
      </c>
      <c r="S26" s="135" t="s">
        <v>210</v>
      </c>
      <c r="T26" s="48">
        <f t="shared" si="8"/>
        <v>13</v>
      </c>
      <c r="U26" s="376">
        <f t="shared" si="9"/>
        <v>0.22807017543859648</v>
      </c>
      <c r="V26" s="135" t="s">
        <v>210</v>
      </c>
      <c r="W26" s="48">
        <f t="shared" si="10"/>
        <v>5</v>
      </c>
      <c r="X26" s="376">
        <f t="shared" si="11"/>
        <v>0.17241379310344829</v>
      </c>
      <c r="Z26" s="405" t="s">
        <v>1090</v>
      </c>
      <c r="AA26" s="384">
        <v>0.29629629629629628</v>
      </c>
      <c r="AB26" s="384">
        <v>0.21249999999999999</v>
      </c>
      <c r="AC26" s="385">
        <v>0.19767441860465115</v>
      </c>
      <c r="AD26" s="386">
        <v>0.2857142857142857</v>
      </c>
      <c r="AE26" s="377">
        <v>0.32183908045977011</v>
      </c>
      <c r="AW26" s="114" t="s">
        <v>215</v>
      </c>
      <c r="AX26" s="377">
        <v>0.21</v>
      </c>
      <c r="AY26" s="377">
        <v>0.33333333333333331</v>
      </c>
      <c r="AZ26" s="377">
        <v>0.29411764705882354</v>
      </c>
    </row>
    <row r="27" spans="1:52" ht="16.5" customHeight="1">
      <c r="B27" s="47">
        <f t="shared" si="12"/>
        <v>3</v>
      </c>
      <c r="C27" s="47">
        <f t="shared" si="13"/>
        <v>4</v>
      </c>
      <c r="D27" s="147" t="s">
        <v>120</v>
      </c>
      <c r="E27" s="42">
        <v>0.47126436781609193</v>
      </c>
      <c r="F27" s="49">
        <f>+G10</f>
        <v>0.43023255813953487</v>
      </c>
      <c r="G27" s="373">
        <f t="shared" si="15"/>
        <v>-4.1031809676557063E-2</v>
      </c>
      <c r="S27" s="135" t="s">
        <v>495</v>
      </c>
      <c r="T27" s="48">
        <f t="shared" si="8"/>
        <v>14</v>
      </c>
      <c r="U27" s="376">
        <f t="shared" si="9"/>
        <v>0.24561403508771928</v>
      </c>
      <c r="V27" s="135" t="s">
        <v>495</v>
      </c>
      <c r="W27" s="48">
        <f t="shared" si="10"/>
        <v>13</v>
      </c>
      <c r="X27" s="376">
        <f t="shared" si="11"/>
        <v>0.44827586206896552</v>
      </c>
      <c r="Z27" s="405" t="s">
        <v>210</v>
      </c>
      <c r="AA27" s="384">
        <v>3.7037037037037035E-2</v>
      </c>
      <c r="AB27" s="384">
        <v>0.1125</v>
      </c>
      <c r="AC27" s="385">
        <v>0.15116279069767441</v>
      </c>
      <c r="AD27" s="386">
        <v>0.21428571428571427</v>
      </c>
      <c r="AE27" s="377">
        <v>0.14942528735632185</v>
      </c>
      <c r="AW27" s="114" t="s">
        <v>495</v>
      </c>
      <c r="AX27" s="377">
        <v>0.21</v>
      </c>
      <c r="AY27" s="377">
        <v>0.25</v>
      </c>
      <c r="AZ27" s="377">
        <v>0.29411764705882354</v>
      </c>
    </row>
    <row r="28" spans="1:52" ht="16.5" customHeight="1">
      <c r="B28" s="47">
        <f t="shared" si="12"/>
        <v>4</v>
      </c>
      <c r="C28" s="47">
        <f t="shared" si="13"/>
        <v>3</v>
      </c>
      <c r="D28" s="147" t="s">
        <v>116</v>
      </c>
      <c r="E28" s="42">
        <v>0.43678160919540232</v>
      </c>
      <c r="F28" s="49">
        <f t="shared" si="14"/>
        <v>0.47674418604651164</v>
      </c>
      <c r="G28" s="373">
        <f t="shared" si="15"/>
        <v>3.9962576851109322E-2</v>
      </c>
      <c r="S28" s="135" t="s">
        <v>233</v>
      </c>
      <c r="T28" s="48">
        <f t="shared" si="8"/>
        <v>9</v>
      </c>
      <c r="U28" s="376">
        <f t="shared" si="9"/>
        <v>0.15789473684210525</v>
      </c>
      <c r="V28" s="135" t="s">
        <v>233</v>
      </c>
      <c r="W28" s="48">
        <f t="shared" si="10"/>
        <v>8</v>
      </c>
      <c r="X28" s="376">
        <f t="shared" si="11"/>
        <v>0.27586206896551724</v>
      </c>
      <c r="Z28" s="405" t="s">
        <v>233</v>
      </c>
      <c r="AA28" s="384">
        <v>0.35802469135802467</v>
      </c>
      <c r="AB28" s="384">
        <v>0.26250000000000001</v>
      </c>
      <c r="AC28" s="384">
        <v>0.18604651162790697</v>
      </c>
      <c r="AD28" s="386">
        <v>0.16666666666666666</v>
      </c>
      <c r="AE28" s="377">
        <v>0.14942528735632185</v>
      </c>
      <c r="AW28" s="114" t="s">
        <v>210</v>
      </c>
      <c r="AX28" s="377">
        <v>0.21</v>
      </c>
      <c r="AY28" s="377">
        <v>0.16666666666666666</v>
      </c>
      <c r="AZ28" s="377">
        <v>0.11764705882352941</v>
      </c>
    </row>
    <row r="29" spans="1:52" ht="16.5" customHeight="1">
      <c r="B29" s="47">
        <f t="shared" si="12"/>
        <v>5</v>
      </c>
      <c r="C29" s="47">
        <f t="shared" si="13"/>
        <v>5</v>
      </c>
      <c r="D29" s="147" t="s">
        <v>117</v>
      </c>
      <c r="E29" s="42">
        <v>0.41379310344827586</v>
      </c>
      <c r="F29" s="49">
        <f>+G13</f>
        <v>0.40697674418604651</v>
      </c>
      <c r="G29" s="373">
        <f t="shared" si="15"/>
        <v>-6.8163592622293434E-3</v>
      </c>
      <c r="S29" s="135" t="s">
        <v>269</v>
      </c>
      <c r="T29" s="48">
        <f t="shared" si="8"/>
        <v>8</v>
      </c>
      <c r="U29" s="376">
        <f t="shared" si="9"/>
        <v>0.14035087719298245</v>
      </c>
      <c r="V29" s="135" t="s">
        <v>269</v>
      </c>
      <c r="W29" s="48">
        <f t="shared" si="10"/>
        <v>0</v>
      </c>
      <c r="X29" s="376">
        <f t="shared" si="11"/>
        <v>0</v>
      </c>
      <c r="Z29" s="406" t="s">
        <v>271</v>
      </c>
      <c r="AA29" s="377"/>
      <c r="AB29"/>
      <c r="AC29" s="385">
        <v>0.1744186046511628</v>
      </c>
      <c r="AD29" s="386">
        <v>0.10714285714285714</v>
      </c>
      <c r="AE29" s="377">
        <v>5.7471264367816091E-2</v>
      </c>
      <c r="AW29" s="134" t="s">
        <v>298</v>
      </c>
      <c r="AX29" s="377">
        <v>0.14000000000000001</v>
      </c>
      <c r="AY29" s="377">
        <v>0.16666666666666666</v>
      </c>
      <c r="AZ29" s="377">
        <v>0.11764705882352941</v>
      </c>
    </row>
    <row r="30" spans="1:52" ht="16.5" customHeight="1">
      <c r="B30" s="47">
        <f t="shared" si="12"/>
        <v>6</v>
      </c>
      <c r="C30" s="47">
        <f t="shared" si="13"/>
        <v>6</v>
      </c>
      <c r="D30" s="147" t="s">
        <v>115</v>
      </c>
      <c r="E30" s="42">
        <v>0.32183908045977011</v>
      </c>
      <c r="F30" s="49">
        <f>+G8</f>
        <v>0.30232558139534882</v>
      </c>
      <c r="G30" s="373">
        <f t="shared" si="15"/>
        <v>-1.9513499064421291E-2</v>
      </c>
      <c r="S30" s="156" t="s">
        <v>213</v>
      </c>
      <c r="T30" s="48">
        <f t="shared" si="8"/>
        <v>7</v>
      </c>
      <c r="U30" s="376">
        <f t="shared" si="9"/>
        <v>0.12280701754385964</v>
      </c>
      <c r="V30" s="156" t="s">
        <v>213</v>
      </c>
      <c r="W30" s="48">
        <f t="shared" si="10"/>
        <v>7</v>
      </c>
      <c r="X30" s="376">
        <f t="shared" si="11"/>
        <v>0.2413793103448276</v>
      </c>
      <c r="Z30" s="405" t="s">
        <v>213</v>
      </c>
      <c r="AA30" s="384">
        <v>0.18518518518518517</v>
      </c>
      <c r="AB30" s="384">
        <v>0.25</v>
      </c>
      <c r="AC30" s="385">
        <v>0.22093023255813954</v>
      </c>
      <c r="AD30" s="386">
        <v>0.13095238095238096</v>
      </c>
      <c r="AE30" s="377">
        <v>0.17241379310344829</v>
      </c>
      <c r="AW30" s="114" t="s">
        <v>292</v>
      </c>
      <c r="AX30" s="377" t="s">
        <v>229</v>
      </c>
      <c r="AY30" s="377">
        <v>8.3333333333333329E-2</v>
      </c>
      <c r="AZ30" s="377">
        <v>0.17647058823529413</v>
      </c>
    </row>
    <row r="31" spans="1:52" ht="16.5" customHeight="1">
      <c r="B31" s="47">
        <f t="shared" si="12"/>
        <v>7</v>
      </c>
      <c r="C31" s="47">
        <f t="shared" si="13"/>
        <v>7</v>
      </c>
      <c r="D31" s="147" t="s">
        <v>121</v>
      </c>
      <c r="E31" s="42">
        <v>0.2413793103448276</v>
      </c>
      <c r="F31" s="49">
        <f>+G11</f>
        <v>0.2441860465116279</v>
      </c>
      <c r="G31" s="373">
        <f t="shared" si="15"/>
        <v>2.8067361668002999E-3</v>
      </c>
      <c r="S31" s="135" t="s">
        <v>271</v>
      </c>
      <c r="T31" s="48">
        <f t="shared" si="8"/>
        <v>1</v>
      </c>
      <c r="U31" s="376">
        <f t="shared" si="9"/>
        <v>1.7543859649122806E-2</v>
      </c>
      <c r="V31" s="135" t="s">
        <v>271</v>
      </c>
      <c r="W31" s="48">
        <f t="shared" si="10"/>
        <v>3</v>
      </c>
      <c r="X31" s="376">
        <f t="shared" si="11"/>
        <v>0.10344827586206896</v>
      </c>
    </row>
    <row r="32" spans="1:52" ht="16.5" customHeight="1">
      <c r="B32" s="47">
        <f t="shared" si="12"/>
        <v>8</v>
      </c>
      <c r="C32" s="47">
        <f t="shared" si="13"/>
        <v>9</v>
      </c>
      <c r="D32" s="147" t="s">
        <v>119</v>
      </c>
      <c r="E32" s="42">
        <v>0.16091954022988506</v>
      </c>
      <c r="F32" s="49">
        <f>+G14</f>
        <v>0.11627906976744186</v>
      </c>
      <c r="G32" s="373">
        <f t="shared" si="15"/>
        <v>-4.4640470462443196E-2</v>
      </c>
      <c r="S32" s="114" t="s">
        <v>94</v>
      </c>
      <c r="T32" s="48">
        <f t="shared" si="8"/>
        <v>2</v>
      </c>
      <c r="U32" s="376">
        <f t="shared" si="9"/>
        <v>3.5087719298245612E-2</v>
      </c>
      <c r="V32" s="114" t="s">
        <v>94</v>
      </c>
      <c r="W32" s="48">
        <f t="shared" si="10"/>
        <v>3</v>
      </c>
      <c r="X32" s="376">
        <f t="shared" si="11"/>
        <v>0.10344827586206896</v>
      </c>
    </row>
    <row r="33" spans="2:49" ht="16.5" customHeight="1">
      <c r="B33" s="47">
        <f t="shared" si="12"/>
        <v>9</v>
      </c>
      <c r="C33" s="47">
        <f t="shared" si="13"/>
        <v>8</v>
      </c>
      <c r="D33" s="147" t="s">
        <v>122</v>
      </c>
      <c r="E33" s="42">
        <v>0.14942528735632185</v>
      </c>
      <c r="F33" s="49">
        <f>+G12</f>
        <v>0.22093023255813954</v>
      </c>
      <c r="G33" s="373">
        <f t="shared" si="15"/>
        <v>7.1504945201817688E-2</v>
      </c>
      <c r="S33" s="109"/>
      <c r="U33" s="376">
        <f t="shared" si="9"/>
        <v>0</v>
      </c>
      <c r="V33" s="109"/>
      <c r="X33" s="376">
        <f t="shared" si="11"/>
        <v>0</v>
      </c>
    </row>
    <row r="34" spans="2:49" ht="16.5" customHeight="1">
      <c r="B34" s="47">
        <f t="shared" si="12"/>
        <v>10</v>
      </c>
      <c r="C34" s="47">
        <f t="shared" si="13"/>
        <v>10</v>
      </c>
      <c r="D34" s="147" t="s">
        <v>123</v>
      </c>
      <c r="E34" s="42">
        <v>0.13793103448275862</v>
      </c>
      <c r="F34" s="49">
        <f t="shared" si="14"/>
        <v>8.1395348837209308E-2</v>
      </c>
      <c r="G34" s="373">
        <f t="shared" si="15"/>
        <v>-5.6535685645549311E-2</v>
      </c>
      <c r="S34" s="246" t="s">
        <v>93</v>
      </c>
      <c r="T34" s="171">
        <f>SUM(T24:T33)</f>
        <v>98</v>
      </c>
      <c r="U34" s="171"/>
      <c r="V34" s="246" t="s">
        <v>93</v>
      </c>
      <c r="W34" s="171">
        <f>SUM(W24:W33)</f>
        <v>67</v>
      </c>
      <c r="X34" s="171"/>
      <c r="Z34" s="281"/>
      <c r="AD34" s="282"/>
      <c r="AE34" s="282"/>
      <c r="AF34" s="282"/>
      <c r="AG34" s="282"/>
      <c r="AH34" s="281"/>
      <c r="AI34" s="281"/>
      <c r="AJ34" s="281"/>
      <c r="AK34" s="281"/>
    </row>
    <row r="35" spans="2:49" ht="16.5" customHeight="1">
      <c r="D35" s="147"/>
      <c r="E35" s="42"/>
      <c r="F35" s="48"/>
      <c r="G35"/>
      <c r="S35" s="114"/>
      <c r="T35" s="48"/>
      <c r="U35" s="48"/>
      <c r="V35" s="114"/>
      <c r="W35" s="48"/>
      <c r="X35" s="48"/>
    </row>
    <row r="36" spans="2:49" ht="16.5" customHeight="1">
      <c r="S36" s="246" t="s">
        <v>103</v>
      </c>
      <c r="T36" s="171">
        <f>+'Independent vs Chain'!D5</f>
        <v>57</v>
      </c>
      <c r="U36" s="171"/>
      <c r="V36" s="246" t="s">
        <v>103</v>
      </c>
      <c r="W36" s="171">
        <f>+'Independent vs Chain'!D6</f>
        <v>29</v>
      </c>
      <c r="X36" s="171"/>
    </row>
    <row r="37" spans="2:49" ht="16.5" customHeight="1"/>
    <row r="38" spans="2:49" ht="16.5" customHeight="1">
      <c r="AB38" s="47"/>
    </row>
    <row r="39" spans="2:49" ht="16.5" customHeight="1">
      <c r="AB39" s="47"/>
    </row>
    <row r="40" spans="2:49" ht="16.5" customHeight="1">
      <c r="AB40" s="47"/>
    </row>
    <row r="41" spans="2:49" ht="16.5" customHeight="1">
      <c r="AB41" s="47"/>
    </row>
    <row r="42" spans="2:49" ht="16.5" customHeight="1">
      <c r="AB42" s="47"/>
    </row>
    <row r="43" spans="2:49" ht="16.5" customHeight="1">
      <c r="AB43" s="47"/>
    </row>
    <row r="44" spans="2:49" s="35" customFormat="1" ht="31.5">
      <c r="C44" s="227"/>
      <c r="D44" s="227" t="s">
        <v>166</v>
      </c>
      <c r="E44" s="157" t="s">
        <v>115</v>
      </c>
      <c r="F44" s="157" t="s">
        <v>116</v>
      </c>
      <c r="G44" s="157" t="s">
        <v>117</v>
      </c>
      <c r="H44" s="157" t="s">
        <v>118</v>
      </c>
      <c r="I44" s="157" t="s">
        <v>119</v>
      </c>
      <c r="J44" s="157" t="s">
        <v>120</v>
      </c>
      <c r="K44" s="157" t="s">
        <v>121</v>
      </c>
      <c r="L44" s="157" t="s">
        <v>122</v>
      </c>
      <c r="M44" s="157" t="s">
        <v>123</v>
      </c>
      <c r="N44" s="157" t="s">
        <v>94</v>
      </c>
      <c r="O44" s="78"/>
      <c r="P44" s="157" t="s">
        <v>124</v>
      </c>
      <c r="S44" s="172"/>
      <c r="T44" s="172"/>
      <c r="U44" s="268"/>
      <c r="W44" s="35" t="s">
        <v>287</v>
      </c>
      <c r="X44" s="35" t="s">
        <v>286</v>
      </c>
      <c r="Y44" s="157" t="s">
        <v>162</v>
      </c>
      <c r="Z44" s="157" t="s">
        <v>886</v>
      </c>
      <c r="AA44" s="157" t="s">
        <v>887</v>
      </c>
      <c r="AB44" s="157" t="s">
        <v>505</v>
      </c>
      <c r="AC44" s="157" t="s">
        <v>506</v>
      </c>
      <c r="AD44" s="157" t="s">
        <v>507</v>
      </c>
      <c r="AE44" s="157" t="s">
        <v>508</v>
      </c>
      <c r="AF44" s="20"/>
      <c r="AG44" s="157" t="s">
        <v>163</v>
      </c>
      <c r="AH44" s="157"/>
      <c r="AI44" s="157" t="s">
        <v>293</v>
      </c>
      <c r="AJ44" s="157" t="s">
        <v>505</v>
      </c>
      <c r="AK44" s="157" t="s">
        <v>506</v>
      </c>
      <c r="AL44" s="157" t="s">
        <v>507</v>
      </c>
    </row>
    <row r="45" spans="2:49" ht="16.5" customHeight="1">
      <c r="C45" s="260" t="str">
        <f>'AMZN Auto Part MASTER'!$D$4</f>
        <v>Independent</v>
      </c>
      <c r="D45" s="17" t="s">
        <v>5</v>
      </c>
      <c r="E45" s="264">
        <f>'AMZN Auto Part MASTER'!$D$15</f>
        <v>0.05</v>
      </c>
      <c r="F45" s="264">
        <f>'AMZN Auto Part MASTER'!$D$16</f>
        <v>0</v>
      </c>
      <c r="G45" s="264">
        <f>'AMZN Auto Part MASTER'!$D$17</f>
        <v>0</v>
      </c>
      <c r="H45" s="264">
        <f>'AMZN Auto Part MASTER'!$D$18</f>
        <v>0.5</v>
      </c>
      <c r="I45" s="264">
        <f>'AMZN Auto Part MASTER'!$D$19</f>
        <v>0</v>
      </c>
      <c r="J45" s="264">
        <f>'AMZN Auto Part MASTER'!$D$20</f>
        <v>0</v>
      </c>
      <c r="K45" s="264">
        <f>'AMZN Auto Part MASTER'!$D$21</f>
        <v>0</v>
      </c>
      <c r="L45" s="264">
        <f>'AMZN Auto Part MASTER'!$D$22</f>
        <v>0</v>
      </c>
      <c r="M45" s="264">
        <f>'AMZN Auto Part MASTER'!$D$23</f>
        <v>0</v>
      </c>
      <c r="N45" s="264">
        <f>'AMZN Auto Part MASTER'!$D$24</f>
        <v>0.45</v>
      </c>
      <c r="O45" s="28"/>
      <c r="P45" s="264" t="str">
        <f>'AMZN Auto Part MASTER'!$D$25</f>
        <v>LKQ 25%, 20% Local suppliers</v>
      </c>
      <c r="S45" s="283"/>
      <c r="T45" s="183"/>
      <c r="U45" s="47" t="str">
        <f>INDEX('AMZN Auto Part MASTER'!$6:$6,MATCH('3. Suppliers'!X45,'AMZN Auto Part MASTER'!$3:$3,0))</f>
        <v>Seattle, WA</v>
      </c>
      <c r="V45" s="47" t="str">
        <f>INDEX('AMZN Auto Part MASTER'!$5:$5,MATCH('3. Suppliers'!X45,'AMZN Auto Part MASTER'!$3:$3,0))</f>
        <v>Shop Manager</v>
      </c>
      <c r="W45" s="260" t="str">
        <f>'AMZN Auto Part MASTER'!$D$4</f>
        <v>Independent</v>
      </c>
      <c r="X45" s="17" t="s">
        <v>5</v>
      </c>
      <c r="Y45" s="264" t="str">
        <f>'AMZN Auto Part MASTER'!$D$26</f>
        <v>They have great service and come and check on me once a week for my needs.</v>
      </c>
      <c r="Z45" s="30"/>
      <c r="AA45" s="30"/>
      <c r="AB45" s="296" t="s">
        <v>210</v>
      </c>
      <c r="AC45" s="296"/>
      <c r="AD45" s="297"/>
      <c r="AE45" s="297"/>
      <c r="AF45" s="208"/>
      <c r="AG45" s="264" t="str">
        <f>'AMZN Auto Part MASTER'!$D$27</f>
        <v>No</v>
      </c>
      <c r="AH45" s="66"/>
      <c r="AI45" s="264">
        <f>'AMZN Auto Part MASTER'!$D$28</f>
        <v>0</v>
      </c>
      <c r="AJ45" s="361"/>
      <c r="AK45" s="361"/>
      <c r="AL45" s="362"/>
      <c r="AM45" s="281"/>
      <c r="AN45" s="282"/>
      <c r="AO45" s="282"/>
      <c r="AP45" s="281"/>
      <c r="AQ45" s="281"/>
      <c r="AR45" s="281"/>
      <c r="AS45" s="281"/>
      <c r="AT45" s="281"/>
      <c r="AU45" s="281"/>
      <c r="AV45" s="281"/>
      <c r="AW45" s="281"/>
    </row>
    <row r="46" spans="2:49" ht="16.5" customHeight="1">
      <c r="C46" s="260" t="str">
        <f>'AMZN Auto Part MASTER'!$E$4</f>
        <v>Independent</v>
      </c>
      <c r="D46" s="17" t="s">
        <v>6</v>
      </c>
      <c r="E46" s="264">
        <f>'AMZN Auto Part MASTER'!$E$15</f>
        <v>0</v>
      </c>
      <c r="F46" s="264">
        <f>'AMZN Auto Part MASTER'!$E$16</f>
        <v>0</v>
      </c>
      <c r="G46" s="264">
        <f>'AMZN Auto Part MASTER'!$E$17</f>
        <v>0</v>
      </c>
      <c r="H46" s="264">
        <f>'AMZN Auto Part MASTER'!$E$18</f>
        <v>0.55000000000000004</v>
      </c>
      <c r="I46" s="264">
        <f>'AMZN Auto Part MASTER'!$E$19</f>
        <v>0.1</v>
      </c>
      <c r="J46" s="264">
        <f>'AMZN Auto Part MASTER'!$E$20</f>
        <v>0</v>
      </c>
      <c r="K46" s="264">
        <f>'AMZN Auto Part MASTER'!$E$21</f>
        <v>0</v>
      </c>
      <c r="L46" s="264">
        <f>'AMZN Auto Part MASTER'!$E$22</f>
        <v>0</v>
      </c>
      <c r="M46" s="264">
        <f>'AMZN Auto Part MASTER'!$E$23</f>
        <v>0</v>
      </c>
      <c r="N46" s="264">
        <f>'AMZN Auto Part MASTER'!$E$24</f>
        <v>0.35</v>
      </c>
      <c r="O46" s="28"/>
      <c r="P46" s="264" t="str">
        <f>'AMZN Auto Part MASTER'!$E$25</f>
        <v>30% XL, 5% Carparts.com</v>
      </c>
      <c r="S46" s="283"/>
      <c r="T46" s="183"/>
      <c r="U46" s="47" t="str">
        <f>INDEX('AMZN Auto Part MASTER'!$6:$6,MATCH('3. Suppliers'!X46,'AMZN Auto Part MASTER'!$3:$3,0))</f>
        <v>Baytown, TX</v>
      </c>
      <c r="V46" s="47" t="str">
        <f>INDEX('AMZN Auto Part MASTER'!$5:$5,MATCH('3. Suppliers'!X46,'AMZN Auto Part MASTER'!$3:$3,0))</f>
        <v>Manager</v>
      </c>
      <c r="W46" s="260" t="str">
        <f>'AMZN Auto Part MASTER'!$E$4</f>
        <v>Independent</v>
      </c>
      <c r="X46" s="17" t="s">
        <v>6</v>
      </c>
      <c r="Y46" s="264" t="str">
        <f>'AMZN Auto Part MASTER'!$E$26</f>
        <v>They have OEM parts, and better quality parts. When I order and they have them in stock, 10.</v>
      </c>
      <c r="Z46" s="30"/>
      <c r="AA46" s="30"/>
      <c r="AB46" s="296" t="s">
        <v>495</v>
      </c>
      <c r="AC46" s="296" t="s">
        <v>213</v>
      </c>
      <c r="AD46" s="297"/>
      <c r="AE46" s="297"/>
      <c r="AF46" s="208"/>
      <c r="AG46" s="264" t="str">
        <f>'AMZN Auto Part MASTER'!$E$27</f>
        <v>No</v>
      </c>
      <c r="AH46" s="66"/>
      <c r="AI46" s="264">
        <f>'AMZN Auto Part MASTER'!$E$28</f>
        <v>0</v>
      </c>
      <c r="AJ46" s="361"/>
      <c r="AK46" s="361"/>
      <c r="AL46" s="267"/>
    </row>
    <row r="47" spans="2:49" ht="16.5" customHeight="1">
      <c r="C47" s="260" t="str">
        <f>'AMZN Auto Part MASTER'!$F$4</f>
        <v>Independent</v>
      </c>
      <c r="D47" s="17" t="s">
        <v>7</v>
      </c>
      <c r="E47" s="264">
        <f>'AMZN Auto Part MASTER'!$F$15</f>
        <v>0.01</v>
      </c>
      <c r="F47" s="264">
        <f>'AMZN Auto Part MASTER'!$F$16</f>
        <v>0</v>
      </c>
      <c r="G47" s="264">
        <f>'AMZN Auto Part MASTER'!$F$17</f>
        <v>0.01</v>
      </c>
      <c r="H47" s="264">
        <f>'AMZN Auto Part MASTER'!$F$18</f>
        <v>0.4</v>
      </c>
      <c r="I47" s="264">
        <f>'AMZN Auto Part MASTER'!$F$19</f>
        <v>0</v>
      </c>
      <c r="J47" s="264">
        <f>'AMZN Auto Part MASTER'!$F$20</f>
        <v>0.46</v>
      </c>
      <c r="K47" s="264">
        <f>'AMZN Auto Part MASTER'!$F$21</f>
        <v>0</v>
      </c>
      <c r="L47" s="264">
        <f>'AMZN Auto Part MASTER'!$F$22</f>
        <v>0</v>
      </c>
      <c r="M47" s="264">
        <f>'AMZN Auto Part MASTER'!$F$23</f>
        <v>0.01</v>
      </c>
      <c r="N47" s="264">
        <f>'AMZN Auto Part MASTER'!$F$24</f>
        <v>0.11</v>
      </c>
      <c r="O47" s="28"/>
      <c r="P47" s="264" t="str">
        <f>'AMZN Auto Part MASTER'!$F$25</f>
        <v>8% Dealers, Summit racing.com 1%, Yogi.com 1%, Classicautoair.com 1%</v>
      </c>
      <c r="S47" s="284"/>
      <c r="T47" s="40"/>
      <c r="U47" s="47" t="str">
        <f>INDEX('AMZN Auto Part MASTER'!$6:$6,MATCH('3. Suppliers'!X47,'AMZN Auto Part MASTER'!$3:$3,0))</f>
        <v>Amarillo, TX</v>
      </c>
      <c r="V47" s="47" t="str">
        <f>INDEX('AMZN Auto Part MASTER'!$5:$5,MATCH('3. Suppliers'!X47,'AMZN Auto Part MASTER'!$3:$3,0))</f>
        <v>Co-Owner</v>
      </c>
      <c r="W47" s="260" t="str">
        <f>'AMZN Auto Part MASTER'!$F$4</f>
        <v>Independent</v>
      </c>
      <c r="X47" s="17" t="s">
        <v>7</v>
      </c>
      <c r="Y47" s="264" t="str">
        <f>'AMZN Auto Part MASTER'!$F$26</f>
        <v>NAPA Car Care Center, so they take good care of us.</v>
      </c>
      <c r="Z47" s="30"/>
      <c r="AA47" s="30"/>
      <c r="AB47" s="296" t="s">
        <v>269</v>
      </c>
      <c r="AC47" s="297"/>
      <c r="AD47" s="297"/>
      <c r="AE47" s="297"/>
      <c r="AF47" s="208"/>
      <c r="AG47" s="264" t="str">
        <f>'AMZN Auto Part MASTER'!$F$27</f>
        <v>No</v>
      </c>
      <c r="AH47" s="66"/>
      <c r="AI47" s="264">
        <f>'AMZN Auto Part MASTER'!$F$28</f>
        <v>0</v>
      </c>
      <c r="AJ47" s="361"/>
      <c r="AK47" s="361"/>
      <c r="AL47" s="267"/>
    </row>
    <row r="48" spans="2:49" ht="16.5" customHeight="1">
      <c r="C48" s="260" t="str">
        <f>'AMZN Auto Part MASTER'!$G$4</f>
        <v>Independent</v>
      </c>
      <c r="D48" s="17" t="s">
        <v>8</v>
      </c>
      <c r="E48" s="264">
        <f>'AMZN Auto Part MASTER'!$G$15</f>
        <v>0</v>
      </c>
      <c r="F48" s="264">
        <f>'AMZN Auto Part MASTER'!$G$16</f>
        <v>0</v>
      </c>
      <c r="G48" s="264">
        <f>'AMZN Auto Part MASTER'!$G$17</f>
        <v>0</v>
      </c>
      <c r="H48" s="264">
        <f>'AMZN Auto Part MASTER'!$G$18</f>
        <v>0.05</v>
      </c>
      <c r="I48" s="264">
        <f>'AMZN Auto Part MASTER'!$G$19</f>
        <v>0</v>
      </c>
      <c r="J48" s="264">
        <f>'AMZN Auto Part MASTER'!$G$20</f>
        <v>0</v>
      </c>
      <c r="K48" s="264">
        <f>'AMZN Auto Part MASTER'!$G$21</f>
        <v>0</v>
      </c>
      <c r="L48" s="264">
        <f>'AMZN Auto Part MASTER'!$G$22</f>
        <v>0</v>
      </c>
      <c r="M48" s="264">
        <f>'AMZN Auto Part MASTER'!$G$23</f>
        <v>0</v>
      </c>
      <c r="N48" s="264">
        <f>'AMZN Auto Part MASTER'!$G$24</f>
        <v>0.95</v>
      </c>
      <c r="O48" s="28"/>
      <c r="P48" s="264" t="str">
        <f>'AMZN Auto Part MASTER'!$G$25</f>
        <v>Gorilick's Distribution centers 60% and Carparts.com 15%, Alantic Quality Parts 15%, Local part store 5%</v>
      </c>
      <c r="S48" s="285"/>
      <c r="T48" s="40"/>
      <c r="U48" s="47" t="str">
        <f>INDEX('AMZN Auto Part MASTER'!$6:$6,MATCH('3. Suppliers'!X48,'AMZN Auto Part MASTER'!$3:$3,0))</f>
        <v>Wichita, KS</v>
      </c>
      <c r="V48" s="47" t="str">
        <f>INDEX('AMZN Auto Part MASTER'!$5:$5,MATCH('3. Suppliers'!X48,'AMZN Auto Part MASTER'!$3:$3,0))</f>
        <v>Owner</v>
      </c>
      <c r="W48" s="260" t="str">
        <f>'AMZN Auto Part MASTER'!$G$4</f>
        <v>Independent</v>
      </c>
      <c r="X48" s="17" t="s">
        <v>8</v>
      </c>
      <c r="Y48" s="264" t="str">
        <f>'AMZN Auto Part MASTER'!$G$26</f>
        <v>We're a automotive specialty shop and they have what we need.</v>
      </c>
      <c r="Z48" s="30"/>
      <c r="AA48" s="30"/>
      <c r="AB48" s="296" t="s">
        <v>495</v>
      </c>
      <c r="AC48" s="296" t="s">
        <v>233</v>
      </c>
      <c r="AD48" s="297"/>
      <c r="AE48" s="297"/>
      <c r="AF48" s="208"/>
      <c r="AG48" s="264" t="str">
        <f>'AMZN Auto Part MASTER'!$G$27</f>
        <v>No</v>
      </c>
      <c r="AH48" s="66"/>
      <c r="AI48" s="264">
        <f>'AMZN Auto Part MASTER'!$G$28</f>
        <v>0</v>
      </c>
      <c r="AJ48" s="361"/>
      <c r="AK48" s="361"/>
      <c r="AL48" s="267"/>
    </row>
    <row r="49" spans="3:38" ht="16.5" customHeight="1">
      <c r="C49" s="260" t="str">
        <f>'AMZN Auto Part MASTER'!$H$4</f>
        <v>Independent</v>
      </c>
      <c r="D49" s="17" t="s">
        <v>9</v>
      </c>
      <c r="E49" s="264">
        <f>'AMZN Auto Part MASTER'!$H$15</f>
        <v>0</v>
      </c>
      <c r="F49" s="264">
        <f>'AMZN Auto Part MASTER'!$H$16</f>
        <v>0.9</v>
      </c>
      <c r="G49" s="264">
        <f>'AMZN Auto Part MASTER'!$H$17</f>
        <v>0</v>
      </c>
      <c r="H49" s="264">
        <f>'AMZN Auto Part MASTER'!$H$18</f>
        <v>7.0000000000000007E-2</v>
      </c>
      <c r="I49" s="264">
        <f>'AMZN Auto Part MASTER'!$H$19</f>
        <v>0</v>
      </c>
      <c r="J49" s="264">
        <f>'AMZN Auto Part MASTER'!$H$20</f>
        <v>0.02</v>
      </c>
      <c r="K49" s="264">
        <f>'AMZN Auto Part MASTER'!$H$21</f>
        <v>0</v>
      </c>
      <c r="L49" s="264">
        <f>'AMZN Auto Part MASTER'!$H$22</f>
        <v>0</v>
      </c>
      <c r="M49" s="264">
        <f>'AMZN Auto Part MASTER'!$H$23</f>
        <v>0</v>
      </c>
      <c r="N49" s="264">
        <f>'AMZN Auto Part MASTER'!$H$24</f>
        <v>0.01</v>
      </c>
      <c r="O49" s="28"/>
      <c r="P49" s="264" t="str">
        <f>'AMZN Auto Part MASTER'!$H$25</f>
        <v>1% Various local suppliers if I can't find it elsewhere.</v>
      </c>
      <c r="S49" s="285"/>
      <c r="T49" s="40"/>
      <c r="U49" s="47" t="str">
        <f>INDEX('AMZN Auto Part MASTER'!$6:$6,MATCH('3. Suppliers'!X49,'AMZN Auto Part MASTER'!$3:$3,0))</f>
        <v>Albuquerque, NM</v>
      </c>
      <c r="V49" s="47" t="str">
        <f>INDEX('AMZN Auto Part MASTER'!$5:$5,MATCH('3. Suppliers'!X49,'AMZN Auto Part MASTER'!$3:$3,0))</f>
        <v>Owner</v>
      </c>
      <c r="W49" s="260" t="str">
        <f>'AMZN Auto Part MASTER'!$H$4</f>
        <v>Independent</v>
      </c>
      <c r="X49" s="17" t="s">
        <v>9</v>
      </c>
      <c r="Y49" s="264" t="str">
        <f>'AMZN Auto Part MASTER'!$H$26</f>
        <v xml:space="preserve">Good service is the main factor. And they'll find something for me if I can't find it and if they mark it up I'm not worried because I can mark it up as well. </v>
      </c>
      <c r="Z49" s="30"/>
      <c r="AA49" s="30"/>
      <c r="AB49" s="296" t="s">
        <v>210</v>
      </c>
      <c r="AC49" s="297"/>
      <c r="AD49" s="297"/>
      <c r="AE49" s="297"/>
      <c r="AF49" s="208"/>
      <c r="AG49" s="264" t="str">
        <f>'AMZN Auto Part MASTER'!$H$27</f>
        <v>No</v>
      </c>
      <c r="AH49" s="66"/>
      <c r="AI49" s="264">
        <f>'AMZN Auto Part MASTER'!$H$28</f>
        <v>0</v>
      </c>
      <c r="AJ49" s="361"/>
      <c r="AK49" s="361"/>
      <c r="AL49" s="267"/>
    </row>
    <row r="50" spans="3:38" s="2" customFormat="1">
      <c r="C50" s="260" t="str">
        <f>'AMZN Auto Part MASTER'!$I$4</f>
        <v>Independent</v>
      </c>
      <c r="D50" s="17" t="s">
        <v>0</v>
      </c>
      <c r="E50" s="264">
        <f>'AMZN Auto Part MASTER'!$I$15</f>
        <v>0.08</v>
      </c>
      <c r="F50" s="264">
        <f>'AMZN Auto Part MASTER'!$I$16</f>
        <v>0</v>
      </c>
      <c r="G50" s="264">
        <f>'AMZN Auto Part MASTER'!$I$17</f>
        <v>0</v>
      </c>
      <c r="H50" s="264">
        <f>'AMZN Auto Part MASTER'!$I$18</f>
        <v>0</v>
      </c>
      <c r="I50" s="264">
        <f>'AMZN Auto Part MASTER'!$I$19</f>
        <v>0.02</v>
      </c>
      <c r="J50" s="264">
        <f>'AMZN Auto Part MASTER'!$I$20</f>
        <v>0</v>
      </c>
      <c r="K50" s="264">
        <f>'AMZN Auto Part MASTER'!$I$21</f>
        <v>0.5</v>
      </c>
      <c r="L50" s="264">
        <f>'AMZN Auto Part MASTER'!$I$22</f>
        <v>0.02</v>
      </c>
      <c r="M50" s="264">
        <f>'AMZN Auto Part MASTER'!$I$23</f>
        <v>0.2</v>
      </c>
      <c r="N50" s="264">
        <f>'AMZN Auto Part MASTER'!$I$24</f>
        <v>0.18</v>
      </c>
      <c r="O50" s="28"/>
      <c r="P50" s="264" t="str">
        <f>'AMZN Auto Part MASTER'!$I$25</f>
        <v>8% Summit Racing, 10% Dealers</v>
      </c>
      <c r="Q50" s="47"/>
      <c r="R50" s="47"/>
      <c r="S50" s="285"/>
      <c r="T50" s="40"/>
      <c r="U50" s="47" t="str">
        <f>INDEX('AMZN Auto Part MASTER'!$6:$6,MATCH('3. Suppliers'!X50,'AMZN Auto Part MASTER'!$3:$3,0))</f>
        <v>Minturn, CO</v>
      </c>
      <c r="V50" s="47" t="str">
        <f>INDEX('AMZN Auto Part MASTER'!$5:$5,MATCH('3. Suppliers'!X50,'AMZN Auto Part MASTER'!$3:$3,0))</f>
        <v>Manager</v>
      </c>
      <c r="W50" s="260" t="str">
        <f>'AMZN Auto Part MASTER'!$I$4</f>
        <v>Independent</v>
      </c>
      <c r="X50" s="17" t="s">
        <v>0</v>
      </c>
      <c r="Y50" s="264" t="str">
        <f>'AMZN Auto Part MASTER'!$I$26</f>
        <v>Pricing and quick delivery. Overall availability of OE quality parts is solid.</v>
      </c>
      <c r="Z50" s="30"/>
      <c r="AA50" s="30"/>
      <c r="AB50" s="297" t="s">
        <v>270</v>
      </c>
      <c r="AC50" s="297" t="s">
        <v>298</v>
      </c>
      <c r="AD50" s="296" t="s">
        <v>495</v>
      </c>
      <c r="AE50" s="297"/>
      <c r="AF50" s="208"/>
      <c r="AG50" s="264" t="str">
        <f>'AMZN Auto Part MASTER'!$I$27</f>
        <v>No</v>
      </c>
      <c r="AH50" s="66"/>
      <c r="AI50" s="264">
        <f>'AMZN Auto Part MASTER'!$I$28</f>
        <v>0</v>
      </c>
      <c r="AJ50" s="361"/>
      <c r="AK50" s="361"/>
      <c r="AL50" s="224"/>
    </row>
    <row r="51" spans="3:38" s="2" customFormat="1" ht="15.75" customHeight="1">
      <c r="C51" s="260" t="str">
        <f>'AMZN Auto Part MASTER'!$J$4</f>
        <v>Independent</v>
      </c>
      <c r="D51" s="17" t="s">
        <v>1</v>
      </c>
      <c r="E51" s="264">
        <f>'AMZN Auto Part MASTER'!$J$15</f>
        <v>0</v>
      </c>
      <c r="F51" s="264">
        <f>'AMZN Auto Part MASTER'!$J$16</f>
        <v>0</v>
      </c>
      <c r="G51" s="264">
        <f>'AMZN Auto Part MASTER'!$J$17</f>
        <v>0.05</v>
      </c>
      <c r="H51" s="264">
        <f>'AMZN Auto Part MASTER'!$J$18</f>
        <v>0.05</v>
      </c>
      <c r="I51" s="264">
        <f>'AMZN Auto Part MASTER'!$J$19</f>
        <v>0.01</v>
      </c>
      <c r="J51" s="264">
        <f>'AMZN Auto Part MASTER'!$J$20</f>
        <v>0</v>
      </c>
      <c r="K51" s="264">
        <f>'AMZN Auto Part MASTER'!$J$21</f>
        <v>0</v>
      </c>
      <c r="L51" s="264">
        <f>'AMZN Auto Part MASTER'!$J$22</f>
        <v>0</v>
      </c>
      <c r="M51" s="264">
        <f>'AMZN Auto Part MASTER'!$J$23</f>
        <v>0</v>
      </c>
      <c r="N51" s="264">
        <f>'AMZN Auto Part MASTER'!$J$24</f>
        <v>0.89</v>
      </c>
      <c r="O51" s="28"/>
      <c r="P51" s="264" t="str">
        <f>'AMZN Auto Part MASTER'!$J$25</f>
        <v xml:space="preserve">60% Lowe local warehouse, 29% USA Auto Force, </v>
      </c>
      <c r="Q51" s="47"/>
      <c r="R51" s="47"/>
      <c r="S51" s="285"/>
      <c r="T51" s="40"/>
      <c r="U51" s="47" t="str">
        <f>INDEX('AMZN Auto Part MASTER'!$6:$6,MATCH('3. Suppliers'!X51,'AMZN Auto Part MASTER'!$3:$3,0))</f>
        <v>Milwaukee, WI</v>
      </c>
      <c r="V51" s="47" t="str">
        <f>INDEX('AMZN Auto Part MASTER'!$5:$5,MATCH('3. Suppliers'!X51,'AMZN Auto Part MASTER'!$3:$3,0))</f>
        <v>Owner</v>
      </c>
      <c r="W51" s="260" t="str">
        <f>'AMZN Auto Part MASTER'!$J$4</f>
        <v>Independent</v>
      </c>
      <c r="X51" s="17" t="s">
        <v>1</v>
      </c>
      <c r="Y51" s="264" t="str">
        <f>'AMZN Auto Part MASTER'!$J$26</f>
        <v>Price, and delivery. Quick part delivery.</v>
      </c>
      <c r="Z51" s="30"/>
      <c r="AA51" s="299"/>
      <c r="AB51" s="297" t="s">
        <v>270</v>
      </c>
      <c r="AC51" s="297" t="s">
        <v>298</v>
      </c>
      <c r="AD51" s="297"/>
      <c r="AE51" s="297"/>
      <c r="AF51" s="208"/>
      <c r="AG51" s="264" t="str">
        <f>'AMZN Auto Part MASTER'!$J$27</f>
        <v>No</v>
      </c>
      <c r="AH51" s="66"/>
      <c r="AI51" s="264">
        <f>'AMZN Auto Part MASTER'!$J$28</f>
        <v>0</v>
      </c>
      <c r="AJ51" s="361"/>
      <c r="AK51" s="224"/>
      <c r="AL51" s="224"/>
    </row>
    <row r="52" spans="3:38" s="2" customFormat="1" ht="15.75" customHeight="1">
      <c r="C52" s="260" t="str">
        <f>'AMZN Auto Part MASTER'!$K$4</f>
        <v>Independent</v>
      </c>
      <c r="D52" s="17" t="s">
        <v>2</v>
      </c>
      <c r="E52" s="264">
        <f>'AMZN Auto Part MASTER'!$K$15</f>
        <v>0</v>
      </c>
      <c r="F52" s="264">
        <f>'AMZN Auto Part MASTER'!$K$16</f>
        <v>0</v>
      </c>
      <c r="G52" s="264">
        <f>'AMZN Auto Part MASTER'!$K$17</f>
        <v>0.05</v>
      </c>
      <c r="H52" s="264">
        <f>'AMZN Auto Part MASTER'!$K$18</f>
        <v>0.05</v>
      </c>
      <c r="I52" s="264">
        <f>'AMZN Auto Part MASTER'!$K$19</f>
        <v>0</v>
      </c>
      <c r="J52" s="264">
        <f>'AMZN Auto Part MASTER'!$K$20</f>
        <v>0</v>
      </c>
      <c r="K52" s="264">
        <f>'AMZN Auto Part MASTER'!$K$21</f>
        <v>0</v>
      </c>
      <c r="L52" s="264">
        <f>'AMZN Auto Part MASTER'!$K$22</f>
        <v>0.05</v>
      </c>
      <c r="M52" s="264">
        <f>'AMZN Auto Part MASTER'!$K$23</f>
        <v>0</v>
      </c>
      <c r="N52" s="264">
        <f>'AMZN Auto Part MASTER'!$K$24</f>
        <v>0.85</v>
      </c>
      <c r="O52" s="28"/>
      <c r="P52" s="264" t="str">
        <f>'AMZN Auto Part MASTER'!$K$25</f>
        <v>85% Auto Value</v>
      </c>
      <c r="Q52" s="47"/>
      <c r="R52" s="47"/>
      <c r="S52" s="285"/>
      <c r="T52" s="40"/>
      <c r="U52" s="47" t="str">
        <f>INDEX('AMZN Auto Part MASTER'!$6:$6,MATCH('3. Suppliers'!X52,'AMZN Auto Part MASTER'!$3:$3,0))</f>
        <v>Omaha, NE</v>
      </c>
      <c r="V52" s="47" t="str">
        <f>INDEX('AMZN Auto Part MASTER'!$5:$5,MATCH('3. Suppliers'!X52,'AMZN Auto Part MASTER'!$3:$3,0))</f>
        <v>Owner</v>
      </c>
      <c r="W52" s="260" t="str">
        <f>'AMZN Auto Part MASTER'!$K$4</f>
        <v>Independent</v>
      </c>
      <c r="X52" s="17" t="s">
        <v>2</v>
      </c>
      <c r="Y52" s="264" t="str">
        <f>'AMZN Auto Part MASTER'!$K$26</f>
        <v>Certified service center through them, I get discounts, promotions, they take good care of me.</v>
      </c>
      <c r="Z52" s="30"/>
      <c r="AA52" s="299"/>
      <c r="AB52" s="296" t="s">
        <v>270</v>
      </c>
      <c r="AC52" s="296" t="s">
        <v>210</v>
      </c>
      <c r="AD52" s="297"/>
      <c r="AE52" s="297"/>
      <c r="AF52" s="208"/>
      <c r="AG52" s="264" t="str">
        <f>'AMZN Auto Part MASTER'!$K$27</f>
        <v>No</v>
      </c>
      <c r="AH52" s="66"/>
      <c r="AI52" s="264">
        <f>'AMZN Auto Part MASTER'!$K$28</f>
        <v>0</v>
      </c>
      <c r="AJ52" s="361"/>
      <c r="AK52" s="361"/>
      <c r="AL52" s="224"/>
    </row>
    <row r="53" spans="3:38" s="2" customFormat="1" ht="15.75" customHeight="1">
      <c r="C53" s="260" t="str">
        <f>'AMZN Auto Part MASTER'!$L$4</f>
        <v>Independent</v>
      </c>
      <c r="D53" s="17" t="s">
        <v>3</v>
      </c>
      <c r="E53" s="264">
        <f>'AMZN Auto Part MASTER'!$L$15</f>
        <v>0</v>
      </c>
      <c r="F53" s="264">
        <f>'AMZN Auto Part MASTER'!$L$16</f>
        <v>0</v>
      </c>
      <c r="G53" s="264">
        <f>'AMZN Auto Part MASTER'!$L$17</f>
        <v>0</v>
      </c>
      <c r="H53" s="264">
        <f>'AMZN Auto Part MASTER'!$L$18</f>
        <v>0.02</v>
      </c>
      <c r="I53" s="264">
        <f>'AMZN Auto Part MASTER'!$L$19</f>
        <v>0</v>
      </c>
      <c r="J53" s="264">
        <f>'AMZN Auto Part MASTER'!$L$20</f>
        <v>0</v>
      </c>
      <c r="K53" s="264">
        <f>'AMZN Auto Part MASTER'!$L$21</f>
        <v>0.57999999999999996</v>
      </c>
      <c r="L53" s="264">
        <f>'AMZN Auto Part MASTER'!$L$22</f>
        <v>0</v>
      </c>
      <c r="M53" s="264">
        <f>'AMZN Auto Part MASTER'!$L$23</f>
        <v>0</v>
      </c>
      <c r="N53" s="264">
        <f>'AMZN Auto Part MASTER'!$L$24</f>
        <v>0.4</v>
      </c>
      <c r="O53" s="28"/>
      <c r="P53" s="264" t="str">
        <f>'AMZN Auto Part MASTER'!$L$25</f>
        <v>20% Imc, 20% FMP</v>
      </c>
      <c r="Q53" s="47"/>
      <c r="R53" s="47"/>
      <c r="S53" s="284"/>
      <c r="T53" s="40"/>
      <c r="U53" s="47" t="str">
        <f>INDEX('AMZN Auto Part MASTER'!$6:$6,MATCH('3. Suppliers'!X53,'AMZN Auto Part MASTER'!$3:$3,0))</f>
        <v>Portland, OR</v>
      </c>
      <c r="V53" s="47" t="str">
        <f>INDEX('AMZN Auto Part MASTER'!$5:$5,MATCH('3. Suppliers'!X53,'AMZN Auto Part MASTER'!$3:$3,0))</f>
        <v>Manager</v>
      </c>
      <c r="W53" s="260" t="str">
        <f>'AMZN Auto Part MASTER'!$L$4</f>
        <v>Independent</v>
      </c>
      <c r="X53" s="17" t="s">
        <v>3</v>
      </c>
      <c r="Y53" s="264" t="str">
        <f>'AMZN Auto Part MASTER'!$L$26</f>
        <v>Cheapest parts, quickly delivered.</v>
      </c>
      <c r="Z53" s="30"/>
      <c r="AA53" s="300"/>
      <c r="AB53" s="297" t="s">
        <v>270</v>
      </c>
      <c r="AC53" s="297" t="s">
        <v>298</v>
      </c>
      <c r="AD53" s="297"/>
      <c r="AE53" s="297"/>
      <c r="AF53" s="208"/>
      <c r="AG53" s="264" t="str">
        <f>'AMZN Auto Part MASTER'!$L$27</f>
        <v>No</v>
      </c>
      <c r="AH53" s="66"/>
      <c r="AI53" s="264">
        <f>'AMZN Auto Part MASTER'!$L$28</f>
        <v>0</v>
      </c>
      <c r="AJ53" s="361"/>
      <c r="AK53" s="224"/>
      <c r="AL53" s="224"/>
    </row>
    <row r="54" spans="3:38" s="2" customFormat="1" ht="15.75" customHeight="1">
      <c r="C54" s="260" t="str">
        <f>'AMZN Auto Part MASTER'!$M$4</f>
        <v>Independent</v>
      </c>
      <c r="D54" s="17" t="s">
        <v>4</v>
      </c>
      <c r="E54" s="264">
        <f>'AMZN Auto Part MASTER'!$M$15</f>
        <v>0.01</v>
      </c>
      <c r="F54" s="264">
        <f>'AMZN Auto Part MASTER'!$M$16</f>
        <v>0</v>
      </c>
      <c r="G54" s="264">
        <f>'AMZN Auto Part MASTER'!$M$17</f>
        <v>0</v>
      </c>
      <c r="H54" s="264">
        <f>'AMZN Auto Part MASTER'!$M$18</f>
        <v>0.38</v>
      </c>
      <c r="I54" s="264">
        <f>'AMZN Auto Part MASTER'!$M$19</f>
        <v>0</v>
      </c>
      <c r="J54" s="264">
        <f>'AMZN Auto Part MASTER'!$M$20</f>
        <v>0.4</v>
      </c>
      <c r="K54" s="264">
        <f>'AMZN Auto Part MASTER'!$M$21</f>
        <v>0</v>
      </c>
      <c r="L54" s="264">
        <f>'AMZN Auto Part MASTER'!$M$22</f>
        <v>0.01</v>
      </c>
      <c r="M54" s="264">
        <f>'AMZN Auto Part MASTER'!$M$23</f>
        <v>0</v>
      </c>
      <c r="N54" s="264">
        <f>'AMZN Auto Part MASTER'!$M$24</f>
        <v>0.2</v>
      </c>
      <c r="O54" s="28"/>
      <c r="P54" s="264" t="str">
        <f>'AMZN Auto Part MASTER'!$M$25</f>
        <v>10% local suppliers, 10% FMP</v>
      </c>
      <c r="Q54" s="47"/>
      <c r="R54" s="47"/>
      <c r="S54" s="284"/>
      <c r="T54" s="40"/>
      <c r="U54" s="47" t="str">
        <f>INDEX('AMZN Auto Part MASTER'!$6:$6,MATCH('3. Suppliers'!X54,'AMZN Auto Part MASTER'!$3:$3,0))</f>
        <v>Colorado Springs, CO</v>
      </c>
      <c r="V54" s="47" t="str">
        <f>INDEX('AMZN Auto Part MASTER'!$5:$5,MATCH('3. Suppliers'!X54,'AMZN Auto Part MASTER'!$3:$3,0))</f>
        <v>Service Writer</v>
      </c>
      <c r="W54" s="260" t="str">
        <f>'AMZN Auto Part MASTER'!$M$4</f>
        <v>Independent</v>
      </c>
      <c r="X54" s="17" t="s">
        <v>4</v>
      </c>
      <c r="Y54" s="264" t="str">
        <f>'AMZN Auto Part MASTER'!$M$26</f>
        <v>NAPA Car Care Center, they take good care of us.</v>
      </c>
      <c r="Z54" s="30"/>
      <c r="AA54" s="300"/>
      <c r="AB54" s="297" t="s">
        <v>269</v>
      </c>
      <c r="AC54" s="297"/>
      <c r="AD54" s="297"/>
      <c r="AE54" s="297"/>
      <c r="AF54" s="208"/>
      <c r="AG54" s="264" t="str">
        <f>'AMZN Auto Part MASTER'!$M$27</f>
        <v>No</v>
      </c>
      <c r="AH54" s="66"/>
      <c r="AI54" s="264">
        <f>'AMZN Auto Part MASTER'!$M$28</f>
        <v>0</v>
      </c>
      <c r="AJ54" s="361"/>
      <c r="AK54" s="224"/>
      <c r="AL54" s="224"/>
    </row>
    <row r="55" spans="3:38" s="2" customFormat="1" ht="15.75" customHeight="1">
      <c r="C55" s="260" t="str">
        <f>'AMZN Auto Part MASTER'!$N$4</f>
        <v>Independent</v>
      </c>
      <c r="D55" s="17" t="s">
        <v>10</v>
      </c>
      <c r="E55" s="264" t="str">
        <f>'AMZN Auto Part MASTER'!$N$15</f>
        <v>Less than 1%</v>
      </c>
      <c r="F55" s="264">
        <f>'AMZN Auto Part MASTER'!$N$16</f>
        <v>0</v>
      </c>
      <c r="G55" s="264">
        <f>'AMZN Auto Part MASTER'!$N$17</f>
        <v>0</v>
      </c>
      <c r="H55" s="264">
        <f>'AMZN Auto Part MASTER'!$N$18</f>
        <v>0</v>
      </c>
      <c r="I55" s="264">
        <f>'AMZN Auto Part MASTER'!$N$19</f>
        <v>0</v>
      </c>
      <c r="J55" s="264">
        <f>'AMZN Auto Part MASTER'!$N$20</f>
        <v>0</v>
      </c>
      <c r="K55" s="264">
        <f>'AMZN Auto Part MASTER'!$N$21</f>
        <v>0.1</v>
      </c>
      <c r="L55" s="264" t="str">
        <f>'AMZN Auto Part MASTER'!$N$22</f>
        <v>Less than 1%</v>
      </c>
      <c r="M55" s="264">
        <f>'AMZN Auto Part MASTER'!$N$23</f>
        <v>0</v>
      </c>
      <c r="N55" s="264">
        <f>'AMZN Auto Part MASTER'!$N$24</f>
        <v>0.9</v>
      </c>
      <c r="O55" s="28"/>
      <c r="P55" s="264" t="str">
        <f>'AMZN Auto Part MASTER'!$N$25</f>
        <v>70% Allied Auto, Superior Monument 10%, 9% Dealers, Tbirdhdq.com less than 1%</v>
      </c>
      <c r="Q55" s="47"/>
      <c r="R55" s="47"/>
      <c r="S55" s="284"/>
      <c r="T55" s="40"/>
      <c r="U55" s="47" t="str">
        <f>INDEX('AMZN Auto Part MASTER'!$6:$6,MATCH('3. Suppliers'!X55,'AMZN Auto Part MASTER'!$3:$3,0))</f>
        <v>Pleasanton, CA</v>
      </c>
      <c r="V55" s="47" t="str">
        <f>INDEX('AMZN Auto Part MASTER'!$5:$5,MATCH('3. Suppliers'!X55,'AMZN Auto Part MASTER'!$3:$3,0))</f>
        <v>Service manager</v>
      </c>
      <c r="W55" s="260" t="str">
        <f>'AMZN Auto Part MASTER'!$N$4</f>
        <v>Independent</v>
      </c>
      <c r="X55" s="17" t="s">
        <v>10</v>
      </c>
      <c r="Y55" s="264" t="str">
        <f>'AMZN Auto Part MASTER'!$N$26</f>
        <v>Availability of parts is very important. Delivery time. Inventory/stock, and price.</v>
      </c>
      <c r="Z55" s="30"/>
      <c r="AA55" s="300"/>
      <c r="AB55" s="296" t="s">
        <v>495</v>
      </c>
      <c r="AC55" s="296" t="s">
        <v>298</v>
      </c>
      <c r="AD55" s="296" t="s">
        <v>210</v>
      </c>
      <c r="AE55" s="297"/>
      <c r="AF55" s="208"/>
      <c r="AG55" s="264" t="str">
        <f>'AMZN Auto Part MASTER'!$N$27</f>
        <v>No</v>
      </c>
      <c r="AH55" s="66"/>
      <c r="AI55" s="264">
        <f>'AMZN Auto Part MASTER'!$N$28</f>
        <v>0</v>
      </c>
      <c r="AJ55" s="361"/>
      <c r="AK55" s="224"/>
      <c r="AL55" s="224"/>
    </row>
    <row r="56" spans="3:38" s="2" customFormat="1" ht="15.75" customHeight="1">
      <c r="C56" s="260" t="str">
        <f>'AMZN Auto Part MASTER'!$O$4</f>
        <v>Independent</v>
      </c>
      <c r="D56" s="17" t="s">
        <v>11</v>
      </c>
      <c r="E56" s="264">
        <f>'AMZN Auto Part MASTER'!$O$15</f>
        <v>0</v>
      </c>
      <c r="F56" s="264">
        <f>'AMZN Auto Part MASTER'!$O$16</f>
        <v>0</v>
      </c>
      <c r="G56" s="264">
        <f>'AMZN Auto Part MASTER'!$O$17</f>
        <v>0</v>
      </c>
      <c r="H56" s="264">
        <f>'AMZN Auto Part MASTER'!$O$18</f>
        <v>0.5</v>
      </c>
      <c r="I56" s="264">
        <f>'AMZN Auto Part MASTER'!$O$19</f>
        <v>0</v>
      </c>
      <c r="J56" s="264">
        <f>'AMZN Auto Part MASTER'!$O$20</f>
        <v>7.0000000000000007E-2</v>
      </c>
      <c r="K56" s="264">
        <f>'AMZN Auto Part MASTER'!$O$21</f>
        <v>0</v>
      </c>
      <c r="L56" s="264">
        <f>'AMZN Auto Part MASTER'!$O$22</f>
        <v>0</v>
      </c>
      <c r="M56" s="264">
        <f>'AMZN Auto Part MASTER'!$O$23</f>
        <v>0</v>
      </c>
      <c r="N56" s="264">
        <f>'AMZN Auto Part MASTER'!$O$24</f>
        <v>0.43</v>
      </c>
      <c r="O56" s="28"/>
      <c r="P56" s="264" t="str">
        <f>'AMZN Auto Part MASTER'!$O$25</f>
        <v>IMC 23%, WP 20%</v>
      </c>
      <c r="Q56" s="47"/>
      <c r="R56" s="47"/>
      <c r="S56" s="284"/>
      <c r="T56" s="40"/>
      <c r="U56" s="47" t="str">
        <f>INDEX('AMZN Auto Part MASTER'!$6:$6,MATCH('3. Suppliers'!X56,'AMZN Auto Part MASTER'!$3:$3,0))</f>
        <v>Seattle, WA</v>
      </c>
      <c r="V56" s="47" t="str">
        <f>INDEX('AMZN Auto Part MASTER'!$5:$5,MATCH('3. Suppliers'!X56,'AMZN Auto Part MASTER'!$3:$3,0))</f>
        <v>Sales Manager</v>
      </c>
      <c r="W56" s="260" t="str">
        <f>'AMZN Auto Part MASTER'!$O$4</f>
        <v>Independent</v>
      </c>
      <c r="X56" s="17" t="s">
        <v>11</v>
      </c>
      <c r="Y56" s="264" t="str">
        <f>'AMZN Auto Part MASTER'!$O$26</f>
        <v>Proximity of location and quick delivery.</v>
      </c>
      <c r="Z56" s="30"/>
      <c r="AA56" s="300"/>
      <c r="AB56" s="296" t="s">
        <v>298</v>
      </c>
      <c r="AC56" s="296" t="s">
        <v>233</v>
      </c>
      <c r="AD56" s="297"/>
      <c r="AE56" s="297"/>
      <c r="AF56" s="208"/>
      <c r="AG56" s="264" t="str">
        <f>'AMZN Auto Part MASTER'!$O$27</f>
        <v>No</v>
      </c>
      <c r="AH56" s="66"/>
      <c r="AI56" s="264">
        <f>'AMZN Auto Part MASTER'!$O$28</f>
        <v>0</v>
      </c>
      <c r="AJ56" s="361"/>
      <c r="AK56" s="361"/>
      <c r="AL56" s="223"/>
    </row>
    <row r="57" spans="3:38" s="2" customFormat="1" ht="15.75" customHeight="1">
      <c r="C57" s="260" t="str">
        <f>'AMZN Auto Part MASTER'!$P$4</f>
        <v>Independent</v>
      </c>
      <c r="D57" s="17" t="s">
        <v>12</v>
      </c>
      <c r="E57" s="264">
        <f>'AMZN Auto Part MASTER'!$P$15</f>
        <v>0</v>
      </c>
      <c r="F57" s="264">
        <f>'AMZN Auto Part MASTER'!$P$16</f>
        <v>0</v>
      </c>
      <c r="G57" s="264">
        <f>'AMZN Auto Part MASTER'!$P$17</f>
        <v>0</v>
      </c>
      <c r="H57" s="264">
        <f>'AMZN Auto Part MASTER'!$P$18</f>
        <v>0</v>
      </c>
      <c r="I57" s="264">
        <f>'AMZN Auto Part MASTER'!$P$19</f>
        <v>0</v>
      </c>
      <c r="J57" s="264">
        <f>'AMZN Auto Part MASTER'!$P$20</f>
        <v>0</v>
      </c>
      <c r="K57" s="264">
        <f>'AMZN Auto Part MASTER'!$P$21</f>
        <v>0.1</v>
      </c>
      <c r="L57" s="264">
        <f>'AMZN Auto Part MASTER'!$P$22</f>
        <v>0</v>
      </c>
      <c r="M57" s="264">
        <f>'AMZN Auto Part MASTER'!$P$23</f>
        <v>0</v>
      </c>
      <c r="N57" s="264">
        <f>'AMZN Auto Part MASTER'!$P$24</f>
        <v>0.9</v>
      </c>
      <c r="O57" s="28"/>
      <c r="P57" s="264" t="str">
        <f>'AMZN Auto Part MASTER'!$P$25</f>
        <v>SSF Imports 10% and SAAB 80%.</v>
      </c>
      <c r="Q57" s="47"/>
      <c r="R57" s="47"/>
      <c r="S57" s="284"/>
      <c r="T57" s="40"/>
      <c r="U57" s="47" t="str">
        <f>INDEX('AMZN Auto Part MASTER'!$6:$6,MATCH('3. Suppliers'!X57,'AMZN Auto Part MASTER'!$3:$3,0))</f>
        <v>Columbus, OH</v>
      </c>
      <c r="V57" s="47" t="str">
        <f>INDEX('AMZN Auto Part MASTER'!$5:$5,MATCH('3. Suppliers'!X57,'AMZN Auto Part MASTER'!$3:$3,0))</f>
        <v>Parts Manager</v>
      </c>
      <c r="W57" s="260" t="str">
        <f>'AMZN Auto Part MASTER'!$P$4</f>
        <v>Independent</v>
      </c>
      <c r="X57" s="17" t="s">
        <v>12</v>
      </c>
      <c r="Y57" s="264" t="str">
        <f>'AMZN Auto Part MASTER'!$P$26</f>
        <v>They are less expensive than other suppliers.</v>
      </c>
      <c r="Z57" s="30"/>
      <c r="AA57" s="300"/>
      <c r="AB57" s="297" t="s">
        <v>270</v>
      </c>
      <c r="AC57" s="297"/>
      <c r="AD57" s="297"/>
      <c r="AE57" s="297"/>
      <c r="AF57" s="208"/>
      <c r="AG57" s="264" t="str">
        <f>'AMZN Auto Part MASTER'!$P$27</f>
        <v>No</v>
      </c>
      <c r="AH57" s="66"/>
      <c r="AI57" s="264">
        <f>'AMZN Auto Part MASTER'!$P$28</f>
        <v>0</v>
      </c>
      <c r="AJ57" s="361"/>
      <c r="AK57" s="361"/>
      <c r="AL57" s="223"/>
    </row>
    <row r="58" spans="3:38" s="2" customFormat="1" ht="15.75" customHeight="1">
      <c r="C58" s="260" t="str">
        <f>'AMZN Auto Part MASTER'!$Q$4</f>
        <v>Independent</v>
      </c>
      <c r="D58" s="17" t="s">
        <v>13</v>
      </c>
      <c r="E58" s="264">
        <f>'AMZN Auto Part MASTER'!$Q$15</f>
        <v>0</v>
      </c>
      <c r="F58" s="264">
        <f>'AMZN Auto Part MASTER'!$Q$16</f>
        <v>0.2</v>
      </c>
      <c r="G58" s="264">
        <f>'AMZN Auto Part MASTER'!$Q$17</f>
        <v>0.3</v>
      </c>
      <c r="H58" s="264">
        <f>'AMZN Auto Part MASTER'!$Q$18</f>
        <v>0.3</v>
      </c>
      <c r="I58" s="264">
        <f>'AMZN Auto Part MASTER'!$Q$19</f>
        <v>0</v>
      </c>
      <c r="J58" s="264">
        <f>'AMZN Auto Part MASTER'!$Q$20</f>
        <v>0.2</v>
      </c>
      <c r="K58" s="264">
        <f>'AMZN Auto Part MASTER'!$Q$21</f>
        <v>0</v>
      </c>
      <c r="L58" s="264">
        <f>'AMZN Auto Part MASTER'!$Q$22</f>
        <v>0</v>
      </c>
      <c r="M58" s="264">
        <f>'AMZN Auto Part MASTER'!$Q$23</f>
        <v>0</v>
      </c>
      <c r="N58" s="264">
        <f>'AMZN Auto Part MASTER'!$Q$24</f>
        <v>0</v>
      </c>
      <c r="O58" s="28"/>
      <c r="P58" s="264">
        <f>'AMZN Auto Part MASTER'!$Q$25</f>
        <v>0</v>
      </c>
      <c r="Q58" s="47"/>
      <c r="R58" s="47"/>
      <c r="S58" s="285"/>
      <c r="T58" s="40"/>
      <c r="U58" s="47" t="str">
        <f>INDEX('AMZN Auto Part MASTER'!$6:$6,MATCH('3. Suppliers'!X58,'AMZN Auto Part MASTER'!$3:$3,0))</f>
        <v>Milwaukee, WI</v>
      </c>
      <c r="V58" s="47" t="str">
        <f>INDEX('AMZN Auto Part MASTER'!$5:$5,MATCH('3. Suppliers'!X58,'AMZN Auto Part MASTER'!$3:$3,0))</f>
        <v>Manager</v>
      </c>
      <c r="W58" s="260" t="str">
        <f>'AMZN Auto Part MASTER'!$Q$4</f>
        <v>Independent</v>
      </c>
      <c r="X58" s="17" t="s">
        <v>13</v>
      </c>
      <c r="Y58" s="264" t="str">
        <f>'AMZN Auto Part MASTER'!$Q$26</f>
        <v>They have the best pricing &amp; delivery.</v>
      </c>
      <c r="Z58" s="30"/>
      <c r="AA58" s="300"/>
      <c r="AB58" s="297" t="s">
        <v>270</v>
      </c>
      <c r="AC58" s="297" t="s">
        <v>298</v>
      </c>
      <c r="AD58" s="297"/>
      <c r="AE58" s="297"/>
      <c r="AF58" s="208"/>
      <c r="AG58" s="264" t="str">
        <f>'AMZN Auto Part MASTER'!$Q$27</f>
        <v>No</v>
      </c>
      <c r="AH58" s="66"/>
      <c r="AI58" s="264">
        <f>'AMZN Auto Part MASTER'!$Q$28</f>
        <v>0</v>
      </c>
      <c r="AJ58" s="361"/>
      <c r="AK58" s="224"/>
      <c r="AL58" s="223"/>
    </row>
    <row r="59" spans="3:38" s="2" customFormat="1" ht="15.75" customHeight="1">
      <c r="C59" s="260" t="str">
        <f>'AMZN Auto Part MASTER'!$R$4</f>
        <v>Independent</v>
      </c>
      <c r="D59" s="17" t="s">
        <v>14</v>
      </c>
      <c r="E59" s="264">
        <f>'AMZN Auto Part MASTER'!$R$15</f>
        <v>0</v>
      </c>
      <c r="F59" s="264">
        <f>'AMZN Auto Part MASTER'!$R$16</f>
        <v>0.1</v>
      </c>
      <c r="G59" s="264">
        <f>'AMZN Auto Part MASTER'!$R$17</f>
        <v>0</v>
      </c>
      <c r="H59" s="264">
        <f>'AMZN Auto Part MASTER'!$R$18</f>
        <v>0</v>
      </c>
      <c r="I59" s="264">
        <f>'AMZN Auto Part MASTER'!$R$19</f>
        <v>0</v>
      </c>
      <c r="J59" s="264">
        <f>'AMZN Auto Part MASTER'!$R$20</f>
        <v>0</v>
      </c>
      <c r="K59" s="264">
        <f>'AMZN Auto Part MASTER'!$R$21</f>
        <v>0.15</v>
      </c>
      <c r="L59" s="264">
        <f>'AMZN Auto Part MASTER'!$R$22</f>
        <v>0</v>
      </c>
      <c r="M59" s="264">
        <f>'AMZN Auto Part MASTER'!$R$23</f>
        <v>0</v>
      </c>
      <c r="N59" s="264">
        <f>'AMZN Auto Part MASTER'!$R$24</f>
        <v>0.75</v>
      </c>
      <c r="O59" s="28"/>
      <c r="P59" s="264" t="str">
        <f>'AMZN Auto Part MASTER'!$R$25</f>
        <v>Buywise 75%</v>
      </c>
      <c r="Q59" s="47"/>
      <c r="R59" s="47"/>
      <c r="S59" s="285"/>
      <c r="T59" s="40"/>
      <c r="U59" s="47" t="str">
        <f>INDEX('AMZN Auto Part MASTER'!$6:$6,MATCH('3. Suppliers'!X59,'AMZN Auto Part MASTER'!$3:$3,0))</f>
        <v>New York, NY</v>
      </c>
      <c r="V59" s="47" t="str">
        <f>INDEX('AMZN Auto Part MASTER'!$5:$5,MATCH('3. Suppliers'!X59,'AMZN Auto Part MASTER'!$3:$3,0))</f>
        <v>Manager</v>
      </c>
      <c r="W59" s="260" t="str">
        <f>'AMZN Auto Part MASTER'!$R$4</f>
        <v>Independent</v>
      </c>
      <c r="X59" s="17" t="s">
        <v>14</v>
      </c>
      <c r="Y59" s="264" t="str">
        <f>'AMZN Auto Part MASTER'!$R$26</f>
        <v>They're the most convenient to buy from.</v>
      </c>
      <c r="Z59" s="30"/>
      <c r="AA59" s="300"/>
      <c r="AB59" s="296" t="s">
        <v>233</v>
      </c>
      <c r="AC59" s="297"/>
      <c r="AD59" s="297"/>
      <c r="AE59" s="297"/>
      <c r="AF59" s="208"/>
      <c r="AG59" s="264" t="str">
        <f>'AMZN Auto Part MASTER'!$R$27</f>
        <v>No</v>
      </c>
      <c r="AH59" s="66"/>
      <c r="AI59" s="264">
        <f>'AMZN Auto Part MASTER'!$R$28</f>
        <v>0</v>
      </c>
      <c r="AJ59" s="361"/>
      <c r="AK59" s="361"/>
      <c r="AL59" s="223"/>
    </row>
    <row r="60" spans="3:38" s="2" customFormat="1" ht="15.75" customHeight="1">
      <c r="C60" s="260" t="str">
        <f>'AMZN Auto Part MASTER'!$S$4</f>
        <v>Independent</v>
      </c>
      <c r="D60" s="17" t="s">
        <v>15</v>
      </c>
      <c r="E60" s="264">
        <f>'AMZN Auto Part MASTER'!$S$15</f>
        <v>0</v>
      </c>
      <c r="F60" s="264">
        <f>'AMZN Auto Part MASTER'!$S$16</f>
        <v>0</v>
      </c>
      <c r="G60" s="264">
        <f>'AMZN Auto Part MASTER'!$S$17</f>
        <v>0.2</v>
      </c>
      <c r="H60" s="264">
        <f>'AMZN Auto Part MASTER'!$S$18</f>
        <v>0.1</v>
      </c>
      <c r="I60" s="264">
        <f>'AMZN Auto Part MASTER'!$S$19</f>
        <v>0</v>
      </c>
      <c r="J60" s="264">
        <f>'AMZN Auto Part MASTER'!$S$20</f>
        <v>0</v>
      </c>
      <c r="K60" s="264">
        <f>'AMZN Auto Part MASTER'!$S$21</f>
        <v>0</v>
      </c>
      <c r="L60" s="264">
        <f>'AMZN Auto Part MASTER'!$S$22</f>
        <v>0</v>
      </c>
      <c r="M60" s="264">
        <f>'AMZN Auto Part MASTER'!$S$23</f>
        <v>0</v>
      </c>
      <c r="N60" s="264">
        <f>'AMZN Auto Part MASTER'!$S$24</f>
        <v>0.7</v>
      </c>
      <c r="O60" s="28"/>
      <c r="P60" s="264" t="str">
        <f>'AMZN Auto Part MASTER'!$S$25</f>
        <v>ASAP 70%</v>
      </c>
      <c r="Q60" s="47"/>
      <c r="R60" s="47"/>
      <c r="S60" s="285"/>
      <c r="T60" s="40"/>
      <c r="U60" s="47" t="str">
        <f>INDEX('AMZN Auto Part MASTER'!$6:$6,MATCH('3. Suppliers'!X60,'AMZN Auto Part MASTER'!$3:$3,0))</f>
        <v>Salt Lake City, UT</v>
      </c>
      <c r="V60" s="47" t="str">
        <f>INDEX('AMZN Auto Part MASTER'!$5:$5,MATCH('3. Suppliers'!X60,'AMZN Auto Part MASTER'!$3:$3,0))</f>
        <v>Manager</v>
      </c>
      <c r="W60" s="260" t="str">
        <f>'AMZN Auto Part MASTER'!$S$4</f>
        <v>Independent</v>
      </c>
      <c r="X60" s="17" t="s">
        <v>15</v>
      </c>
      <c r="Y60" s="264" t="str">
        <f>'AMZN Auto Part MASTER'!$S$26</f>
        <v>Good prices and fast delivery.</v>
      </c>
      <c r="Z60" s="30"/>
      <c r="AA60" s="300"/>
      <c r="AB60" s="297" t="s">
        <v>270</v>
      </c>
      <c r="AC60" s="297" t="s">
        <v>298</v>
      </c>
      <c r="AD60" s="297"/>
      <c r="AE60" s="297"/>
      <c r="AF60" s="208"/>
      <c r="AG60" s="264" t="str">
        <f>'AMZN Auto Part MASTER'!$S$27</f>
        <v>No</v>
      </c>
      <c r="AH60" s="66"/>
      <c r="AI60" s="264">
        <f>'AMZN Auto Part MASTER'!$S$28</f>
        <v>0</v>
      </c>
      <c r="AJ60" s="361"/>
      <c r="AK60" s="361"/>
      <c r="AL60" s="223"/>
    </row>
    <row r="61" spans="3:38" s="2" customFormat="1" ht="15.75" customHeight="1">
      <c r="C61" s="260" t="str">
        <f>'AMZN Auto Part MASTER'!$T$4</f>
        <v>Independent</v>
      </c>
      <c r="D61" s="17" t="s">
        <v>16</v>
      </c>
      <c r="E61" s="264">
        <f>'AMZN Auto Part MASTER'!$T$15</f>
        <v>0</v>
      </c>
      <c r="F61" s="264">
        <f>'AMZN Auto Part MASTER'!$T$16</f>
        <v>0</v>
      </c>
      <c r="G61" s="264">
        <f>'AMZN Auto Part MASTER'!$T$17</f>
        <v>0</v>
      </c>
      <c r="H61" s="264">
        <f>'AMZN Auto Part MASTER'!$T$18</f>
        <v>0.1</v>
      </c>
      <c r="I61" s="264">
        <f>'AMZN Auto Part MASTER'!$T$19</f>
        <v>0</v>
      </c>
      <c r="J61" s="264">
        <f>'AMZN Auto Part MASTER'!$T$20</f>
        <v>0.6</v>
      </c>
      <c r="K61" s="264">
        <f>'AMZN Auto Part MASTER'!$T$21</f>
        <v>0</v>
      </c>
      <c r="L61" s="264">
        <f>'AMZN Auto Part MASTER'!$T$22</f>
        <v>0</v>
      </c>
      <c r="M61" s="264">
        <f>'AMZN Auto Part MASTER'!$T$23</f>
        <v>0</v>
      </c>
      <c r="N61" s="264">
        <f>'AMZN Auto Part MASTER'!$T$24</f>
        <v>0.3</v>
      </c>
      <c r="O61" s="28"/>
      <c r="P61" s="264" t="str">
        <f>'AMZN Auto Part MASTER'!$T$25</f>
        <v>Local dealers 30%</v>
      </c>
      <c r="Q61" s="47"/>
      <c r="R61" s="47"/>
      <c r="S61" s="285"/>
      <c r="T61" s="40"/>
      <c r="U61" s="47" t="str">
        <f>INDEX('AMZN Auto Part MASTER'!$6:$6,MATCH('3. Suppliers'!X61,'AMZN Auto Part MASTER'!$3:$3,0))</f>
        <v>Phoenix, AZ</v>
      </c>
      <c r="V61" s="47" t="str">
        <f>INDEX('AMZN Auto Part MASTER'!$5:$5,MATCH('3. Suppliers'!X61,'AMZN Auto Part MASTER'!$3:$3,0))</f>
        <v>Manager</v>
      </c>
      <c r="W61" s="260" t="str">
        <f>'AMZN Auto Part MASTER'!$T$4</f>
        <v>Independent</v>
      </c>
      <c r="X61" s="17" t="s">
        <v>16</v>
      </c>
      <c r="Y61" s="264" t="str">
        <f>'AMZN Auto Part MASTER'!$T$26</f>
        <v>We are an official Autocare Center and are contracted with Napa.</v>
      </c>
      <c r="Z61" s="30"/>
      <c r="AA61" s="301"/>
      <c r="AB61" s="297" t="s">
        <v>269</v>
      </c>
      <c r="AC61" s="297"/>
      <c r="AD61" s="297"/>
      <c r="AE61" s="297"/>
      <c r="AF61" s="208"/>
      <c r="AG61" s="264" t="str">
        <f>'AMZN Auto Part MASTER'!$T$27</f>
        <v>No</v>
      </c>
      <c r="AH61" s="66"/>
      <c r="AI61" s="264">
        <f>'AMZN Auto Part MASTER'!$T$28</f>
        <v>0</v>
      </c>
      <c r="AJ61" s="361"/>
      <c r="AK61" s="361"/>
      <c r="AL61" s="223"/>
    </row>
    <row r="62" spans="3:38" s="2" customFormat="1" ht="15.75" customHeight="1">
      <c r="C62" s="260" t="str">
        <f>'AMZN Auto Part MASTER'!$U$4</f>
        <v>Independent</v>
      </c>
      <c r="D62" s="17" t="s">
        <v>17</v>
      </c>
      <c r="E62" s="264">
        <f>'AMZN Auto Part MASTER'!$U$15</f>
        <v>0.03</v>
      </c>
      <c r="F62" s="264">
        <f>'AMZN Auto Part MASTER'!$U$16</f>
        <v>0</v>
      </c>
      <c r="G62" s="264">
        <f>'AMZN Auto Part MASTER'!$U$17</f>
        <v>0</v>
      </c>
      <c r="H62" s="264">
        <f>'AMZN Auto Part MASTER'!$U$18</f>
        <v>0</v>
      </c>
      <c r="I62" s="264">
        <f>'AMZN Auto Part MASTER'!$U$19</f>
        <v>0</v>
      </c>
      <c r="J62" s="264">
        <f>'AMZN Auto Part MASTER'!$U$20</f>
        <v>0.1</v>
      </c>
      <c r="K62" s="264">
        <f>'AMZN Auto Part MASTER'!$U$21</f>
        <v>0</v>
      </c>
      <c r="L62" s="264">
        <f>'AMZN Auto Part MASTER'!$U$22</f>
        <v>7.0000000000000007E-2</v>
      </c>
      <c r="M62" s="264">
        <f>'AMZN Auto Part MASTER'!$U$23</f>
        <v>0</v>
      </c>
      <c r="N62" s="264">
        <f>'AMZN Auto Part MASTER'!$U$24</f>
        <v>0.8</v>
      </c>
      <c r="O62" s="28"/>
      <c r="P62" s="264" t="str">
        <f>'AMZN Auto Part MASTER'!$U$25</f>
        <v>Aftermarket supply companies, wholesalers.</v>
      </c>
      <c r="Q62" s="47"/>
      <c r="R62" s="47"/>
      <c r="S62" s="285"/>
      <c r="T62" s="40"/>
      <c r="U62" s="47" t="str">
        <f>INDEX('AMZN Auto Part MASTER'!$6:$6,MATCH('3. Suppliers'!X62,'AMZN Auto Part MASTER'!$3:$3,0))</f>
        <v>Lansdowne, PA </v>
      </c>
      <c r="V62" s="47" t="str">
        <f>INDEX('AMZN Auto Part MASTER'!$5:$5,MATCH('3. Suppliers'!X62,'AMZN Auto Part MASTER'!$3:$3,0))</f>
        <v>Owner</v>
      </c>
      <c r="W62" s="260" t="str">
        <f>'AMZN Auto Part MASTER'!$U$4</f>
        <v>Independent</v>
      </c>
      <c r="X62" s="17" t="s">
        <v>17</v>
      </c>
      <c r="Y62" s="264" t="str">
        <f>'AMZN Auto Part MASTER'!$U$26</f>
        <v>Our biggest supplier sells OEM parts. They have over 20 different makes and carry every part needed for the vehicle.</v>
      </c>
      <c r="Z62" s="30"/>
      <c r="AA62" s="302"/>
      <c r="AB62" s="297" t="s">
        <v>495</v>
      </c>
      <c r="AC62" s="297"/>
      <c r="AD62" s="297"/>
      <c r="AE62" s="297"/>
      <c r="AF62" s="208"/>
      <c r="AG62" s="264" t="str">
        <f>'AMZN Auto Part MASTER'!$U$27</f>
        <v>No</v>
      </c>
      <c r="AH62" s="66"/>
      <c r="AI62" s="264">
        <f>'AMZN Auto Part MASTER'!$U$28</f>
        <v>0</v>
      </c>
      <c r="AJ62" s="361"/>
      <c r="AK62" s="224"/>
      <c r="AL62" s="223"/>
    </row>
    <row r="63" spans="3:38" s="2" customFormat="1" ht="15.75" customHeight="1">
      <c r="C63" s="260" t="str">
        <f>'AMZN Auto Part MASTER'!$V$4</f>
        <v>Independent</v>
      </c>
      <c r="D63" s="17" t="s">
        <v>18</v>
      </c>
      <c r="E63" s="264">
        <f>'AMZN Auto Part MASTER'!$V$15</f>
        <v>0.01</v>
      </c>
      <c r="F63" s="264">
        <f>'AMZN Auto Part MASTER'!$V$16</f>
        <v>0</v>
      </c>
      <c r="G63" s="264">
        <f>'AMZN Auto Part MASTER'!$V$17</f>
        <v>0.05</v>
      </c>
      <c r="H63" s="264">
        <f>'AMZN Auto Part MASTER'!$V$18</f>
        <v>0</v>
      </c>
      <c r="I63" s="264">
        <f>'AMZN Auto Part MASTER'!$V$19</f>
        <v>0</v>
      </c>
      <c r="J63" s="264">
        <f>'AMZN Auto Part MASTER'!$V$20</f>
        <v>0</v>
      </c>
      <c r="K63" s="264">
        <f>'AMZN Auto Part MASTER'!$V$21</f>
        <v>0.1</v>
      </c>
      <c r="L63" s="264">
        <f>'AMZN Auto Part MASTER'!$V$22</f>
        <v>0.02</v>
      </c>
      <c r="M63" s="264">
        <f>'AMZN Auto Part MASTER'!$V$23</f>
        <v>0</v>
      </c>
      <c r="N63" s="264">
        <f>'AMZN Auto Part MASTER'!$V$24</f>
        <v>0.82</v>
      </c>
      <c r="O63" s="28"/>
      <c r="P63" s="264" t="str">
        <f>'AMZN Auto Part MASTER'!$V$25</f>
        <v>Wholesalers, PepBoys, Excel</v>
      </c>
      <c r="Q63" s="47"/>
      <c r="R63" s="47"/>
      <c r="S63" s="285"/>
      <c r="T63" s="40"/>
      <c r="U63" s="47" t="str">
        <f>INDEX('AMZN Auto Part MASTER'!$6:$6,MATCH('3. Suppliers'!X63,'AMZN Auto Part MASTER'!$3:$3,0))</f>
        <v>Houston, TX</v>
      </c>
      <c r="V63" s="47" t="str">
        <f>INDEX('AMZN Auto Part MASTER'!$5:$5,MATCH('3. Suppliers'!X63,'AMZN Auto Part MASTER'!$3:$3,0))</f>
        <v>Owner</v>
      </c>
      <c r="W63" s="260" t="str">
        <f>'AMZN Auto Part MASTER'!$V$4</f>
        <v>Independent</v>
      </c>
      <c r="X63" s="17" t="s">
        <v>18</v>
      </c>
      <c r="Y63" s="264" t="str">
        <f>'AMZN Auto Part MASTER'!$V$26</f>
        <v>Price, delivery and availability are all equally important.</v>
      </c>
      <c r="Z63" s="30"/>
      <c r="AA63" s="30"/>
      <c r="AB63" s="297" t="s">
        <v>270</v>
      </c>
      <c r="AC63" s="297" t="s">
        <v>298</v>
      </c>
      <c r="AD63" s="297" t="s">
        <v>495</v>
      </c>
      <c r="AE63" s="297"/>
      <c r="AF63" s="208"/>
      <c r="AG63" s="264" t="str">
        <f>'AMZN Auto Part MASTER'!$V$27</f>
        <v>No</v>
      </c>
      <c r="AH63" s="66"/>
      <c r="AI63" s="264">
        <f>'AMZN Auto Part MASTER'!$V$28</f>
        <v>0</v>
      </c>
      <c r="AJ63" s="361"/>
      <c r="AK63" s="361"/>
      <c r="AL63" s="223"/>
    </row>
    <row r="64" spans="3:38" s="2" customFormat="1" ht="15.75" customHeight="1">
      <c r="C64" s="260" t="str">
        <f>'AMZN Auto Part MASTER'!$W$4</f>
        <v>Independent</v>
      </c>
      <c r="D64" s="17" t="s">
        <v>19</v>
      </c>
      <c r="E64" s="264">
        <f>'AMZN Auto Part MASTER'!$W$15</f>
        <v>0</v>
      </c>
      <c r="F64" s="264">
        <f>'AMZN Auto Part MASTER'!$W$16</f>
        <v>0</v>
      </c>
      <c r="G64" s="264">
        <f>'AMZN Auto Part MASTER'!$W$17</f>
        <v>0</v>
      </c>
      <c r="H64" s="264">
        <f>'AMZN Auto Part MASTER'!$W$18</f>
        <v>0</v>
      </c>
      <c r="I64" s="264">
        <f>'AMZN Auto Part MASTER'!$W$19</f>
        <v>0</v>
      </c>
      <c r="J64" s="264">
        <f>'AMZN Auto Part MASTER'!$W$20</f>
        <v>0</v>
      </c>
      <c r="K64" s="264">
        <f>'AMZN Auto Part MASTER'!$W$21</f>
        <v>0.25</v>
      </c>
      <c r="L64" s="264">
        <f>'AMZN Auto Part MASTER'!$W$22</f>
        <v>0</v>
      </c>
      <c r="M64" s="264">
        <f>'AMZN Auto Part MASTER'!$W$23</f>
        <v>0</v>
      </c>
      <c r="N64" s="264">
        <f>'AMZN Auto Part MASTER'!$W$24</f>
        <v>0.75</v>
      </c>
      <c r="O64" s="28"/>
      <c r="P64" s="264" t="str">
        <f>'AMZN Auto Part MASTER'!$W$25</f>
        <v>warehouse, distributors 75%</v>
      </c>
      <c r="Q64" s="47"/>
      <c r="R64" s="47"/>
      <c r="S64" s="284"/>
      <c r="T64" s="40"/>
      <c r="U64" s="47" t="str">
        <f>INDEX('AMZN Auto Part MASTER'!$6:$6,MATCH('3. Suppliers'!X64,'AMZN Auto Part MASTER'!$3:$3,0))</f>
        <v>Phoenix, AZ</v>
      </c>
      <c r="V64" s="47" t="str">
        <f>INDEX('AMZN Auto Part MASTER'!$5:$5,MATCH('3. Suppliers'!X64,'AMZN Auto Part MASTER'!$3:$3,0))</f>
        <v>Owner</v>
      </c>
      <c r="W64" s="260" t="str">
        <f>'AMZN Auto Part MASTER'!$W$4</f>
        <v>Independent</v>
      </c>
      <c r="X64" s="17" t="s">
        <v>19</v>
      </c>
      <c r="Y64" s="264" t="str">
        <f>'AMZN Auto Part MASTER'!$W$26</f>
        <v>We have an established relationship.</v>
      </c>
      <c r="Z64" s="30"/>
      <c r="AA64" s="30"/>
      <c r="AB64" s="297" t="s">
        <v>210</v>
      </c>
      <c r="AC64" s="297"/>
      <c r="AD64" s="297"/>
      <c r="AE64" s="297"/>
      <c r="AF64" s="208"/>
      <c r="AG64" s="264" t="str">
        <f>'AMZN Auto Part MASTER'!$W$27</f>
        <v>No</v>
      </c>
      <c r="AH64" s="66"/>
      <c r="AI64" s="264">
        <f>'AMZN Auto Part MASTER'!$W$28</f>
        <v>0</v>
      </c>
      <c r="AJ64" s="361"/>
      <c r="AK64" s="361"/>
      <c r="AL64" s="223"/>
    </row>
    <row r="65" spans="3:38" s="2" customFormat="1" ht="15.75" customHeight="1">
      <c r="C65" s="260" t="str">
        <f>'AMZN Auto Part MASTER'!$X$4</f>
        <v>Independent</v>
      </c>
      <c r="D65" s="17" t="s">
        <v>20</v>
      </c>
      <c r="E65" s="264">
        <f>'AMZN Auto Part MASTER'!$X$15</f>
        <v>0</v>
      </c>
      <c r="F65" s="264">
        <f>'AMZN Auto Part MASTER'!$X$16</f>
        <v>0.2</v>
      </c>
      <c r="G65" s="264">
        <f>'AMZN Auto Part MASTER'!$X$17</f>
        <v>0</v>
      </c>
      <c r="H65" s="264">
        <f>'AMZN Auto Part MASTER'!$X$18</f>
        <v>0.6</v>
      </c>
      <c r="I65" s="264">
        <f>'AMZN Auto Part MASTER'!$X$19</f>
        <v>0</v>
      </c>
      <c r="J65" s="264">
        <f>'AMZN Auto Part MASTER'!$X$20</f>
        <v>0.05</v>
      </c>
      <c r="K65" s="264">
        <f>'AMZN Auto Part MASTER'!$X$21</f>
        <v>0</v>
      </c>
      <c r="L65" s="264">
        <f>'AMZN Auto Part MASTER'!$X$22</f>
        <v>0</v>
      </c>
      <c r="M65" s="264">
        <f>'AMZN Auto Part MASTER'!$X$23</f>
        <v>0</v>
      </c>
      <c r="N65" s="264">
        <f>'AMZN Auto Part MASTER'!$X$24</f>
        <v>0.15</v>
      </c>
      <c r="O65" s="28"/>
      <c r="P65" s="264" t="str">
        <f>'AMZN Auto Part MASTER'!$X$25</f>
        <v>1800 Radiators, dealerships</v>
      </c>
      <c r="Q65" s="47"/>
      <c r="R65" s="47"/>
      <c r="S65" s="284"/>
      <c r="T65" s="40"/>
      <c r="U65" s="47" t="str">
        <f>INDEX('AMZN Auto Part MASTER'!$6:$6,MATCH('3. Suppliers'!X65,'AMZN Auto Part MASTER'!$3:$3,0))</f>
        <v>Las Vegas, NV</v>
      </c>
      <c r="V65" s="47" t="str">
        <f>INDEX('AMZN Auto Part MASTER'!$5:$5,MATCH('3. Suppliers'!X65,'AMZN Auto Part MASTER'!$3:$3,0))</f>
        <v>Manager</v>
      </c>
      <c r="W65" s="260" t="str">
        <f>'AMZN Auto Part MASTER'!$X$4</f>
        <v>Independent</v>
      </c>
      <c r="X65" s="17" t="s">
        <v>20</v>
      </c>
      <c r="Y65" s="264" t="str">
        <f>'AMZN Auto Part MASTER'!$X$26</f>
        <v>Delivery speed.</v>
      </c>
      <c r="Z65" s="30"/>
      <c r="AA65" s="30"/>
      <c r="AB65" s="297" t="s">
        <v>298</v>
      </c>
      <c r="AC65" s="297"/>
      <c r="AD65" s="297"/>
      <c r="AE65" s="298"/>
      <c r="AF65" s="208"/>
      <c r="AG65" s="264" t="str">
        <f>'AMZN Auto Part MASTER'!$X$27</f>
        <v>No</v>
      </c>
      <c r="AH65" s="66"/>
      <c r="AI65" s="264">
        <f>'AMZN Auto Part MASTER'!$X$28</f>
        <v>0</v>
      </c>
      <c r="AJ65" s="361"/>
      <c r="AK65" s="361"/>
      <c r="AL65" s="223"/>
    </row>
    <row r="66" spans="3:38" s="2" customFormat="1" ht="15.75" customHeight="1">
      <c r="C66" s="260" t="str">
        <f>'AMZN Auto Part MASTER'!$Y$4</f>
        <v>Independent</v>
      </c>
      <c r="D66" s="17" t="s">
        <v>21</v>
      </c>
      <c r="E66" s="264">
        <f>'AMZN Auto Part MASTER'!$Y$15</f>
        <v>0</v>
      </c>
      <c r="F66" s="264">
        <f>'AMZN Auto Part MASTER'!$Y$16</f>
        <v>0.05</v>
      </c>
      <c r="G66" s="264">
        <f>'AMZN Auto Part MASTER'!$Y$17</f>
        <v>0</v>
      </c>
      <c r="H66" s="264">
        <f>'AMZN Auto Part MASTER'!$Y$18</f>
        <v>0</v>
      </c>
      <c r="I66" s="264">
        <f>'AMZN Auto Part MASTER'!$Y$19</f>
        <v>0</v>
      </c>
      <c r="J66" s="264">
        <f>'AMZN Auto Part MASTER'!$Y$20</f>
        <v>0.05</v>
      </c>
      <c r="K66" s="264">
        <f>'AMZN Auto Part MASTER'!$Y$21</f>
        <v>0.05</v>
      </c>
      <c r="L66" s="264">
        <f>'AMZN Auto Part MASTER'!$Y$22</f>
        <v>0</v>
      </c>
      <c r="M66" s="264">
        <f>'AMZN Auto Part MASTER'!$Y$23</f>
        <v>0</v>
      </c>
      <c r="N66" s="264">
        <f>'AMZN Auto Part MASTER'!$Y$24</f>
        <v>0.85</v>
      </c>
      <c r="O66" s="28"/>
      <c r="P66" s="264" t="str">
        <f>'AMZN Auto Part MASTER'!$Y$25</f>
        <v>Local wholesalers, Berridons, rock auto</v>
      </c>
      <c r="Q66" s="47"/>
      <c r="R66" s="47"/>
      <c r="S66" s="285"/>
      <c r="T66" s="40"/>
      <c r="U66" s="47" t="str">
        <f>INDEX('AMZN Auto Part MASTER'!$6:$6,MATCH('3. Suppliers'!X66,'AMZN Auto Part MASTER'!$3:$3,0))</f>
        <v>Wilmington, DE</v>
      </c>
      <c r="V66" s="47" t="str">
        <f>INDEX('AMZN Auto Part MASTER'!$5:$5,MATCH('3. Suppliers'!X66,'AMZN Auto Part MASTER'!$3:$3,0))</f>
        <v>Manager</v>
      </c>
      <c r="W66" s="260" t="str">
        <f>'AMZN Auto Part MASTER'!$Y$4</f>
        <v>Independent</v>
      </c>
      <c r="X66" s="17" t="s">
        <v>21</v>
      </c>
      <c r="Y66" s="264" t="str">
        <f>'AMZN Auto Part MASTER'!$Y$26</f>
        <v>Availability of parts</v>
      </c>
      <c r="Z66" s="30"/>
      <c r="AA66" s="30"/>
      <c r="AB66" s="297" t="s">
        <v>495</v>
      </c>
      <c r="AC66" s="297"/>
      <c r="AD66" s="297"/>
      <c r="AE66" s="297"/>
      <c r="AF66" s="208"/>
      <c r="AG66" s="264" t="str">
        <f>'AMZN Auto Part MASTER'!$Y$27</f>
        <v>No</v>
      </c>
      <c r="AH66" s="66"/>
      <c r="AI66" s="264">
        <f>'AMZN Auto Part MASTER'!$Y$28</f>
        <v>0</v>
      </c>
      <c r="AJ66" s="361"/>
      <c r="AK66" s="361"/>
      <c r="AL66" s="223"/>
    </row>
    <row r="67" spans="3:38" s="2" customFormat="1" ht="15.75" customHeight="1">
      <c r="C67" s="260" t="str">
        <f>'AMZN Auto Part MASTER'!$Z$4</f>
        <v>Independent</v>
      </c>
      <c r="D67" s="17" t="s">
        <v>22</v>
      </c>
      <c r="E67" s="264">
        <f>'AMZN Auto Part MASTER'!$Z$15</f>
        <v>0.01</v>
      </c>
      <c r="F67" s="264">
        <f>'AMZN Auto Part MASTER'!$Z$16</f>
        <v>0.05</v>
      </c>
      <c r="G67" s="264">
        <f>'AMZN Auto Part MASTER'!$Z$17</f>
        <v>0</v>
      </c>
      <c r="H67" s="264">
        <f>'AMZN Auto Part MASTER'!$Z$18</f>
        <v>0</v>
      </c>
      <c r="I67" s="264">
        <f>'AMZN Auto Part MASTER'!$Z$19</f>
        <v>0</v>
      </c>
      <c r="J67" s="264">
        <f>'AMZN Auto Part MASTER'!$Z$20</f>
        <v>0</v>
      </c>
      <c r="K67" s="264">
        <f>'AMZN Auto Part MASTER'!$Z$21</f>
        <v>0.1</v>
      </c>
      <c r="L67" s="264">
        <f>'AMZN Auto Part MASTER'!$Z$22</f>
        <v>0.02</v>
      </c>
      <c r="M67" s="264">
        <f>'AMZN Auto Part MASTER'!$Z$23</f>
        <v>0</v>
      </c>
      <c r="N67" s="264">
        <f>'AMZN Auto Part MASTER'!$Z$24</f>
        <v>0.82</v>
      </c>
      <c r="O67" s="28"/>
      <c r="P67" s="264" t="str">
        <f>'AMZN Auto Part MASTER'!$Z$25</f>
        <v>Local wholesalers, dealerships</v>
      </c>
      <c r="Q67" s="47"/>
      <c r="R67" s="47"/>
      <c r="S67" s="285"/>
      <c r="T67" s="40"/>
      <c r="U67" s="47" t="str">
        <f>INDEX('AMZN Auto Part MASTER'!$6:$6,MATCH('3. Suppliers'!X67,'AMZN Auto Part MASTER'!$3:$3,0))</f>
        <v>New York, NY</v>
      </c>
      <c r="V67" s="47" t="str">
        <f>INDEX('AMZN Auto Part MASTER'!$5:$5,MATCH('3. Suppliers'!X67,'AMZN Auto Part MASTER'!$3:$3,0))</f>
        <v>Manager</v>
      </c>
      <c r="W67" s="260" t="str">
        <f>'AMZN Auto Part MASTER'!$Z$4</f>
        <v>Independent</v>
      </c>
      <c r="X67" s="17" t="s">
        <v>22</v>
      </c>
      <c r="Y67" s="264" t="str">
        <f>'AMZN Auto Part MASTER'!$Z$26</f>
        <v>Price &amp; Delivery Speed</v>
      </c>
      <c r="Z67" s="30"/>
      <c r="AA67" s="30"/>
      <c r="AB67" s="297" t="s">
        <v>270</v>
      </c>
      <c r="AC67" s="297" t="s">
        <v>298</v>
      </c>
      <c r="AD67" s="297"/>
      <c r="AE67" s="297"/>
      <c r="AF67" s="208"/>
      <c r="AG67" s="264" t="str">
        <f>'AMZN Auto Part MASTER'!$Z$27</f>
        <v>No</v>
      </c>
      <c r="AH67" s="66"/>
      <c r="AI67" s="264">
        <f>'AMZN Auto Part MASTER'!$Z$28</f>
        <v>0</v>
      </c>
      <c r="AJ67" s="361"/>
      <c r="AK67" s="361"/>
      <c r="AL67" s="224"/>
    </row>
    <row r="68" spans="3:38" s="2" customFormat="1" ht="15.75" customHeight="1">
      <c r="C68" s="260" t="str">
        <f>'AMZN Auto Part MASTER'!$AA$4</f>
        <v>Independent</v>
      </c>
      <c r="D68" s="17" t="s">
        <v>23</v>
      </c>
      <c r="E68" s="264">
        <f>'AMZN Auto Part MASTER'!$AA$15</f>
        <v>0</v>
      </c>
      <c r="F68" s="264">
        <f>'AMZN Auto Part MASTER'!$AA$16</f>
        <v>0</v>
      </c>
      <c r="G68" s="264">
        <f>'AMZN Auto Part MASTER'!$AA$17</f>
        <v>0</v>
      </c>
      <c r="H68" s="264">
        <f>'AMZN Auto Part MASTER'!$AA$18</f>
        <v>0</v>
      </c>
      <c r="I68" s="264">
        <f>'AMZN Auto Part MASTER'!$AA$19</f>
        <v>0</v>
      </c>
      <c r="J68" s="264">
        <f>'AMZN Auto Part MASTER'!$AA$20</f>
        <v>0.1</v>
      </c>
      <c r="K68" s="264">
        <f>'AMZN Auto Part MASTER'!$AA$21</f>
        <v>0.5</v>
      </c>
      <c r="L68" s="264">
        <f>'AMZN Auto Part MASTER'!$AA$22</f>
        <v>0</v>
      </c>
      <c r="M68" s="264">
        <f>'AMZN Auto Part MASTER'!$AA$23</f>
        <v>0</v>
      </c>
      <c r="N68" s="264">
        <f>'AMZN Auto Part MASTER'!$AA$24</f>
        <v>0.4</v>
      </c>
      <c r="O68" s="28"/>
      <c r="P68" s="264" t="str">
        <f>'AMZN Auto Part MASTER'!$AA$25</f>
        <v>Fast Under Car</v>
      </c>
      <c r="Q68" s="47"/>
      <c r="R68" s="47"/>
      <c r="S68" s="285"/>
      <c r="T68" s="40"/>
      <c r="U68" s="47" t="str">
        <f>INDEX('AMZN Auto Part MASTER'!$6:$6,MATCH('3. Suppliers'!X68,'AMZN Auto Part MASTER'!$3:$3,0))</f>
        <v>Portland, OR</v>
      </c>
      <c r="V68" s="47" t="str">
        <f>INDEX('AMZN Auto Part MASTER'!$5:$5,MATCH('3. Suppliers'!X68,'AMZN Auto Part MASTER'!$3:$3,0))</f>
        <v>Manager</v>
      </c>
      <c r="W68" s="260" t="str">
        <f>'AMZN Auto Part MASTER'!$AA$4</f>
        <v>Independent</v>
      </c>
      <c r="X68" s="17" t="s">
        <v>23</v>
      </c>
      <c r="Y68" s="264" t="str">
        <f>'AMZN Auto Part MASTER'!$AA$26</f>
        <v>Price, Availability and Delivery speeds.</v>
      </c>
      <c r="Z68" s="30"/>
      <c r="AA68" s="30"/>
      <c r="AB68" s="297" t="s">
        <v>270</v>
      </c>
      <c r="AC68" s="297" t="s">
        <v>298</v>
      </c>
      <c r="AD68" s="297" t="s">
        <v>495</v>
      </c>
      <c r="AE68" s="297"/>
      <c r="AF68" s="208"/>
      <c r="AG68" s="264" t="str">
        <f>'AMZN Auto Part MASTER'!$AA$27</f>
        <v>No</v>
      </c>
      <c r="AH68" s="66"/>
      <c r="AI68" s="264">
        <f>'AMZN Auto Part MASTER'!$AA$28</f>
        <v>0</v>
      </c>
      <c r="AJ68" s="361"/>
      <c r="AK68" s="361"/>
      <c r="AL68" s="224"/>
    </row>
    <row r="69" spans="3:38" s="2" customFormat="1" ht="15.75" customHeight="1">
      <c r="C69" s="260" t="str">
        <f>'AMZN Auto Part MASTER'!$AB$4</f>
        <v>Independent</v>
      </c>
      <c r="D69" s="17" t="s">
        <v>24</v>
      </c>
      <c r="E69" s="264">
        <f>'AMZN Auto Part MASTER'!$AB$15</f>
        <v>0.01</v>
      </c>
      <c r="F69" s="264">
        <f>'AMZN Auto Part MASTER'!$AB$16</f>
        <v>0.05</v>
      </c>
      <c r="G69" s="264">
        <f>'AMZN Auto Part MASTER'!$AB$17</f>
        <v>0</v>
      </c>
      <c r="H69" s="264">
        <f>'AMZN Auto Part MASTER'!$AB$18</f>
        <v>0</v>
      </c>
      <c r="I69" s="264">
        <f>'AMZN Auto Part MASTER'!$AB$19</f>
        <v>0</v>
      </c>
      <c r="J69" s="264">
        <f>'AMZN Auto Part MASTER'!$AB$20</f>
        <v>0</v>
      </c>
      <c r="K69" s="264">
        <f>'AMZN Auto Part MASTER'!$AB$21</f>
        <v>0.1</v>
      </c>
      <c r="L69" s="264">
        <f>'AMZN Auto Part MASTER'!$AB$22</f>
        <v>0.04</v>
      </c>
      <c r="M69" s="264">
        <f>'AMZN Auto Part MASTER'!$AB$23</f>
        <v>0</v>
      </c>
      <c r="N69" s="264">
        <f>'AMZN Auto Part MASTER'!$AB$24</f>
        <v>0.8</v>
      </c>
      <c r="O69" s="28"/>
      <c r="P69" s="264" t="str">
        <f>'AMZN Auto Part MASTER'!$AB$25</f>
        <v>Local dealerships, Car ID, wholesalers</v>
      </c>
      <c r="Q69" s="47"/>
      <c r="R69" s="47"/>
      <c r="S69" s="285"/>
      <c r="T69" s="40"/>
      <c r="U69" s="47" t="str">
        <f>INDEX('AMZN Auto Part MASTER'!$6:$6,MATCH('3. Suppliers'!X69,'AMZN Auto Part MASTER'!$3:$3,0))</f>
        <v>Los Angeles, CA</v>
      </c>
      <c r="V69" s="47" t="str">
        <f>INDEX('AMZN Auto Part MASTER'!$5:$5,MATCH('3. Suppliers'!X69,'AMZN Auto Part MASTER'!$3:$3,0))</f>
        <v>Manager</v>
      </c>
      <c r="W69" s="260" t="str">
        <f>'AMZN Auto Part MASTER'!$AB$4</f>
        <v>Independent</v>
      </c>
      <c r="X69" s="17" t="s">
        <v>24</v>
      </c>
      <c r="Y69" s="264" t="str">
        <f>'AMZN Auto Part MASTER'!$AB$26</f>
        <v>Efficient and quick at identifying parts. </v>
      </c>
      <c r="Z69" s="30"/>
      <c r="AA69" s="30"/>
      <c r="AB69" s="297" t="s">
        <v>210</v>
      </c>
      <c r="AC69" s="297" t="s">
        <v>94</v>
      </c>
      <c r="AD69" s="297"/>
      <c r="AE69" s="297"/>
      <c r="AF69" s="208"/>
      <c r="AG69" s="264" t="str">
        <f>'AMZN Auto Part MASTER'!$AB$27</f>
        <v>No</v>
      </c>
      <c r="AH69" s="66"/>
      <c r="AI69" s="264">
        <f>'AMZN Auto Part MASTER'!$AB$28</f>
        <v>0</v>
      </c>
      <c r="AJ69" s="361"/>
      <c r="AK69" s="361"/>
      <c r="AL69" s="224"/>
    </row>
    <row r="70" spans="3:38" s="2" customFormat="1" ht="15.75" customHeight="1">
      <c r="C70" s="260" t="str">
        <f>'AMZN Auto Part MASTER'!$AC$4</f>
        <v>Independent</v>
      </c>
      <c r="D70" s="17" t="s">
        <v>25</v>
      </c>
      <c r="E70" s="264">
        <f>'AMZN Auto Part MASTER'!$AC$15</f>
        <v>0.05</v>
      </c>
      <c r="F70" s="264">
        <f>'AMZN Auto Part MASTER'!$AC$16</f>
        <v>0.05</v>
      </c>
      <c r="G70" s="264">
        <f>'AMZN Auto Part MASTER'!$AC$17</f>
        <v>0.05</v>
      </c>
      <c r="H70" s="264">
        <f>'AMZN Auto Part MASTER'!$AC$18</f>
        <v>0.05</v>
      </c>
      <c r="I70" s="264">
        <f>'AMZN Auto Part MASTER'!$AC$19</f>
        <v>0</v>
      </c>
      <c r="J70" s="264">
        <f>'AMZN Auto Part MASTER'!$AC$20</f>
        <v>0.05</v>
      </c>
      <c r="K70" s="264">
        <f>'AMZN Auto Part MASTER'!$AC$21</f>
        <v>0</v>
      </c>
      <c r="L70" s="264">
        <f>'AMZN Auto Part MASTER'!$AC$22</f>
        <v>0.1</v>
      </c>
      <c r="M70" s="264">
        <f>'AMZN Auto Part MASTER'!$AC$23</f>
        <v>0</v>
      </c>
      <c r="N70" s="264">
        <f>'AMZN Auto Part MASTER'!$AC$24</f>
        <v>0.65</v>
      </c>
      <c r="O70" s="28"/>
      <c r="P70" s="264" t="str">
        <f>'AMZN Auto Part MASTER'!$AC$25</f>
        <v>LMI, Pep Boys</v>
      </c>
      <c r="Q70" s="47"/>
      <c r="R70" s="47"/>
      <c r="S70" s="285"/>
      <c r="T70" s="40"/>
      <c r="U70" s="47" t="str">
        <f>INDEX('AMZN Auto Part MASTER'!$6:$6,MATCH('3. Suppliers'!X70,'AMZN Auto Part MASTER'!$3:$3,0))</f>
        <v>Los Angeles, CA</v>
      </c>
      <c r="V70" s="47" t="str">
        <f>INDEX('AMZN Auto Part MASTER'!$5:$5,MATCH('3. Suppliers'!X70,'AMZN Auto Part MASTER'!$3:$3,0))</f>
        <v>Manager</v>
      </c>
      <c r="W70" s="260" t="str">
        <f>'AMZN Auto Part MASTER'!$AC$4</f>
        <v>Independent</v>
      </c>
      <c r="X70" s="17" t="s">
        <v>25</v>
      </c>
      <c r="Y70" s="264" t="str">
        <f>'AMZN Auto Part MASTER'!$AC$26</f>
        <v>They have better quality and better parts.</v>
      </c>
      <c r="Z70" s="30"/>
      <c r="AA70" s="30"/>
      <c r="AB70" s="297" t="s">
        <v>213</v>
      </c>
      <c r="AC70" s="297" t="s">
        <v>495</v>
      </c>
      <c r="AD70" s="297"/>
      <c r="AE70" s="297"/>
      <c r="AF70" s="208"/>
      <c r="AG70" s="264" t="str">
        <f>'AMZN Auto Part MASTER'!$AC$27</f>
        <v>No</v>
      </c>
      <c r="AH70" s="66"/>
      <c r="AI70" s="264">
        <f>'AMZN Auto Part MASTER'!$AC$28</f>
        <v>0</v>
      </c>
      <c r="AJ70" s="361"/>
      <c r="AK70" s="361"/>
      <c r="AL70" s="224"/>
    </row>
    <row r="71" spans="3:38" s="2" customFormat="1" ht="15.75" customHeight="1">
      <c r="C71" s="260" t="str">
        <f>'AMZN Auto Part MASTER'!$AD$4</f>
        <v>Independent</v>
      </c>
      <c r="D71" s="17" t="s">
        <v>26</v>
      </c>
      <c r="E71" s="264">
        <f>'AMZN Auto Part MASTER'!$AD$15</f>
        <v>0</v>
      </c>
      <c r="F71" s="264">
        <f>'AMZN Auto Part MASTER'!$AD$16</f>
        <v>0</v>
      </c>
      <c r="G71" s="264">
        <f>'AMZN Auto Part MASTER'!$AD$17</f>
        <v>0</v>
      </c>
      <c r="H71" s="264">
        <f>'AMZN Auto Part MASTER'!$AD$18</f>
        <v>0</v>
      </c>
      <c r="I71" s="264">
        <f>'AMZN Auto Part MASTER'!$AD$19</f>
        <v>0</v>
      </c>
      <c r="J71" s="264">
        <f>'AMZN Auto Part MASTER'!$AD$20</f>
        <v>0</v>
      </c>
      <c r="K71" s="264">
        <f>'AMZN Auto Part MASTER'!$AD$21</f>
        <v>0.8</v>
      </c>
      <c r="L71" s="264">
        <f>'AMZN Auto Part MASTER'!$AD$22</f>
        <v>0</v>
      </c>
      <c r="M71" s="264">
        <f>'AMZN Auto Part MASTER'!$AD$23</f>
        <v>0</v>
      </c>
      <c r="N71" s="264">
        <f>'AMZN Auto Part MASTER'!$AD$24</f>
        <v>0.2</v>
      </c>
      <c r="O71" s="28"/>
      <c r="P71" s="264" t="str">
        <f>'AMZN Auto Part MASTER'!$AD$25</f>
        <v>Local Dealerships and local wholesalers</v>
      </c>
      <c r="Q71" s="47"/>
      <c r="R71" s="47"/>
      <c r="S71" s="285"/>
      <c r="T71" s="40"/>
      <c r="U71" s="47" t="str">
        <f>INDEX('AMZN Auto Part MASTER'!$6:$6,MATCH('3. Suppliers'!X71,'AMZN Auto Part MASTER'!$3:$3,0))</f>
        <v>Los Angeles, CA</v>
      </c>
      <c r="V71" s="47" t="str">
        <f>INDEX('AMZN Auto Part MASTER'!$5:$5,MATCH('3. Suppliers'!X71,'AMZN Auto Part MASTER'!$3:$3,0))</f>
        <v>Manager</v>
      </c>
      <c r="W71" s="260" t="str">
        <f>'AMZN Auto Part MASTER'!$AD$4</f>
        <v>Independent</v>
      </c>
      <c r="X71" s="17" t="s">
        <v>26</v>
      </c>
      <c r="Y71" s="264" t="str">
        <f>'AMZN Auto Part MASTER'!$AD$26</f>
        <v>Prices are great, delivery is scheduled and always on time.</v>
      </c>
      <c r="Z71" s="30"/>
      <c r="AA71" s="30"/>
      <c r="AB71" s="297" t="s">
        <v>270</v>
      </c>
      <c r="AC71" s="297" t="s">
        <v>298</v>
      </c>
      <c r="AD71" s="298"/>
      <c r="AE71" s="297"/>
      <c r="AF71" s="208"/>
      <c r="AG71" s="264" t="str">
        <f>'AMZN Auto Part MASTER'!$AD$27</f>
        <v>No</v>
      </c>
      <c r="AH71" s="66"/>
      <c r="AI71" s="264">
        <f>'AMZN Auto Part MASTER'!$AD$28</f>
        <v>0</v>
      </c>
      <c r="AJ71" s="361"/>
      <c r="AK71" s="224"/>
      <c r="AL71" s="224"/>
    </row>
    <row r="72" spans="3:38" s="2" customFormat="1" ht="15.75" customHeight="1">
      <c r="C72" s="260" t="str">
        <f>'AMZN Auto Part MASTER'!$AE$4</f>
        <v>Independent</v>
      </c>
      <c r="D72" s="17" t="s">
        <v>27</v>
      </c>
      <c r="E72" s="264">
        <f>'AMZN Auto Part MASTER'!$AE$15</f>
        <v>0</v>
      </c>
      <c r="F72" s="264">
        <f>'AMZN Auto Part MASTER'!$AE$16</f>
        <v>0.2</v>
      </c>
      <c r="G72" s="264">
        <f>'AMZN Auto Part MASTER'!$AE$17</f>
        <v>0</v>
      </c>
      <c r="H72" s="264">
        <f>'AMZN Auto Part MASTER'!$AE$18</f>
        <v>0.2</v>
      </c>
      <c r="I72" s="264">
        <f>'AMZN Auto Part MASTER'!$AE$19</f>
        <v>0</v>
      </c>
      <c r="J72" s="264">
        <f>'AMZN Auto Part MASTER'!$AE$20</f>
        <v>0</v>
      </c>
      <c r="K72" s="264">
        <f>'AMZN Auto Part MASTER'!$AE$21</f>
        <v>0</v>
      </c>
      <c r="L72" s="264">
        <f>'AMZN Auto Part MASTER'!$AE$22</f>
        <v>0</v>
      </c>
      <c r="M72" s="264">
        <f>'AMZN Auto Part MASTER'!$AE$23</f>
        <v>0</v>
      </c>
      <c r="N72" s="264">
        <f>'AMZN Auto Part MASTER'!$AE$24</f>
        <v>0.6</v>
      </c>
      <c r="O72" s="28"/>
      <c r="P72" s="264" t="str">
        <f>'AMZN Auto Part MASTER'!$AE$25</f>
        <v>Local wholesalers</v>
      </c>
      <c r="Q72" s="47"/>
      <c r="R72" s="47"/>
      <c r="S72" s="285"/>
      <c r="T72" s="40"/>
      <c r="U72" s="47" t="str">
        <f>INDEX('AMZN Auto Part MASTER'!$6:$6,MATCH('3. Suppliers'!X72,'AMZN Auto Part MASTER'!$3:$3,0))</f>
        <v>Los Angeles, CA</v>
      </c>
      <c r="V72" s="47" t="str">
        <f>INDEX('AMZN Auto Part MASTER'!$5:$5,MATCH('3. Suppliers'!X72,'AMZN Auto Part MASTER'!$3:$3,0))</f>
        <v>Manager</v>
      </c>
      <c r="W72" s="260" t="str">
        <f>'AMZN Auto Part MASTER'!$AE$4</f>
        <v>Independent</v>
      </c>
      <c r="X72" s="17" t="s">
        <v>27</v>
      </c>
      <c r="Y72" s="264" t="str">
        <f>'AMZN Auto Part MASTER'!$AE$26</f>
        <v>Fast Delivery</v>
      </c>
      <c r="Z72" s="30"/>
      <c r="AA72" s="30"/>
      <c r="AB72" s="297" t="s">
        <v>298</v>
      </c>
      <c r="AC72" s="297"/>
      <c r="AD72" s="297"/>
      <c r="AE72" s="298"/>
      <c r="AF72" s="208"/>
      <c r="AG72" s="264" t="str">
        <f>'AMZN Auto Part MASTER'!$AE$27</f>
        <v>No</v>
      </c>
      <c r="AH72" s="66"/>
      <c r="AI72" s="264">
        <f>'AMZN Auto Part MASTER'!$AE$28</f>
        <v>0</v>
      </c>
      <c r="AJ72" s="361"/>
      <c r="AK72" s="361"/>
      <c r="AL72" s="223"/>
    </row>
    <row r="73" spans="3:38" s="2" customFormat="1" ht="15.75" customHeight="1">
      <c r="C73" s="260" t="str">
        <f>'AMZN Auto Part MASTER'!$AF$4</f>
        <v>Independent</v>
      </c>
      <c r="D73" s="17" t="s">
        <v>28</v>
      </c>
      <c r="E73" s="264">
        <f>'AMZN Auto Part MASTER'!$AF$15</f>
        <v>0</v>
      </c>
      <c r="F73" s="264">
        <f>'AMZN Auto Part MASTER'!$AF$16</f>
        <v>0.2</v>
      </c>
      <c r="G73" s="264">
        <f>'AMZN Auto Part MASTER'!$AF$17</f>
        <v>0.2</v>
      </c>
      <c r="H73" s="264">
        <f>'AMZN Auto Part MASTER'!$AF$18</f>
        <v>0.2</v>
      </c>
      <c r="I73" s="264">
        <f>'AMZN Auto Part MASTER'!$AF$19</f>
        <v>0</v>
      </c>
      <c r="J73" s="264">
        <f>'AMZN Auto Part MASTER'!$AF$20</f>
        <v>0</v>
      </c>
      <c r="K73" s="264">
        <f>'AMZN Auto Part MASTER'!$AF$21</f>
        <v>0.2</v>
      </c>
      <c r="L73" s="264">
        <f>'AMZN Auto Part MASTER'!$AF$22</f>
        <v>0</v>
      </c>
      <c r="M73" s="264">
        <f>'AMZN Auto Part MASTER'!$AF$23</f>
        <v>0</v>
      </c>
      <c r="N73" s="264">
        <f>'AMZN Auto Part MASTER'!$AF$24</f>
        <v>0.2</v>
      </c>
      <c r="O73" s="28"/>
      <c r="P73" s="264" t="str">
        <f>'AMZN Auto Part MASTER'!$AF$25</f>
        <v>Local wholesalers &amp; dealerships</v>
      </c>
      <c r="Q73" s="47"/>
      <c r="R73" s="47"/>
      <c r="S73" s="285"/>
      <c r="T73" s="40"/>
      <c r="U73" s="47" t="str">
        <f>INDEX('AMZN Auto Part MASTER'!$6:$6,MATCH('3. Suppliers'!X73,'AMZN Auto Part MASTER'!$3:$3,0))</f>
        <v>Boise, ID</v>
      </c>
      <c r="V73" s="47" t="str">
        <f>INDEX('AMZN Auto Part MASTER'!$5:$5,MATCH('3. Suppliers'!X73,'AMZN Auto Part MASTER'!$3:$3,0))</f>
        <v>Manager</v>
      </c>
      <c r="W73" s="260" t="str">
        <f>'AMZN Auto Part MASTER'!$AF$4</f>
        <v>Independent</v>
      </c>
      <c r="X73" s="17" t="s">
        <v>28</v>
      </c>
      <c r="Y73" s="264" t="str">
        <f>'AMZN Auto Part MASTER'!$AF$26</f>
        <v>Quality</v>
      </c>
      <c r="Z73" s="30"/>
      <c r="AA73" s="30"/>
      <c r="AB73" s="297" t="s">
        <v>213</v>
      </c>
      <c r="AC73" s="297"/>
      <c r="AD73" s="297"/>
      <c r="AE73" s="297"/>
      <c r="AF73" s="208"/>
      <c r="AG73" s="264" t="str">
        <f>'AMZN Auto Part MASTER'!$AF$27</f>
        <v>No</v>
      </c>
      <c r="AH73" s="66"/>
      <c r="AI73" s="264">
        <f>'AMZN Auto Part MASTER'!$AF$28</f>
        <v>0</v>
      </c>
      <c r="AJ73" s="361"/>
      <c r="AK73" s="361"/>
      <c r="AL73" s="223"/>
    </row>
    <row r="74" spans="3:38" s="2" customFormat="1" ht="15.75" customHeight="1">
      <c r="C74" s="260" t="str">
        <f>'AMZN Auto Part MASTER'!$AG$4</f>
        <v>Independent</v>
      </c>
      <c r="D74" s="17" t="s">
        <v>29</v>
      </c>
      <c r="E74" s="264">
        <f>'AMZN Auto Part MASTER'!$AG$15</f>
        <v>0</v>
      </c>
      <c r="F74" s="264">
        <f>'AMZN Auto Part MASTER'!$AG$16</f>
        <v>0</v>
      </c>
      <c r="G74" s="264">
        <f>'AMZN Auto Part MASTER'!$AG$17</f>
        <v>0</v>
      </c>
      <c r="H74" s="264">
        <f>'AMZN Auto Part MASTER'!$AG$18</f>
        <v>0</v>
      </c>
      <c r="I74" s="264">
        <f>'AMZN Auto Part MASTER'!$AG$19</f>
        <v>0</v>
      </c>
      <c r="J74" s="264">
        <f>'AMZN Auto Part MASTER'!$AG$20</f>
        <v>0</v>
      </c>
      <c r="K74" s="264">
        <f>'AMZN Auto Part MASTER'!$AG$21</f>
        <v>0.4</v>
      </c>
      <c r="L74" s="264">
        <f>'AMZN Auto Part MASTER'!$AG$22</f>
        <v>0.01</v>
      </c>
      <c r="M74" s="264">
        <f>'AMZN Auto Part MASTER'!$AG$23</f>
        <v>0</v>
      </c>
      <c r="N74" s="264">
        <f>'AMZN Auto Part MASTER'!$AG$24</f>
        <v>0.59</v>
      </c>
      <c r="O74" s="28"/>
      <c r="P74" s="264" t="str">
        <f>'AMZN Auto Part MASTER'!$AG$25</f>
        <v>IMC, Wholesalers &amp; Dealerships</v>
      </c>
      <c r="Q74" s="47"/>
      <c r="R74" s="47"/>
      <c r="S74" s="184"/>
      <c r="T74" s="47"/>
      <c r="U74" s="47" t="str">
        <f>INDEX('AMZN Auto Part MASTER'!$6:$6,MATCH('3. Suppliers'!X74,'AMZN Auto Part MASTER'!$3:$3,0))</f>
        <v>San Francisco, CA</v>
      </c>
      <c r="V74" s="47" t="str">
        <f>INDEX('AMZN Auto Part MASTER'!$5:$5,MATCH('3. Suppliers'!X74,'AMZN Auto Part MASTER'!$3:$3,0))</f>
        <v>Manager</v>
      </c>
      <c r="W74" s="260" t="str">
        <f>'AMZN Auto Part MASTER'!$AG$4</f>
        <v>Independent</v>
      </c>
      <c r="X74" s="17" t="s">
        <v>29</v>
      </c>
      <c r="Y74" s="264" t="str">
        <f>'AMZN Auto Part MASTER'!$AG$26</f>
        <v>Quality and Price.</v>
      </c>
      <c r="Z74" s="30"/>
      <c r="AA74" s="30"/>
      <c r="AB74" s="297" t="s">
        <v>213</v>
      </c>
      <c r="AC74" s="297" t="s">
        <v>270</v>
      </c>
      <c r="AD74" s="297"/>
      <c r="AE74" s="297"/>
      <c r="AF74" s="208"/>
      <c r="AG74" s="264" t="str">
        <f>'AMZN Auto Part MASTER'!$AG$27</f>
        <v>No</v>
      </c>
      <c r="AH74" s="66"/>
      <c r="AI74" s="264">
        <f>'AMZN Auto Part MASTER'!$AG$28</f>
        <v>0</v>
      </c>
      <c r="AJ74" s="361"/>
      <c r="AK74" s="361"/>
      <c r="AL74" s="223"/>
    </row>
    <row r="75" spans="3:38" s="2" customFormat="1" ht="15.75" customHeight="1">
      <c r="C75" s="260" t="str">
        <f>'AMZN Auto Part MASTER'!$AH$4</f>
        <v>Independent</v>
      </c>
      <c r="D75" s="17" t="s">
        <v>30</v>
      </c>
      <c r="E75" s="264">
        <f>'AMZN Auto Part MASTER'!$AH$15</f>
        <v>0.1</v>
      </c>
      <c r="F75" s="264">
        <f>'AMZN Auto Part MASTER'!$AH$16</f>
        <v>0</v>
      </c>
      <c r="G75" s="264">
        <f>'AMZN Auto Part MASTER'!$AH$17</f>
        <v>0</v>
      </c>
      <c r="H75" s="264">
        <f>'AMZN Auto Part MASTER'!$AH$18</f>
        <v>0.6</v>
      </c>
      <c r="I75" s="264">
        <f>'AMZN Auto Part MASTER'!$AH$19</f>
        <v>0</v>
      </c>
      <c r="J75" s="264">
        <f>'AMZN Auto Part MASTER'!$AH$20</f>
        <v>0</v>
      </c>
      <c r="K75" s="264">
        <f>'AMZN Auto Part MASTER'!$AH$21</f>
        <v>0</v>
      </c>
      <c r="L75" s="264">
        <f>'AMZN Auto Part MASTER'!$AH$22</f>
        <v>0</v>
      </c>
      <c r="M75" s="264">
        <f>'AMZN Auto Part MASTER'!$AH$23</f>
        <v>0</v>
      </c>
      <c r="N75" s="264">
        <f>'AMZN Auto Part MASTER'!$AH$24</f>
        <v>0.3</v>
      </c>
      <c r="O75" s="28"/>
      <c r="P75" s="264" t="str">
        <f>'AMZN Auto Part MASTER'!$AH$25</f>
        <v>Auto Nation - 20%, Dealers 10%</v>
      </c>
      <c r="Q75" s="47"/>
      <c r="R75" s="47"/>
      <c r="S75" s="184"/>
      <c r="T75" s="47"/>
      <c r="U75" s="47" t="str">
        <f>INDEX('AMZN Auto Part MASTER'!$6:$6,MATCH('3. Suppliers'!X75,'AMZN Auto Part MASTER'!$3:$3,0))</f>
        <v>Avondale, AZ</v>
      </c>
      <c r="V75" s="47" t="str">
        <f>INDEX('AMZN Auto Part MASTER'!$5:$5,MATCH('3. Suppliers'!X75,'AMZN Auto Part MASTER'!$3:$3,0))</f>
        <v>Parts Manager</v>
      </c>
      <c r="W75" s="260" t="str">
        <f>'AMZN Auto Part MASTER'!$AH$4</f>
        <v>Independent</v>
      </c>
      <c r="X75" s="17" t="s">
        <v>30</v>
      </c>
      <c r="Y75" s="264" t="str">
        <f>'AMZN Auto Part MASTER'!$AH$26</f>
        <v>Price, delivery and availability</v>
      </c>
      <c r="Z75" s="30"/>
      <c r="AA75" s="30"/>
      <c r="AB75" s="297" t="s">
        <v>270</v>
      </c>
      <c r="AC75" s="297" t="s">
        <v>298</v>
      </c>
      <c r="AD75" s="297" t="s">
        <v>495</v>
      </c>
      <c r="AE75" s="297"/>
      <c r="AF75" s="208"/>
      <c r="AG75" s="264" t="str">
        <f>'AMZN Auto Part MASTER'!$AH$27</f>
        <v>No</v>
      </c>
      <c r="AH75" s="66"/>
      <c r="AI75" s="264">
        <f>'AMZN Auto Part MASTER'!$AH$28</f>
        <v>0</v>
      </c>
      <c r="AJ75" s="361"/>
      <c r="AK75" s="361"/>
      <c r="AL75" s="223"/>
    </row>
    <row r="76" spans="3:38" s="2" customFormat="1" ht="15.75" customHeight="1">
      <c r="C76" s="260" t="str">
        <f>'AMZN Auto Part MASTER'!$AI$4</f>
        <v>Independent</v>
      </c>
      <c r="D76" s="17" t="s">
        <v>31</v>
      </c>
      <c r="E76" s="264">
        <f>'AMZN Auto Part MASTER'!$AI$15</f>
        <v>0.01</v>
      </c>
      <c r="F76" s="264">
        <f>'AMZN Auto Part MASTER'!$AI$16</f>
        <v>0.1</v>
      </c>
      <c r="G76" s="264">
        <f>'AMZN Auto Part MASTER'!$AI$17</f>
        <v>0</v>
      </c>
      <c r="H76" s="264">
        <f>'AMZN Auto Part MASTER'!$AI$18</f>
        <v>0</v>
      </c>
      <c r="I76" s="264">
        <f>'AMZN Auto Part MASTER'!$AI$19</f>
        <v>0.01</v>
      </c>
      <c r="J76" s="264">
        <f>'AMZN Auto Part MASTER'!$AI$20</f>
        <v>0.47</v>
      </c>
      <c r="K76" s="264">
        <f>'AMZN Auto Part MASTER'!$AI$21</f>
        <v>0.3</v>
      </c>
      <c r="L76" s="264">
        <f>'AMZN Auto Part MASTER'!$AI$22</f>
        <v>0.01</v>
      </c>
      <c r="M76" s="264">
        <f>'AMZN Auto Part MASTER'!$AI$23</f>
        <v>0</v>
      </c>
      <c r="N76" s="264">
        <f>'AMZN Auto Part MASTER'!$AI$24</f>
        <v>0.1</v>
      </c>
      <c r="O76" s="28"/>
      <c r="P76" s="264" t="str">
        <f>'AMZN Auto Part MASTER'!$AI$25</f>
        <v>Dealerships 10%</v>
      </c>
      <c r="Q76" s="47"/>
      <c r="R76" s="47"/>
      <c r="S76" s="184"/>
      <c r="T76" s="47"/>
      <c r="U76" s="47" t="str">
        <f>INDEX('AMZN Auto Part MASTER'!$6:$6,MATCH('3. Suppliers'!X76,'AMZN Auto Part MASTER'!$3:$3,0))</f>
        <v>Phoenix, AZ</v>
      </c>
      <c r="V76" s="47" t="str">
        <f>INDEX('AMZN Auto Part MASTER'!$5:$5,MATCH('3. Suppliers'!X76,'AMZN Auto Part MASTER'!$3:$3,0))</f>
        <v>Manager/Owner</v>
      </c>
      <c r="W76" s="260" t="str">
        <f>'AMZN Auto Part MASTER'!$AI$4</f>
        <v>Independent</v>
      </c>
      <c r="X76" s="17" t="s">
        <v>31</v>
      </c>
      <c r="Y76" s="264" t="str">
        <f>'AMZN Auto Part MASTER'!$AI$26</f>
        <v>NAPA Car Care Center, they're my first call for most things.</v>
      </c>
      <c r="Z76" s="30"/>
      <c r="AA76" s="30"/>
      <c r="AB76" s="297" t="s">
        <v>269</v>
      </c>
      <c r="AC76" s="297"/>
      <c r="AD76" s="297"/>
      <c r="AE76" s="297"/>
      <c r="AF76" s="208"/>
      <c r="AG76" s="264" t="str">
        <f>'AMZN Auto Part MASTER'!$AI$27</f>
        <v>No</v>
      </c>
      <c r="AH76" s="66"/>
      <c r="AI76" s="264">
        <f>'AMZN Auto Part MASTER'!$AI$28</f>
        <v>0</v>
      </c>
      <c r="AJ76" s="361"/>
      <c r="AK76" s="361"/>
      <c r="AL76" s="223"/>
    </row>
    <row r="77" spans="3:38" s="2" customFormat="1" ht="15.75" customHeight="1">
      <c r="C77" s="260" t="str">
        <f>'AMZN Auto Part MASTER'!$AJ$4</f>
        <v>Independent</v>
      </c>
      <c r="D77" s="17" t="s">
        <v>32</v>
      </c>
      <c r="E77" s="264">
        <f>'AMZN Auto Part MASTER'!$AJ$15</f>
        <v>0.05</v>
      </c>
      <c r="F77" s="264">
        <f>'AMZN Auto Part MASTER'!$AJ$16</f>
        <v>0</v>
      </c>
      <c r="G77" s="264">
        <f>'AMZN Auto Part MASTER'!$AJ$17</f>
        <v>0</v>
      </c>
      <c r="H77" s="264">
        <f>'AMZN Auto Part MASTER'!$AJ$18</f>
        <v>0.15</v>
      </c>
      <c r="I77" s="264">
        <f>'AMZN Auto Part MASTER'!$AJ$19</f>
        <v>0</v>
      </c>
      <c r="J77" s="264">
        <f>'AMZN Auto Part MASTER'!$AJ$20</f>
        <v>0</v>
      </c>
      <c r="K77" s="264">
        <f>'AMZN Auto Part MASTER'!$AJ$21</f>
        <v>0.65</v>
      </c>
      <c r="L77" s="264">
        <f>'AMZN Auto Part MASTER'!$AJ$22</f>
        <v>0</v>
      </c>
      <c r="M77" s="264">
        <f>'AMZN Auto Part MASTER'!$AJ$23</f>
        <v>0</v>
      </c>
      <c r="N77" s="264">
        <f>'AMZN Auto Part MASTER'!$AJ$24</f>
        <v>0.15</v>
      </c>
      <c r="O77" s="28"/>
      <c r="P77" s="264" t="str">
        <f>'AMZN Auto Part MASTER'!$AJ$25</f>
        <v>Parts Authority 10%, Vic Auto 5%</v>
      </c>
      <c r="Q77" s="47"/>
      <c r="R77" s="47"/>
      <c r="S77" s="184"/>
      <c r="T77" s="47"/>
      <c r="U77" s="47" t="str">
        <f>INDEX('AMZN Auto Part MASTER'!$6:$6,MATCH('3. Suppliers'!X77,'AMZN Auto Part MASTER'!$3:$3,0))</f>
        <v>Tempe, AZ</v>
      </c>
      <c r="V77" s="47" t="str">
        <f>INDEX('AMZN Auto Part MASTER'!$5:$5,MATCH('3. Suppliers'!X77,'AMZN Auto Part MASTER'!$3:$3,0))</f>
        <v>Service Writer</v>
      </c>
      <c r="W77" s="260" t="str">
        <f>'AMZN Auto Part MASTER'!$AJ$4</f>
        <v>Independent</v>
      </c>
      <c r="X77" s="17" t="s">
        <v>32</v>
      </c>
      <c r="Y77" s="264" t="str">
        <f>'AMZN Auto Part MASTER'!$AJ$26</f>
        <v>Price and delivery time are both great.</v>
      </c>
      <c r="Z77" s="30"/>
      <c r="AA77" s="30"/>
      <c r="AB77" s="297" t="s">
        <v>270</v>
      </c>
      <c r="AC77" s="297" t="s">
        <v>298</v>
      </c>
      <c r="AD77" s="297"/>
      <c r="AE77" s="297"/>
      <c r="AF77" s="208"/>
      <c r="AG77" s="264" t="str">
        <f>'AMZN Auto Part MASTER'!$AJ$27</f>
        <v>No</v>
      </c>
      <c r="AH77" s="66"/>
      <c r="AI77" s="264">
        <f>'AMZN Auto Part MASTER'!$AJ$28</f>
        <v>0</v>
      </c>
      <c r="AJ77" s="361"/>
      <c r="AK77" s="361"/>
      <c r="AL77" s="223"/>
    </row>
    <row r="78" spans="3:38" s="2" customFormat="1" ht="15.75" customHeight="1">
      <c r="C78" s="260" t="str">
        <f>'AMZN Auto Part MASTER'!$AK$4</f>
        <v>Independent</v>
      </c>
      <c r="D78" s="17" t="s">
        <v>33</v>
      </c>
      <c r="E78" s="264">
        <f>'AMZN Auto Part MASTER'!$AK$15</f>
        <v>0</v>
      </c>
      <c r="F78" s="264">
        <f>'AMZN Auto Part MASTER'!$AK$16</f>
        <v>0</v>
      </c>
      <c r="G78" s="264">
        <f>'AMZN Auto Part MASTER'!$AK$17</f>
        <v>0.2</v>
      </c>
      <c r="H78" s="264">
        <f>'AMZN Auto Part MASTER'!$AK$18</f>
        <v>0.6</v>
      </c>
      <c r="I78" s="264">
        <f>'AMZN Auto Part MASTER'!$AK$19</f>
        <v>0</v>
      </c>
      <c r="J78" s="264">
        <f>'AMZN Auto Part MASTER'!$AK$20</f>
        <v>0</v>
      </c>
      <c r="K78" s="264">
        <f>'AMZN Auto Part MASTER'!$AK$21</f>
        <v>0.1</v>
      </c>
      <c r="L78" s="264">
        <f>'AMZN Auto Part MASTER'!$AK$22</f>
        <v>0</v>
      </c>
      <c r="M78" s="264">
        <f>'AMZN Auto Part MASTER'!$AK$23</f>
        <v>0</v>
      </c>
      <c r="N78" s="264">
        <f>'AMZN Auto Part MASTER'!$AK$24</f>
        <v>0.1</v>
      </c>
      <c r="O78" s="28"/>
      <c r="P78" s="264" t="str">
        <f>'AMZN Auto Part MASTER'!$AK$25</f>
        <v>Dealerships 10%</v>
      </c>
      <c r="Q78" s="47"/>
      <c r="R78" s="47"/>
      <c r="S78" s="184"/>
      <c r="T78" s="47"/>
      <c r="U78" s="47" t="str">
        <f>INDEX('AMZN Auto Part MASTER'!$6:$6,MATCH('3. Suppliers'!X78,'AMZN Auto Part MASTER'!$3:$3,0))</f>
        <v>San Antonio, TX</v>
      </c>
      <c r="V78" s="47" t="str">
        <f>INDEX('AMZN Auto Part MASTER'!$5:$5,MATCH('3. Suppliers'!X78,'AMZN Auto Part MASTER'!$3:$3,0))</f>
        <v>Manager</v>
      </c>
      <c r="W78" s="260" t="str">
        <f>'AMZN Auto Part MASTER'!$AK$4</f>
        <v>Independent</v>
      </c>
      <c r="X78" s="17" t="s">
        <v>33</v>
      </c>
      <c r="Y78" s="264" t="str">
        <f>'AMZN Auto Part MASTER'!$AK$26</f>
        <v>Good prices, and better quality parts than most retailers like AutoZone or AAP.</v>
      </c>
      <c r="Z78" s="30"/>
      <c r="AA78" s="30"/>
      <c r="AB78" s="297" t="s">
        <v>270</v>
      </c>
      <c r="AC78" s="297" t="s">
        <v>298</v>
      </c>
      <c r="AD78" s="297"/>
      <c r="AE78" s="297"/>
      <c r="AF78" s="208"/>
      <c r="AG78" s="264" t="str">
        <f>'AMZN Auto Part MASTER'!$AK$27</f>
        <v>No</v>
      </c>
      <c r="AH78" s="66"/>
      <c r="AI78" s="264">
        <f>'AMZN Auto Part MASTER'!$AK$28</f>
        <v>0</v>
      </c>
      <c r="AJ78" s="361"/>
      <c r="AK78" s="361"/>
      <c r="AL78" s="223"/>
    </row>
    <row r="79" spans="3:38" s="2" customFormat="1" ht="15.75" customHeight="1">
      <c r="C79" s="260" t="str">
        <f>'AMZN Auto Part MASTER'!$AL$4</f>
        <v>Independent</v>
      </c>
      <c r="D79" s="17" t="s">
        <v>34</v>
      </c>
      <c r="E79" s="264">
        <f>'AMZN Auto Part MASTER'!$AL$15</f>
        <v>0</v>
      </c>
      <c r="F79" s="264">
        <f>'AMZN Auto Part MASTER'!$AL$16</f>
        <v>0</v>
      </c>
      <c r="G79" s="264">
        <f>'AMZN Auto Part MASTER'!$AL$17</f>
        <v>0</v>
      </c>
      <c r="H79" s="264">
        <f>'AMZN Auto Part MASTER'!$AL$18</f>
        <v>0.3</v>
      </c>
      <c r="I79" s="264">
        <f>'AMZN Auto Part MASTER'!$AL$19</f>
        <v>0</v>
      </c>
      <c r="J79" s="264">
        <f>'AMZN Auto Part MASTER'!$AL$20</f>
        <v>0</v>
      </c>
      <c r="K79" s="264">
        <f>'AMZN Auto Part MASTER'!$AL$21</f>
        <v>0.5</v>
      </c>
      <c r="L79" s="264">
        <f>'AMZN Auto Part MASTER'!$AL$22</f>
        <v>0</v>
      </c>
      <c r="M79" s="264">
        <f>'AMZN Auto Part MASTER'!$AL$23</f>
        <v>0</v>
      </c>
      <c r="N79" s="264">
        <f>'AMZN Auto Part MASTER'!$AL$24</f>
        <v>0.2</v>
      </c>
      <c r="O79" s="28"/>
      <c r="P79" s="264" t="str">
        <f>'AMZN Auto Part MASTER'!$AL$25</f>
        <v>XL parts 20%</v>
      </c>
      <c r="Q79" s="47"/>
      <c r="R79" s="47"/>
      <c r="S79" s="184"/>
      <c r="T79" s="47"/>
      <c r="U79" s="47" t="str">
        <f>INDEX('AMZN Auto Part MASTER'!$6:$6,MATCH('3. Suppliers'!X79,'AMZN Auto Part MASTER'!$3:$3,0))</f>
        <v>Forth Worth, TX</v>
      </c>
      <c r="V79" s="47" t="str">
        <f>INDEX('AMZN Auto Part MASTER'!$5:$5,MATCH('3. Suppliers'!X79,'AMZN Auto Part MASTER'!$3:$3,0))</f>
        <v>Manager</v>
      </c>
      <c r="W79" s="260" t="str">
        <f>'AMZN Auto Part MASTER'!$AL$4</f>
        <v>Independent</v>
      </c>
      <c r="X79" s="17" t="s">
        <v>34</v>
      </c>
      <c r="Y79" s="264" t="str">
        <f>'AMZN Auto Part MASTER'!$AL$26</f>
        <v>Because they allow us to get parts through credit. And they have good parts/good delivery.</v>
      </c>
      <c r="Z79" s="30"/>
      <c r="AA79" s="30"/>
      <c r="AB79" s="297" t="s">
        <v>298</v>
      </c>
      <c r="AC79" s="297" t="s">
        <v>495</v>
      </c>
      <c r="AD79" s="298" t="s">
        <v>94</v>
      </c>
      <c r="AE79" s="297"/>
      <c r="AF79" s="208"/>
      <c r="AG79" s="264" t="str">
        <f>'AMZN Auto Part MASTER'!$AL$27</f>
        <v>No</v>
      </c>
      <c r="AH79" s="66"/>
      <c r="AI79" s="264">
        <f>'AMZN Auto Part MASTER'!$AL$28</f>
        <v>0</v>
      </c>
      <c r="AJ79" s="361"/>
      <c r="AK79" s="361"/>
      <c r="AL79" s="223"/>
    </row>
    <row r="80" spans="3:38" s="2" customFormat="1" ht="15.75" customHeight="1">
      <c r="C80" s="260" t="str">
        <f>'AMZN Auto Part MASTER'!$AM$4</f>
        <v>Independent</v>
      </c>
      <c r="D80" s="17" t="s">
        <v>35</v>
      </c>
      <c r="E80" s="264">
        <f>'AMZN Auto Part MASTER'!$AM$15</f>
        <v>2.5000000000000001E-2</v>
      </c>
      <c r="F80" s="264">
        <f>'AMZN Auto Part MASTER'!$AM$16</f>
        <v>0</v>
      </c>
      <c r="G80" s="264">
        <f>'AMZN Auto Part MASTER'!$AM$17</f>
        <v>0</v>
      </c>
      <c r="H80" s="264">
        <f>'AMZN Auto Part MASTER'!$AM$18</f>
        <v>0.3</v>
      </c>
      <c r="I80" s="264">
        <f>'AMZN Auto Part MASTER'!$AM$19</f>
        <v>0.1</v>
      </c>
      <c r="J80" s="264">
        <f>'AMZN Auto Part MASTER'!$AM$20</f>
        <v>0</v>
      </c>
      <c r="K80" s="264">
        <f>'AMZN Auto Part MASTER'!$AM$21</f>
        <v>0.5</v>
      </c>
      <c r="L80" s="264">
        <f>'AMZN Auto Part MASTER'!$AM$22</f>
        <v>2.5000000000000001E-2</v>
      </c>
      <c r="M80" s="264">
        <f>'AMZN Auto Part MASTER'!$AM$23</f>
        <v>0</v>
      </c>
      <c r="N80" s="264">
        <f>'AMZN Auto Part MASTER'!$AM$24</f>
        <v>0.05</v>
      </c>
      <c r="O80" s="28"/>
      <c r="P80" s="264" t="str">
        <f>'AMZN Auto Part MASTER'!$AM$25</f>
        <v>5% Dealerships</v>
      </c>
      <c r="Q80" s="47"/>
      <c r="R80" s="47"/>
      <c r="S80" s="184"/>
      <c r="T80" s="47"/>
      <c r="U80" s="47" t="str">
        <f>INDEX('AMZN Auto Part MASTER'!$6:$6,MATCH('3. Suppliers'!X80,'AMZN Auto Part MASTER'!$3:$3,0))</f>
        <v>Tulsa, OK</v>
      </c>
      <c r="V80" s="47" t="str">
        <f>INDEX('AMZN Auto Part MASTER'!$5:$5,MATCH('3. Suppliers'!X80,'AMZN Auto Part MASTER'!$3:$3,0))</f>
        <v>Service Manager</v>
      </c>
      <c r="W80" s="260" t="str">
        <f>'AMZN Auto Part MASTER'!$AM$4</f>
        <v>Independent</v>
      </c>
      <c r="X80" s="17" t="s">
        <v>35</v>
      </c>
      <c r="Y80" s="264" t="str">
        <f>'AMZN Auto Part MASTER'!$AM$26</f>
        <v>Good price and delivery.</v>
      </c>
      <c r="Z80" s="30"/>
      <c r="AA80" s="30"/>
      <c r="AB80" s="297" t="s">
        <v>270</v>
      </c>
      <c r="AC80" s="297" t="s">
        <v>298</v>
      </c>
      <c r="AD80" s="297"/>
      <c r="AE80" s="297"/>
      <c r="AF80" s="208"/>
      <c r="AG80" s="264" t="str">
        <f>'AMZN Auto Part MASTER'!$AM$27</f>
        <v>Yes</v>
      </c>
      <c r="AH80" s="66"/>
      <c r="AI80" s="304" t="str">
        <f>'AMZN Auto Part MASTER'!$AM$28</f>
        <v>Yes, from O'Reilly previously to WP. Better quality of part, good prices and delivery through WP. They do it all, well.</v>
      </c>
      <c r="AJ80" s="361" t="s">
        <v>292</v>
      </c>
      <c r="AK80" s="361"/>
      <c r="AL80" s="224"/>
    </row>
    <row r="81" spans="3:39" s="2" customFormat="1" ht="15.75" customHeight="1">
      <c r="C81" s="260" t="str">
        <f>'AMZN Auto Part MASTER'!$AN$4</f>
        <v>Independent</v>
      </c>
      <c r="D81" s="17" t="s">
        <v>36</v>
      </c>
      <c r="E81" s="264">
        <f>'AMZN Auto Part MASTER'!$AN$15</f>
        <v>0</v>
      </c>
      <c r="F81" s="264">
        <f>'AMZN Auto Part MASTER'!$AN$16</f>
        <v>0</v>
      </c>
      <c r="G81" s="264">
        <f>'AMZN Auto Part MASTER'!$AN$17</f>
        <v>0</v>
      </c>
      <c r="H81" s="264">
        <f>'AMZN Auto Part MASTER'!$AN$18</f>
        <v>0</v>
      </c>
      <c r="I81" s="264">
        <f>'AMZN Auto Part MASTER'!$AN$19</f>
        <v>0</v>
      </c>
      <c r="J81" s="264">
        <f>'AMZN Auto Part MASTER'!$AN$20</f>
        <v>0.8</v>
      </c>
      <c r="K81" s="264">
        <f>'AMZN Auto Part MASTER'!$AN$21</f>
        <v>0</v>
      </c>
      <c r="L81" s="264">
        <f>'AMZN Auto Part MASTER'!$AN$22</f>
        <v>0</v>
      </c>
      <c r="M81" s="264">
        <f>'AMZN Auto Part MASTER'!$AN$23</f>
        <v>0.1</v>
      </c>
      <c r="N81" s="264">
        <f>'AMZN Auto Part MASTER'!$AN$24</f>
        <v>0.1</v>
      </c>
      <c r="O81" s="28"/>
      <c r="P81" s="264" t="str">
        <f>'AMZN Auto Part MASTER'!$AN$25</f>
        <v>dealerships</v>
      </c>
      <c r="Q81" s="47"/>
      <c r="R81" s="47"/>
      <c r="S81" s="184"/>
      <c r="T81" s="47"/>
      <c r="U81" s="47" t="str">
        <f>INDEX('AMZN Auto Part MASTER'!$6:$6,MATCH('3. Suppliers'!X81,'AMZN Auto Part MASTER'!$3:$3,0))</f>
        <v>Albuquerque, NM</v>
      </c>
      <c r="V81" s="47" t="str">
        <f>INDEX('AMZN Auto Part MASTER'!$5:$5,MATCH('3. Suppliers'!X81,'AMZN Auto Part MASTER'!$3:$3,0))</f>
        <v>Owner</v>
      </c>
      <c r="W81" s="260" t="str">
        <f>'AMZN Auto Part MASTER'!$AN$4</f>
        <v>Independent</v>
      </c>
      <c r="X81" s="17" t="s">
        <v>36</v>
      </c>
      <c r="Y81" s="264" t="str">
        <f>'AMZN Auto Part MASTER'!$AN$26</f>
        <v>We're a NAPA car care center so they take care of us. Majority of everything we get comes from them.</v>
      </c>
      <c r="Z81" s="30"/>
      <c r="AA81" s="30"/>
      <c r="AB81" s="297" t="s">
        <v>269</v>
      </c>
      <c r="AC81" s="297"/>
      <c r="AD81" s="298"/>
      <c r="AE81" s="297"/>
      <c r="AF81" s="208"/>
      <c r="AG81" s="264" t="str">
        <f>'AMZN Auto Part MASTER'!$AN$27</f>
        <v>No</v>
      </c>
      <c r="AH81" s="66"/>
      <c r="AI81" s="264">
        <f>'AMZN Auto Part MASTER'!$AN$28</f>
        <v>0</v>
      </c>
      <c r="AJ81" s="361"/>
      <c r="AK81" s="361"/>
      <c r="AL81" s="224"/>
    </row>
    <row r="82" spans="3:39" s="2" customFormat="1" ht="15.75" customHeight="1">
      <c r="C82" s="260" t="str">
        <f>'AMZN Auto Part MASTER'!$AO$4</f>
        <v>Independent</v>
      </c>
      <c r="D82" s="17" t="s">
        <v>37</v>
      </c>
      <c r="E82" s="264">
        <f>'AMZN Auto Part MASTER'!$AO$15</f>
        <v>0</v>
      </c>
      <c r="F82" s="264">
        <f>'AMZN Auto Part MASTER'!$AO$16</f>
        <v>0</v>
      </c>
      <c r="G82" s="264">
        <f>'AMZN Auto Part MASTER'!$AO$17</f>
        <v>0</v>
      </c>
      <c r="H82" s="264">
        <f>'AMZN Auto Part MASTER'!$AO$18</f>
        <v>0.1</v>
      </c>
      <c r="I82" s="264">
        <f>'AMZN Auto Part MASTER'!$AO$19</f>
        <v>0</v>
      </c>
      <c r="J82" s="264">
        <f>'AMZN Auto Part MASTER'!$AO$20</f>
        <v>0.9</v>
      </c>
      <c r="K82" s="264">
        <f>'AMZN Auto Part MASTER'!$AO$21</f>
        <v>0</v>
      </c>
      <c r="L82" s="264">
        <f>'AMZN Auto Part MASTER'!$AO$22</f>
        <v>0</v>
      </c>
      <c r="M82" s="264">
        <f>'AMZN Auto Part MASTER'!$AO$23</f>
        <v>0</v>
      </c>
      <c r="N82" s="264">
        <f>'AMZN Auto Part MASTER'!$AO$24</f>
        <v>0</v>
      </c>
      <c r="O82" s="28"/>
      <c r="P82" s="264">
        <f>'AMZN Auto Part MASTER'!$AO$25</f>
        <v>0</v>
      </c>
      <c r="Q82" s="47"/>
      <c r="R82" s="47"/>
      <c r="S82" s="281"/>
      <c r="T82" s="281"/>
      <c r="U82" s="47" t="str">
        <f>INDEX('AMZN Auto Part MASTER'!$6:$6,MATCH('3. Suppliers'!X82,'AMZN Auto Part MASTER'!$3:$3,0))</f>
        <v>Phoenix, AZ</v>
      </c>
      <c r="V82" s="47" t="str">
        <f>INDEX('AMZN Auto Part MASTER'!$5:$5,MATCH('3. Suppliers'!X82,'AMZN Auto Part MASTER'!$3:$3,0))</f>
        <v>Owner</v>
      </c>
      <c r="W82" s="260" t="str">
        <f>'AMZN Auto Part MASTER'!$AO$4</f>
        <v>Independent</v>
      </c>
      <c r="X82" s="17" t="s">
        <v>37</v>
      </c>
      <c r="Y82" s="264" t="str">
        <f>'AMZN Auto Part MASTER'!$AO$26</f>
        <v>NAPA solves most of our needs. We're a Car Care Center with them, they are good to us.</v>
      </c>
      <c r="Z82" s="281"/>
      <c r="AA82" s="281"/>
      <c r="AB82" s="297" t="s">
        <v>269</v>
      </c>
      <c r="AC82" s="297"/>
      <c r="AD82" s="297"/>
      <c r="AE82" s="297"/>
      <c r="AF82" s="208"/>
      <c r="AG82" s="264" t="str">
        <f>'AMZN Auto Part MASTER'!$AO$27</f>
        <v>No</v>
      </c>
      <c r="AH82" s="66"/>
      <c r="AI82" s="264">
        <f>'AMZN Auto Part MASTER'!$AO$28</f>
        <v>0</v>
      </c>
      <c r="AJ82" s="361"/>
      <c r="AK82" s="361"/>
      <c r="AL82" s="224"/>
    </row>
    <row r="83" spans="3:39" s="2" customFormat="1" ht="15.75" customHeight="1">
      <c r="C83" s="260" t="str">
        <f>'AMZN Auto Part MASTER'!$AP$4</f>
        <v>Independent</v>
      </c>
      <c r="D83" s="17" t="s">
        <v>38</v>
      </c>
      <c r="E83" s="264">
        <f>'AMZN Auto Part MASTER'!$AP$15</f>
        <v>0.01</v>
      </c>
      <c r="F83" s="264">
        <f>'AMZN Auto Part MASTER'!$AP$16</f>
        <v>0</v>
      </c>
      <c r="G83" s="264">
        <f>'AMZN Auto Part MASTER'!$AP$17</f>
        <v>0</v>
      </c>
      <c r="H83" s="264">
        <f>'AMZN Auto Part MASTER'!$AP$18</f>
        <v>0.2</v>
      </c>
      <c r="I83" s="264">
        <f>'AMZN Auto Part MASTER'!$AP$19</f>
        <v>0</v>
      </c>
      <c r="J83" s="264">
        <f>'AMZN Auto Part MASTER'!$AP$20</f>
        <v>0.05</v>
      </c>
      <c r="K83" s="264">
        <f>'AMZN Auto Part MASTER'!$AP$21</f>
        <v>0</v>
      </c>
      <c r="L83" s="264">
        <f>'AMZN Auto Part MASTER'!$AP$22</f>
        <v>0</v>
      </c>
      <c r="M83" s="264">
        <f>'AMZN Auto Part MASTER'!$AP$23</f>
        <v>0.74</v>
      </c>
      <c r="N83" s="264">
        <f>'AMZN Auto Part MASTER'!$AP$24</f>
        <v>0</v>
      </c>
      <c r="O83" s="28"/>
      <c r="P83" s="264" t="str">
        <f>'AMZN Auto Part MASTER'!$AP$25</f>
        <v>69% Automotive products, FMP 5%</v>
      </c>
      <c r="Q83" s="47"/>
      <c r="R83" s="47"/>
      <c r="S83" s="285"/>
      <c r="T83" s="40"/>
      <c r="U83" s="47" t="str">
        <f>INDEX('AMZN Auto Part MASTER'!$6:$6,MATCH('3. Suppliers'!X83,'AMZN Auto Part MASTER'!$3:$3,0))</f>
        <v>Portland, OR</v>
      </c>
      <c r="V83" s="47" t="str">
        <f>INDEX('AMZN Auto Part MASTER'!$5:$5,MATCH('3. Suppliers'!X83,'AMZN Auto Part MASTER'!$3:$3,0))</f>
        <v>Service Writer</v>
      </c>
      <c r="W83" s="260" t="str">
        <f>'AMZN Auto Part MASTER'!$AP$4</f>
        <v>Independent</v>
      </c>
      <c r="X83" s="17" t="s">
        <v>38</v>
      </c>
      <c r="Y83" s="264" t="str">
        <f>'AMZN Auto Part MASTER'!$AP$26</f>
        <v>Proximity, very close to us. 3 blocks away, decent prices, good quality parts.</v>
      </c>
      <c r="AB83" s="297" t="s">
        <v>233</v>
      </c>
      <c r="AC83" s="297" t="s">
        <v>270</v>
      </c>
      <c r="AD83" s="297" t="s">
        <v>213</v>
      </c>
      <c r="AE83" s="297"/>
      <c r="AF83" s="208"/>
      <c r="AG83" s="264" t="str">
        <f>'AMZN Auto Part MASTER'!$AP$27</f>
        <v>No</v>
      </c>
      <c r="AH83" s="66"/>
      <c r="AI83" s="264">
        <f>'AMZN Auto Part MASTER'!$AP$28</f>
        <v>0</v>
      </c>
      <c r="AJ83" s="361"/>
      <c r="AK83" s="361"/>
      <c r="AL83" s="224"/>
    </row>
    <row r="84" spans="3:39" s="2" customFormat="1" ht="15.75" customHeight="1">
      <c r="C84" s="260" t="str">
        <f>'AMZN Auto Part MASTER'!$AQ$4</f>
        <v>Independent</v>
      </c>
      <c r="D84" s="17" t="s">
        <v>39</v>
      </c>
      <c r="E84" s="264">
        <f>'AMZN Auto Part MASTER'!$AQ$15</f>
        <v>0.05</v>
      </c>
      <c r="F84" s="264">
        <f>'AMZN Auto Part MASTER'!$AQ$16</f>
        <v>0.15</v>
      </c>
      <c r="G84" s="264">
        <f>'AMZN Auto Part MASTER'!$AQ$17</f>
        <v>0</v>
      </c>
      <c r="H84" s="264">
        <f>'AMZN Auto Part MASTER'!$AQ$18</f>
        <v>0.1</v>
      </c>
      <c r="I84" s="264">
        <f>'AMZN Auto Part MASTER'!$AQ$19</f>
        <v>0</v>
      </c>
      <c r="J84" s="264">
        <f>'AMZN Auto Part MASTER'!$AQ$20</f>
        <v>0.4</v>
      </c>
      <c r="K84" s="264">
        <f>'AMZN Auto Part MASTER'!$AQ$21</f>
        <v>0.1</v>
      </c>
      <c r="L84" s="264">
        <f>'AMZN Auto Part MASTER'!$AQ$22</f>
        <v>0</v>
      </c>
      <c r="M84" s="264">
        <f>'AMZN Auto Part MASTER'!$AQ$23</f>
        <v>0</v>
      </c>
      <c r="N84" s="264">
        <f>'AMZN Auto Part MASTER'!$AQ$24</f>
        <v>0.2</v>
      </c>
      <c r="O84" s="28"/>
      <c r="P84" s="264" t="str">
        <f>'AMZN Auto Part MASTER'!$AQ$25</f>
        <v>Wholesalers &amp; Dealerships</v>
      </c>
      <c r="Q84" s="47"/>
      <c r="R84" s="47"/>
      <c r="S84" s="285"/>
      <c r="T84" s="40"/>
      <c r="U84" s="47" t="str">
        <f>INDEX('AMZN Auto Part MASTER'!$6:$6,MATCH('3. Suppliers'!X84,'AMZN Auto Part MASTER'!$3:$3,0))</f>
        <v>Jackson, MI</v>
      </c>
      <c r="V84" s="47" t="str">
        <f>INDEX('AMZN Auto Part MASTER'!$5:$5,MATCH('3. Suppliers'!X84,'AMZN Auto Part MASTER'!$3:$3,0))</f>
        <v>Mechanic (Orders parts)</v>
      </c>
      <c r="W84" s="260" t="str">
        <f>'AMZN Auto Part MASTER'!$AQ$4</f>
        <v>Independent</v>
      </c>
      <c r="X84" s="17" t="s">
        <v>39</v>
      </c>
      <c r="Y84" s="264" t="str">
        <f>'AMZN Auto Part MASTER'!$AQ$26</f>
        <v>Quality &amp; Price</v>
      </c>
      <c r="Z84" s="30"/>
      <c r="AA84" s="30"/>
      <c r="AB84" s="297" t="s">
        <v>213</v>
      </c>
      <c r="AC84" s="297" t="s">
        <v>270</v>
      </c>
      <c r="AD84" s="297"/>
      <c r="AE84" s="297"/>
      <c r="AF84" s="208"/>
      <c r="AG84" s="264" t="str">
        <f>'AMZN Auto Part MASTER'!$AQ$27</f>
        <v>No</v>
      </c>
      <c r="AH84" s="66"/>
      <c r="AI84" s="264">
        <f>'AMZN Auto Part MASTER'!$AQ$28</f>
        <v>0</v>
      </c>
      <c r="AJ84" s="361"/>
      <c r="AK84" s="361"/>
      <c r="AL84" s="224"/>
    </row>
    <row r="85" spans="3:39" s="2" customFormat="1" ht="15.75" customHeight="1">
      <c r="C85" s="260" t="str">
        <f>'AMZN Auto Part MASTER'!$AR$4</f>
        <v>Independent</v>
      </c>
      <c r="D85" s="17" t="s">
        <v>40</v>
      </c>
      <c r="E85" s="264">
        <f>'AMZN Auto Part MASTER'!$AR$15</f>
        <v>0</v>
      </c>
      <c r="F85" s="264">
        <f>'AMZN Auto Part MASTER'!$AR$16</f>
        <v>0</v>
      </c>
      <c r="G85" s="264">
        <f>'AMZN Auto Part MASTER'!$AR$17</f>
        <v>0</v>
      </c>
      <c r="H85" s="264">
        <f>'AMZN Auto Part MASTER'!$AR$18</f>
        <v>0</v>
      </c>
      <c r="I85" s="264">
        <f>'AMZN Auto Part MASTER'!$AR$19</f>
        <v>0.01</v>
      </c>
      <c r="J85" s="264">
        <f>'AMZN Auto Part MASTER'!$AR$20</f>
        <v>0</v>
      </c>
      <c r="K85" s="264">
        <f>'AMZN Auto Part MASTER'!$AR$21</f>
        <v>0</v>
      </c>
      <c r="L85" s="264">
        <f>'AMZN Auto Part MASTER'!$AR$22</f>
        <v>0</v>
      </c>
      <c r="M85" s="264">
        <f>'AMZN Auto Part MASTER'!$AR$23</f>
        <v>0</v>
      </c>
      <c r="N85" s="264">
        <f>'AMZN Auto Part MASTER'!$AR$24</f>
        <v>0.99</v>
      </c>
      <c r="O85" s="28"/>
      <c r="P85" s="264" t="str">
        <f>'AMZN Auto Part MASTER'!$AR$25</f>
        <v>Locally owned shops and wholesalers</v>
      </c>
      <c r="Q85" s="47"/>
      <c r="R85" s="47"/>
      <c r="S85" s="285"/>
      <c r="T85" s="40"/>
      <c r="U85" s="47" t="str">
        <f>INDEX('AMZN Auto Part MASTER'!$6:$6,MATCH('3. Suppliers'!X85,'AMZN Auto Part MASTER'!$3:$3,0))</f>
        <v>Fargo, ND</v>
      </c>
      <c r="V85" s="47" t="str">
        <f>INDEX('AMZN Auto Part MASTER'!$5:$5,MATCH('3. Suppliers'!X85,'AMZN Auto Part MASTER'!$3:$3,0))</f>
        <v>Manager</v>
      </c>
      <c r="W85" s="260" t="str">
        <f>'AMZN Auto Part MASTER'!$AR$4</f>
        <v>Independent</v>
      </c>
      <c r="X85" s="17" t="s">
        <v>40</v>
      </c>
      <c r="Y85" s="264" t="str">
        <f>'AMZN Auto Part MASTER'!$AR$26</f>
        <v>They are local and have the supplies they need.</v>
      </c>
      <c r="Z85" s="30"/>
      <c r="AA85" s="30"/>
      <c r="AB85" s="297" t="s">
        <v>233</v>
      </c>
      <c r="AC85" s="297" t="s">
        <v>495</v>
      </c>
      <c r="AD85" s="297"/>
      <c r="AE85" s="297"/>
      <c r="AF85" s="208"/>
      <c r="AG85" s="264" t="str">
        <f>'AMZN Auto Part MASTER'!$AR$27</f>
        <v>No</v>
      </c>
      <c r="AH85" s="66"/>
      <c r="AI85" s="264">
        <f>'AMZN Auto Part MASTER'!$AR$28</f>
        <v>0</v>
      </c>
      <c r="AJ85" s="361"/>
      <c r="AK85" s="361"/>
      <c r="AL85" s="224"/>
    </row>
    <row r="86" spans="3:39" s="2" customFormat="1" ht="15.75" customHeight="1">
      <c r="C86" s="260" t="str">
        <f>'AMZN Auto Part MASTER'!$AS$4</f>
        <v>Independent</v>
      </c>
      <c r="D86" s="17" t="s">
        <v>41</v>
      </c>
      <c r="E86" s="264">
        <f>'AMZN Auto Part MASTER'!$AS$15</f>
        <v>0</v>
      </c>
      <c r="F86" s="264">
        <f>'AMZN Auto Part MASTER'!$AS$16</f>
        <v>0</v>
      </c>
      <c r="G86" s="264">
        <f>'AMZN Auto Part MASTER'!$AS$17</f>
        <v>0</v>
      </c>
      <c r="H86" s="264">
        <f>'AMZN Auto Part MASTER'!$AS$18</f>
        <v>0</v>
      </c>
      <c r="I86" s="264">
        <f>'AMZN Auto Part MASTER'!$AS$19</f>
        <v>0</v>
      </c>
      <c r="J86" s="264">
        <f>'AMZN Auto Part MASTER'!$AS$20</f>
        <v>0.5</v>
      </c>
      <c r="K86" s="264">
        <f>'AMZN Auto Part MASTER'!$AS$21</f>
        <v>0</v>
      </c>
      <c r="L86" s="264">
        <f>'AMZN Auto Part MASTER'!$AS$22</f>
        <v>0</v>
      </c>
      <c r="M86" s="264">
        <f>'AMZN Auto Part MASTER'!$AS$23</f>
        <v>0</v>
      </c>
      <c r="N86" s="264">
        <f>'AMZN Auto Part MASTER'!$AS$24</f>
        <v>0.5</v>
      </c>
      <c r="O86" s="28"/>
      <c r="P86" s="264" t="str">
        <f>'AMZN Auto Part MASTER'!$AS$25</f>
        <v>Local suppliers.</v>
      </c>
      <c r="Q86" s="47"/>
      <c r="R86" s="47"/>
      <c r="S86" s="285"/>
      <c r="T86" s="40"/>
      <c r="U86" s="47" t="str">
        <f>INDEX('AMZN Auto Part MASTER'!$6:$6,MATCH('3. Suppliers'!X86,'AMZN Auto Part MASTER'!$3:$3,0))</f>
        <v>Wichita, KS</v>
      </c>
      <c r="V86" s="47" t="str">
        <f>INDEX('AMZN Auto Part MASTER'!$5:$5,MATCH('3. Suppliers'!X86,'AMZN Auto Part MASTER'!$3:$3,0))</f>
        <v>Owner</v>
      </c>
      <c r="W86" s="260" t="str">
        <f>'AMZN Auto Part MASTER'!$AS$4</f>
        <v>Independent</v>
      </c>
      <c r="X86" s="17" t="s">
        <v>41</v>
      </c>
      <c r="Y86" s="264" t="str">
        <f>'AMZN Auto Part MASTER'!$AS$26</f>
        <v>They're local and provide a great service.</v>
      </c>
      <c r="Z86" s="30"/>
      <c r="AA86" s="30"/>
      <c r="AB86" s="297" t="s">
        <v>233</v>
      </c>
      <c r="AC86" s="297" t="s">
        <v>210</v>
      </c>
      <c r="AD86" s="297"/>
      <c r="AE86" s="297"/>
      <c r="AF86" s="208"/>
      <c r="AG86" s="264" t="str">
        <f>'AMZN Auto Part MASTER'!$AS$27</f>
        <v>No</v>
      </c>
      <c r="AH86" s="66"/>
      <c r="AI86" s="264">
        <f>'AMZN Auto Part MASTER'!$AS$28</f>
        <v>0</v>
      </c>
      <c r="AJ86" s="361"/>
      <c r="AK86" s="361"/>
      <c r="AL86" s="223"/>
    </row>
    <row r="87" spans="3:39" s="2" customFormat="1" ht="15.75" customHeight="1">
      <c r="C87" s="260" t="str">
        <f>'AMZN Auto Part MASTER'!$AT$4</f>
        <v>Independent</v>
      </c>
      <c r="D87" s="17" t="s">
        <v>42</v>
      </c>
      <c r="E87" s="264">
        <f>'AMZN Auto Part MASTER'!$AT$15</f>
        <v>0.1</v>
      </c>
      <c r="F87" s="264">
        <f>'AMZN Auto Part MASTER'!$AT$16</f>
        <v>0.45</v>
      </c>
      <c r="G87" s="264">
        <f>'AMZN Auto Part MASTER'!$AT$17</f>
        <v>0</v>
      </c>
      <c r="H87" s="264">
        <f>'AMZN Auto Part MASTER'!$AT$18</f>
        <v>0.45</v>
      </c>
      <c r="I87" s="264">
        <f>'AMZN Auto Part MASTER'!$AT$19</f>
        <v>0</v>
      </c>
      <c r="J87" s="264">
        <f>'AMZN Auto Part MASTER'!$AT$20</f>
        <v>0</v>
      </c>
      <c r="K87" s="264">
        <f>'AMZN Auto Part MASTER'!$AT$21</f>
        <v>0</v>
      </c>
      <c r="L87" s="264">
        <f>'AMZN Auto Part MASTER'!$AT$22</f>
        <v>0</v>
      </c>
      <c r="M87" s="264">
        <f>'AMZN Auto Part MASTER'!$AT$23</f>
        <v>0</v>
      </c>
      <c r="N87" s="264">
        <f>'AMZN Auto Part MASTER'!$AT$24</f>
        <v>0</v>
      </c>
      <c r="O87" s="28"/>
      <c r="P87" s="264">
        <f>'AMZN Auto Part MASTER'!$AT$25</f>
        <v>0</v>
      </c>
      <c r="Q87" s="47"/>
      <c r="R87" s="47"/>
      <c r="S87" s="285"/>
      <c r="T87" s="40"/>
      <c r="U87" s="47" t="str">
        <f>INDEX('AMZN Auto Part MASTER'!$6:$6,MATCH('3. Suppliers'!X87,'AMZN Auto Part MASTER'!$3:$3,0))</f>
        <v>Wichita, KS</v>
      </c>
      <c r="V87" s="47" t="str">
        <f>INDEX('AMZN Auto Part MASTER'!$5:$5,MATCH('3. Suppliers'!X87,'AMZN Auto Part MASTER'!$3:$3,0))</f>
        <v>Manager</v>
      </c>
      <c r="W87" s="260" t="str">
        <f>'AMZN Auto Part MASTER'!$AT$4</f>
        <v>Independent</v>
      </c>
      <c r="X87" s="17" t="s">
        <v>42</v>
      </c>
      <c r="Y87" s="264" t="str">
        <f>'AMZN Auto Part MASTER'!$AT$26</f>
        <v>Their product inventory is good and they're trustworthy.</v>
      </c>
      <c r="Z87" s="30"/>
      <c r="AA87" s="30"/>
      <c r="AB87" s="297" t="s">
        <v>495</v>
      </c>
      <c r="AC87" s="297" t="s">
        <v>271</v>
      </c>
      <c r="AD87" s="297"/>
      <c r="AE87" s="297"/>
      <c r="AF87" s="208"/>
      <c r="AG87" s="264" t="str">
        <f>'AMZN Auto Part MASTER'!$AT$27</f>
        <v>No</v>
      </c>
      <c r="AH87" s="66"/>
      <c r="AI87" s="264">
        <f>'AMZN Auto Part MASTER'!$AT$28</f>
        <v>0</v>
      </c>
      <c r="AJ87" s="361"/>
      <c r="AK87" s="361"/>
      <c r="AL87" s="223"/>
    </row>
    <row r="88" spans="3:39" s="2" customFormat="1" ht="15.75" customHeight="1">
      <c r="C88" s="260" t="str">
        <f>'AMZN Auto Part MASTER'!$AU$4</f>
        <v>Independent</v>
      </c>
      <c r="D88" s="17" t="s">
        <v>43</v>
      </c>
      <c r="E88" s="264">
        <f>'AMZN Auto Part MASTER'!$AU$15</f>
        <v>1.4999999999999999E-2</v>
      </c>
      <c r="F88" s="264">
        <f>'AMZN Auto Part MASTER'!$AU$16</f>
        <v>0.25</v>
      </c>
      <c r="G88" s="264">
        <f>'AMZN Auto Part MASTER'!$AU$17</f>
        <v>0</v>
      </c>
      <c r="H88" s="264">
        <f>'AMZN Auto Part MASTER'!$AU$18</f>
        <v>0</v>
      </c>
      <c r="I88" s="264">
        <f>'AMZN Auto Part MASTER'!$AU$19</f>
        <v>0</v>
      </c>
      <c r="J88" s="264">
        <f>'AMZN Auto Part MASTER'!$AU$20</f>
        <v>0</v>
      </c>
      <c r="K88" s="264">
        <f>'AMZN Auto Part MASTER'!$AU$21</f>
        <v>0</v>
      </c>
      <c r="L88" s="264">
        <f>'AMZN Auto Part MASTER'!$AU$22</f>
        <v>2.5000000000000001E-2</v>
      </c>
      <c r="M88" s="264">
        <f>'AMZN Auto Part MASTER'!$AU$23</f>
        <v>0</v>
      </c>
      <c r="N88" s="264">
        <f>'AMZN Auto Part MASTER'!$AU$24</f>
        <v>0.71</v>
      </c>
      <c r="O88" s="28"/>
      <c r="P88" s="264" t="str">
        <f>'AMZN Auto Part MASTER'!$AU$25</f>
        <v>Fastening Motors</v>
      </c>
      <c r="Q88" s="47"/>
      <c r="R88" s="47"/>
      <c r="S88" s="285"/>
      <c r="T88" s="40"/>
      <c r="U88" s="47" t="str">
        <f>INDEX('AMZN Auto Part MASTER'!$6:$6,MATCH('3. Suppliers'!X88,'AMZN Auto Part MASTER'!$3:$3,0))</f>
        <v>Tempe, AZ</v>
      </c>
      <c r="V88" s="47" t="str">
        <f>INDEX('AMZN Auto Part MASTER'!$5:$5,MATCH('3. Suppliers'!X88,'AMZN Auto Part MASTER'!$3:$3,0))</f>
        <v>Bookkeeper</v>
      </c>
      <c r="W88" s="260" t="str">
        <f>'AMZN Auto Part MASTER'!$AU$4</f>
        <v>Independent</v>
      </c>
      <c r="X88" s="17" t="s">
        <v>43</v>
      </c>
      <c r="Y88" s="264" t="str">
        <f>'AMZN Auto Part MASTER'!$AU$26</f>
        <v>Speedy delivery and excellent customer service.</v>
      </c>
      <c r="Z88" s="30"/>
      <c r="AA88" s="30"/>
      <c r="AB88" s="297" t="s">
        <v>298</v>
      </c>
      <c r="AC88" s="297" t="s">
        <v>210</v>
      </c>
      <c r="AD88" s="297"/>
      <c r="AE88" s="297"/>
      <c r="AF88" s="208"/>
      <c r="AG88" s="264" t="str">
        <f>'AMZN Auto Part MASTER'!$AU$27</f>
        <v>No</v>
      </c>
      <c r="AH88" s="66"/>
      <c r="AI88" s="264">
        <f>'AMZN Auto Part MASTER'!$AU$28</f>
        <v>0</v>
      </c>
      <c r="AJ88" s="361"/>
      <c r="AK88" s="361"/>
      <c r="AL88" s="223"/>
    </row>
    <row r="89" spans="3:39" s="2" customFormat="1" ht="15.75" customHeight="1">
      <c r="C89" s="260" t="str">
        <f>'AMZN Auto Part MASTER'!$AV$4</f>
        <v>Independent</v>
      </c>
      <c r="D89" s="17" t="s">
        <v>44</v>
      </c>
      <c r="E89" s="264">
        <f>'AMZN Auto Part MASTER'!$AV$15</f>
        <v>0</v>
      </c>
      <c r="F89" s="264">
        <f>'AMZN Auto Part MASTER'!$AV$16</f>
        <v>0.7</v>
      </c>
      <c r="G89" s="264">
        <f>'AMZN Auto Part MASTER'!$AV$17</f>
        <v>0</v>
      </c>
      <c r="H89" s="264">
        <f>'AMZN Auto Part MASTER'!$AV$18</f>
        <v>0.3</v>
      </c>
      <c r="I89" s="264">
        <f>'AMZN Auto Part MASTER'!$AV$19</f>
        <v>0</v>
      </c>
      <c r="J89" s="264">
        <f>'AMZN Auto Part MASTER'!$AV$20</f>
        <v>0</v>
      </c>
      <c r="K89" s="264">
        <f>'AMZN Auto Part MASTER'!$AV$21</f>
        <v>0</v>
      </c>
      <c r="L89" s="264">
        <f>'AMZN Auto Part MASTER'!$AV$22</f>
        <v>0</v>
      </c>
      <c r="M89" s="264">
        <f>'AMZN Auto Part MASTER'!$AV$23</f>
        <v>0</v>
      </c>
      <c r="N89" s="264">
        <f>'AMZN Auto Part MASTER'!$AV$24</f>
        <v>0</v>
      </c>
      <c r="O89" s="28"/>
      <c r="P89" s="264">
        <f>'AMZN Auto Part MASTER'!$AV$25</f>
        <v>0</v>
      </c>
      <c r="Q89" s="47"/>
      <c r="R89" s="47"/>
      <c r="S89" s="285"/>
      <c r="T89" s="40"/>
      <c r="U89" s="47" t="str">
        <f>INDEX('AMZN Auto Part MASTER'!$6:$6,MATCH('3. Suppliers'!X89,'AMZN Auto Part MASTER'!$3:$3,0))</f>
        <v>New Orleans, LA</v>
      </c>
      <c r="V89" s="47" t="str">
        <f>INDEX('AMZN Auto Part MASTER'!$5:$5,MATCH('3. Suppliers'!X89,'AMZN Auto Part MASTER'!$3:$3,0))</f>
        <v>Manager</v>
      </c>
      <c r="W89" s="260" t="str">
        <f>'AMZN Auto Part MASTER'!$AV$4</f>
        <v>Independent</v>
      </c>
      <c r="X89" s="17" t="s">
        <v>44</v>
      </c>
      <c r="Y89" s="264" t="str">
        <f>'AMZN Auto Part MASTER'!$AV$26</f>
        <v>Product availability.</v>
      </c>
      <c r="Z89" s="30"/>
      <c r="AA89" s="30"/>
      <c r="AB89" s="297" t="s">
        <v>495</v>
      </c>
      <c r="AC89" s="297"/>
      <c r="AD89" s="297"/>
      <c r="AE89" s="297"/>
      <c r="AF89" s="208"/>
      <c r="AG89" s="264" t="str">
        <f>'AMZN Auto Part MASTER'!$AV$27</f>
        <v>No</v>
      </c>
      <c r="AH89" s="66"/>
      <c r="AI89" s="264">
        <f>'AMZN Auto Part MASTER'!$AV$28</f>
        <v>0</v>
      </c>
      <c r="AJ89" s="361"/>
      <c r="AK89" s="361"/>
      <c r="AL89" s="223"/>
    </row>
    <row r="90" spans="3:39" s="2" customFormat="1" ht="15.75" customHeight="1">
      <c r="C90" s="260" t="str">
        <f>'AMZN Auto Part MASTER'!$AW$4</f>
        <v>Independent</v>
      </c>
      <c r="D90" s="17" t="s">
        <v>45</v>
      </c>
      <c r="E90" s="264">
        <f>'AMZN Auto Part MASTER'!$AW$15</f>
        <v>0</v>
      </c>
      <c r="F90" s="264">
        <f>'AMZN Auto Part MASTER'!$AW$16</f>
        <v>0</v>
      </c>
      <c r="G90" s="264">
        <f>'AMZN Auto Part MASTER'!$AW$17</f>
        <v>0</v>
      </c>
      <c r="H90" s="264">
        <f>'AMZN Auto Part MASTER'!$AW$18</f>
        <v>0.8</v>
      </c>
      <c r="I90" s="264">
        <f>'AMZN Auto Part MASTER'!$AW$19</f>
        <v>0.2</v>
      </c>
      <c r="J90" s="264">
        <f>'AMZN Auto Part MASTER'!$AW$20</f>
        <v>0</v>
      </c>
      <c r="K90" s="264">
        <f>'AMZN Auto Part MASTER'!$AW$21</f>
        <v>0</v>
      </c>
      <c r="L90" s="264">
        <f>'AMZN Auto Part MASTER'!$AW$22</f>
        <v>0</v>
      </c>
      <c r="M90" s="264">
        <f>'AMZN Auto Part MASTER'!$AW$23</f>
        <v>0</v>
      </c>
      <c r="N90" s="264">
        <f>'AMZN Auto Part MASTER'!$AW$24</f>
        <v>0</v>
      </c>
      <c r="O90" s="28"/>
      <c r="P90" s="264">
        <f>'AMZN Auto Part MASTER'!$AW$25</f>
        <v>0</v>
      </c>
      <c r="Q90" s="47"/>
      <c r="R90" s="47"/>
      <c r="S90" s="184"/>
      <c r="T90" s="47"/>
      <c r="U90" s="47" t="str">
        <f>INDEX('AMZN Auto Part MASTER'!$6:$6,MATCH('3. Suppliers'!X90,'AMZN Auto Part MASTER'!$3:$3,0))</f>
        <v>Hilliard, OH</v>
      </c>
      <c r="V90" s="47" t="str">
        <f>INDEX('AMZN Auto Part MASTER'!$5:$5,MATCH('3. Suppliers'!X90,'AMZN Auto Part MASTER'!$3:$3,0))</f>
        <v>Manager</v>
      </c>
      <c r="W90" s="260" t="str">
        <f>'AMZN Auto Part MASTER'!$AW$4</f>
        <v>Independent</v>
      </c>
      <c r="X90" s="17" t="s">
        <v>45</v>
      </c>
      <c r="Y90" s="264" t="str">
        <f>'AMZN Auto Part MASTER'!$AW$26</f>
        <v>They are friendly and they're customer service is good.</v>
      </c>
      <c r="Z90" s="30"/>
      <c r="AA90" s="30"/>
      <c r="AB90" s="297" t="s">
        <v>210</v>
      </c>
      <c r="AC90" s="297"/>
      <c r="AD90" s="297"/>
      <c r="AE90" s="297"/>
      <c r="AF90" s="208"/>
      <c r="AG90" s="264" t="str">
        <f>'AMZN Auto Part MASTER'!$AW$27</f>
        <v>No</v>
      </c>
      <c r="AH90" s="66"/>
      <c r="AI90" s="264">
        <f>'AMZN Auto Part MASTER'!$AW$28</f>
        <v>0</v>
      </c>
      <c r="AJ90" s="361"/>
      <c r="AK90" s="361"/>
      <c r="AL90" s="223"/>
    </row>
    <row r="91" spans="3:39" s="2" customFormat="1" ht="15.75" customHeight="1">
      <c r="C91" s="260" t="str">
        <f>'AMZN Auto Part MASTER'!$AX$4</f>
        <v>Independent</v>
      </c>
      <c r="D91" s="17" t="s">
        <v>46</v>
      </c>
      <c r="E91" s="264">
        <f>'AMZN Auto Part MASTER'!$AX$15</f>
        <v>0</v>
      </c>
      <c r="F91" s="264">
        <f>'AMZN Auto Part MASTER'!$AX$16</f>
        <v>0</v>
      </c>
      <c r="G91" s="264">
        <f>'AMZN Auto Part MASTER'!$AX$17</f>
        <v>0</v>
      </c>
      <c r="H91" s="264">
        <f>'AMZN Auto Part MASTER'!$AX$18</f>
        <v>0</v>
      </c>
      <c r="I91" s="264">
        <f>'AMZN Auto Part MASTER'!$AX$19</f>
        <v>0.9</v>
      </c>
      <c r="J91" s="264">
        <f>'AMZN Auto Part MASTER'!$AX$20</f>
        <v>0</v>
      </c>
      <c r="K91" s="264">
        <f>'AMZN Auto Part MASTER'!$AX$21</f>
        <v>0</v>
      </c>
      <c r="L91" s="264">
        <f>'AMZN Auto Part MASTER'!$AX$22</f>
        <v>0</v>
      </c>
      <c r="M91" s="264">
        <f>'AMZN Auto Part MASTER'!$AX$23</f>
        <v>0</v>
      </c>
      <c r="N91" s="264">
        <f>'AMZN Auto Part MASTER'!$AX$24</f>
        <v>0.1</v>
      </c>
      <c r="O91" s="28"/>
      <c r="P91" s="264" t="str">
        <f>'AMZN Auto Part MASTER'!$AX$25</f>
        <v>Dealerships</v>
      </c>
      <c r="Q91" s="47"/>
      <c r="R91" s="47"/>
      <c r="S91" s="184"/>
      <c r="T91" s="47"/>
      <c r="U91" s="47" t="str">
        <f>INDEX('AMZN Auto Part MASTER'!$6:$6,MATCH('3. Suppliers'!X91,'AMZN Auto Part MASTER'!$3:$3,0))</f>
        <v>Jackson, MS</v>
      </c>
      <c r="V91" s="47" t="str">
        <f>INDEX('AMZN Auto Part MASTER'!$5:$5,MATCH('3. Suppliers'!X91,'AMZN Auto Part MASTER'!$3:$3,0))</f>
        <v>Manager</v>
      </c>
      <c r="W91" s="260" t="str">
        <f>'AMZN Auto Part MASTER'!$AX$4</f>
        <v>Independent</v>
      </c>
      <c r="X91" s="17" t="s">
        <v>46</v>
      </c>
      <c r="Y91" s="264" t="str">
        <f>'AMZN Auto Part MASTER'!$AX$26</f>
        <v>Customer Service</v>
      </c>
      <c r="Z91" s="30"/>
      <c r="AA91" s="30"/>
      <c r="AB91" s="297" t="s">
        <v>210</v>
      </c>
      <c r="AC91" s="298"/>
      <c r="AD91" s="297"/>
      <c r="AE91" s="297"/>
      <c r="AF91" s="208"/>
      <c r="AG91" s="264" t="str">
        <f>'AMZN Auto Part MASTER'!$AX$27</f>
        <v>No</v>
      </c>
      <c r="AH91" s="66"/>
      <c r="AI91" s="264">
        <f>'AMZN Auto Part MASTER'!$AX$28</f>
        <v>0</v>
      </c>
      <c r="AJ91" s="361"/>
      <c r="AK91" s="361"/>
      <c r="AL91" s="223"/>
    </row>
    <row r="92" spans="3:39" s="2" customFormat="1" ht="15.75" customHeight="1">
      <c r="C92" s="260" t="str">
        <f>'AMZN Auto Part MASTER'!$AY$4</f>
        <v>Independent</v>
      </c>
      <c r="D92" s="17" t="s">
        <v>47</v>
      </c>
      <c r="E92" s="264">
        <f>'AMZN Auto Part MASTER'!$AY$15</f>
        <v>0.02</v>
      </c>
      <c r="F92" s="264">
        <f>'AMZN Auto Part MASTER'!$AY$16</f>
        <v>0.4</v>
      </c>
      <c r="G92" s="264">
        <f>'AMZN Auto Part MASTER'!$AY$17</f>
        <v>0</v>
      </c>
      <c r="H92" s="264">
        <f>'AMZN Auto Part MASTER'!$AY$18</f>
        <v>0.05</v>
      </c>
      <c r="I92" s="264">
        <f>'AMZN Auto Part MASTER'!$AY$19</f>
        <v>0</v>
      </c>
      <c r="J92" s="264">
        <f>'AMZN Auto Part MASTER'!$AY$20</f>
        <v>0.05</v>
      </c>
      <c r="K92" s="264">
        <f>'AMZN Auto Part MASTER'!$AY$21</f>
        <v>0</v>
      </c>
      <c r="L92" s="264">
        <f>'AMZN Auto Part MASTER'!$AY$22</f>
        <v>0.03</v>
      </c>
      <c r="M92" s="264">
        <f>'AMZN Auto Part MASTER'!$AY$23</f>
        <v>0</v>
      </c>
      <c r="N92" s="264">
        <f>'AMZN Auto Part MASTER'!$AY$24</f>
        <v>0.45</v>
      </c>
      <c r="O92" s="28"/>
      <c r="P92" s="264" t="str">
        <f>'AMZN Auto Part MASTER'!$AY$25</f>
        <v>Weeber</v>
      </c>
      <c r="Q92" s="47"/>
      <c r="R92" s="47"/>
      <c r="S92" s="184"/>
      <c r="T92" s="47"/>
      <c r="U92" s="47" t="str">
        <f>INDEX('AMZN Auto Part MASTER'!$6:$6,MATCH('3. Suppliers'!X92,'AMZN Auto Part MASTER'!$3:$3,0))</f>
        <v>Madison, WI</v>
      </c>
      <c r="V92" s="47" t="str">
        <f>INDEX('AMZN Auto Part MASTER'!$5:$5,MATCH('3. Suppliers'!X92,'AMZN Auto Part MASTER'!$3:$3,0))</f>
        <v>Manager</v>
      </c>
      <c r="W92" s="260" t="str">
        <f>'AMZN Auto Part MASTER'!$AY$4</f>
        <v>Independent</v>
      </c>
      <c r="X92" s="17" t="s">
        <v>47</v>
      </c>
      <c r="Y92" s="264" t="str">
        <f>'AMZN Auto Part MASTER'!$AY$26</f>
        <v>Delivery and relationship</v>
      </c>
      <c r="Z92" s="30"/>
      <c r="AA92" s="30"/>
      <c r="AB92" s="297" t="s">
        <v>298</v>
      </c>
      <c r="AC92" s="297" t="s">
        <v>210</v>
      </c>
      <c r="AD92" s="297"/>
      <c r="AE92" s="297"/>
      <c r="AF92" s="208"/>
      <c r="AG92" s="264" t="str">
        <f>'AMZN Auto Part MASTER'!$AY$27</f>
        <v>No</v>
      </c>
      <c r="AH92" s="66"/>
      <c r="AI92" s="264">
        <f>'AMZN Auto Part MASTER'!$AY$28</f>
        <v>0</v>
      </c>
      <c r="AJ92" s="361"/>
      <c r="AK92" s="361"/>
      <c r="AL92" s="223"/>
    </row>
    <row r="93" spans="3:39" s="2" customFormat="1" ht="15.75" customHeight="1">
      <c r="C93" s="260" t="str">
        <f>'AMZN Auto Part MASTER'!$AZ$4</f>
        <v>Independent</v>
      </c>
      <c r="D93" s="17" t="s">
        <v>48</v>
      </c>
      <c r="E93" s="264">
        <f>'AMZN Auto Part MASTER'!$AZ$15</f>
        <v>0.1</v>
      </c>
      <c r="F93" s="264">
        <f>'AMZN Auto Part MASTER'!$AZ$16</f>
        <v>0</v>
      </c>
      <c r="G93" s="264">
        <f>'AMZN Auto Part MASTER'!$AZ$17</f>
        <v>0</v>
      </c>
      <c r="H93" s="264">
        <f>'AMZN Auto Part MASTER'!$AZ$18</f>
        <v>0</v>
      </c>
      <c r="I93" s="264">
        <f>'AMZN Auto Part MASTER'!$AZ$19</f>
        <v>0</v>
      </c>
      <c r="J93" s="264">
        <f>'AMZN Auto Part MASTER'!$AZ$20</f>
        <v>0.4</v>
      </c>
      <c r="K93" s="264">
        <f>'AMZN Auto Part MASTER'!$AZ$21</f>
        <v>0</v>
      </c>
      <c r="L93" s="264">
        <f>'AMZN Auto Part MASTER'!$AZ$22</f>
        <v>0</v>
      </c>
      <c r="M93" s="264">
        <f>'AMZN Auto Part MASTER'!$AZ$23</f>
        <v>0</v>
      </c>
      <c r="N93" s="264">
        <f>'AMZN Auto Part MASTER'!$AZ$24</f>
        <v>0.5</v>
      </c>
      <c r="O93" s="28"/>
      <c r="P93" s="264" t="str">
        <f>'AMZN Auto Part MASTER'!$AZ$25</f>
        <v>Dealerships &amp; Local Wholesalers, Berrodin</v>
      </c>
      <c r="Q93" s="47"/>
      <c r="R93" s="47"/>
      <c r="S93" s="184"/>
      <c r="T93" s="47"/>
      <c r="U93" s="47" t="str">
        <f>INDEX('AMZN Auto Part MASTER'!$6:$6,MATCH('3. Suppliers'!X93,'AMZN Auto Part MASTER'!$3:$3,0))</f>
        <v>Wilmington, DE</v>
      </c>
      <c r="V93" s="47" t="str">
        <f>INDEX('AMZN Auto Part MASTER'!$5:$5,MATCH('3. Suppliers'!X93,'AMZN Auto Part MASTER'!$3:$3,0))</f>
        <v>Manager</v>
      </c>
      <c r="W93" s="260" t="str">
        <f>'AMZN Auto Part MASTER'!$AZ$4</f>
        <v>Independent</v>
      </c>
      <c r="X93" s="17" t="s">
        <v>48</v>
      </c>
      <c r="Y93" s="264" t="str">
        <f>'AMZN Auto Part MASTER'!$AZ$26</f>
        <v>Relationship &amp; Quick Delivery</v>
      </c>
      <c r="Z93" s="30"/>
      <c r="AA93" s="30"/>
      <c r="AB93" s="297" t="s">
        <v>298</v>
      </c>
      <c r="AC93" s="297" t="s">
        <v>210</v>
      </c>
      <c r="AD93" s="297"/>
      <c r="AE93" s="297"/>
      <c r="AF93" s="208"/>
      <c r="AG93" s="264" t="str">
        <f>'AMZN Auto Part MASTER'!$AZ$27</f>
        <v>No</v>
      </c>
      <c r="AH93" s="66"/>
      <c r="AI93" s="264">
        <f>'AMZN Auto Part MASTER'!$AZ$28</f>
        <v>0</v>
      </c>
      <c r="AJ93" s="361"/>
      <c r="AK93" s="361"/>
      <c r="AL93" s="223"/>
    </row>
    <row r="94" spans="3:39" s="2" customFormat="1" ht="15.75" customHeight="1">
      <c r="C94" s="260" t="str">
        <f>'AMZN Auto Part MASTER'!$BA$4</f>
        <v>Independent</v>
      </c>
      <c r="D94" s="17" t="s">
        <v>49</v>
      </c>
      <c r="E94" s="264">
        <f>'AMZN Auto Part MASTER'!$BA$15</f>
        <v>0.01</v>
      </c>
      <c r="F94" s="264">
        <f>'AMZN Auto Part MASTER'!$BA$16</f>
        <v>0</v>
      </c>
      <c r="G94" s="264">
        <f>'AMZN Auto Part MASTER'!$BA$17</f>
        <v>0</v>
      </c>
      <c r="H94" s="264">
        <f>'AMZN Auto Part MASTER'!$BA$18</f>
        <v>0.05</v>
      </c>
      <c r="I94" s="264">
        <f>'AMZN Auto Part MASTER'!$BA$19</f>
        <v>0</v>
      </c>
      <c r="J94" s="264">
        <f>'AMZN Auto Part MASTER'!$BA$20</f>
        <v>0.05</v>
      </c>
      <c r="K94" s="264">
        <f>'AMZN Auto Part MASTER'!$BA$21</f>
        <v>0</v>
      </c>
      <c r="L94" s="264">
        <f>'AMZN Auto Part MASTER'!$BA$22</f>
        <v>0.01</v>
      </c>
      <c r="M94" s="264">
        <f>'AMZN Auto Part MASTER'!$BA$23</f>
        <v>0</v>
      </c>
      <c r="N94" s="264">
        <f>'AMZN Auto Part MASTER'!$BA$24</f>
        <v>0.87</v>
      </c>
      <c r="O94" s="28"/>
      <c r="P94" s="264" t="str">
        <f>'AMZN Auto Part MASTER'!$BA$25</f>
        <v>Local Commercial Warehouse</v>
      </c>
      <c r="Q94" s="47"/>
      <c r="R94" s="47"/>
      <c r="S94" s="184"/>
      <c r="T94" s="47"/>
      <c r="U94" s="47" t="str">
        <f>INDEX('AMZN Auto Part MASTER'!$6:$6,MATCH('3. Suppliers'!X94,'AMZN Auto Part MASTER'!$3:$3,0))</f>
        <v>Virginia Beach, VA</v>
      </c>
      <c r="V94" s="47" t="str">
        <f>INDEX('AMZN Auto Part MASTER'!$5:$5,MATCH('3. Suppliers'!X94,'AMZN Auto Part MASTER'!$3:$3,0))</f>
        <v>Manager</v>
      </c>
      <c r="W94" s="260" t="str">
        <f>'AMZN Auto Part MASTER'!$BA$4</f>
        <v>Independent</v>
      </c>
      <c r="X94" s="17" t="s">
        <v>49</v>
      </c>
      <c r="Y94" s="264" t="str">
        <f>'AMZN Auto Part MASTER'!$BA$26</f>
        <v>Prices and quality of parts</v>
      </c>
      <c r="Z94" s="30"/>
      <c r="AA94" s="30"/>
      <c r="AB94" s="297" t="s">
        <v>270</v>
      </c>
      <c r="AC94" s="297" t="s">
        <v>213</v>
      </c>
      <c r="AD94" s="297"/>
      <c r="AE94" s="297"/>
      <c r="AF94" s="208"/>
      <c r="AG94" s="264" t="str">
        <f>'AMZN Auto Part MASTER'!$BA$27</f>
        <v>No</v>
      </c>
      <c r="AH94" s="66"/>
      <c r="AI94" s="264">
        <f>'AMZN Auto Part MASTER'!$BA$28</f>
        <v>0</v>
      </c>
      <c r="AJ94" s="361"/>
      <c r="AK94" s="361"/>
      <c r="AL94" s="223"/>
      <c r="AM94" s="36"/>
    </row>
    <row r="95" spans="3:39" s="2" customFormat="1" ht="15.75" customHeight="1">
      <c r="C95" s="260" t="str">
        <f>'AMZN Auto Part MASTER'!$BB$4</f>
        <v>Chain</v>
      </c>
      <c r="D95" s="17" t="s">
        <v>50</v>
      </c>
      <c r="E95" s="264">
        <f>'AMZN Auto Part MASTER'!$BB$15</f>
        <v>0</v>
      </c>
      <c r="F95" s="264">
        <f>'AMZN Auto Part MASTER'!$BB$16</f>
        <v>1</v>
      </c>
      <c r="G95" s="264">
        <f>'AMZN Auto Part MASTER'!$BB$17</f>
        <v>0</v>
      </c>
      <c r="H95" s="264">
        <f>'AMZN Auto Part MASTER'!$BB$18</f>
        <v>0</v>
      </c>
      <c r="I95" s="264">
        <f>'AMZN Auto Part MASTER'!$BB$19</f>
        <v>0</v>
      </c>
      <c r="J95" s="264">
        <f>'AMZN Auto Part MASTER'!$BB$20</f>
        <v>0</v>
      </c>
      <c r="K95" s="264">
        <f>'AMZN Auto Part MASTER'!$BB$21</f>
        <v>0</v>
      </c>
      <c r="L95" s="264">
        <f>'AMZN Auto Part MASTER'!$BB$22</f>
        <v>0</v>
      </c>
      <c r="M95" s="264">
        <f>'AMZN Auto Part MASTER'!$BB$23</f>
        <v>0</v>
      </c>
      <c r="N95" s="264">
        <f>'AMZN Auto Part MASTER'!$BB$24</f>
        <v>0</v>
      </c>
      <c r="O95" s="28"/>
      <c r="P95" s="264">
        <f>'AMZN Auto Part MASTER'!$BB$25</f>
        <v>0</v>
      </c>
      <c r="Q95" s="47"/>
      <c r="R95" s="47"/>
      <c r="S95" s="184"/>
      <c r="T95" s="47"/>
      <c r="U95" s="47" t="str">
        <f>INDEX('AMZN Auto Part MASTER'!$6:$6,MATCH('3. Suppliers'!X95,'AMZN Auto Part MASTER'!$3:$3,0))</f>
        <v>Hickory, NC</v>
      </c>
      <c r="V95" s="47" t="str">
        <f>INDEX('AMZN Auto Part MASTER'!$5:$5,MATCH('3. Suppliers'!X95,'AMZN Auto Part MASTER'!$3:$3,0))</f>
        <v>Manager</v>
      </c>
      <c r="W95" s="260" t="str">
        <f>'AMZN Auto Part MASTER'!$BB$4</f>
        <v>Chain</v>
      </c>
      <c r="X95" s="17" t="s">
        <v>50</v>
      </c>
      <c r="Y95" s="381" t="str">
        <f>'AMZN Auto Part MASTER'!$BB$26</f>
        <v>They cut me good deals, get parts here quickly. Never have an issue with them at all, they are awesome. All my parts I order are delivered in 30 minutes or less.</v>
      </c>
      <c r="Z95" s="30"/>
      <c r="AA95" s="30"/>
      <c r="AB95" s="297" t="s">
        <v>298</v>
      </c>
      <c r="AC95" s="297" t="s">
        <v>94</v>
      </c>
      <c r="AD95" s="297"/>
      <c r="AE95" s="297"/>
      <c r="AF95" s="208"/>
      <c r="AG95" s="264" t="str">
        <f>'AMZN Auto Part MASTER'!$BB$27</f>
        <v>No</v>
      </c>
      <c r="AH95" s="66"/>
      <c r="AI95" s="264">
        <f>'AMZN Auto Part MASTER'!$BB$28</f>
        <v>0</v>
      </c>
      <c r="AJ95" s="224"/>
      <c r="AK95" s="361"/>
      <c r="AL95" s="223"/>
      <c r="AM95" s="36"/>
    </row>
    <row r="96" spans="3:39" s="2" customFormat="1" ht="15.75" customHeight="1">
      <c r="C96" s="260" t="str">
        <f>'AMZN Auto Part MASTER'!$BC$4</f>
        <v>Chain</v>
      </c>
      <c r="D96" s="17" t="s">
        <v>51</v>
      </c>
      <c r="E96" s="264">
        <f>'AMZN Auto Part MASTER'!$BC$15</f>
        <v>0</v>
      </c>
      <c r="F96" s="264">
        <f>'AMZN Auto Part MASTER'!$BC$16</f>
        <v>0.8</v>
      </c>
      <c r="G96" s="264">
        <f>'AMZN Auto Part MASTER'!$BC$17</f>
        <v>0</v>
      </c>
      <c r="H96" s="264">
        <f>'AMZN Auto Part MASTER'!$BC$18</f>
        <v>0.2</v>
      </c>
      <c r="I96" s="264">
        <f>'AMZN Auto Part MASTER'!$BC$19</f>
        <v>0</v>
      </c>
      <c r="J96" s="264">
        <f>'AMZN Auto Part MASTER'!$BC$20</f>
        <v>0</v>
      </c>
      <c r="K96" s="264">
        <f>'AMZN Auto Part MASTER'!$BC$21</f>
        <v>0</v>
      </c>
      <c r="L96" s="264">
        <f>'AMZN Auto Part MASTER'!$BC$22</f>
        <v>0</v>
      </c>
      <c r="M96" s="264">
        <f>'AMZN Auto Part MASTER'!$BC$23</f>
        <v>0</v>
      </c>
      <c r="N96" s="264">
        <f>'AMZN Auto Part MASTER'!$BC$24</f>
        <v>0</v>
      </c>
      <c r="O96" s="28"/>
      <c r="P96" s="264">
        <f>'AMZN Auto Part MASTER'!$BC$25</f>
        <v>0</v>
      </c>
      <c r="Q96" s="47"/>
      <c r="R96" s="47"/>
      <c r="S96" s="184"/>
      <c r="T96" s="47"/>
      <c r="U96" s="47" t="str">
        <f>INDEX('AMZN Auto Part MASTER'!$6:$6,MATCH('3. Suppliers'!X96,'AMZN Auto Part MASTER'!$3:$3,0))</f>
        <v>Columbia, SC</v>
      </c>
      <c r="V96" s="47" t="str">
        <f>INDEX('AMZN Auto Part MASTER'!$5:$5,MATCH('3. Suppliers'!X96,'AMZN Auto Part MASTER'!$3:$3,0))</f>
        <v>Manager</v>
      </c>
      <c r="W96" s="260" t="str">
        <f>'AMZN Auto Part MASTER'!$BC$4</f>
        <v>Chain</v>
      </c>
      <c r="X96" s="17" t="s">
        <v>51</v>
      </c>
      <c r="Y96" s="381" t="str">
        <f>'AMZN Auto Part MASTER'!$BC$26</f>
        <v>Main reason is because they are really close to us, but they have more parts we need compared to O'Reilly.</v>
      </c>
      <c r="Z96" s="30"/>
      <c r="AA96" s="30"/>
      <c r="AB96" s="297" t="s">
        <v>233</v>
      </c>
      <c r="AC96" s="297" t="s">
        <v>495</v>
      </c>
      <c r="AD96" s="297"/>
      <c r="AE96" s="297"/>
      <c r="AG96" s="264" t="str">
        <f>'AMZN Auto Part MASTER'!$BC$27</f>
        <v>No</v>
      </c>
      <c r="AH96" s="66"/>
      <c r="AI96" s="264">
        <f>'AMZN Auto Part MASTER'!$BC$28</f>
        <v>0</v>
      </c>
      <c r="AJ96" s="361"/>
      <c r="AK96" s="361"/>
      <c r="AL96" s="224"/>
      <c r="AM96" s="36"/>
    </row>
    <row r="97" spans="3:40" s="2" customFormat="1" ht="15.75" customHeight="1">
      <c r="C97" s="260" t="str">
        <f>'AMZN Auto Part MASTER'!$BD$4</f>
        <v>Chain</v>
      </c>
      <c r="D97" s="17" t="s">
        <v>52</v>
      </c>
      <c r="E97" s="264">
        <f>'AMZN Auto Part MASTER'!$BD$15</f>
        <v>0</v>
      </c>
      <c r="F97" s="264">
        <f>'AMZN Auto Part MASTER'!$BD$16</f>
        <v>0.1</v>
      </c>
      <c r="G97" s="264">
        <f>'AMZN Auto Part MASTER'!$BD$17</f>
        <v>0.7</v>
      </c>
      <c r="H97" s="264">
        <f>'AMZN Auto Part MASTER'!$BD$18</f>
        <v>0</v>
      </c>
      <c r="I97" s="264">
        <f>'AMZN Auto Part MASTER'!$BD$19</f>
        <v>0</v>
      </c>
      <c r="J97" s="264">
        <f>'AMZN Auto Part MASTER'!$BD$20</f>
        <v>0</v>
      </c>
      <c r="K97" s="264">
        <f>'AMZN Auto Part MASTER'!$BD$21</f>
        <v>0</v>
      </c>
      <c r="L97" s="264">
        <f>'AMZN Auto Part MASTER'!$BD$22</f>
        <v>0</v>
      </c>
      <c r="M97" s="264">
        <f>'AMZN Auto Part MASTER'!$BD$23</f>
        <v>0</v>
      </c>
      <c r="N97" s="264">
        <f>'AMZN Auto Part MASTER'!$BD$24</f>
        <v>0.2</v>
      </c>
      <c r="O97" s="28"/>
      <c r="P97" s="264" t="str">
        <f>'AMZN Auto Part MASTER'!$BD$25</f>
        <v>United Auto Supply 20%</v>
      </c>
      <c r="Q97" s="47"/>
      <c r="R97" s="47"/>
      <c r="S97" s="184"/>
      <c r="T97" s="47"/>
      <c r="U97" s="47" t="str">
        <f>INDEX('AMZN Auto Part MASTER'!$6:$6,MATCH('3. Suppliers'!X97,'AMZN Auto Part MASTER'!$3:$3,0))</f>
        <v>Binghamton, NY</v>
      </c>
      <c r="V97" s="47" t="str">
        <f>INDEX('AMZN Auto Part MASTER'!$5:$5,MATCH('3. Suppliers'!X97,'AMZN Auto Part MASTER'!$3:$3,0))</f>
        <v>Manager</v>
      </c>
      <c r="W97" s="260" t="str">
        <f>'AMZN Auto Part MASTER'!$BD$4</f>
        <v>Chain</v>
      </c>
      <c r="X97" s="17" t="s">
        <v>52</v>
      </c>
      <c r="Y97" s="381" t="str">
        <f>'AMZN Auto Part MASTER'!$BD$26</f>
        <v>Depending on the week and who answers the phone, things have been getting worse at AAP. But we order through them because they are really close to us and our business contract that we have with them to be our first call.</v>
      </c>
      <c r="Z97" s="30"/>
      <c r="AA97" s="30"/>
      <c r="AB97" s="297" t="s">
        <v>233</v>
      </c>
      <c r="AC97" s="297"/>
      <c r="AD97" s="297"/>
      <c r="AE97" s="297"/>
      <c r="AG97" s="264" t="str">
        <f>'AMZN Auto Part MASTER'!$BD$27</f>
        <v>No</v>
      </c>
      <c r="AH97" s="66"/>
      <c r="AI97" s="264">
        <f>'AMZN Auto Part MASTER'!$BD$28</f>
        <v>0</v>
      </c>
      <c r="AJ97" s="361"/>
      <c r="AK97" s="361"/>
      <c r="AL97" s="223"/>
      <c r="AM97" s="36"/>
    </row>
    <row r="98" spans="3:40" s="2" customFormat="1" ht="15.75" customHeight="1">
      <c r="C98" s="260" t="str">
        <f>'AMZN Auto Part MASTER'!$BE$4</f>
        <v>Chain</v>
      </c>
      <c r="D98" s="17" t="s">
        <v>53</v>
      </c>
      <c r="E98" s="264">
        <f>'AMZN Auto Part MASTER'!$BE$15</f>
        <v>0</v>
      </c>
      <c r="F98" s="264">
        <f>'AMZN Auto Part MASTER'!$BE$16</f>
        <v>0</v>
      </c>
      <c r="G98" s="264">
        <f>'AMZN Auto Part MASTER'!$BE$17</f>
        <v>0.4</v>
      </c>
      <c r="H98" s="264">
        <f>'AMZN Auto Part MASTER'!$BE$18</f>
        <v>0</v>
      </c>
      <c r="I98" s="264">
        <f>'AMZN Auto Part MASTER'!$BE$19</f>
        <v>0</v>
      </c>
      <c r="J98" s="264">
        <f>'AMZN Auto Part MASTER'!$BE$20</f>
        <v>0</v>
      </c>
      <c r="K98" s="264">
        <f>'AMZN Auto Part MASTER'!$BE$21</f>
        <v>0</v>
      </c>
      <c r="L98" s="264">
        <f>'AMZN Auto Part MASTER'!$BE$22</f>
        <v>0</v>
      </c>
      <c r="M98" s="264">
        <f>'AMZN Auto Part MASTER'!$BE$23</f>
        <v>0</v>
      </c>
      <c r="N98" s="264">
        <f>'AMZN Auto Part MASTER'!$BE$24</f>
        <v>0.6</v>
      </c>
      <c r="O98" s="28"/>
      <c r="P98" s="264" t="str">
        <f>'AMZN Auto Part MASTER'!$BE$25</f>
        <v xml:space="preserve">40% Pep Boys, Auto Parts International 20% </v>
      </c>
      <c r="Q98" s="47"/>
      <c r="R98" s="47"/>
      <c r="S98" s="184"/>
      <c r="T98" s="47"/>
      <c r="U98" s="47" t="str">
        <f>INDEX('AMZN Auto Part MASTER'!$6:$6,MATCH('3. Suppliers'!X98,'AMZN Auto Part MASTER'!$3:$3,0))</f>
        <v>Castle Shannon, PA</v>
      </c>
      <c r="V98" s="47" t="str">
        <f>INDEX('AMZN Auto Part MASTER'!$5:$5,MATCH('3. Suppliers'!X98,'AMZN Auto Part MASTER'!$3:$3,0))</f>
        <v>Manager</v>
      </c>
      <c r="W98" s="260" t="str">
        <f>'AMZN Auto Part MASTER'!$BE$4</f>
        <v>Chain</v>
      </c>
      <c r="X98" s="17" t="s">
        <v>53</v>
      </c>
      <c r="Y98" s="381" t="str">
        <f>'AMZN Auto Part MASTER'!$BE$26</f>
        <v>AAP/Pep Boys are a toss up for #1. AAP is right here nearby so they are quick. Pep Boys is farther but very quick still with delivery and very good prices.</v>
      </c>
      <c r="Z98" s="30"/>
      <c r="AA98" s="30"/>
      <c r="AB98" s="297" t="s">
        <v>233</v>
      </c>
      <c r="AC98" s="297" t="s">
        <v>298</v>
      </c>
      <c r="AD98" s="297" t="s">
        <v>270</v>
      </c>
      <c r="AE98" s="297"/>
      <c r="AG98" s="264" t="str">
        <f>'AMZN Auto Part MASTER'!$BE$27</f>
        <v>No</v>
      </c>
      <c r="AH98" s="66"/>
      <c r="AI98" s="264">
        <f>'AMZN Auto Part MASTER'!$BE$28</f>
        <v>0</v>
      </c>
      <c r="AJ98" s="224"/>
      <c r="AK98" s="361"/>
      <c r="AL98" s="223"/>
      <c r="AM98" s="7"/>
    </row>
    <row r="99" spans="3:40" s="2" customFormat="1" ht="15.75" customHeight="1">
      <c r="C99" s="260" t="str">
        <f>'AMZN Auto Part MASTER'!$BF$4</f>
        <v>Chain</v>
      </c>
      <c r="D99" s="17" t="s">
        <v>54</v>
      </c>
      <c r="E99" s="264">
        <f>'AMZN Auto Part MASTER'!$BF$15</f>
        <v>0</v>
      </c>
      <c r="F99" s="264">
        <f>'AMZN Auto Part MASTER'!$BF$16</f>
        <v>0.2</v>
      </c>
      <c r="G99" s="264">
        <f>'AMZN Auto Part MASTER'!$BF$17</f>
        <v>0.35</v>
      </c>
      <c r="H99" s="264">
        <f>'AMZN Auto Part MASTER'!$BF$18</f>
        <v>0.2</v>
      </c>
      <c r="I99" s="264">
        <f>'AMZN Auto Part MASTER'!$BF$19</f>
        <v>0</v>
      </c>
      <c r="J99" s="264">
        <f>'AMZN Auto Part MASTER'!$BF$20</f>
        <v>0.24</v>
      </c>
      <c r="K99" s="264">
        <f>'AMZN Auto Part MASTER'!$BF$21</f>
        <v>0</v>
      </c>
      <c r="L99" s="264">
        <f>'AMZN Auto Part MASTER'!$BF$22</f>
        <v>0</v>
      </c>
      <c r="M99" s="264">
        <f>'AMZN Auto Part MASTER'!$BF$23</f>
        <v>0</v>
      </c>
      <c r="N99" s="264">
        <f>'AMZN Auto Part MASTER'!$BF$24</f>
        <v>0.01</v>
      </c>
      <c r="O99" s="28"/>
      <c r="P99" s="264" t="str">
        <f>'AMZN Auto Part MASTER'!$BF$25</f>
        <v>Smith's ,JEGS, Summit Racing</v>
      </c>
      <c r="Q99" s="47"/>
      <c r="R99" s="47"/>
      <c r="S99" s="184"/>
      <c r="T99" s="47"/>
      <c r="U99" s="47" t="str">
        <f>INDEX('AMZN Auto Part MASTER'!$6:$6,MATCH('3. Suppliers'!X99,'AMZN Auto Part MASTER'!$3:$3,0))</f>
        <v>Reynoldsburg, OH</v>
      </c>
      <c r="V99" s="47" t="str">
        <f>INDEX('AMZN Auto Part MASTER'!$5:$5,MATCH('3. Suppliers'!X99,'AMZN Auto Part MASTER'!$3:$3,0))</f>
        <v>Manager</v>
      </c>
      <c r="W99" s="260" t="str">
        <f>'AMZN Auto Part MASTER'!$BF$4</f>
        <v>Chain</v>
      </c>
      <c r="X99" s="17" t="s">
        <v>54</v>
      </c>
      <c r="Y99" s="381" t="str">
        <f>'AMZN Auto Part MASTER'!$BF$26</f>
        <v>AAP, good prices and great customer service I receive. Customer service with me goes a long way, it makes my days easier.</v>
      </c>
      <c r="Z99" s="30"/>
      <c r="AA99" s="30"/>
      <c r="AB99" s="297" t="s">
        <v>270</v>
      </c>
      <c r="AC99" s="297" t="s">
        <v>210</v>
      </c>
      <c r="AD99" s="297"/>
      <c r="AE99" s="297"/>
      <c r="AG99" s="264" t="str">
        <f>'AMZN Auto Part MASTER'!$BF$27</f>
        <v>No</v>
      </c>
      <c r="AH99" s="66"/>
      <c r="AI99" s="264">
        <f>'AMZN Auto Part MASTER'!$BF$28</f>
        <v>0</v>
      </c>
      <c r="AJ99" s="361"/>
      <c r="AK99" s="361"/>
      <c r="AL99" s="224"/>
      <c r="AM99" s="36"/>
    </row>
    <row r="100" spans="3:40" s="2" customFormat="1" ht="15.75" customHeight="1">
      <c r="C100" s="260" t="str">
        <f>'AMZN Auto Part MASTER'!$BG$4</f>
        <v>Chain</v>
      </c>
      <c r="D100" s="17" t="s">
        <v>55</v>
      </c>
      <c r="E100" s="264">
        <f>'AMZN Auto Part MASTER'!$BG$15</f>
        <v>0</v>
      </c>
      <c r="F100" s="264">
        <f>'AMZN Auto Part MASTER'!$BG$16</f>
        <v>0.4</v>
      </c>
      <c r="G100" s="264">
        <f>'AMZN Auto Part MASTER'!$BG$17</f>
        <v>0.57999999999999996</v>
      </c>
      <c r="H100" s="264">
        <f>'AMZN Auto Part MASTER'!$BG$18</f>
        <v>0</v>
      </c>
      <c r="I100" s="264">
        <f>'AMZN Auto Part MASTER'!$BG$19</f>
        <v>0</v>
      </c>
      <c r="J100" s="264">
        <f>'AMZN Auto Part MASTER'!$BG$20</f>
        <v>0</v>
      </c>
      <c r="K100" s="264">
        <f>'AMZN Auto Part MASTER'!$BG$21</f>
        <v>0</v>
      </c>
      <c r="L100" s="264">
        <f>'AMZN Auto Part MASTER'!$BG$22</f>
        <v>0</v>
      </c>
      <c r="M100" s="264">
        <f>'AMZN Auto Part MASTER'!$BG$23</f>
        <v>0</v>
      </c>
      <c r="N100" s="264">
        <f>'AMZN Auto Part MASTER'!$BG$24</f>
        <v>0.02</v>
      </c>
      <c r="O100" s="28"/>
      <c r="P100" s="264" t="str">
        <f>'AMZN Auto Part MASTER'!$BG$25</f>
        <v xml:space="preserve">Summit Racing   </v>
      </c>
      <c r="Q100" s="47"/>
      <c r="R100" s="47"/>
      <c r="S100" s="184"/>
      <c r="T100" s="47"/>
      <c r="U100" s="47" t="str">
        <f>INDEX('AMZN Auto Part MASTER'!$6:$6,MATCH('3. Suppliers'!X100,'AMZN Auto Part MASTER'!$3:$3,0))</f>
        <v>Marysville, OH</v>
      </c>
      <c r="V100" s="47" t="str">
        <f>INDEX('AMZN Auto Part MASTER'!$5:$5,MATCH('3. Suppliers'!X100,'AMZN Auto Part MASTER'!$3:$3,0))</f>
        <v>Manager</v>
      </c>
      <c r="W100" s="260" t="str">
        <f>'AMZN Auto Part MASTER'!$BG$4</f>
        <v>Chain</v>
      </c>
      <c r="X100" s="17" t="s">
        <v>55</v>
      </c>
      <c r="Y100" s="381" t="str">
        <f>'AMZN Auto Part MASTER'!$BG$26</f>
        <v>They always get here on time, right away. They bend over backwards for me. AAP is good to me.</v>
      </c>
      <c r="Z100" s="30"/>
      <c r="AA100" s="30"/>
      <c r="AB100" s="297" t="s">
        <v>298</v>
      </c>
      <c r="AC100" s="297"/>
      <c r="AD100" s="297"/>
      <c r="AE100" s="297"/>
      <c r="AG100" s="264" t="str">
        <f>'AMZN Auto Part MASTER'!$BG$27</f>
        <v>No</v>
      </c>
      <c r="AH100" s="66"/>
      <c r="AI100" s="264">
        <f>'AMZN Auto Part MASTER'!$BG$28</f>
        <v>0</v>
      </c>
      <c r="AJ100" s="361"/>
      <c r="AK100" s="361"/>
      <c r="AL100" s="223"/>
    </row>
    <row r="101" spans="3:40" s="2" customFormat="1" ht="15.75" customHeight="1">
      <c r="C101" s="260" t="str">
        <f>'AMZN Auto Part MASTER'!$BH$4</f>
        <v>Chain</v>
      </c>
      <c r="D101" s="17" t="s">
        <v>56</v>
      </c>
      <c r="E101" s="264">
        <f>'AMZN Auto Part MASTER'!$BH$15</f>
        <v>0</v>
      </c>
      <c r="F101" s="264">
        <f>'AMZN Auto Part MASTER'!$BH$16</f>
        <v>0</v>
      </c>
      <c r="G101" s="264">
        <f>'AMZN Auto Part MASTER'!$BH$17</f>
        <v>0.5</v>
      </c>
      <c r="H101" s="264">
        <f>'AMZN Auto Part MASTER'!$BH$18</f>
        <v>0.5</v>
      </c>
      <c r="I101" s="264">
        <f>'AMZN Auto Part MASTER'!$BH$19</f>
        <v>0</v>
      </c>
      <c r="J101" s="264">
        <f>'AMZN Auto Part MASTER'!$BH$20</f>
        <v>0</v>
      </c>
      <c r="K101" s="264">
        <f>'AMZN Auto Part MASTER'!$BH$21</f>
        <v>0</v>
      </c>
      <c r="L101" s="264">
        <f>'AMZN Auto Part MASTER'!$BH$22</f>
        <v>0</v>
      </c>
      <c r="M101" s="264">
        <f>'AMZN Auto Part MASTER'!$BH$23</f>
        <v>0</v>
      </c>
      <c r="N101" s="264">
        <f>'AMZN Auto Part MASTER'!$BH$24</f>
        <v>0</v>
      </c>
      <c r="O101" s="28"/>
      <c r="P101" s="264">
        <f>'AMZN Auto Part MASTER'!$BH$25</f>
        <v>0</v>
      </c>
      <c r="Q101" s="47"/>
      <c r="R101" s="47"/>
      <c r="S101" s="184"/>
      <c r="T101" s="47"/>
      <c r="U101" s="47" t="str">
        <f>INDEX('AMZN Auto Part MASTER'!$6:$6,MATCH('3. Suppliers'!X101,'AMZN Auto Part MASTER'!$3:$3,0))</f>
        <v>Terra Haute, IN</v>
      </c>
      <c r="V101" s="47" t="str">
        <f>INDEX('AMZN Auto Part MASTER'!$5:$5,MATCH('3. Suppliers'!X101,'AMZN Auto Part MASTER'!$3:$3,0))</f>
        <v>Market Manager</v>
      </c>
      <c r="W101" s="260" t="str">
        <f>'AMZN Auto Part MASTER'!$BH$4</f>
        <v>Chain</v>
      </c>
      <c r="X101" s="17" t="s">
        <v>56</v>
      </c>
      <c r="Y101" s="381" t="str">
        <f>'AMZN Auto Part MASTER'!$BH$26</f>
        <v>AAP, based on our proximity of our store, they are close and we've had a business deal with them for quite some time.</v>
      </c>
      <c r="Z101" s="30"/>
      <c r="AA101" s="30"/>
      <c r="AB101" s="297" t="s">
        <v>233</v>
      </c>
      <c r="AC101" s="297" t="s">
        <v>94</v>
      </c>
      <c r="AD101" s="297"/>
      <c r="AE101" s="297"/>
      <c r="AG101" s="264" t="str">
        <f>'AMZN Auto Part MASTER'!$BH$27</f>
        <v>No</v>
      </c>
      <c r="AH101" s="66"/>
      <c r="AI101" s="264">
        <f>'AMZN Auto Part MASTER'!$BH$28</f>
        <v>0</v>
      </c>
      <c r="AJ101" s="361"/>
      <c r="AK101" s="361"/>
      <c r="AL101" s="223"/>
    </row>
    <row r="102" spans="3:40" s="2" customFormat="1" ht="15.75" customHeight="1">
      <c r="C102" s="260" t="str">
        <f>'AMZN Auto Part MASTER'!$BI$4</f>
        <v>Chain</v>
      </c>
      <c r="D102" s="17" t="s">
        <v>57</v>
      </c>
      <c r="E102" s="264">
        <f>'AMZN Auto Part MASTER'!$BI$15</f>
        <v>0</v>
      </c>
      <c r="F102" s="264">
        <f>'AMZN Auto Part MASTER'!$BI$16</f>
        <v>0</v>
      </c>
      <c r="G102" s="264">
        <f>'AMZN Auto Part MASTER'!$BI$17</f>
        <v>0.2</v>
      </c>
      <c r="H102" s="264">
        <f>'AMZN Auto Part MASTER'!$BI$18</f>
        <v>0.1</v>
      </c>
      <c r="I102" s="264">
        <f>'AMZN Auto Part MASTER'!$BI$19</f>
        <v>0</v>
      </c>
      <c r="J102" s="264">
        <f>'AMZN Auto Part MASTER'!$BI$20</f>
        <v>0</v>
      </c>
      <c r="K102" s="264">
        <f>'AMZN Auto Part MASTER'!$BI$21</f>
        <v>0</v>
      </c>
      <c r="L102" s="264">
        <f>'AMZN Auto Part MASTER'!$BI$22</f>
        <v>0</v>
      </c>
      <c r="M102" s="264">
        <f>'AMZN Auto Part MASTER'!$BI$23</f>
        <v>0</v>
      </c>
      <c r="N102" s="264">
        <f>'AMZN Auto Part MASTER'!$BI$24</f>
        <v>0.7</v>
      </c>
      <c r="O102" s="28"/>
      <c r="P102" s="264" t="str">
        <f>'AMZN Auto Part MASTER'!$BI$25</f>
        <v xml:space="preserve">Service Champ  </v>
      </c>
      <c r="Q102" s="47"/>
      <c r="R102" s="47"/>
      <c r="S102" s="184"/>
      <c r="T102" s="47"/>
      <c r="U102" s="47" t="str">
        <f>INDEX('AMZN Auto Part MASTER'!$6:$6,MATCH('3. Suppliers'!X102,'AMZN Auto Part MASTER'!$3:$3,0))</f>
        <v>Peoria, IL</v>
      </c>
      <c r="V102" s="47" t="str">
        <f>INDEX('AMZN Auto Part MASTER'!$5:$5,MATCH('3. Suppliers'!X102,'AMZN Auto Part MASTER'!$3:$3,0))</f>
        <v>Manager</v>
      </c>
      <c r="W102" s="260" t="str">
        <f>'AMZN Auto Part MASTER'!$BI$4</f>
        <v>Chain</v>
      </c>
      <c r="X102" s="17" t="s">
        <v>57</v>
      </c>
      <c r="Y102" s="381" t="str">
        <f>'AMZN Auto Part MASTER'!$BI$26</f>
        <v>We order majority of the time through Service Champ. We have a corporate deal set up that kind of dictates us to do that. Service Champ takes good care of us though.</v>
      </c>
      <c r="Z102" s="30"/>
      <c r="AA102" s="30"/>
      <c r="AB102" s="297" t="s">
        <v>210</v>
      </c>
      <c r="AC102" s="297" t="s">
        <v>94</v>
      </c>
      <c r="AD102" s="297"/>
      <c r="AE102" s="297"/>
      <c r="AF102" s="208"/>
      <c r="AG102" s="264" t="str">
        <f>'AMZN Auto Part MASTER'!$BI$27</f>
        <v>No</v>
      </c>
      <c r="AH102" s="66"/>
      <c r="AI102" s="264">
        <f>'AMZN Auto Part MASTER'!$BI$28</f>
        <v>0</v>
      </c>
      <c r="AJ102" s="361"/>
      <c r="AK102" s="361"/>
      <c r="AL102" s="223"/>
      <c r="AN102" s="20"/>
    </row>
    <row r="103" spans="3:40" s="2" customFormat="1" ht="15.75" customHeight="1">
      <c r="C103" s="260" t="str">
        <f>'AMZN Auto Part MASTER'!$BJ$4</f>
        <v>Chain</v>
      </c>
      <c r="D103" s="17" t="s">
        <v>58</v>
      </c>
      <c r="E103" s="264">
        <f>'AMZN Auto Part MASTER'!$BJ$15</f>
        <v>0</v>
      </c>
      <c r="F103" s="264">
        <f>'AMZN Auto Part MASTER'!$BJ$16</f>
        <v>0.6</v>
      </c>
      <c r="G103" s="264">
        <f>'AMZN Auto Part MASTER'!$BJ$17</f>
        <v>0</v>
      </c>
      <c r="H103" s="264">
        <f>'AMZN Auto Part MASTER'!$BJ$18</f>
        <v>0</v>
      </c>
      <c r="I103" s="264">
        <f>'AMZN Auto Part MASTER'!$BJ$19</f>
        <v>0</v>
      </c>
      <c r="J103" s="264">
        <f>'AMZN Auto Part MASTER'!$BJ$20</f>
        <v>0</v>
      </c>
      <c r="K103" s="264">
        <f>'AMZN Auto Part MASTER'!$BJ$21</f>
        <v>0</v>
      </c>
      <c r="L103" s="264">
        <f>'AMZN Auto Part MASTER'!$BJ$22</f>
        <v>0.02</v>
      </c>
      <c r="M103" s="264">
        <f>'AMZN Auto Part MASTER'!$BJ$23</f>
        <v>0</v>
      </c>
      <c r="N103" s="264">
        <f>'AMZN Auto Part MASTER'!$BJ$24</f>
        <v>0.38</v>
      </c>
      <c r="O103" s="28"/>
      <c r="P103" s="264" t="str">
        <f>'AMZN Auto Part MASTER'!$BJ$25</f>
        <v>Local Supplier</v>
      </c>
      <c r="Q103" s="47"/>
      <c r="R103" s="47"/>
      <c r="S103" s="184"/>
      <c r="T103" s="47"/>
      <c r="U103" s="47" t="str">
        <f>INDEX('AMZN Auto Part MASTER'!$6:$6,MATCH('3. Suppliers'!X103,'AMZN Auto Part MASTER'!$3:$3,0))</f>
        <v>Wood River, IL</v>
      </c>
      <c r="V103" s="47" t="str">
        <f>INDEX('AMZN Auto Part MASTER'!$5:$5,MATCH('3. Suppliers'!X103,'AMZN Auto Part MASTER'!$3:$3,0))</f>
        <v>Manager</v>
      </c>
      <c r="W103" s="260" t="str">
        <f>'AMZN Auto Part MASTER'!$BJ$4</f>
        <v>Chain</v>
      </c>
      <c r="X103" s="17" t="s">
        <v>58</v>
      </c>
      <c r="Y103" s="381" t="str">
        <f>'AMZN Auto Part MASTER'!$BJ$26</f>
        <v>Good pricing, good kickbacks. They really do bend over backwards for me to take care of our needs.</v>
      </c>
      <c r="Z103" s="30"/>
      <c r="AA103" s="30"/>
      <c r="AB103" s="297" t="s">
        <v>270</v>
      </c>
      <c r="AC103" s="297" t="s">
        <v>210</v>
      </c>
      <c r="AD103" s="297"/>
      <c r="AE103" s="297"/>
      <c r="AF103" s="208"/>
      <c r="AG103" s="264" t="str">
        <f>'AMZN Auto Part MASTER'!$BJ$27</f>
        <v>No</v>
      </c>
      <c r="AH103" s="66"/>
      <c r="AI103" s="264">
        <f>'AMZN Auto Part MASTER'!$BJ$28</f>
        <v>0</v>
      </c>
      <c r="AJ103" s="361"/>
      <c r="AK103" s="361"/>
      <c r="AL103" s="223"/>
    </row>
    <row r="104" spans="3:40" s="2" customFormat="1" ht="15.75" customHeight="1">
      <c r="C104" s="260" t="str">
        <f>'AMZN Auto Part MASTER'!$BK$4</f>
        <v>Independent</v>
      </c>
      <c r="D104" s="17" t="s">
        <v>59</v>
      </c>
      <c r="E104" s="264">
        <f>'AMZN Auto Part MASTER'!$BK$15</f>
        <v>0.12</v>
      </c>
      <c r="F104" s="264">
        <f>'AMZN Auto Part MASTER'!$BK$16</f>
        <v>0.05</v>
      </c>
      <c r="G104" s="264">
        <f>'AMZN Auto Part MASTER'!$BK$17</f>
        <v>0</v>
      </c>
      <c r="H104" s="264">
        <f>'AMZN Auto Part MASTER'!$BK$18</f>
        <v>0.2</v>
      </c>
      <c r="I104" s="264">
        <f>'AMZN Auto Part MASTER'!$BK$19</f>
        <v>0.04</v>
      </c>
      <c r="J104" s="264">
        <f>'AMZN Auto Part MASTER'!$BK$20</f>
        <v>0.3</v>
      </c>
      <c r="K104" s="264">
        <f>'AMZN Auto Part MASTER'!$BK$21</f>
        <v>0</v>
      </c>
      <c r="L104" s="264">
        <f>'AMZN Auto Part MASTER'!$BK$22</f>
        <v>0</v>
      </c>
      <c r="M104" s="264">
        <f>'AMZN Auto Part MASTER'!$BK$23</f>
        <v>0.1</v>
      </c>
      <c r="N104" s="264">
        <f>'AMZN Auto Part MASTER'!$BK$24</f>
        <v>0.25</v>
      </c>
      <c r="O104" s="28"/>
      <c r="P104" s="264" t="str">
        <f>'AMZN Auto Part MASTER'!$BK$25</f>
        <v>Automotive Products 15%, Ecklers Corvette 4%</v>
      </c>
      <c r="Q104" s="47"/>
      <c r="R104" s="47"/>
      <c r="S104" s="184"/>
      <c r="T104" s="47"/>
      <c r="U104" s="47" t="str">
        <f>INDEX('AMZN Auto Part MASTER'!$6:$6,MATCH('3. Suppliers'!X104,'AMZN Auto Part MASTER'!$3:$3,0))</f>
        <v>McMinville, OR</v>
      </c>
      <c r="V104" s="47" t="str">
        <f>INDEX('AMZN Auto Part MASTER'!$5:$5,MATCH('3. Suppliers'!X104,'AMZN Auto Part MASTER'!$3:$3,0))</f>
        <v>Manager</v>
      </c>
      <c r="W104" s="260" t="str">
        <f>'AMZN Auto Part MASTER'!$BK$4</f>
        <v>Independent</v>
      </c>
      <c r="X104" s="17" t="s">
        <v>59</v>
      </c>
      <c r="Y104" s="381" t="str">
        <f>'AMZN Auto Part MASTER'!$BK$26</f>
        <v>We're a NAPA Car Center, they take good care of us but we still work with other suppliers. Try not to keep all of our eggs in one basket.</v>
      </c>
      <c r="Z104" s="30"/>
      <c r="AA104" s="30"/>
      <c r="AB104" s="297" t="s">
        <v>269</v>
      </c>
      <c r="AC104" s="297"/>
      <c r="AD104" s="297"/>
      <c r="AE104" s="297"/>
      <c r="AF104" s="208"/>
      <c r="AG104" s="264" t="str">
        <f>'AMZN Auto Part MASTER'!$BK$27</f>
        <v>No</v>
      </c>
      <c r="AH104" s="66"/>
      <c r="AI104" s="264">
        <f>'AMZN Auto Part MASTER'!$BK$28</f>
        <v>0</v>
      </c>
      <c r="AJ104" s="361"/>
      <c r="AK104" s="361"/>
      <c r="AL104" s="223"/>
    </row>
    <row r="105" spans="3:40" s="2" customFormat="1" ht="15.75" customHeight="1">
      <c r="C105" s="260" t="str">
        <f>'AMZN Auto Part MASTER'!$BL$4</f>
        <v>Independent</v>
      </c>
      <c r="D105" s="17" t="s">
        <v>60</v>
      </c>
      <c r="E105" s="264">
        <f>'AMZN Auto Part MASTER'!$BL$15</f>
        <v>0</v>
      </c>
      <c r="F105" s="264">
        <f>'AMZN Auto Part MASTER'!$BL$16</f>
        <v>0.4</v>
      </c>
      <c r="G105" s="264">
        <f>'AMZN Auto Part MASTER'!$BL$17</f>
        <v>0</v>
      </c>
      <c r="H105" s="264">
        <f>'AMZN Auto Part MASTER'!$BL$18</f>
        <v>0</v>
      </c>
      <c r="I105" s="264">
        <f>'AMZN Auto Part MASTER'!$BL$19</f>
        <v>0</v>
      </c>
      <c r="J105" s="264">
        <f>'AMZN Auto Part MASTER'!$BL$20</f>
        <v>0</v>
      </c>
      <c r="K105" s="264">
        <f>'AMZN Auto Part MASTER'!$BL$21</f>
        <v>0</v>
      </c>
      <c r="L105" s="264">
        <f>'AMZN Auto Part MASTER'!$BL$22</f>
        <v>0.05</v>
      </c>
      <c r="M105" s="264">
        <f>'AMZN Auto Part MASTER'!$BL$23</f>
        <v>0</v>
      </c>
      <c r="N105" s="264">
        <f>'AMZN Auto Part MASTER'!$BL$24</f>
        <v>0.55000000000000004</v>
      </c>
      <c r="O105" s="28"/>
      <c r="P105" s="264" t="str">
        <f>'AMZN Auto Part MASTER'!$BL$25</f>
        <v>Local Dealerships</v>
      </c>
      <c r="Q105" s="47"/>
      <c r="R105" s="47"/>
      <c r="S105" s="184"/>
      <c r="T105" s="47"/>
      <c r="U105" s="47" t="str">
        <f>INDEX('AMZN Auto Part MASTER'!$6:$6,MATCH('3. Suppliers'!X105,'AMZN Auto Part MASTER'!$3:$3,0))</f>
        <v>Louisville, KY</v>
      </c>
      <c r="V105" s="47" t="str">
        <f>INDEX('AMZN Auto Part MASTER'!$5:$5,MATCH('3. Suppliers'!X105,'AMZN Auto Part MASTER'!$3:$3,0))</f>
        <v>Manager</v>
      </c>
      <c r="W105" s="260" t="str">
        <f>'AMZN Auto Part MASTER'!$BL$4</f>
        <v>Independent</v>
      </c>
      <c r="X105" s="17" t="s">
        <v>60</v>
      </c>
      <c r="Y105" s="264" t="str">
        <f>'AMZN Auto Part MASTER'!$BL$26</f>
        <v>Convenience</v>
      </c>
      <c r="Z105" s="30"/>
      <c r="AA105" s="30"/>
      <c r="AB105" s="297" t="s">
        <v>233</v>
      </c>
      <c r="AC105" s="297"/>
      <c r="AD105" s="297"/>
      <c r="AE105" s="297"/>
      <c r="AF105" s="208"/>
      <c r="AG105" s="264" t="str">
        <f>'AMZN Auto Part MASTER'!$BL$27</f>
        <v>No</v>
      </c>
      <c r="AH105" s="66"/>
      <c r="AI105" s="264">
        <f>'AMZN Auto Part MASTER'!$BL$28</f>
        <v>0</v>
      </c>
      <c r="AJ105" s="361"/>
      <c r="AK105" s="361"/>
      <c r="AL105" s="223"/>
    </row>
    <row r="106" spans="3:40" s="2" customFormat="1" ht="15.75" customHeight="1">
      <c r="C106" s="260" t="str">
        <f>'AMZN Auto Part MASTER'!$BM$4</f>
        <v>Independent</v>
      </c>
      <c r="D106" s="17" t="s">
        <v>61</v>
      </c>
      <c r="E106" s="264">
        <f>'AMZN Auto Part MASTER'!$BM$15</f>
        <v>0.03</v>
      </c>
      <c r="F106" s="264">
        <f>'AMZN Auto Part MASTER'!$BM$16</f>
        <v>0</v>
      </c>
      <c r="G106" s="264">
        <f>'AMZN Auto Part MASTER'!$BM$17</f>
        <v>0</v>
      </c>
      <c r="H106" s="264">
        <f>'AMZN Auto Part MASTER'!$BM$18</f>
        <v>0</v>
      </c>
      <c r="I106" s="264">
        <f>'AMZN Auto Part MASTER'!$BM$19</f>
        <v>0</v>
      </c>
      <c r="J106" s="264">
        <f>'AMZN Auto Part MASTER'!$BM$20</f>
        <v>0</v>
      </c>
      <c r="K106" s="264">
        <f>'AMZN Auto Part MASTER'!$BM$21</f>
        <v>0</v>
      </c>
      <c r="L106" s="264">
        <f>'AMZN Auto Part MASTER'!$BM$22</f>
        <v>0.06</v>
      </c>
      <c r="M106" s="264">
        <f>'AMZN Auto Part MASTER'!$BM$23</f>
        <v>0</v>
      </c>
      <c r="N106" s="264">
        <f>'AMZN Auto Part MASTER'!$BM$24</f>
        <v>0.9</v>
      </c>
      <c r="O106" s="28"/>
      <c r="P106" s="264" t="str">
        <f>'AMZN Auto Part MASTER'!$BM$25</f>
        <v>Local wholesalers (White Brothers etc), 1% from Walmart.com.</v>
      </c>
      <c r="Q106" s="47"/>
      <c r="R106" s="47"/>
      <c r="S106" s="47"/>
      <c r="T106" s="47"/>
      <c r="U106" s="47" t="str">
        <f>INDEX('AMZN Auto Part MASTER'!$6:$6,MATCH('3. Suppliers'!X106,'AMZN Auto Part MASTER'!$3:$3,0))</f>
        <v>Atlanta, GA</v>
      </c>
      <c r="V106" s="47" t="str">
        <f>INDEX('AMZN Auto Part MASTER'!$5:$5,MATCH('3. Suppliers'!X106,'AMZN Auto Part MASTER'!$3:$3,0))</f>
        <v>Manager</v>
      </c>
      <c r="W106" s="260" t="str">
        <f>'AMZN Auto Part MASTER'!$BM$4</f>
        <v>Independent</v>
      </c>
      <c r="X106" s="17" t="s">
        <v>61</v>
      </c>
      <c r="Y106" s="264" t="str">
        <f>'AMZN Auto Part MASTER'!$BM$26</f>
        <v>Delivers in 10 minutes.</v>
      </c>
      <c r="Z106" s="30"/>
      <c r="AA106" s="30"/>
      <c r="AB106" s="297" t="s">
        <v>298</v>
      </c>
      <c r="AC106" s="297"/>
      <c r="AD106" s="297"/>
      <c r="AE106" s="297"/>
      <c r="AF106" s="208"/>
      <c r="AG106" s="264" t="str">
        <f>'AMZN Auto Part MASTER'!$BM$27</f>
        <v>No</v>
      </c>
      <c r="AH106" s="66"/>
      <c r="AI106" s="264">
        <f>'AMZN Auto Part MASTER'!$BM$28</f>
        <v>0</v>
      </c>
      <c r="AJ106" s="361"/>
      <c r="AK106" s="361"/>
      <c r="AL106" s="224"/>
    </row>
    <row r="107" spans="3:40" s="2" customFormat="1" ht="15.75" customHeight="1">
      <c r="C107" s="260" t="str">
        <f>'AMZN Auto Part MASTER'!$BN$4</f>
        <v>Independent</v>
      </c>
      <c r="D107" s="17" t="s">
        <v>62</v>
      </c>
      <c r="E107" s="264">
        <f>'AMZN Auto Part MASTER'!$BN$15</f>
        <v>0.01</v>
      </c>
      <c r="F107" s="264">
        <f>'AMZN Auto Part MASTER'!$BN$16</f>
        <v>0</v>
      </c>
      <c r="G107" s="264">
        <f>'AMZN Auto Part MASTER'!$BN$17</f>
        <v>0.09</v>
      </c>
      <c r="H107" s="264">
        <f>'AMZN Auto Part MASTER'!$BN$18</f>
        <v>0</v>
      </c>
      <c r="I107" s="264">
        <f>'AMZN Auto Part MASTER'!$BN$19</f>
        <v>0</v>
      </c>
      <c r="J107" s="264">
        <f>'AMZN Auto Part MASTER'!$BN$20</f>
        <v>0</v>
      </c>
      <c r="K107" s="264">
        <f>'AMZN Auto Part MASTER'!$BN$21</f>
        <v>0</v>
      </c>
      <c r="L107" s="264">
        <f>'AMZN Auto Part MASTER'!$BN$22</f>
        <v>0</v>
      </c>
      <c r="M107" s="264">
        <f>'AMZN Auto Part MASTER'!$BN$23</f>
        <v>0</v>
      </c>
      <c r="N107" s="264">
        <f>'AMZN Auto Part MASTER'!$BN$24</f>
        <v>0.9</v>
      </c>
      <c r="O107" s="28"/>
      <c r="P107" s="264" t="str">
        <f>'AMZN Auto Part MASTER'!$BN$25</f>
        <v>Local wholesalers &amp; dealerships (including Bumper to Bumper).</v>
      </c>
      <c r="Q107" s="47"/>
      <c r="R107" s="47"/>
      <c r="S107" s="47"/>
      <c r="T107" s="47"/>
      <c r="U107" s="47" t="str">
        <f>INDEX('AMZN Auto Part MASTER'!$6:$6,MATCH('3. Suppliers'!X107,'AMZN Auto Part MASTER'!$3:$3,0))</f>
        <v>Louisville, KY</v>
      </c>
      <c r="V107" s="47" t="str">
        <f>INDEX('AMZN Auto Part MASTER'!$5:$5,MATCH('3. Suppliers'!X107,'AMZN Auto Part MASTER'!$3:$3,0))</f>
        <v>Manager</v>
      </c>
      <c r="W107" s="260" t="str">
        <f>'AMZN Auto Part MASTER'!$BN$4</f>
        <v>Independent</v>
      </c>
      <c r="X107" s="17" t="s">
        <v>62</v>
      </c>
      <c r="Y107" s="264" t="str">
        <f>'AMZN Auto Part MASTER'!$BN$26</f>
        <v>Convenience</v>
      </c>
      <c r="Z107" s="30"/>
      <c r="AA107" s="30"/>
      <c r="AB107" s="297" t="s">
        <v>233</v>
      </c>
      <c r="AC107" s="297"/>
      <c r="AD107" s="297"/>
      <c r="AE107" s="297"/>
      <c r="AF107" s="208"/>
      <c r="AG107" s="264" t="str">
        <f>'AMZN Auto Part MASTER'!$BN$27</f>
        <v>No</v>
      </c>
      <c r="AH107" s="66"/>
      <c r="AI107" s="264">
        <f>'AMZN Auto Part MASTER'!$BN$28</f>
        <v>0</v>
      </c>
      <c r="AJ107" s="361"/>
      <c r="AK107" s="361"/>
      <c r="AL107" s="224"/>
    </row>
    <row r="108" spans="3:40" s="2" customFormat="1" ht="15.75" customHeight="1">
      <c r="C108" s="260" t="str">
        <f>'AMZN Auto Part MASTER'!$BO$4</f>
        <v>Independent</v>
      </c>
      <c r="D108" s="17" t="s">
        <v>63</v>
      </c>
      <c r="E108" s="264">
        <f>'AMZN Auto Part MASTER'!$BO$15</f>
        <v>0.01</v>
      </c>
      <c r="F108" s="264">
        <f>'AMZN Auto Part MASTER'!$BO$16</f>
        <v>0.1</v>
      </c>
      <c r="G108" s="264">
        <f>'AMZN Auto Part MASTER'!$BO$17</f>
        <v>0.69</v>
      </c>
      <c r="H108" s="264">
        <f>'AMZN Auto Part MASTER'!$BO$18</f>
        <v>0.1</v>
      </c>
      <c r="I108" s="264">
        <f>'AMZN Auto Part MASTER'!$BO$19</f>
        <v>0</v>
      </c>
      <c r="J108" s="264">
        <f>'AMZN Auto Part MASTER'!$BO$20</f>
        <v>0.1</v>
      </c>
      <c r="K108" s="264">
        <f>'AMZN Auto Part MASTER'!$BO$21</f>
        <v>0</v>
      </c>
      <c r="L108" s="264">
        <f>'AMZN Auto Part MASTER'!$BO$22</f>
        <v>0</v>
      </c>
      <c r="M108" s="264">
        <f>'AMZN Auto Part MASTER'!$BO$23</f>
        <v>0</v>
      </c>
      <c r="N108" s="264">
        <f>'AMZN Auto Part MASTER'!$BO$24</f>
        <v>0</v>
      </c>
      <c r="O108" s="28"/>
      <c r="P108" s="264">
        <f>'AMZN Auto Part MASTER'!$BO$25</f>
        <v>0</v>
      </c>
      <c r="Q108" s="47"/>
      <c r="R108" s="47"/>
      <c r="S108" s="47"/>
      <c r="T108" s="47"/>
      <c r="U108" s="47" t="str">
        <f>INDEX('AMZN Auto Part MASTER'!$6:$6,MATCH('3. Suppliers'!X108,'AMZN Auto Part MASTER'!$3:$3,0))</f>
        <v>Virginia Beach, VA</v>
      </c>
      <c r="V108" s="47" t="str">
        <f>INDEX('AMZN Auto Part MASTER'!$5:$5,MATCH('3. Suppliers'!X108,'AMZN Auto Part MASTER'!$3:$3,0))</f>
        <v>Manager</v>
      </c>
      <c r="W108" s="260" t="str">
        <f>'AMZN Auto Part MASTER'!$BO$4</f>
        <v>Independent</v>
      </c>
      <c r="X108" s="17" t="s">
        <v>63</v>
      </c>
      <c r="Y108" s="264" t="str">
        <f>'AMZN Auto Part MASTER'!$BO$26</f>
        <v>We have a strong relationship with Advance Auto because the businesses started the same time and they offer great prices &amp; delivery.</v>
      </c>
      <c r="Z108" s="30"/>
      <c r="AA108" s="30"/>
      <c r="AB108" s="297" t="s">
        <v>270</v>
      </c>
      <c r="AC108" s="297" t="s">
        <v>298</v>
      </c>
      <c r="AD108" s="297" t="s">
        <v>210</v>
      </c>
      <c r="AE108" s="297"/>
      <c r="AF108" s="208"/>
      <c r="AG108" s="264" t="str">
        <f>'AMZN Auto Part MASTER'!$BO$27</f>
        <v>No</v>
      </c>
      <c r="AH108" s="66"/>
      <c r="AI108" s="264">
        <f>'AMZN Auto Part MASTER'!$BO$28</f>
        <v>0</v>
      </c>
      <c r="AJ108" s="361"/>
      <c r="AK108" s="361"/>
      <c r="AL108" s="224"/>
    </row>
    <row r="109" spans="3:40" s="2" customFormat="1" ht="15.75" customHeight="1">
      <c r="C109" s="260" t="str">
        <f>'AMZN Auto Part MASTER'!$BP$4</f>
        <v>Independent</v>
      </c>
      <c r="D109" s="17" t="s">
        <v>64</v>
      </c>
      <c r="E109" s="264">
        <f>'AMZN Auto Part MASTER'!$BP$15</f>
        <v>0.01</v>
      </c>
      <c r="F109" s="264">
        <f>'AMZN Auto Part MASTER'!$BP$16</f>
        <v>0</v>
      </c>
      <c r="G109" s="264">
        <f>'AMZN Auto Part MASTER'!$BP$17</f>
        <v>0</v>
      </c>
      <c r="H109" s="264">
        <f>'AMZN Auto Part MASTER'!$BP$18</f>
        <v>0</v>
      </c>
      <c r="I109" s="264">
        <f>'AMZN Auto Part MASTER'!$BP$19</f>
        <v>0</v>
      </c>
      <c r="J109" s="264">
        <f>'AMZN Auto Part MASTER'!$BP$20</f>
        <v>0</v>
      </c>
      <c r="K109" s="264">
        <f>'AMZN Auto Part MASTER'!$BP$21</f>
        <v>0</v>
      </c>
      <c r="L109" s="264">
        <f>'AMZN Auto Part MASTER'!$BP$22</f>
        <v>0.01</v>
      </c>
      <c r="M109" s="264">
        <f>'AMZN Auto Part MASTER'!$BP$23</f>
        <v>0</v>
      </c>
      <c r="N109" s="264">
        <f>'AMZN Auto Part MASTER'!$BP$24</f>
        <v>0.98</v>
      </c>
      <c r="O109" s="28"/>
      <c r="P109" s="264" t="str">
        <f>'AMZN Auto Part MASTER'!$BP$25</f>
        <v>Local wholesalers and suppliers.</v>
      </c>
      <c r="Q109" s="47"/>
      <c r="R109" s="47"/>
      <c r="S109" s="47"/>
      <c r="T109" s="47"/>
      <c r="U109" s="47" t="str">
        <f>INDEX('AMZN Auto Part MASTER'!$6:$6,MATCH('3. Suppliers'!X109,'AMZN Auto Part MASTER'!$3:$3,0))</f>
        <v>Louisville, KY</v>
      </c>
      <c r="V109" s="47" t="str">
        <f>INDEX('AMZN Auto Part MASTER'!$5:$5,MATCH('3. Suppliers'!X109,'AMZN Auto Part MASTER'!$3:$3,0))</f>
        <v>Manager</v>
      </c>
      <c r="W109" s="260" t="str">
        <f>'AMZN Auto Part MASTER'!$BP$4</f>
        <v>Independent</v>
      </c>
      <c r="X109" s="17" t="s">
        <v>64</v>
      </c>
      <c r="Y109" s="264" t="str">
        <f>'AMZN Auto Part MASTER'!$BP$26</f>
        <v>Convenience and price</v>
      </c>
      <c r="Z109" s="30"/>
      <c r="AA109" s="30"/>
      <c r="AB109" s="297" t="s">
        <v>233</v>
      </c>
      <c r="AC109" s="297" t="s">
        <v>270</v>
      </c>
      <c r="AD109" s="297"/>
      <c r="AE109" s="297"/>
      <c r="AF109" s="208"/>
      <c r="AG109" s="264" t="str">
        <f>'AMZN Auto Part MASTER'!$BP$27</f>
        <v>No</v>
      </c>
      <c r="AH109" s="66"/>
      <c r="AI109" s="264">
        <f>'AMZN Auto Part MASTER'!$BP$28</f>
        <v>0</v>
      </c>
      <c r="AJ109" s="361"/>
      <c r="AK109" s="361"/>
      <c r="AL109" s="224"/>
    </row>
    <row r="110" spans="3:40" s="2" customFormat="1" ht="15.75" customHeight="1">
      <c r="C110" s="260" t="str">
        <f>'AMZN Auto Part MASTER'!$BQ$4</f>
        <v>Independent</v>
      </c>
      <c r="D110" s="17" t="s">
        <v>65</v>
      </c>
      <c r="E110" s="264">
        <f>'AMZN Auto Part MASTER'!$BQ$15</f>
        <v>0.05</v>
      </c>
      <c r="F110" s="264">
        <f>'AMZN Auto Part MASTER'!$BQ$16</f>
        <v>0</v>
      </c>
      <c r="G110" s="264">
        <f>'AMZN Auto Part MASTER'!$BQ$17</f>
        <v>0</v>
      </c>
      <c r="H110" s="264">
        <f>'AMZN Auto Part MASTER'!$BQ$18</f>
        <v>0.2</v>
      </c>
      <c r="I110" s="264">
        <f>'AMZN Auto Part MASTER'!$BQ$19</f>
        <v>0.01</v>
      </c>
      <c r="J110" s="264">
        <f>'AMZN Auto Part MASTER'!$BQ$20</f>
        <v>0.6</v>
      </c>
      <c r="K110" s="264">
        <f>'AMZN Auto Part MASTER'!$BQ$21</f>
        <v>0</v>
      </c>
      <c r="L110" s="264">
        <f>'AMZN Auto Part MASTER'!$BQ$22</f>
        <v>0.03</v>
      </c>
      <c r="M110" s="264">
        <f>'AMZN Auto Part MASTER'!$BQ$23</f>
        <v>0</v>
      </c>
      <c r="N110" s="264">
        <f>'AMZN Auto Part MASTER'!$BQ$24</f>
        <v>0.11</v>
      </c>
      <c r="O110" s="28"/>
      <c r="P110" s="264" t="str">
        <f>'AMZN Auto Part MASTER'!$BQ$25</f>
        <v>10% dealers, Parts Geek 1%</v>
      </c>
      <c r="Q110" s="47"/>
      <c r="R110" s="47"/>
      <c r="S110" s="47"/>
      <c r="T110" s="47"/>
      <c r="U110" s="47" t="str">
        <f>INDEX('AMZN Auto Part MASTER'!$6:$6,MATCH('3. Suppliers'!X110,'AMZN Auto Part MASTER'!$3:$3,0))</f>
        <v>Preston, ID</v>
      </c>
      <c r="V110" s="47" t="str">
        <f>INDEX('AMZN Auto Part MASTER'!$5:$5,MATCH('3. Suppliers'!X110,'AMZN Auto Part MASTER'!$3:$3,0))</f>
        <v>Manager</v>
      </c>
      <c r="W110" s="260" t="str">
        <f>'AMZN Auto Part MASTER'!$BQ$4</f>
        <v>Independent</v>
      </c>
      <c r="X110" s="17" t="s">
        <v>65</v>
      </c>
      <c r="Y110" s="264" t="str">
        <f>'AMZN Auto Part MASTER'!$BQ$26</f>
        <v>We're a NAPA Car Center, so they're our first call for most parts.</v>
      </c>
      <c r="Z110" s="30"/>
      <c r="AA110" s="30"/>
      <c r="AB110" s="298" t="s">
        <v>269</v>
      </c>
      <c r="AC110" s="297"/>
      <c r="AD110" s="297"/>
      <c r="AE110" s="297"/>
      <c r="AF110" s="208"/>
      <c r="AG110" s="264" t="str">
        <f>'AMZN Auto Part MASTER'!$BQ$27</f>
        <v>No</v>
      </c>
      <c r="AH110" s="66"/>
      <c r="AI110" s="264">
        <f>'AMZN Auto Part MASTER'!$BQ$28</f>
        <v>0</v>
      </c>
      <c r="AJ110" s="361"/>
      <c r="AK110" s="361"/>
      <c r="AL110" s="224"/>
    </row>
    <row r="111" spans="3:40" s="2" customFormat="1" ht="15.75" customHeight="1">
      <c r="C111" s="260" t="str">
        <f>'AMZN Auto Part MASTER'!$BR$4</f>
        <v>Chain</v>
      </c>
      <c r="D111" s="17" t="s">
        <v>66</v>
      </c>
      <c r="E111" s="264">
        <f>'AMZN Auto Part MASTER'!$BR$15</f>
        <v>0</v>
      </c>
      <c r="F111" s="264">
        <f>'AMZN Auto Part MASTER'!$BR$16</f>
        <v>0.15</v>
      </c>
      <c r="G111" s="264">
        <f>'AMZN Auto Part MASTER'!$BR$17</f>
        <v>0.2</v>
      </c>
      <c r="H111" s="264">
        <f>'AMZN Auto Part MASTER'!$BR$18</f>
        <v>0</v>
      </c>
      <c r="I111" s="264">
        <f>'AMZN Auto Part MASTER'!$BR$19</f>
        <v>0</v>
      </c>
      <c r="J111" s="264">
        <f>'AMZN Auto Part MASTER'!$BR$20</f>
        <v>0.1</v>
      </c>
      <c r="K111" s="264">
        <f>'AMZN Auto Part MASTER'!$BR$21</f>
        <v>0</v>
      </c>
      <c r="L111" s="264">
        <f>'AMZN Auto Part MASTER'!$BR$22</f>
        <v>0</v>
      </c>
      <c r="M111" s="264">
        <f>'AMZN Auto Part MASTER'!$BR$23</f>
        <v>0</v>
      </c>
      <c r="N111" s="264">
        <f>'AMZN Auto Part MASTER'!$BR$24</f>
        <v>0.55000000000000004</v>
      </c>
      <c r="O111" s="28"/>
      <c r="P111" s="264" t="str">
        <f>'AMZN Auto Part MASTER'!$BR$25</f>
        <v>Raybestos 30%, Westchester, B&amp;B, Miguel, Dealer, Wagner, Walker, Monroe 10%</v>
      </c>
      <c r="Q111" s="47"/>
      <c r="R111" s="47"/>
      <c r="S111" s="47"/>
      <c r="T111" s="47"/>
      <c r="U111" s="47" t="str">
        <f>INDEX('AMZN Auto Part MASTER'!$6:$6,MATCH('3. Suppliers'!X111,'AMZN Auto Part MASTER'!$3:$3,0))</f>
        <v>Bronx, NY</v>
      </c>
      <c r="V111" s="47" t="str">
        <f>INDEX('AMZN Auto Part MASTER'!$5:$5,MATCH('3. Suppliers'!X111,'AMZN Auto Part MASTER'!$3:$3,0))</f>
        <v>Assistant Manager</v>
      </c>
      <c r="W111" s="260" t="str">
        <f>'AMZN Auto Part MASTER'!$BR$4</f>
        <v>Chain</v>
      </c>
      <c r="X111" s="17" t="s">
        <v>66</v>
      </c>
      <c r="Y111" s="264" t="str">
        <f>'AMZN Auto Part MASTER'!$BR$26</f>
        <v>Best quality for the price.</v>
      </c>
      <c r="Z111" s="30"/>
      <c r="AA111" s="135"/>
      <c r="AB111" s="223" t="s">
        <v>213</v>
      </c>
      <c r="AC111" s="297" t="s">
        <v>270</v>
      </c>
      <c r="AD111" s="223"/>
      <c r="AE111" s="223"/>
      <c r="AG111" s="264" t="str">
        <f>'AMZN Auto Part MASTER'!$BR$27</f>
        <v>Yes</v>
      </c>
      <c r="AH111" s="66"/>
      <c r="AI111" s="264" t="str">
        <f>'AMZN Auto Part MASTER'!$BR$28</f>
        <v>We've been working on more breaks and get direct from manufacturer now.</v>
      </c>
      <c r="AJ111" s="224" t="s">
        <v>495</v>
      </c>
      <c r="AK111" s="361"/>
      <c r="AL111" s="224"/>
    </row>
    <row r="112" spans="3:40" s="2" customFormat="1" ht="15.75" customHeight="1">
      <c r="C112" s="260" t="str">
        <f>'AMZN Auto Part MASTER'!$BS$4</f>
        <v>Chain</v>
      </c>
      <c r="D112" s="17" t="s">
        <v>67</v>
      </c>
      <c r="E112" s="264">
        <f>'AMZN Auto Part MASTER'!$BS$15</f>
        <v>0</v>
      </c>
      <c r="F112" s="264">
        <f>'AMZN Auto Part MASTER'!$BS$16</f>
        <v>0.1</v>
      </c>
      <c r="G112" s="264">
        <f>'AMZN Auto Part MASTER'!$BS$17</f>
        <v>0.25</v>
      </c>
      <c r="H112" s="264">
        <f>'AMZN Auto Part MASTER'!$BS$18</f>
        <v>0</v>
      </c>
      <c r="I112" s="264">
        <f>'AMZN Auto Part MASTER'!$BS$19</f>
        <v>0</v>
      </c>
      <c r="J112" s="264">
        <f>'AMZN Auto Part MASTER'!$BS$20</f>
        <v>0.1</v>
      </c>
      <c r="K112" s="264">
        <f>'AMZN Auto Part MASTER'!$BS$21</f>
        <v>0</v>
      </c>
      <c r="L112" s="264">
        <f>'AMZN Auto Part MASTER'!$BS$22</f>
        <v>0</v>
      </c>
      <c r="M112" s="264">
        <f>'AMZN Auto Part MASTER'!$BS$23</f>
        <v>0</v>
      </c>
      <c r="N112" s="264">
        <f>'AMZN Auto Part MASTER'!$BS$24</f>
        <v>0.55000000000000004</v>
      </c>
      <c r="O112" s="28"/>
      <c r="P112" s="264" t="str">
        <f>'AMZN Auto Part MASTER'!$BS$25</f>
        <v>Dealer, Wagner, Walker, Monroe.</v>
      </c>
      <c r="Q112" s="47"/>
      <c r="R112" s="47"/>
      <c r="S112" s="47"/>
      <c r="T112" s="47"/>
      <c r="U112" s="47" t="str">
        <f>INDEX('AMZN Auto Part MASTER'!$6:$6,MATCH('3. Suppliers'!X112,'AMZN Auto Part MASTER'!$3:$3,0))</f>
        <v>Watertown, NY</v>
      </c>
      <c r="V112" s="47" t="str">
        <f>INDEX('AMZN Auto Part MASTER'!$5:$5,MATCH('3. Suppliers'!X112,'AMZN Auto Part MASTER'!$3:$3,0))</f>
        <v>Assistant Manager</v>
      </c>
      <c r="W112" s="260" t="str">
        <f>'AMZN Auto Part MASTER'!$BS$4</f>
        <v>Chain</v>
      </c>
      <c r="X112" s="17" t="s">
        <v>67</v>
      </c>
      <c r="Y112" s="264" t="str">
        <f>'AMZN Auto Part MASTER'!$BS$26</f>
        <v>They have the parts we need at the best price with reliable quick service.</v>
      </c>
      <c r="Z112" s="18"/>
      <c r="AA112" s="135"/>
      <c r="AB112" s="360" t="s">
        <v>495</v>
      </c>
      <c r="AC112" s="297" t="s">
        <v>270</v>
      </c>
      <c r="AD112" s="360" t="s">
        <v>298</v>
      </c>
      <c r="AE112" s="223"/>
      <c r="AG112" s="264" t="str">
        <f>'AMZN Auto Part MASTER'!$BS$27</f>
        <v>Yes</v>
      </c>
      <c r="AH112" s="66"/>
      <c r="AI112" s="264" t="str">
        <f>'AMZN Auto Part MASTER'!$BS$28</f>
        <v>Advance can offer same quality at a slightly power price than competition. That may change in the future.</v>
      </c>
      <c r="AJ112" s="224" t="s">
        <v>215</v>
      </c>
      <c r="AK112" s="361"/>
      <c r="AL112" s="224"/>
    </row>
    <row r="113" spans="3:38" s="2" customFormat="1" ht="15.75" customHeight="1">
      <c r="C113" s="260" t="str">
        <f>'AMZN Auto Part MASTER'!$BT$4</f>
        <v>Chain</v>
      </c>
      <c r="D113" s="17" t="s">
        <v>68</v>
      </c>
      <c r="E113" s="264">
        <f>'AMZN Auto Part MASTER'!$BT$15</f>
        <v>0</v>
      </c>
      <c r="F113" s="264">
        <f>'AMZN Auto Part MASTER'!$BT$16</f>
        <v>0.15</v>
      </c>
      <c r="G113" s="264">
        <f>'AMZN Auto Part MASTER'!$BT$17</f>
        <v>0.35</v>
      </c>
      <c r="H113" s="264">
        <f>'AMZN Auto Part MASTER'!$BT$18</f>
        <v>0</v>
      </c>
      <c r="I113" s="264">
        <f>'AMZN Auto Part MASTER'!$BT$19</f>
        <v>0</v>
      </c>
      <c r="J113" s="264">
        <f>'AMZN Auto Part MASTER'!$BT$20</f>
        <v>0</v>
      </c>
      <c r="K113" s="264">
        <f>'AMZN Auto Part MASTER'!$BT$21</f>
        <v>0</v>
      </c>
      <c r="L113" s="264">
        <f>'AMZN Auto Part MASTER'!$BT$22</f>
        <v>0</v>
      </c>
      <c r="M113" s="264">
        <f>'AMZN Auto Part MASTER'!$BT$23</f>
        <v>0</v>
      </c>
      <c r="N113" s="264">
        <f>'AMZN Auto Part MASTER'!$BT$24</f>
        <v>0.5</v>
      </c>
      <c r="O113" s="28"/>
      <c r="P113" s="264" t="str">
        <f>'AMZN Auto Part MASTER'!$BT$25</f>
        <v>Car Parts International 10%, Dealer 5%, our warehouse and the remainder 35%.</v>
      </c>
      <c r="Q113" s="47"/>
      <c r="R113" s="47"/>
      <c r="S113" s="47"/>
      <c r="T113" s="47"/>
      <c r="U113" s="47" t="str">
        <f>INDEX('AMZN Auto Part MASTER'!$6:$6,MATCH('3. Suppliers'!X113,'AMZN Auto Part MASTER'!$3:$3,0))</f>
        <v>Riverside, CT</v>
      </c>
      <c r="V113" s="47" t="str">
        <f>INDEX('AMZN Auto Part MASTER'!$5:$5,MATCH('3. Suppliers'!X113,'AMZN Auto Part MASTER'!$3:$3,0))</f>
        <v>Manager</v>
      </c>
      <c r="W113" s="260" t="str">
        <f>'AMZN Auto Part MASTER'!$BT$4</f>
        <v>Chain</v>
      </c>
      <c r="X113" s="17" t="s">
        <v>68</v>
      </c>
      <c r="Y113" s="264" t="str">
        <f>'AMZN Auto Part MASTER'!$BT$26</f>
        <v>The right reliable part is available and at a best or near best price.</v>
      </c>
      <c r="Z113" s="18"/>
      <c r="AA113" s="135"/>
      <c r="AB113" s="360" t="s">
        <v>495</v>
      </c>
      <c r="AC113" s="297" t="s">
        <v>270</v>
      </c>
      <c r="AD113" s="223"/>
      <c r="AE113" s="223"/>
      <c r="AG113" s="264" t="str">
        <f>'AMZN Auto Part MASTER'!$BT$27</f>
        <v>Yes</v>
      </c>
      <c r="AH113" s="66"/>
      <c r="AI113" s="264" t="str">
        <f>'AMZN Auto Part MASTER'!$BT$28</f>
        <v>They have more parts we need and at the right price.</v>
      </c>
      <c r="AJ113" s="224" t="s">
        <v>495</v>
      </c>
      <c r="AK113" s="224" t="s">
        <v>215</v>
      </c>
      <c r="AL113" s="224"/>
    </row>
    <row r="114" spans="3:38" s="2" customFormat="1" ht="15.75" customHeight="1">
      <c r="C114" s="260" t="str">
        <f>'AMZN Auto Part MASTER'!$BU$4</f>
        <v>Chain</v>
      </c>
      <c r="D114" s="17" t="s">
        <v>69</v>
      </c>
      <c r="E114" s="264">
        <f>'AMZN Auto Part MASTER'!$BU$15</f>
        <v>0</v>
      </c>
      <c r="F114" s="264">
        <f>'AMZN Auto Part MASTER'!$BU$16</f>
        <v>0.33</v>
      </c>
      <c r="G114" s="264">
        <f>'AMZN Auto Part MASTER'!$BU$17</f>
        <v>0.17</v>
      </c>
      <c r="H114" s="264">
        <f>'AMZN Auto Part MASTER'!$BU$18</f>
        <v>0</v>
      </c>
      <c r="I114" s="264">
        <f>'AMZN Auto Part MASTER'!$BU$19</f>
        <v>0</v>
      </c>
      <c r="J114" s="264">
        <f>'AMZN Auto Part MASTER'!$BU$20</f>
        <v>0.2</v>
      </c>
      <c r="K114" s="264">
        <f>'AMZN Auto Part MASTER'!$BU$21</f>
        <v>0</v>
      </c>
      <c r="L114" s="264">
        <f>'AMZN Auto Part MASTER'!$BU$22</f>
        <v>0</v>
      </c>
      <c r="M114" s="264">
        <f>'AMZN Auto Part MASTER'!$BU$23</f>
        <v>0.1</v>
      </c>
      <c r="N114" s="264">
        <f>'AMZN Auto Part MASTER'!$BU$24</f>
        <v>0.2</v>
      </c>
      <c r="O114" s="28"/>
      <c r="P114" s="264" t="str">
        <f>'AMZN Auto Part MASTER'!$BU$25</f>
        <v>Our in-house Wagner etc and dealer.</v>
      </c>
      <c r="Q114" s="47"/>
      <c r="R114" s="47"/>
      <c r="S114" s="47"/>
      <c r="T114" s="47"/>
      <c r="U114" s="47" t="str">
        <f>INDEX('AMZN Auto Part MASTER'!$6:$6,MATCH('3. Suppliers'!X114,'AMZN Auto Part MASTER'!$3:$3,0))</f>
        <v>Philadelphia, PA</v>
      </c>
      <c r="V114" s="47" t="str">
        <f>INDEX('AMZN Auto Part MASTER'!$5:$5,MATCH('3. Suppliers'!X114,'AMZN Auto Part MASTER'!$3:$3,0))</f>
        <v>Parts Manager</v>
      </c>
      <c r="W114" s="260" t="str">
        <f>'AMZN Auto Part MASTER'!$BU$4</f>
        <v>Chain</v>
      </c>
      <c r="X114" s="17" t="s">
        <v>69</v>
      </c>
      <c r="Y114" s="264" t="str">
        <f>'AMZN Auto Part MASTER'!$BU$26</f>
        <v>They're close by and have right part at the right price.</v>
      </c>
      <c r="Z114" s="18"/>
      <c r="AA114" s="135"/>
      <c r="AB114" s="223" t="s">
        <v>233</v>
      </c>
      <c r="AC114" s="223"/>
      <c r="AD114" s="223"/>
      <c r="AE114" s="223"/>
      <c r="AG114" s="264" t="str">
        <f>'AMZN Auto Part MASTER'!$BU$27</f>
        <v>Yes</v>
      </c>
      <c r="AH114" s="66"/>
      <c r="AI114" s="264" t="str">
        <f>'AMZN Auto Part MASTER'!$BU$28</f>
        <v>As above.</v>
      </c>
      <c r="AJ114" s="223" t="s">
        <v>233</v>
      </c>
      <c r="AK114" s="361"/>
      <c r="AL114" s="224"/>
    </row>
    <row r="115" spans="3:38" s="2" customFormat="1" ht="15.75" customHeight="1">
      <c r="C115" s="260" t="str">
        <f>'AMZN Auto Part MASTER'!$BV$4</f>
        <v>Chain</v>
      </c>
      <c r="D115" s="17" t="s">
        <v>70</v>
      </c>
      <c r="E115" s="264">
        <f>'AMZN Auto Part MASTER'!$BV$15</f>
        <v>0</v>
      </c>
      <c r="F115" s="264">
        <f>'AMZN Auto Part MASTER'!$BV$16</f>
        <v>0.25</v>
      </c>
      <c r="G115" s="264">
        <f>'AMZN Auto Part MASTER'!$BV$17</f>
        <v>0.25</v>
      </c>
      <c r="H115" s="264">
        <f>'AMZN Auto Part MASTER'!$BV$18</f>
        <v>0.1</v>
      </c>
      <c r="I115" s="264">
        <f>'AMZN Auto Part MASTER'!$BV$19</f>
        <v>0</v>
      </c>
      <c r="J115" s="264">
        <f>'AMZN Auto Part MASTER'!$BV$20</f>
        <v>0.15</v>
      </c>
      <c r="K115" s="264">
        <f>'AMZN Auto Part MASTER'!$BV$21</f>
        <v>0</v>
      </c>
      <c r="L115" s="264">
        <f>'AMZN Auto Part MASTER'!$BV$22</f>
        <v>0</v>
      </c>
      <c r="M115" s="264">
        <f>'AMZN Auto Part MASTER'!$BV$23</f>
        <v>0</v>
      </c>
      <c r="N115" s="264">
        <f>'AMZN Auto Part MASTER'!$BV$24</f>
        <v>0.25</v>
      </c>
      <c r="O115" s="28"/>
      <c r="P115" s="264" t="str">
        <f>'AMZN Auto Part MASTER'!$BV$25</f>
        <v>Our inventory, Auto Parts International, and dealer.</v>
      </c>
      <c r="Q115" s="47"/>
      <c r="R115" s="47"/>
      <c r="S115" s="47"/>
      <c r="T115" s="47"/>
      <c r="U115" s="47" t="str">
        <f>INDEX('AMZN Auto Part MASTER'!$6:$6,MATCH('3. Suppliers'!X115,'AMZN Auto Part MASTER'!$3:$3,0))</f>
        <v xml:space="preserve">Pittsfield, MA </v>
      </c>
      <c r="V115" s="47" t="str">
        <f>INDEX('AMZN Auto Part MASTER'!$5:$5,MATCH('3. Suppliers'!X115,'AMZN Auto Part MASTER'!$3:$3,0))</f>
        <v>Shift Manager</v>
      </c>
      <c r="W115" s="260" t="str">
        <f>'AMZN Auto Part MASTER'!$BV$4</f>
        <v>Chain</v>
      </c>
      <c r="X115" s="17" t="s">
        <v>70</v>
      </c>
      <c r="Y115" s="264" t="str">
        <f>'AMZN Auto Part MASTER'!$BV$26</f>
        <v>They have what we need when we need it at right price with no issues.</v>
      </c>
      <c r="Z115" s="18"/>
      <c r="AA115" s="135"/>
      <c r="AB115" s="360" t="s">
        <v>495</v>
      </c>
      <c r="AC115" s="297" t="s">
        <v>270</v>
      </c>
      <c r="AD115" s="360" t="s">
        <v>298</v>
      </c>
      <c r="AE115" s="223"/>
      <c r="AG115" s="264" t="str">
        <f>'AMZN Auto Part MASTER'!$BV$27</f>
        <v>No</v>
      </c>
      <c r="AH115" s="66"/>
      <c r="AI115" s="264">
        <f>'AMZN Auto Part MASTER'!$BV$28</f>
        <v>0</v>
      </c>
      <c r="AJ115" s="235"/>
      <c r="AK115" s="361"/>
      <c r="AL115" s="224"/>
    </row>
    <row r="116" spans="3:38" s="2" customFormat="1" ht="15.75" customHeight="1">
      <c r="C116" s="260" t="str">
        <f>'AMZN Auto Part MASTER'!$BW$4</f>
        <v>Chain</v>
      </c>
      <c r="D116" s="17" t="s">
        <v>71</v>
      </c>
      <c r="E116" s="264">
        <f>'AMZN Auto Part MASTER'!$BW$15</f>
        <v>0</v>
      </c>
      <c r="F116" s="264">
        <f>'AMZN Auto Part MASTER'!$BW$16</f>
        <v>0.3</v>
      </c>
      <c r="G116" s="264">
        <f>'AMZN Auto Part MASTER'!$BW$17</f>
        <v>0.35</v>
      </c>
      <c r="H116" s="264">
        <f>'AMZN Auto Part MASTER'!$BW$18</f>
        <v>0</v>
      </c>
      <c r="I116" s="264">
        <f>'AMZN Auto Part MASTER'!$BW$19</f>
        <v>0</v>
      </c>
      <c r="J116" s="264">
        <f>'AMZN Auto Part MASTER'!$BW$20</f>
        <v>0</v>
      </c>
      <c r="K116" s="264">
        <f>'AMZN Auto Part MASTER'!$BW$21</f>
        <v>0</v>
      </c>
      <c r="L116" s="264">
        <f>'AMZN Auto Part MASTER'!$BW$22</f>
        <v>0</v>
      </c>
      <c r="M116" s="264">
        <f>'AMZN Auto Part MASTER'!$BW$23</f>
        <v>0</v>
      </c>
      <c r="N116" s="264">
        <f>'AMZN Auto Part MASTER'!$BW$24</f>
        <v>0.35</v>
      </c>
      <c r="O116" s="28"/>
      <c r="P116" s="264" t="str">
        <f>'AMZN Auto Part MASTER'!$BW$25</f>
        <v>Our Wagner inventory for brakes, and Dealer (5%)</v>
      </c>
      <c r="Q116" s="47"/>
      <c r="R116" s="47"/>
      <c r="S116" s="47"/>
      <c r="T116" s="47"/>
      <c r="U116" s="47" t="str">
        <f>INDEX('AMZN Auto Part MASTER'!$6:$6,MATCH('3. Suppliers'!X116,'AMZN Auto Part MASTER'!$3:$3,0))</f>
        <v>Somers Point, NJ</v>
      </c>
      <c r="V116" s="47" t="str">
        <f>INDEX('AMZN Auto Part MASTER'!$5:$5,MATCH('3. Suppliers'!X116,'AMZN Auto Part MASTER'!$3:$3,0))</f>
        <v>Service Manager</v>
      </c>
      <c r="W116" s="260" t="str">
        <f>'AMZN Auto Part MASTER'!$BW$4</f>
        <v>Chain</v>
      </c>
      <c r="X116" s="17" t="s">
        <v>71</v>
      </c>
      <c r="Y116" s="264" t="str">
        <f>'AMZN Auto Part MASTER'!$BW$26</f>
        <v>They have what we need and at a best price typically.</v>
      </c>
      <c r="Z116" s="18"/>
      <c r="AA116" s="135"/>
      <c r="AB116" s="360" t="s">
        <v>495</v>
      </c>
      <c r="AC116" s="297" t="s">
        <v>270</v>
      </c>
      <c r="AD116" s="223"/>
      <c r="AE116" s="223"/>
      <c r="AG116" s="264" t="str">
        <f>'AMZN Auto Part MASTER'!$BW$27</f>
        <v>Yes</v>
      </c>
      <c r="AH116" s="66"/>
      <c r="AI116" s="264" t="str">
        <f>'AMZN Auto Part MASTER'!$BW$28</f>
        <v>We reduced our inventory and needed to source local.</v>
      </c>
      <c r="AJ116" s="235" t="s">
        <v>94</v>
      </c>
      <c r="AK116" s="361"/>
      <c r="AL116" s="224"/>
    </row>
    <row r="117" spans="3:38" s="2" customFormat="1" ht="15.75" customHeight="1">
      <c r="C117" s="260" t="str">
        <f>'AMZN Auto Part MASTER'!$BX$4</f>
        <v>Chain</v>
      </c>
      <c r="D117" s="17" t="s">
        <v>72</v>
      </c>
      <c r="E117" s="264">
        <f>'AMZN Auto Part MASTER'!$BX$15</f>
        <v>0</v>
      </c>
      <c r="F117" s="264">
        <f>'AMZN Auto Part MASTER'!$BX$16</f>
        <v>0.2</v>
      </c>
      <c r="G117" s="264">
        <f>'AMZN Auto Part MASTER'!$BX$17</f>
        <v>0.3</v>
      </c>
      <c r="H117" s="264">
        <f>'AMZN Auto Part MASTER'!$BX$18</f>
        <v>0</v>
      </c>
      <c r="I117" s="264">
        <f>'AMZN Auto Part MASTER'!$BX$19</f>
        <v>0</v>
      </c>
      <c r="J117" s="264">
        <f>'AMZN Auto Part MASTER'!$BX$20</f>
        <v>0.15</v>
      </c>
      <c r="K117" s="264">
        <f>'AMZN Auto Part MASTER'!$BX$21</f>
        <v>0</v>
      </c>
      <c r="L117" s="264">
        <f>'AMZN Auto Part MASTER'!$BX$22</f>
        <v>0</v>
      </c>
      <c r="M117" s="264">
        <f>'AMZN Auto Part MASTER'!$BX$23</f>
        <v>0</v>
      </c>
      <c r="N117" s="264">
        <f>'AMZN Auto Part MASTER'!$BX$24</f>
        <v>0.35</v>
      </c>
      <c r="O117" s="28"/>
      <c r="P117" s="264" t="str">
        <f>'AMZN Auto Part MASTER'!$BX$25</f>
        <v>Wagner; Raybestos, our inventory, and Auto Parts International, 3% is Dealer</v>
      </c>
      <c r="Q117" s="47"/>
      <c r="R117" s="47"/>
      <c r="S117" s="47"/>
      <c r="T117" s="47"/>
      <c r="U117" s="47" t="str">
        <f>INDEX('AMZN Auto Part MASTER'!$6:$6,MATCH('3. Suppliers'!X117,'AMZN Auto Part MASTER'!$3:$3,0))</f>
        <v>Tonawanda, NY</v>
      </c>
      <c r="V117" s="47" t="str">
        <f>INDEX('AMZN Auto Part MASTER'!$5:$5,MATCH('3. Suppliers'!X117,'AMZN Auto Part MASTER'!$3:$3,0))</f>
        <v>Service Manager</v>
      </c>
      <c r="W117" s="260" t="str">
        <f>'AMZN Auto Part MASTER'!$BX$4</f>
        <v>Chain</v>
      </c>
      <c r="X117" s="17" t="s">
        <v>72</v>
      </c>
      <c r="Y117" s="264" t="str">
        <f>'AMZN Auto Part MASTER'!$BX$26</f>
        <v>They have what we need at best price and close by.</v>
      </c>
      <c r="Z117" s="18"/>
      <c r="AA117" s="156"/>
      <c r="AB117" s="360" t="s">
        <v>495</v>
      </c>
      <c r="AC117" s="297" t="s">
        <v>270</v>
      </c>
      <c r="AD117" s="223" t="s">
        <v>233</v>
      </c>
      <c r="AE117" s="223"/>
      <c r="AF117" s="208"/>
      <c r="AG117" s="264" t="str">
        <f>'AMZN Auto Part MASTER'!$BX$27</f>
        <v>Yes</v>
      </c>
      <c r="AH117" s="66"/>
      <c r="AI117" s="264" t="str">
        <f>'AMZN Auto Part MASTER'!$BX$28</f>
        <v>As above.</v>
      </c>
      <c r="AJ117" s="223" t="s">
        <v>495</v>
      </c>
      <c r="AK117" s="223" t="s">
        <v>270</v>
      </c>
      <c r="AL117" s="223" t="s">
        <v>233</v>
      </c>
    </row>
    <row r="118" spans="3:38" s="2" customFormat="1" ht="15.75" customHeight="1">
      <c r="C118" s="260" t="str">
        <f>'AMZN Auto Part MASTER'!$BY$4</f>
        <v>Chain</v>
      </c>
      <c r="D118" s="17" t="s">
        <v>73</v>
      </c>
      <c r="E118" s="264">
        <f>'AMZN Auto Part MASTER'!$BY$15</f>
        <v>0</v>
      </c>
      <c r="F118" s="264">
        <f>'AMZN Auto Part MASTER'!$BY$16</f>
        <v>0.15</v>
      </c>
      <c r="G118" s="264">
        <f>'AMZN Auto Part MASTER'!$BY$17</f>
        <v>0.4</v>
      </c>
      <c r="H118" s="264">
        <f>'AMZN Auto Part MASTER'!$BY$18</f>
        <v>0.2</v>
      </c>
      <c r="I118" s="264">
        <f>'AMZN Auto Part MASTER'!$BY$19</f>
        <v>0</v>
      </c>
      <c r="J118" s="264">
        <f>'AMZN Auto Part MASTER'!$BY$20</f>
        <v>0.15</v>
      </c>
      <c r="K118" s="264">
        <f>'AMZN Auto Part MASTER'!$BY$21</f>
        <v>0</v>
      </c>
      <c r="L118" s="264">
        <f>'AMZN Auto Part MASTER'!$BY$22</f>
        <v>0</v>
      </c>
      <c r="M118" s="264">
        <f>'AMZN Auto Part MASTER'!$BY$23</f>
        <v>0</v>
      </c>
      <c r="N118" s="264">
        <f>'AMZN Auto Part MASTER'!$BY$24</f>
        <v>0.1</v>
      </c>
      <c r="O118" s="28"/>
      <c r="P118" s="264" t="str">
        <f>'AMZN Auto Part MASTER'!$BY$25</f>
        <v>Dealer and all others</v>
      </c>
      <c r="Q118" s="47"/>
      <c r="R118" s="47"/>
      <c r="S118" s="47"/>
      <c r="T118" s="47"/>
      <c r="U118" s="47" t="str">
        <f>INDEX('AMZN Auto Part MASTER'!$6:$6,MATCH('3. Suppliers'!X118,'AMZN Auto Part MASTER'!$3:$3,0))</f>
        <v>Tampa, FL</v>
      </c>
      <c r="V118" s="47" t="str">
        <f>INDEX('AMZN Auto Part MASTER'!$5:$5,MATCH('3. Suppliers'!X118,'AMZN Auto Part MASTER'!$3:$3,0))</f>
        <v>Assistant Manager</v>
      </c>
      <c r="W118" s="260" t="str">
        <f>'AMZN Auto Part MASTER'!$BY$4</f>
        <v>Chain</v>
      </c>
      <c r="X118" s="17" t="s">
        <v>73</v>
      </c>
      <c r="Y118" s="264" t="str">
        <f>'AMZN Auto Part MASTER'!$BY$26</f>
        <v>They have what we need and can deliver the quickest.</v>
      </c>
      <c r="Z118" s="18"/>
      <c r="AA118" s="135"/>
      <c r="AB118" s="360" t="s">
        <v>495</v>
      </c>
      <c r="AC118" s="360" t="s">
        <v>298</v>
      </c>
      <c r="AD118" s="223"/>
      <c r="AE118" s="223"/>
      <c r="AF118" s="208"/>
      <c r="AG118" s="264" t="str">
        <f>'AMZN Auto Part MASTER'!$BY$27</f>
        <v>No</v>
      </c>
      <c r="AH118" s="66"/>
      <c r="AI118" s="264">
        <f>'AMZN Auto Part MASTER'!$BY$28</f>
        <v>0</v>
      </c>
      <c r="AJ118" s="235"/>
      <c r="AK118" s="361"/>
      <c r="AL118" s="223"/>
    </row>
    <row r="119" spans="3:38" s="2" customFormat="1" ht="15.75" customHeight="1">
      <c r="C119" s="260" t="str">
        <f>'AMZN Auto Part MASTER'!$BZ$4</f>
        <v>Chain</v>
      </c>
      <c r="D119" s="17" t="s">
        <v>74</v>
      </c>
      <c r="E119" s="264">
        <f>'AMZN Auto Part MASTER'!$BZ$15</f>
        <v>0</v>
      </c>
      <c r="F119" s="264">
        <f>'AMZN Auto Part MASTER'!$BZ$16</f>
        <v>0.15</v>
      </c>
      <c r="G119" s="264">
        <f>'AMZN Auto Part MASTER'!$BZ$17</f>
        <v>0.35</v>
      </c>
      <c r="H119" s="264">
        <f>'AMZN Auto Part MASTER'!$BZ$18</f>
        <v>0.2</v>
      </c>
      <c r="I119" s="264">
        <f>'AMZN Auto Part MASTER'!$BZ$19</f>
        <v>0</v>
      </c>
      <c r="J119" s="264">
        <f>'AMZN Auto Part MASTER'!$BZ$20</f>
        <v>0.2</v>
      </c>
      <c r="K119" s="264">
        <f>'AMZN Auto Part MASTER'!$BZ$21</f>
        <v>0</v>
      </c>
      <c r="L119" s="264">
        <f>'AMZN Auto Part MASTER'!$BZ$22</f>
        <v>0</v>
      </c>
      <c r="M119" s="264">
        <f>'AMZN Auto Part MASTER'!$BZ$23</f>
        <v>0</v>
      </c>
      <c r="N119" s="264">
        <f>'AMZN Auto Part MASTER'!$BZ$24</f>
        <v>0.1</v>
      </c>
      <c r="O119" s="28"/>
      <c r="P119" s="264" t="str">
        <f>'AMZN Auto Part MASTER'!$BZ$25</f>
        <v>Dealer and all others</v>
      </c>
      <c r="Q119" s="47"/>
      <c r="R119" s="47"/>
      <c r="S119" s="47"/>
      <c r="T119" s="47"/>
      <c r="U119" s="47" t="str">
        <f>INDEX('AMZN Auto Part MASTER'!$6:$6,MATCH('3. Suppliers'!X119,'AMZN Auto Part MASTER'!$3:$3,0))</f>
        <v>Atlanta, GA</v>
      </c>
      <c r="V119" s="47" t="str">
        <f>INDEX('AMZN Auto Part MASTER'!$5:$5,MATCH('3. Suppliers'!X119,'AMZN Auto Part MASTER'!$3:$3,0))</f>
        <v>Assistant Manager</v>
      </c>
      <c r="W119" s="260" t="str">
        <f>'AMZN Auto Part MASTER'!$BZ$4</f>
        <v>Chain</v>
      </c>
      <c r="X119" s="17" t="s">
        <v>74</v>
      </c>
      <c r="Y119" s="264" t="str">
        <f>'AMZN Auto Part MASTER'!$BZ$26</f>
        <v>They have what we need when we need it at best price too.</v>
      </c>
      <c r="Z119" s="18"/>
      <c r="AA119" s="114"/>
      <c r="AB119" s="360" t="s">
        <v>495</v>
      </c>
      <c r="AC119" s="297" t="s">
        <v>270</v>
      </c>
      <c r="AD119" s="360" t="s">
        <v>298</v>
      </c>
      <c r="AE119" s="223"/>
      <c r="AF119" s="208"/>
      <c r="AG119" s="264" t="str">
        <f>'AMZN Auto Part MASTER'!$BZ$27</f>
        <v>No</v>
      </c>
      <c r="AH119" s="66"/>
      <c r="AI119" s="264">
        <f>'AMZN Auto Part MASTER'!$BZ$28</f>
        <v>0</v>
      </c>
      <c r="AJ119" s="235"/>
      <c r="AK119" s="361"/>
      <c r="AL119" s="223"/>
    </row>
    <row r="120" spans="3:38" s="2" customFormat="1" ht="15.75" customHeight="1">
      <c r="C120" s="260" t="str">
        <f>'AMZN Auto Part MASTER'!$CA$4</f>
        <v>Chain</v>
      </c>
      <c r="D120" s="17" t="s">
        <v>75</v>
      </c>
      <c r="E120" s="264">
        <f>'AMZN Auto Part MASTER'!$CA$15</f>
        <v>0</v>
      </c>
      <c r="F120" s="264">
        <f>'AMZN Auto Part MASTER'!$CA$16</f>
        <v>0.1</v>
      </c>
      <c r="G120" s="264">
        <f>'AMZN Auto Part MASTER'!$CA$17</f>
        <v>0.25</v>
      </c>
      <c r="H120" s="264">
        <f>'AMZN Auto Part MASTER'!$CA$18</f>
        <v>0.15</v>
      </c>
      <c r="I120" s="264">
        <f>'AMZN Auto Part MASTER'!$CA$19</f>
        <v>0</v>
      </c>
      <c r="J120" s="264">
        <f>'AMZN Auto Part MASTER'!$CA$20</f>
        <v>0.1</v>
      </c>
      <c r="K120" s="264">
        <f>'AMZN Auto Part MASTER'!$CA$21</f>
        <v>0</v>
      </c>
      <c r="L120" s="264">
        <f>'AMZN Auto Part MASTER'!$CA$22</f>
        <v>0</v>
      </c>
      <c r="M120" s="264">
        <f>'AMZN Auto Part MASTER'!$CA$23</f>
        <v>0</v>
      </c>
      <c r="N120" s="264">
        <f>'AMZN Auto Part MASTER'!$CA$24</f>
        <v>0.4</v>
      </c>
      <c r="O120" s="28"/>
      <c r="P120" s="264" t="str">
        <f>'AMZN Auto Part MASTER'!$CA$25</f>
        <v>Our inventory 30%, dealer 3%, Parks, Bumper to Bumper, and Keystone 7% total.</v>
      </c>
      <c r="Q120" s="47"/>
      <c r="R120" s="47"/>
      <c r="S120" s="47"/>
      <c r="T120" s="47"/>
      <c r="U120" s="47" t="str">
        <f>INDEX('AMZN Auto Part MASTER'!$6:$6,MATCH('3. Suppliers'!X120,'AMZN Auto Part MASTER'!$3:$3,0))</f>
        <v>N. Charleston, SC</v>
      </c>
      <c r="V120" s="47" t="str">
        <f>INDEX('AMZN Auto Part MASTER'!$5:$5,MATCH('3. Suppliers'!X120,'AMZN Auto Part MASTER'!$3:$3,0))</f>
        <v>Assistant Manager</v>
      </c>
      <c r="W120" s="260" t="str">
        <f>'AMZN Auto Part MASTER'!$CA$4</f>
        <v>Chain</v>
      </c>
      <c r="X120" s="17" t="s">
        <v>75</v>
      </c>
      <c r="Y120" s="264" t="str">
        <f>'AMZN Auto Part MASTER'!$CA$26</f>
        <v>That's our in-house corporate inventory. The best price and quality and on hand.</v>
      </c>
      <c r="Z120" s="18"/>
      <c r="AA120" s="18"/>
      <c r="AB120" s="297" t="s">
        <v>270</v>
      </c>
      <c r="AC120" s="223" t="s">
        <v>213</v>
      </c>
      <c r="AD120" s="223"/>
      <c r="AE120" s="223"/>
      <c r="AF120" s="208"/>
      <c r="AG120" s="264" t="str">
        <f>'AMZN Auto Part MASTER'!$CA$27</f>
        <v>Yes</v>
      </c>
      <c r="AH120" s="66"/>
      <c r="AI120" s="264" t="str">
        <f>'AMZN Auto Part MASTER'!$CA$28</f>
        <v>Our inventory has grown.</v>
      </c>
      <c r="AJ120" s="224" t="s">
        <v>495</v>
      </c>
      <c r="AK120" s="361"/>
      <c r="AL120" s="223"/>
    </row>
    <row r="121" spans="3:38" s="2" customFormat="1" ht="15.75" customHeight="1">
      <c r="C121" s="260" t="str">
        <f>'AMZN Auto Part MASTER'!$CB$4</f>
        <v>Chain</v>
      </c>
      <c r="D121" s="17" t="s">
        <v>76</v>
      </c>
      <c r="E121" s="264">
        <f>'AMZN Auto Part MASTER'!$CB$15</f>
        <v>0</v>
      </c>
      <c r="F121" s="264">
        <f>'AMZN Auto Part MASTER'!$CB$16</f>
        <v>0.6</v>
      </c>
      <c r="G121" s="264">
        <f>'AMZN Auto Part MASTER'!$CB$17</f>
        <v>0</v>
      </c>
      <c r="H121" s="264">
        <f>'AMZN Auto Part MASTER'!$CB$18</f>
        <v>0.3</v>
      </c>
      <c r="I121" s="264">
        <f>'AMZN Auto Part MASTER'!$CB$19</f>
        <v>0</v>
      </c>
      <c r="J121" s="264">
        <f>'AMZN Auto Part MASTER'!$CB$20</f>
        <v>0</v>
      </c>
      <c r="K121" s="264">
        <f>'AMZN Auto Part MASTER'!$CB$21</f>
        <v>0</v>
      </c>
      <c r="L121" s="264">
        <f>'AMZN Auto Part MASTER'!$CB$22</f>
        <v>0</v>
      </c>
      <c r="M121" s="264">
        <f>'AMZN Auto Part MASTER'!$CB$23</f>
        <v>0</v>
      </c>
      <c r="N121" s="264">
        <f>'AMZN Auto Part MASTER'!$CB$24</f>
        <v>0.1</v>
      </c>
      <c r="O121" s="28"/>
      <c r="P121" s="264" t="str">
        <f>'AMZN Auto Part MASTER'!$CB$25</f>
        <v>All others</v>
      </c>
      <c r="Q121" s="47"/>
      <c r="R121" s="47"/>
      <c r="S121" s="47"/>
      <c r="T121" s="47"/>
      <c r="U121" s="47" t="str">
        <f>INDEX('AMZN Auto Part MASTER'!$6:$6,MATCH('3. Suppliers'!X121,'AMZN Auto Part MASTER'!$3:$3,0))</f>
        <v>Jackson, TN</v>
      </c>
      <c r="V121" s="47" t="str">
        <f>INDEX('AMZN Auto Part MASTER'!$5:$5,MATCH('3. Suppliers'!X121,'AMZN Auto Part MASTER'!$3:$3,0))</f>
        <v>Manager</v>
      </c>
      <c r="W121" s="260" t="str">
        <f>'AMZN Auto Part MASTER'!$CB$4</f>
        <v>Chain</v>
      </c>
      <c r="X121" s="17" t="s">
        <v>76</v>
      </c>
      <c r="Y121" s="264" t="str">
        <f>'AMZN Auto Part MASTER'!$CB$26</f>
        <v>Best service, part availability and price, most often.</v>
      </c>
      <c r="Z121" s="18"/>
      <c r="AA121" s="18"/>
      <c r="AB121" s="360" t="s">
        <v>210</v>
      </c>
      <c r="AC121" s="360" t="s">
        <v>495</v>
      </c>
      <c r="AD121" s="297" t="s">
        <v>270</v>
      </c>
      <c r="AE121" s="224"/>
      <c r="AF121" s="15"/>
      <c r="AG121" s="264" t="str">
        <f>'AMZN Auto Part MASTER'!$CB$27</f>
        <v>Yes</v>
      </c>
      <c r="AH121" s="66"/>
      <c r="AI121" s="264" t="str">
        <f>'AMZN Auto Part MASTER'!$CB$28</f>
        <v>As above.</v>
      </c>
      <c r="AJ121" s="223" t="s">
        <v>210</v>
      </c>
      <c r="AK121" s="223" t="s">
        <v>495</v>
      </c>
      <c r="AL121" s="223" t="s">
        <v>270</v>
      </c>
    </row>
    <row r="122" spans="3:38" s="2" customFormat="1" ht="15.75" customHeight="1">
      <c r="C122" s="260" t="str">
        <f>'AMZN Auto Part MASTER'!$CC$4</f>
        <v>Chain</v>
      </c>
      <c r="D122" s="17" t="s">
        <v>77</v>
      </c>
      <c r="E122" s="264">
        <f>'AMZN Auto Part MASTER'!$CC$15</f>
        <v>0</v>
      </c>
      <c r="F122" s="264">
        <f>'AMZN Auto Part MASTER'!$CC$16</f>
        <v>0</v>
      </c>
      <c r="G122" s="264">
        <f>'AMZN Auto Part MASTER'!$CC$17</f>
        <v>0.6</v>
      </c>
      <c r="H122" s="264">
        <f>'AMZN Auto Part MASTER'!$CC$18</f>
        <v>0.2</v>
      </c>
      <c r="I122" s="264">
        <f>'AMZN Auto Part MASTER'!$CC$19</f>
        <v>0</v>
      </c>
      <c r="J122" s="264">
        <f>'AMZN Auto Part MASTER'!$CC$20</f>
        <v>0.05</v>
      </c>
      <c r="K122" s="264">
        <f>'AMZN Auto Part MASTER'!$CC$21</f>
        <v>0</v>
      </c>
      <c r="L122" s="264">
        <f>'AMZN Auto Part MASTER'!$CC$22</f>
        <v>0</v>
      </c>
      <c r="M122" s="264">
        <f>'AMZN Auto Part MASTER'!$CC$23</f>
        <v>0</v>
      </c>
      <c r="N122" s="264">
        <f>'AMZN Auto Part MASTER'!$CC$24</f>
        <v>0.15</v>
      </c>
      <c r="O122" s="28"/>
      <c r="P122" s="264" t="str">
        <f>'AMZN Auto Part MASTER'!$CC$25</f>
        <v>All others</v>
      </c>
      <c r="Q122" s="47"/>
      <c r="R122" s="47"/>
      <c r="S122" s="47"/>
      <c r="T122" s="47"/>
      <c r="U122" s="47" t="str">
        <f>INDEX('AMZN Auto Part MASTER'!$6:$6,MATCH('3. Suppliers'!X122,'AMZN Auto Part MASTER'!$3:$3,0))</f>
        <v>Montgomery, TX</v>
      </c>
      <c r="V122" s="47" t="str">
        <f>INDEX('AMZN Auto Part MASTER'!$5:$5,MATCH('3. Suppliers'!X122,'AMZN Auto Part MASTER'!$3:$3,0))</f>
        <v>Mechanic/Service Manager</v>
      </c>
      <c r="W122" s="260" t="str">
        <f>'AMZN Auto Part MASTER'!$CC$4</f>
        <v>Chain</v>
      </c>
      <c r="X122" s="17" t="s">
        <v>77</v>
      </c>
      <c r="Y122" s="264" t="str">
        <f>'AMZN Auto Part MASTER'!$CC$26</f>
        <v>Better parts (especially brakes), which we do a lot of.</v>
      </c>
      <c r="Z122" s="18"/>
      <c r="AA122" s="18"/>
      <c r="AB122" s="223" t="s">
        <v>213</v>
      </c>
      <c r="AC122" s="224"/>
      <c r="AD122" s="224"/>
      <c r="AE122" s="224"/>
      <c r="AF122" s="15"/>
      <c r="AG122" s="264" t="str">
        <f>'AMZN Auto Part MASTER'!$CC$27</f>
        <v>Yes</v>
      </c>
      <c r="AH122" s="66"/>
      <c r="AI122" s="264" t="str">
        <f>'AMZN Auto Part MASTER'!$CC$28</f>
        <v>As above.</v>
      </c>
      <c r="AJ122" s="223" t="s">
        <v>213</v>
      </c>
      <c r="AK122" s="224"/>
      <c r="AL122" s="224"/>
    </row>
    <row r="123" spans="3:38" s="2" customFormat="1" ht="15.75" customHeight="1">
      <c r="C123" s="260" t="str">
        <f>'AMZN Auto Part MASTER'!$CD$4</f>
        <v>Chain</v>
      </c>
      <c r="D123" s="17" t="s">
        <v>78</v>
      </c>
      <c r="E123" s="264">
        <f>'AMZN Auto Part MASTER'!$CD$15</f>
        <v>0</v>
      </c>
      <c r="F123" s="264">
        <f>'AMZN Auto Part MASTER'!$CD$16</f>
        <v>0.1</v>
      </c>
      <c r="G123" s="264">
        <f>'AMZN Auto Part MASTER'!$CD$17</f>
        <v>0.4</v>
      </c>
      <c r="H123" s="264">
        <f>'AMZN Auto Part MASTER'!$CD$18</f>
        <v>0.1</v>
      </c>
      <c r="I123" s="264">
        <f>'AMZN Auto Part MASTER'!$CD$19</f>
        <v>0</v>
      </c>
      <c r="J123" s="264">
        <f>'AMZN Auto Part MASTER'!$CD$20</f>
        <v>0.05</v>
      </c>
      <c r="K123" s="264">
        <f>'AMZN Auto Part MASTER'!$CD$21</f>
        <v>0.05</v>
      </c>
      <c r="L123" s="264">
        <f>'AMZN Auto Part MASTER'!$CD$22</f>
        <v>0</v>
      </c>
      <c r="M123" s="264">
        <f>'AMZN Auto Part MASTER'!$CD$23</f>
        <v>0</v>
      </c>
      <c r="N123" s="264">
        <f>'AMZN Auto Part MASTER'!$CD$24</f>
        <v>0.3</v>
      </c>
      <c r="O123" s="28"/>
      <c r="P123" s="264" t="str">
        <f>'AMZN Auto Part MASTER'!$CD$25</f>
        <v>In-house mobile oil and filters.</v>
      </c>
      <c r="Q123" s="47"/>
      <c r="R123" s="47"/>
      <c r="S123" s="47"/>
      <c r="T123" s="47"/>
      <c r="U123" s="47" t="str">
        <f>INDEX('AMZN Auto Part MASTER'!$6:$6,MATCH('3. Suppliers'!X123,'AMZN Auto Part MASTER'!$3:$3,0))</f>
        <v>Bloomington, IL</v>
      </c>
      <c r="V123" s="47" t="str">
        <f>INDEX('AMZN Auto Part MASTER'!$5:$5,MATCH('3. Suppliers'!X123,'AMZN Auto Part MASTER'!$3:$3,0))</f>
        <v>Assistant Manager</v>
      </c>
      <c r="W123" s="260" t="str">
        <f>'AMZN Auto Part MASTER'!$CD$4</f>
        <v>Chain</v>
      </c>
      <c r="X123" s="17" t="s">
        <v>78</v>
      </c>
      <c r="Y123" s="264" t="str">
        <f>'AMZN Auto Part MASTER'!$CD$26</f>
        <v>Best quality and availability and they're closest to us.</v>
      </c>
      <c r="Z123" s="18"/>
      <c r="AA123" s="18"/>
      <c r="AB123" s="223" t="s">
        <v>213</v>
      </c>
      <c r="AC123" s="223" t="s">
        <v>233</v>
      </c>
      <c r="AD123" s="224" t="s">
        <v>495</v>
      </c>
      <c r="AE123" s="224"/>
      <c r="AF123" s="15"/>
      <c r="AG123" s="264" t="str">
        <f>'AMZN Auto Part MASTER'!$CD$27</f>
        <v>No</v>
      </c>
      <c r="AH123" s="66"/>
      <c r="AI123" s="264">
        <f>'AMZN Auto Part MASTER'!$CD$28</f>
        <v>0</v>
      </c>
      <c r="AJ123" s="235"/>
      <c r="AK123" s="361"/>
      <c r="AL123" s="223"/>
    </row>
    <row r="124" spans="3:38" s="2" customFormat="1" ht="15.75" customHeight="1">
      <c r="C124" s="260" t="str">
        <f>'AMZN Auto Part MASTER'!$CE$4</f>
        <v>Chain</v>
      </c>
      <c r="D124" s="17" t="s">
        <v>79</v>
      </c>
      <c r="E124" s="264">
        <f>'AMZN Auto Part MASTER'!$CE$15</f>
        <v>0</v>
      </c>
      <c r="F124" s="264">
        <f>'AMZN Auto Part MASTER'!$CE$16</f>
        <v>0</v>
      </c>
      <c r="G124" s="264">
        <f>'AMZN Auto Part MASTER'!$CE$17</f>
        <v>0.65</v>
      </c>
      <c r="H124" s="264">
        <f>'AMZN Auto Part MASTER'!$CE$18</f>
        <v>0</v>
      </c>
      <c r="I124" s="264">
        <f>'AMZN Auto Part MASTER'!$CE$19</f>
        <v>0</v>
      </c>
      <c r="J124" s="264">
        <f>'AMZN Auto Part MASTER'!$CE$20</f>
        <v>0</v>
      </c>
      <c r="K124" s="264">
        <f>'AMZN Auto Part MASTER'!$CE$21</f>
        <v>0</v>
      </c>
      <c r="L124" s="264">
        <f>'AMZN Auto Part MASTER'!$CE$22</f>
        <v>0</v>
      </c>
      <c r="M124" s="264">
        <f>'AMZN Auto Part MASTER'!$CE$23</f>
        <v>0</v>
      </c>
      <c r="N124" s="264">
        <f>'AMZN Auto Part MASTER'!$CE$24</f>
        <v>0.35</v>
      </c>
      <c r="O124" s="28"/>
      <c r="P124" s="264" t="str">
        <f>'AMZN Auto Part MASTER'!$CE$25</f>
        <v>30% our in-house oil and filters, 5% all others.</v>
      </c>
      <c r="Q124" s="47"/>
      <c r="R124" s="47"/>
      <c r="S124" s="47"/>
      <c r="T124" s="47"/>
      <c r="U124" s="47" t="str">
        <f>INDEX('AMZN Auto Part MASTER'!$6:$6,MATCH('3. Suppliers'!X124,'AMZN Auto Part MASTER'!$3:$3,0))</f>
        <v>Greensboro, NC</v>
      </c>
      <c r="V124" s="47" t="str">
        <f>INDEX('AMZN Auto Part MASTER'!$5:$5,MATCH('3. Suppliers'!X124,'AMZN Auto Part MASTER'!$3:$3,0))</f>
        <v>Shift Co-Manager</v>
      </c>
      <c r="W124" s="260" t="str">
        <f>'AMZN Auto Part MASTER'!$CE$4</f>
        <v>Chain</v>
      </c>
      <c r="X124" s="17" t="s">
        <v>79</v>
      </c>
      <c r="Y124" s="264" t="str">
        <f>'AMZN Auto Part MASTER'!$CE$26</f>
        <v>Best reliable service, warranties, and prices.</v>
      </c>
      <c r="Z124" s="18"/>
      <c r="AA124" s="18"/>
      <c r="AB124" s="360" t="s">
        <v>210</v>
      </c>
      <c r="AC124" s="297" t="s">
        <v>270</v>
      </c>
      <c r="AD124" s="360" t="s">
        <v>271</v>
      </c>
      <c r="AE124" s="224"/>
      <c r="AF124" s="114"/>
      <c r="AG124" s="264" t="str">
        <f>'AMZN Auto Part MASTER'!$CE$27</f>
        <v>No</v>
      </c>
      <c r="AH124" s="66"/>
      <c r="AI124" s="264">
        <f>'AMZN Auto Part MASTER'!$CE$28</f>
        <v>0</v>
      </c>
      <c r="AJ124" s="235"/>
      <c r="AK124" s="361"/>
      <c r="AL124" s="223"/>
    </row>
    <row r="125" spans="3:38" s="2" customFormat="1" ht="15.75" customHeight="1">
      <c r="C125" s="260" t="str">
        <f>'AMZN Auto Part MASTER'!$CF$4</f>
        <v>Chain</v>
      </c>
      <c r="D125" s="17" t="s">
        <v>80</v>
      </c>
      <c r="E125" s="264">
        <f>'AMZN Auto Part MASTER'!$CF$15</f>
        <v>0</v>
      </c>
      <c r="F125" s="264">
        <f>'AMZN Auto Part MASTER'!$CF$16</f>
        <v>0.35</v>
      </c>
      <c r="G125" s="264">
        <f>'AMZN Auto Part MASTER'!$CF$17</f>
        <v>0.2</v>
      </c>
      <c r="H125" s="264">
        <f>'AMZN Auto Part MASTER'!$CF$18</f>
        <v>0</v>
      </c>
      <c r="I125" s="264">
        <f>'AMZN Auto Part MASTER'!$CF$19</f>
        <v>0</v>
      </c>
      <c r="J125" s="264">
        <f>'AMZN Auto Part MASTER'!$CF$20</f>
        <v>0.1</v>
      </c>
      <c r="K125" s="264">
        <f>'AMZN Auto Part MASTER'!$CF$21</f>
        <v>0</v>
      </c>
      <c r="L125" s="264">
        <f>'AMZN Auto Part MASTER'!$CF$22</f>
        <v>0</v>
      </c>
      <c r="M125" s="264">
        <f>'AMZN Auto Part MASTER'!$CF$23</f>
        <v>0</v>
      </c>
      <c r="N125" s="264">
        <f>'AMZN Auto Part MASTER'!$CF$24</f>
        <v>0.4</v>
      </c>
      <c r="O125" s="28"/>
      <c r="P125" s="264" t="str">
        <f>'AMZN Auto Part MASTER'!$CF$25</f>
        <v>35% our in-house mobile oil, Castrol, and Royal Purple. Plus all other dealer, etc.</v>
      </c>
      <c r="Q125" s="47"/>
      <c r="R125" s="47"/>
      <c r="S125" s="47"/>
      <c r="T125" s="47"/>
      <c r="U125" s="47" t="str">
        <f>INDEX('AMZN Auto Part MASTER'!$6:$6,MATCH('3. Suppliers'!X125,'AMZN Auto Part MASTER'!$3:$3,0))</f>
        <v>Lehigh Acres, FL</v>
      </c>
      <c r="V125" s="47" t="str">
        <f>INDEX('AMZN Auto Part MASTER'!$5:$5,MATCH('3. Suppliers'!X125,'AMZN Auto Part MASTER'!$3:$3,0))</f>
        <v>Assistant Manager</v>
      </c>
      <c r="W125" s="260" t="str">
        <f>'AMZN Auto Part MASTER'!$CF$4</f>
        <v>Chain</v>
      </c>
      <c r="X125" s="17" t="s">
        <v>80</v>
      </c>
      <c r="Y125" s="264" t="str">
        <f>'AMZN Auto Part MASTER'!$CF$26</f>
        <v>Reliable available best quality and price.</v>
      </c>
      <c r="Z125" s="18"/>
      <c r="AA125" s="18"/>
      <c r="AB125" s="360" t="s">
        <v>271</v>
      </c>
      <c r="AC125" s="223" t="s">
        <v>495</v>
      </c>
      <c r="AD125" s="223" t="s">
        <v>213</v>
      </c>
      <c r="AE125" s="297" t="s">
        <v>270</v>
      </c>
      <c r="AF125" s="114"/>
      <c r="AG125" s="264" t="str">
        <f>'AMZN Auto Part MASTER'!$CF$27</f>
        <v>Yes</v>
      </c>
      <c r="AH125" s="66"/>
      <c r="AI125" s="264" t="str">
        <f>'AMZN Auto Part MASTER'!$CF$28</f>
        <v>Featuring our in-house oil and using AutoZone more due to availability, price and customer service.</v>
      </c>
      <c r="AJ125" s="224" t="s">
        <v>495</v>
      </c>
      <c r="AK125" s="224" t="s">
        <v>215</v>
      </c>
      <c r="AL125" s="224" t="s">
        <v>210</v>
      </c>
    </row>
    <row r="126" spans="3:38" s="2" customFormat="1" ht="15.75" customHeight="1">
      <c r="C126" s="260" t="str">
        <f>'AMZN Auto Part MASTER'!$CG$4</f>
        <v>Chain</v>
      </c>
      <c r="D126" s="17" t="s">
        <v>81</v>
      </c>
      <c r="E126" s="264">
        <f>'AMZN Auto Part MASTER'!$CG$15</f>
        <v>0</v>
      </c>
      <c r="F126" s="264">
        <f>'AMZN Auto Part MASTER'!$CG$16</f>
        <v>0.33</v>
      </c>
      <c r="G126" s="264">
        <f>'AMZN Auto Part MASTER'!$CG$17</f>
        <v>0.33</v>
      </c>
      <c r="H126" s="264">
        <f>'AMZN Auto Part MASTER'!$CG$18</f>
        <v>0.04</v>
      </c>
      <c r="I126" s="264">
        <f>'AMZN Auto Part MASTER'!$CG$19</f>
        <v>0</v>
      </c>
      <c r="J126" s="264">
        <f>'AMZN Auto Part MASTER'!$CG$20</f>
        <v>0</v>
      </c>
      <c r="K126" s="264">
        <f>'AMZN Auto Part MASTER'!$CG$21</f>
        <v>0</v>
      </c>
      <c r="L126" s="264">
        <f>'AMZN Auto Part MASTER'!$CG$22</f>
        <v>0</v>
      </c>
      <c r="M126" s="264">
        <f>'AMZN Auto Part MASTER'!$CG$23</f>
        <v>0</v>
      </c>
      <c r="N126" s="264">
        <f>'AMZN Auto Part MASTER'!$CG$24</f>
        <v>0.3</v>
      </c>
      <c r="O126" s="28"/>
      <c r="P126" s="264" t="str">
        <f>'AMZN Auto Part MASTER'!$CG$25</f>
        <v>Smythe 25%, 5% all other</v>
      </c>
      <c r="Q126" s="47"/>
      <c r="R126" s="47"/>
      <c r="S126" s="47"/>
      <c r="T126" s="47"/>
      <c r="U126" s="47" t="str">
        <f>INDEX('AMZN Auto Part MASTER'!$6:$6,MATCH('3. Suppliers'!X126,'AMZN Auto Part MASTER'!$3:$3,0))</f>
        <v>Cincinnati, OH</v>
      </c>
      <c r="V126" s="47" t="str">
        <f>INDEX('AMZN Auto Part MASTER'!$5:$5,MATCH('3. Suppliers'!X126,'AMZN Auto Part MASTER'!$3:$3,0))</f>
        <v>Assistant Manager</v>
      </c>
      <c r="W126" s="260" t="str">
        <f>'AMZN Auto Part MASTER'!$CG$4</f>
        <v>Chain</v>
      </c>
      <c r="X126" s="17" t="s">
        <v>81</v>
      </c>
      <c r="Y126" s="264" t="str">
        <f>'AMZN Auto Part MASTER'!$CG$26</f>
        <v>They have what we need when we need it at best price usually.</v>
      </c>
      <c r="Z126" s="18"/>
      <c r="AA126" s="18"/>
      <c r="AB126" s="360" t="s">
        <v>495</v>
      </c>
      <c r="AC126" s="297" t="s">
        <v>270</v>
      </c>
      <c r="AD126" s="360" t="s">
        <v>298</v>
      </c>
      <c r="AE126" s="223"/>
      <c r="AF126" s="114"/>
      <c r="AG126" s="264" t="str">
        <f>'AMZN Auto Part MASTER'!$CG$27</f>
        <v>No</v>
      </c>
      <c r="AH126" s="66"/>
      <c r="AI126" s="264">
        <f>'AMZN Auto Part MASTER'!$CG$28</f>
        <v>0</v>
      </c>
      <c r="AJ126" s="235"/>
      <c r="AK126" s="361"/>
      <c r="AL126" s="224"/>
    </row>
    <row r="127" spans="3:38" s="2" customFormat="1" ht="15.75" customHeight="1">
      <c r="C127" s="260" t="str">
        <f>'AMZN Auto Part MASTER'!$CH$4</f>
        <v>Chain</v>
      </c>
      <c r="D127" s="17" t="s">
        <v>82</v>
      </c>
      <c r="E127" s="264">
        <f>'AMZN Auto Part MASTER'!$CH$15</f>
        <v>0</v>
      </c>
      <c r="F127" s="264">
        <f>'AMZN Auto Part MASTER'!$CH$16</f>
        <v>0.2</v>
      </c>
      <c r="G127" s="264">
        <f>'AMZN Auto Part MASTER'!$CH$17</f>
        <v>0.25</v>
      </c>
      <c r="H127" s="264">
        <f>'AMZN Auto Part MASTER'!$CH$18</f>
        <v>0</v>
      </c>
      <c r="I127" s="264">
        <f>'AMZN Auto Part MASTER'!$CH$19</f>
        <v>0</v>
      </c>
      <c r="J127" s="264">
        <f>'AMZN Auto Part MASTER'!$CH$20</f>
        <v>0.15</v>
      </c>
      <c r="K127" s="264">
        <f>'AMZN Auto Part MASTER'!$CH$21</f>
        <v>0</v>
      </c>
      <c r="L127" s="264">
        <f>'AMZN Auto Part MASTER'!$CH$22</f>
        <v>0</v>
      </c>
      <c r="M127" s="264">
        <f>'AMZN Auto Part MASTER'!$CH$23</f>
        <v>0.3</v>
      </c>
      <c r="N127" s="264">
        <f>'AMZN Auto Part MASTER'!$CH$24</f>
        <v>0.1</v>
      </c>
      <c r="O127" s="28"/>
      <c r="P127" s="264" t="str">
        <f>'AMZN Auto Part MASTER'!$CH$25</f>
        <v>Parts Authority and all others.</v>
      </c>
      <c r="Q127" s="47"/>
      <c r="R127" s="47"/>
      <c r="S127" s="47"/>
      <c r="T127" s="47"/>
      <c r="U127" s="47" t="str">
        <f>INDEX('AMZN Auto Part MASTER'!$6:$6,MATCH('3. Suppliers'!X127,'AMZN Auto Part MASTER'!$3:$3,0))</f>
        <v>Columbia, MD</v>
      </c>
      <c r="V127" s="47" t="str">
        <f>INDEX('AMZN Auto Part MASTER'!$5:$5,MATCH('3. Suppliers'!X127,'AMZN Auto Part MASTER'!$3:$3,0))</f>
        <v>Manager</v>
      </c>
      <c r="W127" s="260" t="str">
        <f>'AMZN Auto Part MASTER'!$CH$4</f>
        <v>Chain</v>
      </c>
      <c r="X127" s="17" t="s">
        <v>82</v>
      </c>
      <c r="Y127" s="264" t="str">
        <f>'AMZN Auto Part MASTER'!$CH$26</f>
        <v>Best quality and price, when we need it.</v>
      </c>
      <c r="Z127" s="18"/>
      <c r="AA127" s="18"/>
      <c r="AB127" s="223" t="s">
        <v>213</v>
      </c>
      <c r="AC127" s="297" t="s">
        <v>270</v>
      </c>
      <c r="AD127" s="360" t="s">
        <v>298</v>
      </c>
      <c r="AE127" s="224"/>
      <c r="AF127" s="134"/>
      <c r="AG127" s="264" t="str">
        <f>'AMZN Auto Part MASTER'!$CH$27</f>
        <v>Yes</v>
      </c>
      <c r="AH127" s="66"/>
      <c r="AI127" s="264" t="str">
        <f>'AMZN Auto Part MASTER'!$CH$28</f>
        <v>As above.</v>
      </c>
      <c r="AJ127" s="223" t="s">
        <v>213</v>
      </c>
      <c r="AK127" s="223" t="s">
        <v>270</v>
      </c>
      <c r="AL127" s="223" t="s">
        <v>298</v>
      </c>
    </row>
    <row r="128" spans="3:38" s="2" customFormat="1" ht="15.75" customHeight="1">
      <c r="C128" s="260" t="str">
        <f>'AMZN Auto Part MASTER'!$CI$4</f>
        <v>Chain</v>
      </c>
      <c r="D128" s="17" t="s">
        <v>83</v>
      </c>
      <c r="E128" s="264">
        <f>'AMZN Auto Part MASTER'!$CI$15</f>
        <v>0</v>
      </c>
      <c r="F128" s="264">
        <f>'AMZN Auto Part MASTER'!$CI$16</f>
        <v>0.1</v>
      </c>
      <c r="G128" s="264">
        <f>'AMZN Auto Part MASTER'!$CI$17</f>
        <v>0.2</v>
      </c>
      <c r="H128" s="264">
        <f>'AMZN Auto Part MASTER'!$CI$18</f>
        <v>0.3</v>
      </c>
      <c r="I128" s="264">
        <f>'AMZN Auto Part MASTER'!$CI$19</f>
        <v>0</v>
      </c>
      <c r="J128" s="264">
        <f>'AMZN Auto Part MASTER'!$CI$20</f>
        <v>0.05</v>
      </c>
      <c r="K128" s="264">
        <f>'AMZN Auto Part MASTER'!$CI$21</f>
        <v>0</v>
      </c>
      <c r="L128" s="264">
        <f>'AMZN Auto Part MASTER'!$CI$22</f>
        <v>0</v>
      </c>
      <c r="M128" s="264">
        <f>'AMZN Auto Part MASTER'!$CI$23</f>
        <v>0</v>
      </c>
      <c r="N128" s="264">
        <f>'AMZN Auto Part MASTER'!$CI$24</f>
        <v>0.35</v>
      </c>
      <c r="O128" s="28"/>
      <c r="P128" s="264" t="str">
        <f>'AMZN Auto Part MASTER'!$CI$25</f>
        <v>Pioneer and US Auto and all others.</v>
      </c>
      <c r="Q128" s="47"/>
      <c r="R128" s="47"/>
      <c r="S128" s="47"/>
      <c r="T128" s="47"/>
      <c r="U128" s="47" t="str">
        <f>INDEX('AMZN Auto Part MASTER'!$6:$6,MATCH('3. Suppliers'!X128,'AMZN Auto Part MASTER'!$3:$3,0))</f>
        <v>Hopkins, MN</v>
      </c>
      <c r="V128" s="47" t="str">
        <f>INDEX('AMZN Auto Part MASTER'!$5:$5,MATCH('3. Suppliers'!X128,'AMZN Auto Part MASTER'!$3:$3,0))</f>
        <v>Assistant Manager</v>
      </c>
      <c r="W128" s="260" t="str">
        <f>'AMZN Auto Part MASTER'!$CI$4</f>
        <v>Chain</v>
      </c>
      <c r="X128" s="17" t="s">
        <v>83</v>
      </c>
      <c r="Y128" s="264" t="str">
        <f>'AMZN Auto Part MASTER'!$CI$26</f>
        <v>They have what we need and are close by at best price.</v>
      </c>
      <c r="Z128" s="18"/>
      <c r="AA128" s="18"/>
      <c r="AB128" s="223" t="s">
        <v>495</v>
      </c>
      <c r="AC128" s="223" t="s">
        <v>233</v>
      </c>
      <c r="AD128" s="223" t="s">
        <v>270</v>
      </c>
      <c r="AE128" s="223"/>
      <c r="AF128" s="114"/>
      <c r="AG128" s="264" t="str">
        <f>'AMZN Auto Part MASTER'!$CI$27</f>
        <v>Yes</v>
      </c>
      <c r="AH128" s="66"/>
      <c r="AI128" s="264" t="str">
        <f>'AMZN Auto Part MASTER'!$CI$28</f>
        <v>As above.</v>
      </c>
      <c r="AJ128" s="223" t="s">
        <v>495</v>
      </c>
      <c r="AK128" s="223" t="s">
        <v>233</v>
      </c>
      <c r="AL128" s="223" t="s">
        <v>270</v>
      </c>
    </row>
    <row r="129" spans="3:38" s="2" customFormat="1" ht="15.75" customHeight="1">
      <c r="C129" s="260" t="str">
        <f>'AMZN Auto Part MASTER'!$CJ$4</f>
        <v>Chain</v>
      </c>
      <c r="D129" s="17" t="s">
        <v>84</v>
      </c>
      <c r="E129" s="264">
        <f>'AMZN Auto Part MASTER'!$CJ$15</f>
        <v>0</v>
      </c>
      <c r="F129" s="264">
        <f>'AMZN Auto Part MASTER'!$CJ$16</f>
        <v>0</v>
      </c>
      <c r="G129" s="264">
        <f>'AMZN Auto Part MASTER'!$CJ$17</f>
        <v>0</v>
      </c>
      <c r="H129" s="264">
        <f>'AMZN Auto Part MASTER'!$CJ$18</f>
        <v>0</v>
      </c>
      <c r="I129" s="264">
        <f>'AMZN Auto Part MASTER'!$CJ$19</f>
        <v>0</v>
      </c>
      <c r="J129" s="264">
        <f>'AMZN Auto Part MASTER'!$CJ$20</f>
        <v>0</v>
      </c>
      <c r="K129" s="264">
        <f>'AMZN Auto Part MASTER'!$CJ$21</f>
        <v>0</v>
      </c>
      <c r="L129" s="264">
        <f>'AMZN Auto Part MASTER'!$CJ$22</f>
        <v>0</v>
      </c>
      <c r="M129" s="264">
        <f>'AMZN Auto Part MASTER'!$CJ$23</f>
        <v>0</v>
      </c>
      <c r="N129" s="264">
        <f>'AMZN Auto Part MASTER'!$CJ$24</f>
        <v>1</v>
      </c>
      <c r="O129" s="28"/>
      <c r="P129" s="264" t="str">
        <f>'AMZN Auto Part MASTER'!$CJ$25</f>
        <v>5% dealer, 95% corporate supplied parts.</v>
      </c>
      <c r="Q129" s="47"/>
      <c r="R129" s="47"/>
      <c r="S129" s="47"/>
      <c r="T129" s="47"/>
      <c r="U129" s="47" t="str">
        <f>INDEX('AMZN Auto Part MASTER'!$6:$6,MATCH('3. Suppliers'!X129,'AMZN Auto Part MASTER'!$3:$3,0))</f>
        <v>Pittsburgh, PA</v>
      </c>
      <c r="V129" s="47" t="str">
        <f>INDEX('AMZN Auto Part MASTER'!$5:$5,MATCH('3. Suppliers'!X129,'AMZN Auto Part MASTER'!$3:$3,0))</f>
        <v>Assistant Manager</v>
      </c>
      <c r="W129" s="260" t="str">
        <f>'AMZN Auto Part MASTER'!$CJ$4</f>
        <v>Chain</v>
      </c>
      <c r="X129" s="17" t="s">
        <v>84</v>
      </c>
      <c r="Y129" s="264" t="str">
        <f>'AMZN Auto Part MASTER'!$CJ$26</f>
        <v>They're the most reliable at best cost.</v>
      </c>
      <c r="Z129" s="18"/>
      <c r="AA129" s="18"/>
      <c r="AB129" s="223" t="s">
        <v>271</v>
      </c>
      <c r="AC129" s="223" t="s">
        <v>270</v>
      </c>
      <c r="AD129" s="225"/>
      <c r="AE129" s="225"/>
      <c r="AF129" s="134"/>
      <c r="AG129" s="264" t="str">
        <f>'AMZN Auto Part MASTER'!$CJ$27</f>
        <v>No</v>
      </c>
      <c r="AH129" s="66"/>
      <c r="AI129" s="264">
        <f>'AMZN Auto Part MASTER'!$CJ$28</f>
        <v>0</v>
      </c>
      <c r="AJ129" s="235"/>
      <c r="AK129" s="361"/>
      <c r="AL129" s="223"/>
    </row>
    <row r="130" spans="3:38" s="2" customFormat="1" ht="15.75" customHeight="1">
      <c r="C130" s="260" t="str">
        <f>'AMZN Auto Part MASTER'!$CK$4</f>
        <v>Chain</v>
      </c>
      <c r="D130" s="17" t="s">
        <v>85</v>
      </c>
      <c r="E130" s="264">
        <f>'AMZN Auto Part MASTER'!$CK$15</f>
        <v>0</v>
      </c>
      <c r="F130" s="264">
        <f>'AMZN Auto Part MASTER'!$CK$16</f>
        <v>0</v>
      </c>
      <c r="G130" s="264">
        <f>'AMZN Auto Part MASTER'!$CK$17</f>
        <v>0.05</v>
      </c>
      <c r="H130" s="264">
        <f>'AMZN Auto Part MASTER'!$CK$18</f>
        <v>0.05</v>
      </c>
      <c r="I130" s="264">
        <f>'AMZN Auto Part MASTER'!$CK$19</f>
        <v>0</v>
      </c>
      <c r="J130" s="264">
        <f>'AMZN Auto Part MASTER'!$CK$20</f>
        <v>0</v>
      </c>
      <c r="K130" s="264">
        <f>'AMZN Auto Part MASTER'!$CK$21</f>
        <v>0</v>
      </c>
      <c r="L130" s="264">
        <f>'AMZN Auto Part MASTER'!$CK$22</f>
        <v>0</v>
      </c>
      <c r="M130" s="264">
        <f>'AMZN Auto Part MASTER'!$CK$23</f>
        <v>0</v>
      </c>
      <c r="N130" s="264">
        <f>'AMZN Auto Part MASTER'!$CK$24</f>
        <v>0.9</v>
      </c>
      <c r="O130" s="28"/>
      <c r="P130" s="264" t="str">
        <f>'AMZN Auto Part MASTER'!$CK$25</f>
        <v>85%FMP, 5% dealer</v>
      </c>
      <c r="Q130" s="47"/>
      <c r="R130" s="47"/>
      <c r="S130" s="47"/>
      <c r="T130" s="47"/>
      <c r="U130" s="47" t="str">
        <f>INDEX('AMZN Auto Part MASTER'!$6:$6,MATCH('3. Suppliers'!X130,'AMZN Auto Part MASTER'!$3:$3,0))</f>
        <v>Denver, CO</v>
      </c>
      <c r="V130" s="47" t="str">
        <f>INDEX('AMZN Auto Part MASTER'!$5:$5,MATCH('3. Suppliers'!X130,'AMZN Auto Part MASTER'!$3:$3,0))</f>
        <v>Manager</v>
      </c>
      <c r="W130" s="260" t="str">
        <f>'AMZN Auto Part MASTER'!$CK$4</f>
        <v>Chain</v>
      </c>
      <c r="X130" s="17" t="s">
        <v>85</v>
      </c>
      <c r="Y130" s="264" t="str">
        <f>'AMZN Auto Part MASTER'!$CK$26</f>
        <v>Best quality, best price, and best delivery and availability.</v>
      </c>
      <c r="Z130" s="18"/>
      <c r="AA130" s="18"/>
      <c r="AB130" s="223" t="s">
        <v>213</v>
      </c>
      <c r="AC130" s="225" t="s">
        <v>270</v>
      </c>
      <c r="AD130" s="225" t="s">
        <v>298</v>
      </c>
      <c r="AE130" s="223" t="s">
        <v>495</v>
      </c>
      <c r="AF130" s="20"/>
      <c r="AG130" s="264" t="str">
        <f>'AMZN Auto Part MASTER'!$CK$27</f>
        <v>No</v>
      </c>
      <c r="AH130" s="66"/>
      <c r="AI130" s="264">
        <f>'AMZN Auto Part MASTER'!$CK$28</f>
        <v>0</v>
      </c>
      <c r="AJ130" s="235"/>
      <c r="AK130" s="361"/>
      <c r="AL130" s="223"/>
    </row>
    <row r="131" spans="3:38" s="2" customFormat="1" ht="15.75" customHeight="1">
      <c r="C131" s="260">
        <f>'AMZN Auto Part MASTER'!$CL$4</f>
        <v>0</v>
      </c>
      <c r="D131" s="17" t="s">
        <v>362</v>
      </c>
      <c r="E131" s="264">
        <f>'AMZN Auto Part MASTER'!$CL$15</f>
        <v>0</v>
      </c>
      <c r="F131" s="264">
        <f>'AMZN Auto Part MASTER'!$CL$16</f>
        <v>0</v>
      </c>
      <c r="G131" s="264">
        <f>'AMZN Auto Part MASTER'!$CL$17</f>
        <v>0</v>
      </c>
      <c r="H131" s="264">
        <f>'AMZN Auto Part MASTER'!$CL$18</f>
        <v>0</v>
      </c>
      <c r="I131" s="264">
        <f>'AMZN Auto Part MASTER'!$CL$19</f>
        <v>0</v>
      </c>
      <c r="J131" s="264">
        <f>'AMZN Auto Part MASTER'!$CL$20</f>
        <v>0</v>
      </c>
      <c r="K131" s="264">
        <f>'AMZN Auto Part MASTER'!$CL$21</f>
        <v>0</v>
      </c>
      <c r="L131" s="264">
        <f>'AMZN Auto Part MASTER'!$CL$22</f>
        <v>0</v>
      </c>
      <c r="M131" s="264">
        <f>'AMZN Auto Part MASTER'!$CL$23</f>
        <v>0</v>
      </c>
      <c r="N131" s="264">
        <f>'AMZN Auto Part MASTER'!$CL$24</f>
        <v>0</v>
      </c>
      <c r="O131" s="28"/>
      <c r="P131" s="264">
        <f>'AMZN Auto Part MASTER'!$CL$25</f>
        <v>0</v>
      </c>
      <c r="Q131" s="47"/>
      <c r="R131" s="47"/>
      <c r="S131" s="47"/>
      <c r="T131" s="47"/>
      <c r="U131" s="47"/>
      <c r="V131" s="47"/>
      <c r="W131" s="47"/>
      <c r="Y131" s="264">
        <f>'AMZN Auto Part MASTER'!$CL$26</f>
        <v>0</v>
      </c>
      <c r="Z131" s="18"/>
      <c r="AA131" s="18"/>
      <c r="AB131" s="223"/>
      <c r="AC131" s="225"/>
      <c r="AD131" s="225"/>
      <c r="AE131" s="225"/>
      <c r="AF131" s="20"/>
      <c r="AG131" s="264">
        <f>'AMZN Auto Part MASTER'!$CL$27</f>
        <v>0</v>
      </c>
      <c r="AH131" s="66"/>
      <c r="AI131" s="264">
        <f>'AMZN Auto Part MASTER'!$CL$28</f>
        <v>0</v>
      </c>
      <c r="AJ131" s="235"/>
      <c r="AK131" s="361"/>
      <c r="AL131" s="223"/>
    </row>
    <row r="132" spans="3:38" s="2" customFormat="1" ht="15.75" customHeight="1">
      <c r="C132" s="260">
        <f>'AMZN Auto Part MASTER'!$CM$4</f>
        <v>0</v>
      </c>
      <c r="D132" s="17" t="s">
        <v>363</v>
      </c>
      <c r="E132" s="264">
        <f>'AMZN Auto Part MASTER'!$CM$15</f>
        <v>0</v>
      </c>
      <c r="F132" s="264">
        <f>'AMZN Auto Part MASTER'!$CM$16</f>
        <v>0</v>
      </c>
      <c r="G132" s="264">
        <f>'AMZN Auto Part MASTER'!$CM$17</f>
        <v>0</v>
      </c>
      <c r="H132" s="264">
        <f>'AMZN Auto Part MASTER'!$CM$18</f>
        <v>0</v>
      </c>
      <c r="I132" s="264">
        <f>'AMZN Auto Part MASTER'!$CM$19</f>
        <v>0</v>
      </c>
      <c r="J132" s="264">
        <f>'AMZN Auto Part MASTER'!$CM$20</f>
        <v>0</v>
      </c>
      <c r="K132" s="264">
        <f>'AMZN Auto Part MASTER'!$CM$21</f>
        <v>0</v>
      </c>
      <c r="L132" s="264">
        <f>'AMZN Auto Part MASTER'!$CM$22</f>
        <v>0</v>
      </c>
      <c r="M132" s="264">
        <f>'AMZN Auto Part MASTER'!$CM$23</f>
        <v>0</v>
      </c>
      <c r="N132" s="264">
        <f>'AMZN Auto Part MASTER'!$CM$24</f>
        <v>0</v>
      </c>
      <c r="O132" s="28"/>
      <c r="P132" s="264">
        <f>'AMZN Auto Part MASTER'!$CM$25</f>
        <v>0</v>
      </c>
      <c r="Q132" s="47"/>
      <c r="R132" s="47"/>
      <c r="S132" s="47"/>
      <c r="T132" s="47"/>
      <c r="U132" s="47"/>
      <c r="V132" s="47"/>
      <c r="W132" s="47"/>
      <c r="Y132" s="264">
        <f>'AMZN Auto Part MASTER'!$CM$26</f>
        <v>0</v>
      </c>
      <c r="Z132" s="18"/>
      <c r="AA132" s="18"/>
      <c r="AB132" s="225"/>
      <c r="AC132" s="225"/>
      <c r="AD132" s="225"/>
      <c r="AE132" s="225"/>
      <c r="AF132" s="20"/>
      <c r="AG132" s="264">
        <f>'AMZN Auto Part MASTER'!$CM$27</f>
        <v>0</v>
      </c>
      <c r="AH132" s="66"/>
      <c r="AI132" s="264">
        <f>'AMZN Auto Part MASTER'!$CM$28</f>
        <v>0</v>
      </c>
      <c r="AJ132" s="235"/>
      <c r="AK132" s="361"/>
      <c r="AL132" s="223"/>
    </row>
    <row r="133" spans="3:38" s="2" customFormat="1" ht="15.75" customHeight="1">
      <c r="C133" s="260">
        <f>'AMZN Auto Part MASTER'!$CN$4</f>
        <v>0</v>
      </c>
      <c r="D133" s="17" t="s">
        <v>364</v>
      </c>
      <c r="E133" s="264">
        <f>'AMZN Auto Part MASTER'!$CN$15</f>
        <v>0</v>
      </c>
      <c r="F133" s="264">
        <f>'AMZN Auto Part MASTER'!$CN$16</f>
        <v>0</v>
      </c>
      <c r="G133" s="264">
        <f>'AMZN Auto Part MASTER'!$CN$17</f>
        <v>0</v>
      </c>
      <c r="H133" s="264">
        <f>'AMZN Auto Part MASTER'!$CN$18</f>
        <v>0</v>
      </c>
      <c r="I133" s="264">
        <f>'AMZN Auto Part MASTER'!$CN$19</f>
        <v>0</v>
      </c>
      <c r="J133" s="264">
        <f>'AMZN Auto Part MASTER'!$CN$20</f>
        <v>0</v>
      </c>
      <c r="K133" s="264">
        <f>'AMZN Auto Part MASTER'!$CN$21</f>
        <v>0</v>
      </c>
      <c r="L133" s="264">
        <f>'AMZN Auto Part MASTER'!$CN$22</f>
        <v>0</v>
      </c>
      <c r="M133" s="264">
        <f>'AMZN Auto Part MASTER'!$CN$23</f>
        <v>0</v>
      </c>
      <c r="N133" s="264">
        <f>'AMZN Auto Part MASTER'!$CN$24</f>
        <v>0</v>
      </c>
      <c r="O133" s="28"/>
      <c r="P133" s="264">
        <f>'AMZN Auto Part MASTER'!$CN$25</f>
        <v>0</v>
      </c>
      <c r="Q133" s="47"/>
      <c r="R133" s="47"/>
      <c r="S133" s="47"/>
      <c r="T133" s="47"/>
      <c r="U133" s="47"/>
      <c r="V133" s="47"/>
      <c r="W133" s="47"/>
      <c r="Y133" s="264">
        <f>'AMZN Auto Part MASTER'!$CN$26</f>
        <v>0</v>
      </c>
      <c r="Z133" s="18"/>
      <c r="AA133" s="18"/>
      <c r="AB133" s="225"/>
      <c r="AC133" s="225"/>
      <c r="AD133" s="225"/>
      <c r="AE133" s="225"/>
      <c r="AF133" s="20"/>
      <c r="AG133" s="264">
        <f>'AMZN Auto Part MASTER'!$CN$27</f>
        <v>0</v>
      </c>
      <c r="AH133" s="66"/>
      <c r="AI133" s="264">
        <f>'AMZN Auto Part MASTER'!$CN$28</f>
        <v>0</v>
      </c>
      <c r="AJ133" s="235"/>
      <c r="AK133" s="361"/>
      <c r="AL133" s="223"/>
    </row>
    <row r="134" spans="3:38" s="2" customFormat="1" ht="15.75" customHeight="1">
      <c r="C134" s="260">
        <f>'AMZN Auto Part MASTER'!$CO$4</f>
        <v>0</v>
      </c>
      <c r="D134" s="17" t="s">
        <v>365</v>
      </c>
      <c r="E134" s="264">
        <f>'AMZN Auto Part MASTER'!$CO$15</f>
        <v>0</v>
      </c>
      <c r="F134" s="264">
        <f>'AMZN Auto Part MASTER'!$CO$16</f>
        <v>0</v>
      </c>
      <c r="G134" s="264">
        <f>'AMZN Auto Part MASTER'!$CO$17</f>
        <v>0</v>
      </c>
      <c r="H134" s="264">
        <f>'AMZN Auto Part MASTER'!$CO$18</f>
        <v>0</v>
      </c>
      <c r="I134" s="264">
        <f>'AMZN Auto Part MASTER'!$CO$19</f>
        <v>0</v>
      </c>
      <c r="J134" s="264">
        <f>'AMZN Auto Part MASTER'!$CO$20</f>
        <v>0</v>
      </c>
      <c r="K134" s="264">
        <f>'AMZN Auto Part MASTER'!$CO$21</f>
        <v>0</v>
      </c>
      <c r="L134" s="264">
        <f>'AMZN Auto Part MASTER'!$CO$22</f>
        <v>0</v>
      </c>
      <c r="M134" s="264">
        <f>'AMZN Auto Part MASTER'!$CO$23</f>
        <v>0</v>
      </c>
      <c r="N134" s="264">
        <f>'AMZN Auto Part MASTER'!$CO$24</f>
        <v>0</v>
      </c>
      <c r="O134" s="28"/>
      <c r="P134" s="264">
        <f>'AMZN Auto Part MASTER'!$CO$25</f>
        <v>0</v>
      </c>
      <c r="Q134" s="47"/>
      <c r="R134" s="47"/>
      <c r="S134" s="47"/>
      <c r="T134" s="47"/>
      <c r="U134" s="47"/>
      <c r="V134" s="47"/>
      <c r="W134" s="47"/>
      <c r="Y134" s="264">
        <f>'AMZN Auto Part MASTER'!$CO$26</f>
        <v>0</v>
      </c>
      <c r="Z134" s="18"/>
      <c r="AA134" s="18"/>
      <c r="AB134" s="225"/>
      <c r="AC134" s="225"/>
      <c r="AD134" s="225"/>
      <c r="AE134" s="225"/>
      <c r="AF134" s="20"/>
      <c r="AG134" s="264">
        <f>'AMZN Auto Part MASTER'!$CO$27</f>
        <v>0</v>
      </c>
      <c r="AH134" s="66"/>
      <c r="AI134" s="264">
        <f>'AMZN Auto Part MASTER'!$CO$28</f>
        <v>0</v>
      </c>
      <c r="AJ134" s="235"/>
      <c r="AK134" s="361"/>
      <c r="AL134" s="223"/>
    </row>
    <row r="135" spans="3:38" s="2" customFormat="1" ht="15.75" customHeight="1">
      <c r="C135" s="260">
        <f>'AMZN Auto Part MASTER'!$CP$4</f>
        <v>0</v>
      </c>
      <c r="D135" s="17" t="s">
        <v>366</v>
      </c>
      <c r="E135" s="264">
        <f>'AMZN Auto Part MASTER'!$CP$15</f>
        <v>0</v>
      </c>
      <c r="F135" s="264">
        <f>'AMZN Auto Part MASTER'!$CP$16</f>
        <v>0</v>
      </c>
      <c r="G135" s="264">
        <f>'AMZN Auto Part MASTER'!$CP$17</f>
        <v>0</v>
      </c>
      <c r="H135" s="264">
        <f>'AMZN Auto Part MASTER'!$CP$18</f>
        <v>0</v>
      </c>
      <c r="I135" s="264">
        <f>'AMZN Auto Part MASTER'!$CP$19</f>
        <v>0</v>
      </c>
      <c r="J135" s="264">
        <f>'AMZN Auto Part MASTER'!$CP$20</f>
        <v>0</v>
      </c>
      <c r="K135" s="264">
        <f>'AMZN Auto Part MASTER'!$CP$21</f>
        <v>0</v>
      </c>
      <c r="L135" s="264">
        <f>'AMZN Auto Part MASTER'!$CP$22</f>
        <v>0</v>
      </c>
      <c r="M135" s="264">
        <f>'AMZN Auto Part MASTER'!$CP$23</f>
        <v>0</v>
      </c>
      <c r="N135" s="264">
        <f>'AMZN Auto Part MASTER'!$CP$24</f>
        <v>0</v>
      </c>
      <c r="O135" s="28"/>
      <c r="P135" s="264">
        <f>'AMZN Auto Part MASTER'!$CP$25</f>
        <v>0</v>
      </c>
      <c r="Q135" s="47"/>
      <c r="R135" s="47"/>
      <c r="S135" s="47"/>
      <c r="T135" s="47"/>
      <c r="U135" s="47"/>
      <c r="V135" s="47"/>
      <c r="W135" s="47"/>
      <c r="X135" s="18"/>
      <c r="Y135" s="264">
        <f>'AMZN Auto Part MASTER'!$CP$26</f>
        <v>0</v>
      </c>
      <c r="Z135" s="18"/>
      <c r="AA135" s="18"/>
      <c r="AB135" s="225"/>
      <c r="AC135" s="225"/>
      <c r="AD135" s="225"/>
      <c r="AE135" s="225"/>
      <c r="AF135" s="20"/>
      <c r="AG135" s="264">
        <f>'AMZN Auto Part MASTER'!$CP$27</f>
        <v>0</v>
      </c>
      <c r="AH135" s="66"/>
      <c r="AI135" s="264">
        <f>'AMZN Auto Part MASTER'!$CP$28</f>
        <v>0</v>
      </c>
      <c r="AJ135" s="235"/>
      <c r="AK135" s="361"/>
      <c r="AL135" s="223"/>
    </row>
    <row r="136" spans="3:38" s="2" customFormat="1" ht="15.75" customHeight="1">
      <c r="C136" s="260">
        <f>'AMZN Auto Part MASTER'!$CQ$4</f>
        <v>0</v>
      </c>
      <c r="D136" s="17" t="s">
        <v>367</v>
      </c>
      <c r="E136" s="264">
        <f>'AMZN Auto Part MASTER'!$CQ$15</f>
        <v>0</v>
      </c>
      <c r="F136" s="264">
        <f>'AMZN Auto Part MASTER'!$CQ$16</f>
        <v>0</v>
      </c>
      <c r="G136" s="264">
        <f>'AMZN Auto Part MASTER'!$CQ$17</f>
        <v>0</v>
      </c>
      <c r="H136" s="264">
        <f>'AMZN Auto Part MASTER'!$CQ$18</f>
        <v>0</v>
      </c>
      <c r="I136" s="264">
        <f>'AMZN Auto Part MASTER'!$CQ$19</f>
        <v>0</v>
      </c>
      <c r="J136" s="264">
        <f>'AMZN Auto Part MASTER'!$CQ$20</f>
        <v>0</v>
      </c>
      <c r="K136" s="264">
        <f>'AMZN Auto Part MASTER'!$CQ$21</f>
        <v>0</v>
      </c>
      <c r="L136" s="264">
        <f>'AMZN Auto Part MASTER'!$CQ$22</f>
        <v>0</v>
      </c>
      <c r="M136" s="264">
        <f>'AMZN Auto Part MASTER'!$CQ$23</f>
        <v>0</v>
      </c>
      <c r="N136" s="264">
        <f>'AMZN Auto Part MASTER'!$CQ$24</f>
        <v>0</v>
      </c>
      <c r="O136" s="28"/>
      <c r="P136" s="264">
        <f>'AMZN Auto Part MASTER'!$CQ$25</f>
        <v>0</v>
      </c>
      <c r="Q136" s="47"/>
      <c r="R136" s="47"/>
      <c r="S136" s="47"/>
      <c r="T136" s="47"/>
      <c r="U136" s="47"/>
      <c r="V136" s="47"/>
      <c r="W136" s="47"/>
      <c r="X136" s="18"/>
      <c r="Y136" s="264">
        <f>'AMZN Auto Part MASTER'!$CQ$26</f>
        <v>0</v>
      </c>
      <c r="Z136" s="18"/>
      <c r="AA136" s="18"/>
      <c r="AB136" s="225"/>
      <c r="AC136" s="225"/>
      <c r="AD136" s="225"/>
      <c r="AE136" s="225"/>
      <c r="AF136" s="20"/>
      <c r="AG136" s="264">
        <f>'AMZN Auto Part MASTER'!$CQ$27</f>
        <v>0</v>
      </c>
      <c r="AH136" s="66"/>
      <c r="AI136" s="264">
        <f>'AMZN Auto Part MASTER'!$CQ$28</f>
        <v>0</v>
      </c>
      <c r="AJ136" s="235"/>
      <c r="AK136" s="361"/>
      <c r="AL136" s="223"/>
    </row>
    <row r="137" spans="3:38" s="2" customFormat="1" ht="15.75" customHeight="1">
      <c r="C137" s="260">
        <f>'AMZN Auto Part MASTER'!$CR$4</f>
        <v>0</v>
      </c>
      <c r="D137" s="17" t="s">
        <v>368</v>
      </c>
      <c r="E137" s="264">
        <f>'AMZN Auto Part MASTER'!$CR$15</f>
        <v>0</v>
      </c>
      <c r="F137" s="264">
        <f>'AMZN Auto Part MASTER'!$CR$16</f>
        <v>0</v>
      </c>
      <c r="G137" s="264">
        <f>'AMZN Auto Part MASTER'!$CR$17</f>
        <v>0</v>
      </c>
      <c r="H137" s="264">
        <f>'AMZN Auto Part MASTER'!$CR$18</f>
        <v>0</v>
      </c>
      <c r="I137" s="264">
        <f>'AMZN Auto Part MASTER'!$CR$19</f>
        <v>0</v>
      </c>
      <c r="J137" s="264">
        <f>'AMZN Auto Part MASTER'!$CR$20</f>
        <v>0</v>
      </c>
      <c r="K137" s="264">
        <f>'AMZN Auto Part MASTER'!$CR$21</f>
        <v>0</v>
      </c>
      <c r="L137" s="264">
        <f>'AMZN Auto Part MASTER'!$CR$22</f>
        <v>0</v>
      </c>
      <c r="M137" s="264">
        <f>'AMZN Auto Part MASTER'!$CR$23</f>
        <v>0</v>
      </c>
      <c r="N137" s="264">
        <f>'AMZN Auto Part MASTER'!$CR$24</f>
        <v>0</v>
      </c>
      <c r="O137" s="28"/>
      <c r="P137" s="264">
        <f>'AMZN Auto Part MASTER'!$CR$25</f>
        <v>0</v>
      </c>
      <c r="Q137" s="47"/>
      <c r="R137" s="47"/>
      <c r="S137" s="47"/>
      <c r="T137" s="47"/>
      <c r="U137" s="47"/>
      <c r="V137" s="47"/>
      <c r="W137" s="47"/>
      <c r="X137" s="18"/>
      <c r="Y137" s="264">
        <f>'AMZN Auto Part MASTER'!$CR$26</f>
        <v>0</v>
      </c>
      <c r="Z137" s="18"/>
      <c r="AA137" s="18"/>
      <c r="AB137" s="225"/>
      <c r="AC137" s="225"/>
      <c r="AD137" s="225"/>
      <c r="AE137" s="225"/>
      <c r="AF137" s="20"/>
      <c r="AG137" s="264">
        <f>'AMZN Auto Part MASTER'!$CR$27</f>
        <v>0</v>
      </c>
      <c r="AH137" s="66"/>
      <c r="AI137" s="264">
        <f>'AMZN Auto Part MASTER'!$CR$28</f>
        <v>0</v>
      </c>
      <c r="AJ137" s="235"/>
      <c r="AK137" s="361"/>
      <c r="AL137" s="223"/>
    </row>
    <row r="138" spans="3:38" s="2" customFormat="1" ht="15.75" customHeight="1">
      <c r="C138" s="260">
        <f>'AMZN Auto Part MASTER'!$CS$4</f>
        <v>0</v>
      </c>
      <c r="D138" s="17" t="s">
        <v>369</v>
      </c>
      <c r="E138" s="264">
        <f>'AMZN Auto Part MASTER'!$CS$15</f>
        <v>0</v>
      </c>
      <c r="F138" s="264">
        <f>'AMZN Auto Part MASTER'!$CS$16</f>
        <v>0</v>
      </c>
      <c r="G138" s="264">
        <f>'AMZN Auto Part MASTER'!$CS$17</f>
        <v>0</v>
      </c>
      <c r="H138" s="264">
        <f>'AMZN Auto Part MASTER'!$CS$18</f>
        <v>0</v>
      </c>
      <c r="I138" s="264">
        <f>'AMZN Auto Part MASTER'!$CS$19</f>
        <v>0</v>
      </c>
      <c r="J138" s="264">
        <f>'AMZN Auto Part MASTER'!$CS$20</f>
        <v>0</v>
      </c>
      <c r="K138" s="264">
        <f>'AMZN Auto Part MASTER'!$CS$21</f>
        <v>0</v>
      </c>
      <c r="L138" s="264">
        <f>'AMZN Auto Part MASTER'!$CS$22</f>
        <v>0</v>
      </c>
      <c r="M138" s="264">
        <f>'AMZN Auto Part MASTER'!$CS$23</f>
        <v>0</v>
      </c>
      <c r="N138" s="264">
        <f>'AMZN Auto Part MASTER'!$CS$24</f>
        <v>0</v>
      </c>
      <c r="O138" s="28"/>
      <c r="P138" s="264">
        <f>'AMZN Auto Part MASTER'!$CS$25</f>
        <v>0</v>
      </c>
      <c r="Q138" s="47"/>
      <c r="R138" s="47"/>
      <c r="S138" s="47"/>
      <c r="T138" s="47"/>
      <c r="U138" s="47"/>
      <c r="V138" s="47"/>
      <c r="W138" s="47"/>
      <c r="X138" s="18"/>
      <c r="Y138" s="264">
        <f>'AMZN Auto Part MASTER'!$CS$26</f>
        <v>0</v>
      </c>
      <c r="Z138" s="18"/>
      <c r="AA138" s="18"/>
      <c r="AB138" s="225"/>
      <c r="AC138" s="225"/>
      <c r="AD138" s="225"/>
      <c r="AE138" s="225"/>
      <c r="AF138" s="20"/>
      <c r="AG138" s="264">
        <f>'AMZN Auto Part MASTER'!$CS$27</f>
        <v>0</v>
      </c>
      <c r="AH138" s="66"/>
      <c r="AI138" s="264">
        <f>'AMZN Auto Part MASTER'!$CS$28</f>
        <v>0</v>
      </c>
      <c r="AJ138" s="235"/>
      <c r="AK138" s="361"/>
      <c r="AL138" s="223"/>
    </row>
    <row r="139" spans="3:38" s="2" customFormat="1" ht="15.75" customHeight="1">
      <c r="C139" s="260">
        <f>'AMZN Auto Part MASTER'!$CT$4</f>
        <v>0</v>
      </c>
      <c r="D139" s="17" t="s">
        <v>370</v>
      </c>
      <c r="E139" s="264">
        <f>'AMZN Auto Part MASTER'!$CT$15</f>
        <v>0</v>
      </c>
      <c r="F139" s="264">
        <f>'AMZN Auto Part MASTER'!$CT$16</f>
        <v>0</v>
      </c>
      <c r="G139" s="264">
        <f>'AMZN Auto Part MASTER'!$CT$17</f>
        <v>0</v>
      </c>
      <c r="H139" s="264">
        <f>'AMZN Auto Part MASTER'!$CT$18</f>
        <v>0</v>
      </c>
      <c r="I139" s="264">
        <f>'AMZN Auto Part MASTER'!$CT$19</f>
        <v>0</v>
      </c>
      <c r="J139" s="264">
        <f>'AMZN Auto Part MASTER'!$CT$20</f>
        <v>0</v>
      </c>
      <c r="K139" s="264">
        <f>'AMZN Auto Part MASTER'!$CT$21</f>
        <v>0</v>
      </c>
      <c r="L139" s="264">
        <f>'AMZN Auto Part MASTER'!$CT$22</f>
        <v>0</v>
      </c>
      <c r="M139" s="264">
        <f>'AMZN Auto Part MASTER'!$CT$23</f>
        <v>0</v>
      </c>
      <c r="N139" s="264">
        <f>'AMZN Auto Part MASTER'!$CT$24</f>
        <v>0</v>
      </c>
      <c r="O139" s="28"/>
      <c r="P139" s="264">
        <f>'AMZN Auto Part MASTER'!$CT$25</f>
        <v>0</v>
      </c>
      <c r="Q139" s="47"/>
      <c r="R139" s="47"/>
      <c r="S139" s="47"/>
      <c r="T139" s="47"/>
      <c r="U139" s="47"/>
      <c r="V139" s="47"/>
      <c r="W139" s="47"/>
      <c r="X139" s="18"/>
      <c r="Y139" s="264">
        <f>'AMZN Auto Part MASTER'!$CT$26</f>
        <v>0</v>
      </c>
      <c r="Z139" s="18"/>
      <c r="AA139" s="18"/>
      <c r="AB139" s="225"/>
      <c r="AC139" s="225"/>
      <c r="AD139" s="225"/>
      <c r="AE139" s="225"/>
      <c r="AF139" s="20"/>
      <c r="AG139" s="264">
        <f>'AMZN Auto Part MASTER'!$CT$27</f>
        <v>0</v>
      </c>
      <c r="AH139" s="66"/>
      <c r="AI139" s="264">
        <f>'AMZN Auto Part MASTER'!$CT$28</f>
        <v>0</v>
      </c>
      <c r="AJ139" s="235"/>
      <c r="AK139" s="361"/>
      <c r="AL139" s="223"/>
    </row>
    <row r="140" spans="3:38" s="2" customFormat="1" ht="15.75" customHeight="1">
      <c r="C140" s="260">
        <f>'AMZN Auto Part MASTER'!$CU$4</f>
        <v>0</v>
      </c>
      <c r="D140" s="17" t="s">
        <v>371</v>
      </c>
      <c r="E140" s="264">
        <f>'AMZN Auto Part MASTER'!$CU$15</f>
        <v>0</v>
      </c>
      <c r="F140" s="264">
        <f>'AMZN Auto Part MASTER'!$CU$16</f>
        <v>0</v>
      </c>
      <c r="G140" s="264">
        <f>'AMZN Auto Part MASTER'!$CU$17</f>
        <v>0</v>
      </c>
      <c r="H140" s="264">
        <f>'AMZN Auto Part MASTER'!$CU$18</f>
        <v>0</v>
      </c>
      <c r="I140" s="264">
        <f>'AMZN Auto Part MASTER'!$CU$19</f>
        <v>0</v>
      </c>
      <c r="J140" s="264">
        <f>'AMZN Auto Part MASTER'!$CU$20</f>
        <v>0</v>
      </c>
      <c r="K140" s="264">
        <f>'AMZN Auto Part MASTER'!$CU$21</f>
        <v>0</v>
      </c>
      <c r="L140" s="264">
        <f>'AMZN Auto Part MASTER'!$CU$22</f>
        <v>0</v>
      </c>
      <c r="M140" s="264">
        <f>'AMZN Auto Part MASTER'!$CU$23</f>
        <v>0</v>
      </c>
      <c r="N140" s="264">
        <f>'AMZN Auto Part MASTER'!$CU$24</f>
        <v>0</v>
      </c>
      <c r="O140" s="28"/>
      <c r="P140" s="264">
        <f>'AMZN Auto Part MASTER'!$CU$25</f>
        <v>0</v>
      </c>
      <c r="Q140" s="47"/>
      <c r="R140" s="47"/>
      <c r="S140" s="47"/>
      <c r="T140" s="47"/>
      <c r="U140" s="47"/>
      <c r="V140" s="47"/>
      <c r="W140" s="47"/>
      <c r="X140" s="18"/>
      <c r="Y140" s="264">
        <f>'AMZN Auto Part MASTER'!$CU$26</f>
        <v>0</v>
      </c>
      <c r="Z140" s="18"/>
      <c r="AA140" s="18"/>
      <c r="AB140" s="225"/>
      <c r="AC140" s="225"/>
      <c r="AD140" s="225"/>
      <c r="AE140" s="225"/>
      <c r="AF140" s="20"/>
      <c r="AG140" s="264">
        <f>'AMZN Auto Part MASTER'!$CU$27</f>
        <v>0</v>
      </c>
      <c r="AH140" s="66"/>
      <c r="AI140" s="264">
        <f>'AMZN Auto Part MASTER'!$CU$28</f>
        <v>0</v>
      </c>
      <c r="AJ140" s="235"/>
      <c r="AK140" s="361"/>
      <c r="AL140" s="223"/>
    </row>
    <row r="141" spans="3:38" s="2" customFormat="1" ht="15.75" customHeight="1">
      <c r="C141" s="260">
        <f>'AMZN Auto Part MASTER'!$CV$4</f>
        <v>0</v>
      </c>
      <c r="D141" s="17" t="s">
        <v>372</v>
      </c>
      <c r="E141" s="264">
        <f>'AMZN Auto Part MASTER'!$CV$15</f>
        <v>0</v>
      </c>
      <c r="F141" s="264">
        <f>'AMZN Auto Part MASTER'!$CV$16</f>
        <v>0</v>
      </c>
      <c r="G141" s="264">
        <f>'AMZN Auto Part MASTER'!$CV$17</f>
        <v>0</v>
      </c>
      <c r="H141" s="264">
        <f>'AMZN Auto Part MASTER'!$CV$18</f>
        <v>0</v>
      </c>
      <c r="I141" s="264">
        <f>'AMZN Auto Part MASTER'!$CV$19</f>
        <v>0</v>
      </c>
      <c r="J141" s="264">
        <f>'AMZN Auto Part MASTER'!$CV$20</f>
        <v>0</v>
      </c>
      <c r="K141" s="264">
        <f>'AMZN Auto Part MASTER'!$CV$21</f>
        <v>0</v>
      </c>
      <c r="L141" s="264">
        <f>'AMZN Auto Part MASTER'!$CV$22</f>
        <v>0</v>
      </c>
      <c r="M141" s="264">
        <f>'AMZN Auto Part MASTER'!$CV$23</f>
        <v>0</v>
      </c>
      <c r="N141" s="264">
        <f>'AMZN Auto Part MASTER'!$CV$24</f>
        <v>0</v>
      </c>
      <c r="O141" s="28"/>
      <c r="P141" s="264">
        <f>'AMZN Auto Part MASTER'!$CV$25</f>
        <v>0</v>
      </c>
      <c r="Q141" s="47"/>
      <c r="R141" s="47"/>
      <c r="S141" s="47"/>
      <c r="T141" s="47"/>
      <c r="U141" s="47"/>
      <c r="V141" s="47"/>
      <c r="W141" s="47"/>
      <c r="X141" s="18"/>
      <c r="Y141" s="264">
        <f>'AMZN Auto Part MASTER'!$CV$26</f>
        <v>0</v>
      </c>
      <c r="Z141" s="18"/>
      <c r="AA141" s="18"/>
      <c r="AB141" s="225"/>
      <c r="AC141" s="225"/>
      <c r="AD141" s="225"/>
      <c r="AE141" s="225"/>
      <c r="AF141" s="20"/>
      <c r="AG141" s="264">
        <f>'AMZN Auto Part MASTER'!$CV$27</f>
        <v>0</v>
      </c>
      <c r="AH141" s="66"/>
      <c r="AI141" s="264">
        <f>'AMZN Auto Part MASTER'!$CV$28</f>
        <v>0</v>
      </c>
      <c r="AJ141" s="235"/>
      <c r="AK141" s="361"/>
      <c r="AL141" s="223"/>
    </row>
    <row r="142" spans="3:38" s="2" customFormat="1" ht="15.75" customHeight="1">
      <c r="C142" s="260">
        <f>'AMZN Auto Part MASTER'!$CW$4</f>
        <v>0</v>
      </c>
      <c r="D142" s="17" t="s">
        <v>373</v>
      </c>
      <c r="E142" s="264">
        <f>'AMZN Auto Part MASTER'!$CW$15</f>
        <v>0</v>
      </c>
      <c r="F142" s="264">
        <f>'AMZN Auto Part MASTER'!$CW$16</f>
        <v>0</v>
      </c>
      <c r="G142" s="264">
        <f>'AMZN Auto Part MASTER'!$CW$17</f>
        <v>0</v>
      </c>
      <c r="H142" s="264">
        <f>'AMZN Auto Part MASTER'!$CW$18</f>
        <v>0</v>
      </c>
      <c r="I142" s="264">
        <f>'AMZN Auto Part MASTER'!$CW$19</f>
        <v>0</v>
      </c>
      <c r="J142" s="264">
        <f>'AMZN Auto Part MASTER'!$CW$20</f>
        <v>0</v>
      </c>
      <c r="K142" s="264">
        <f>'AMZN Auto Part MASTER'!$CW$21</f>
        <v>0</v>
      </c>
      <c r="L142" s="264">
        <f>'AMZN Auto Part MASTER'!$CW$22</f>
        <v>0</v>
      </c>
      <c r="M142" s="264">
        <f>'AMZN Auto Part MASTER'!$CW$23</f>
        <v>0</v>
      </c>
      <c r="N142" s="264">
        <f>'AMZN Auto Part MASTER'!$CW$24</f>
        <v>0</v>
      </c>
      <c r="O142" s="28"/>
      <c r="P142" s="264">
        <f>'AMZN Auto Part MASTER'!$CW$25</f>
        <v>0</v>
      </c>
      <c r="Q142" s="47"/>
      <c r="R142" s="47"/>
      <c r="S142" s="47"/>
      <c r="T142" s="47"/>
      <c r="U142" s="47"/>
      <c r="V142" s="47"/>
      <c r="W142" s="47"/>
      <c r="X142" s="18"/>
      <c r="Y142" s="264">
        <f>'AMZN Auto Part MASTER'!$CW$26</f>
        <v>0</v>
      </c>
      <c r="Z142" s="18"/>
      <c r="AA142" s="18"/>
      <c r="AB142" s="225"/>
      <c r="AC142" s="225"/>
      <c r="AD142" s="225"/>
      <c r="AE142" s="225"/>
      <c r="AF142" s="20"/>
      <c r="AG142" s="264">
        <f>'AMZN Auto Part MASTER'!$CW$27</f>
        <v>0</v>
      </c>
      <c r="AH142" s="66"/>
      <c r="AI142" s="264">
        <f>'AMZN Auto Part MASTER'!$CW$28</f>
        <v>0</v>
      </c>
      <c r="AJ142" s="235"/>
      <c r="AK142" s="361"/>
      <c r="AL142" s="223"/>
    </row>
    <row r="143" spans="3:38" s="2" customFormat="1" ht="15.75" customHeight="1">
      <c r="C143" s="260">
        <f>'AMZN Auto Part MASTER'!$CX$4</f>
        <v>0</v>
      </c>
      <c r="D143" s="17" t="s">
        <v>374</v>
      </c>
      <c r="E143" s="264">
        <f>'AMZN Auto Part MASTER'!$CX$15</f>
        <v>0</v>
      </c>
      <c r="F143" s="264">
        <f>'AMZN Auto Part MASTER'!$CX$16</f>
        <v>0</v>
      </c>
      <c r="G143" s="264">
        <f>'AMZN Auto Part MASTER'!$CX$17</f>
        <v>0</v>
      </c>
      <c r="H143" s="264">
        <f>'AMZN Auto Part MASTER'!$CX$18</f>
        <v>0</v>
      </c>
      <c r="I143" s="264">
        <f>'AMZN Auto Part MASTER'!$CX$19</f>
        <v>0</v>
      </c>
      <c r="J143" s="264">
        <f>'AMZN Auto Part MASTER'!$CX$20</f>
        <v>0</v>
      </c>
      <c r="K143" s="264">
        <f>'AMZN Auto Part MASTER'!$CX$21</f>
        <v>0</v>
      </c>
      <c r="L143" s="264">
        <f>'AMZN Auto Part MASTER'!$CX$22</f>
        <v>0</v>
      </c>
      <c r="M143" s="264">
        <f>'AMZN Auto Part MASTER'!$CX$23</f>
        <v>0</v>
      </c>
      <c r="N143" s="264">
        <f>'AMZN Auto Part MASTER'!$CX$24</f>
        <v>0</v>
      </c>
      <c r="O143" s="28"/>
      <c r="P143" s="264">
        <f>'AMZN Auto Part MASTER'!$CX$25</f>
        <v>0</v>
      </c>
      <c r="Q143" s="47"/>
      <c r="R143" s="47"/>
      <c r="S143" s="47"/>
      <c r="T143" s="47"/>
      <c r="U143" s="47"/>
      <c r="V143" s="47"/>
      <c r="W143" s="47"/>
      <c r="X143" s="18"/>
      <c r="Y143" s="264">
        <f>'AMZN Auto Part MASTER'!$CX$26</f>
        <v>0</v>
      </c>
      <c r="Z143" s="18"/>
      <c r="AA143" s="18"/>
      <c r="AB143" s="225"/>
      <c r="AC143" s="225"/>
      <c r="AD143" s="225"/>
      <c r="AE143" s="225"/>
      <c r="AF143" s="20"/>
      <c r="AG143" s="264">
        <f>'AMZN Auto Part MASTER'!$CX$27</f>
        <v>0</v>
      </c>
      <c r="AH143" s="66"/>
      <c r="AI143" s="264">
        <f>'AMZN Auto Part MASTER'!$CX$28</f>
        <v>0</v>
      </c>
      <c r="AJ143" s="235"/>
      <c r="AK143" s="361"/>
      <c r="AL143" s="223"/>
    </row>
    <row r="144" spans="3:38" s="2" customFormat="1" ht="15.75" customHeight="1">
      <c r="C144" s="260">
        <f>'AMZN Auto Part MASTER'!$CY$4</f>
        <v>0</v>
      </c>
      <c r="D144" s="17" t="s">
        <v>375</v>
      </c>
      <c r="E144" s="264">
        <f>'AMZN Auto Part MASTER'!$CY$15</f>
        <v>0</v>
      </c>
      <c r="F144" s="264">
        <f>'AMZN Auto Part MASTER'!$CY$16</f>
        <v>0</v>
      </c>
      <c r="G144" s="264">
        <f>'AMZN Auto Part MASTER'!$CY$17</f>
        <v>0</v>
      </c>
      <c r="H144" s="264">
        <f>'AMZN Auto Part MASTER'!$CY$18</f>
        <v>0</v>
      </c>
      <c r="I144" s="264">
        <f>'AMZN Auto Part MASTER'!$CY$19</f>
        <v>0</v>
      </c>
      <c r="J144" s="264">
        <f>'AMZN Auto Part MASTER'!$CY$20</f>
        <v>0</v>
      </c>
      <c r="K144" s="264">
        <f>'AMZN Auto Part MASTER'!$CY$21</f>
        <v>0</v>
      </c>
      <c r="L144" s="264">
        <f>'AMZN Auto Part MASTER'!$CY$22</f>
        <v>0</v>
      </c>
      <c r="M144" s="264">
        <f>'AMZN Auto Part MASTER'!$CY$23</f>
        <v>0</v>
      </c>
      <c r="N144" s="264">
        <f>'AMZN Auto Part MASTER'!$CY$24</f>
        <v>0</v>
      </c>
      <c r="O144" s="28"/>
      <c r="P144" s="264">
        <f>'AMZN Auto Part MASTER'!$CY$25</f>
        <v>0</v>
      </c>
      <c r="Q144" s="47"/>
      <c r="R144" s="47"/>
      <c r="S144" s="47"/>
      <c r="T144" s="47"/>
      <c r="U144" s="47"/>
      <c r="V144" s="47"/>
      <c r="W144" s="47"/>
      <c r="X144" s="18"/>
      <c r="Y144" s="264">
        <f>'AMZN Auto Part MASTER'!$CY$26</f>
        <v>0</v>
      </c>
      <c r="Z144" s="18"/>
      <c r="AA144" s="18"/>
      <c r="AB144" s="225"/>
      <c r="AC144" s="225"/>
      <c r="AD144" s="225"/>
      <c r="AE144" s="225"/>
      <c r="AF144" s="20"/>
      <c r="AG144" s="264">
        <f>'AMZN Auto Part MASTER'!$CY$27</f>
        <v>0</v>
      </c>
      <c r="AH144" s="66"/>
      <c r="AI144" s="264">
        <f>'AMZN Auto Part MASTER'!$CY$28</f>
        <v>0</v>
      </c>
      <c r="AJ144" s="235"/>
      <c r="AK144" s="361"/>
      <c r="AL144" s="223"/>
    </row>
    <row r="145" spans="3:38" s="2" customFormat="1" ht="15.75" customHeight="1">
      <c r="C145" s="260">
        <f>'AMZN Auto Part MASTER'!$CZ$4</f>
        <v>0</v>
      </c>
      <c r="D145" s="17" t="s">
        <v>394</v>
      </c>
      <c r="E145" s="264">
        <f>'AMZN Auto Part MASTER'!$CZ$15</f>
        <v>0</v>
      </c>
      <c r="F145" s="264">
        <f>'AMZN Auto Part MASTER'!$CZ$16</f>
        <v>0</v>
      </c>
      <c r="G145" s="264">
        <f>'AMZN Auto Part MASTER'!$CZ$17</f>
        <v>0</v>
      </c>
      <c r="H145" s="264">
        <f>'AMZN Auto Part MASTER'!$CZ$18</f>
        <v>0</v>
      </c>
      <c r="I145" s="264">
        <f>'AMZN Auto Part MASTER'!$CZ$19</f>
        <v>0</v>
      </c>
      <c r="J145" s="264">
        <f>'AMZN Auto Part MASTER'!$CZ$20</f>
        <v>0</v>
      </c>
      <c r="K145" s="264">
        <f>'AMZN Auto Part MASTER'!$CZ$21</f>
        <v>0</v>
      </c>
      <c r="L145" s="264">
        <f>'AMZN Auto Part MASTER'!$CZ$22</f>
        <v>0</v>
      </c>
      <c r="M145" s="264">
        <f>'AMZN Auto Part MASTER'!$CZ$23</f>
        <v>0</v>
      </c>
      <c r="N145" s="264">
        <f>'AMZN Auto Part MASTER'!$CZ$24</f>
        <v>0</v>
      </c>
      <c r="O145" s="28"/>
      <c r="P145" s="264">
        <f>'AMZN Auto Part MASTER'!$CZ$25</f>
        <v>0</v>
      </c>
      <c r="Q145" s="47"/>
      <c r="R145" s="47"/>
      <c r="S145" s="47"/>
      <c r="T145" s="47"/>
      <c r="U145" s="47"/>
      <c r="V145" s="47"/>
      <c r="W145" s="47"/>
      <c r="X145" s="18"/>
      <c r="Y145" s="264">
        <f>'AMZN Auto Part MASTER'!$CZ$26</f>
        <v>0</v>
      </c>
      <c r="Z145" s="18"/>
      <c r="AA145" s="18"/>
      <c r="AB145" s="225"/>
      <c r="AC145" s="225"/>
      <c r="AD145" s="225"/>
      <c r="AE145" s="225"/>
      <c r="AF145" s="20"/>
      <c r="AG145" s="264">
        <f>'AMZN Auto Part MASTER'!$CZ$27</f>
        <v>0</v>
      </c>
      <c r="AH145" s="66"/>
      <c r="AI145" s="264">
        <f>'AMZN Auto Part MASTER'!$CZ$28</f>
        <v>0</v>
      </c>
      <c r="AJ145" s="235"/>
      <c r="AK145" s="361"/>
      <c r="AL145" s="223"/>
    </row>
    <row r="146" spans="3:38" s="2" customFormat="1" ht="15.75" customHeight="1">
      <c r="C146" s="260">
        <f>'AMZN Auto Part MASTER'!$DA$4</f>
        <v>0</v>
      </c>
      <c r="D146" s="17" t="s">
        <v>395</v>
      </c>
      <c r="E146" s="264">
        <f>'AMZN Auto Part MASTER'!$DA$15</f>
        <v>0</v>
      </c>
      <c r="F146" s="264">
        <f>'AMZN Auto Part MASTER'!$DA$16</f>
        <v>0</v>
      </c>
      <c r="G146" s="264">
        <f>'AMZN Auto Part MASTER'!$DA$17</f>
        <v>0</v>
      </c>
      <c r="H146" s="264">
        <f>'AMZN Auto Part MASTER'!$DA$18</f>
        <v>0</v>
      </c>
      <c r="I146" s="264">
        <f>'AMZN Auto Part MASTER'!$DA$19</f>
        <v>0</v>
      </c>
      <c r="J146" s="264">
        <f>'AMZN Auto Part MASTER'!$DA$20</f>
        <v>0</v>
      </c>
      <c r="K146" s="264">
        <f>'AMZN Auto Part MASTER'!$DA$21</f>
        <v>0</v>
      </c>
      <c r="L146" s="264">
        <f>'AMZN Auto Part MASTER'!$DA$22</f>
        <v>0</v>
      </c>
      <c r="M146" s="264">
        <f>'AMZN Auto Part MASTER'!$DA$23</f>
        <v>0</v>
      </c>
      <c r="N146" s="264">
        <f>'AMZN Auto Part MASTER'!$DA$24</f>
        <v>0</v>
      </c>
      <c r="O146" s="28"/>
      <c r="P146" s="264">
        <f>'AMZN Auto Part MASTER'!$DA$25</f>
        <v>0</v>
      </c>
      <c r="Q146" s="47"/>
      <c r="R146" s="47"/>
      <c r="S146" s="47"/>
      <c r="T146" s="47"/>
      <c r="U146" s="47"/>
      <c r="V146" s="47"/>
      <c r="W146" s="47"/>
      <c r="X146" s="18"/>
      <c r="Y146" s="264">
        <f>'AMZN Auto Part MASTER'!$DA$26</f>
        <v>0</v>
      </c>
      <c r="Z146" s="18"/>
      <c r="AA146" s="18"/>
      <c r="AB146" s="225"/>
      <c r="AC146" s="225"/>
      <c r="AD146" s="225"/>
      <c r="AE146" s="225"/>
      <c r="AF146" s="20"/>
      <c r="AG146" s="264">
        <f>'AMZN Auto Part MASTER'!$DA$27</f>
        <v>0</v>
      </c>
      <c r="AH146" s="66"/>
      <c r="AI146" s="264">
        <f>'AMZN Auto Part MASTER'!$DA$28</f>
        <v>0</v>
      </c>
      <c r="AJ146" s="235"/>
      <c r="AK146" s="361"/>
      <c r="AL146" s="223"/>
    </row>
    <row r="147" spans="3:38" s="2" customFormat="1" ht="15.75" customHeight="1">
      <c r="C147" s="260">
        <f>'AMZN Auto Part MASTER'!$DB$4</f>
        <v>0</v>
      </c>
      <c r="D147" s="17" t="s">
        <v>396</v>
      </c>
      <c r="E147" s="264">
        <f>'AMZN Auto Part MASTER'!$DB$15</f>
        <v>0</v>
      </c>
      <c r="F147" s="264">
        <f>'AMZN Auto Part MASTER'!$DB$16</f>
        <v>0</v>
      </c>
      <c r="G147" s="264">
        <f>'AMZN Auto Part MASTER'!$DB$17</f>
        <v>0</v>
      </c>
      <c r="H147" s="264">
        <f>'AMZN Auto Part MASTER'!$DB$18</f>
        <v>0</v>
      </c>
      <c r="I147" s="264">
        <f>'AMZN Auto Part MASTER'!$DB$19</f>
        <v>0</v>
      </c>
      <c r="J147" s="264">
        <f>'AMZN Auto Part MASTER'!$DB$20</f>
        <v>0</v>
      </c>
      <c r="K147" s="264">
        <f>'AMZN Auto Part MASTER'!$DB$21</f>
        <v>0</v>
      </c>
      <c r="L147" s="264">
        <f>'AMZN Auto Part MASTER'!$DB$22</f>
        <v>0</v>
      </c>
      <c r="M147" s="264">
        <f>'AMZN Auto Part MASTER'!$DB$23</f>
        <v>0</v>
      </c>
      <c r="N147" s="264">
        <f>'AMZN Auto Part MASTER'!$DB$24</f>
        <v>0</v>
      </c>
      <c r="O147" s="28"/>
      <c r="P147" s="264">
        <f>'AMZN Auto Part MASTER'!$DB$25</f>
        <v>0</v>
      </c>
      <c r="Q147" s="47"/>
      <c r="R147" s="47"/>
      <c r="S147" s="47"/>
      <c r="T147" s="47"/>
      <c r="U147" s="47"/>
      <c r="V147" s="47"/>
      <c r="W147" s="47"/>
      <c r="X147" s="18"/>
      <c r="Y147" s="264">
        <f>'AMZN Auto Part MASTER'!$DB$26</f>
        <v>0</v>
      </c>
      <c r="Z147" s="18"/>
      <c r="AA147" s="18"/>
      <c r="AB147" s="225"/>
      <c r="AC147" s="225"/>
      <c r="AD147" s="225"/>
      <c r="AE147" s="225"/>
      <c r="AF147" s="20"/>
      <c r="AG147" s="264">
        <f>'AMZN Auto Part MASTER'!$DB$27</f>
        <v>0</v>
      </c>
      <c r="AH147" s="66"/>
      <c r="AI147" s="264">
        <f>'AMZN Auto Part MASTER'!$DB$28</f>
        <v>0</v>
      </c>
      <c r="AJ147" s="235"/>
      <c r="AK147" s="361"/>
      <c r="AL147" s="223"/>
    </row>
    <row r="148" spans="3:38" s="2" customFormat="1" ht="15.75" customHeight="1">
      <c r="C148" s="260">
        <f>'AMZN Auto Part MASTER'!$DC$4</f>
        <v>0</v>
      </c>
      <c r="D148" s="17" t="s">
        <v>397</v>
      </c>
      <c r="E148" s="264">
        <f>'AMZN Auto Part MASTER'!$DC$15</f>
        <v>0</v>
      </c>
      <c r="F148" s="264">
        <f>'AMZN Auto Part MASTER'!$DC$16</f>
        <v>0</v>
      </c>
      <c r="G148" s="264">
        <f>'AMZN Auto Part MASTER'!$DC$17</f>
        <v>0</v>
      </c>
      <c r="H148" s="264">
        <f>'AMZN Auto Part MASTER'!$DC$18</f>
        <v>0</v>
      </c>
      <c r="I148" s="264">
        <f>'AMZN Auto Part MASTER'!$DC$19</f>
        <v>0</v>
      </c>
      <c r="J148" s="264">
        <f>'AMZN Auto Part MASTER'!$DC$20</f>
        <v>0</v>
      </c>
      <c r="K148" s="264">
        <f>'AMZN Auto Part MASTER'!$DC$21</f>
        <v>0</v>
      </c>
      <c r="L148" s="264">
        <f>'AMZN Auto Part MASTER'!$DC$22</f>
        <v>0</v>
      </c>
      <c r="M148" s="264">
        <f>'AMZN Auto Part MASTER'!$DC$23</f>
        <v>0</v>
      </c>
      <c r="N148" s="264">
        <f>'AMZN Auto Part MASTER'!$DC$24</f>
        <v>0</v>
      </c>
      <c r="O148" s="28"/>
      <c r="P148" s="264">
        <f>'AMZN Auto Part MASTER'!$DC$25</f>
        <v>0</v>
      </c>
      <c r="Q148" s="47"/>
      <c r="R148" s="47"/>
      <c r="S148" s="47"/>
      <c r="T148" s="47"/>
      <c r="U148" s="47"/>
      <c r="V148" s="47"/>
      <c r="W148" s="47"/>
      <c r="X148" s="18"/>
      <c r="Y148" s="264">
        <f>'AMZN Auto Part MASTER'!$DC$26</f>
        <v>0</v>
      </c>
      <c r="Z148" s="18"/>
      <c r="AA148" s="18"/>
      <c r="AB148" s="225"/>
      <c r="AC148" s="225"/>
      <c r="AD148" s="225"/>
      <c r="AE148" s="225"/>
      <c r="AF148" s="20"/>
      <c r="AG148" s="264">
        <f>'AMZN Auto Part MASTER'!$DC$27</f>
        <v>0</v>
      </c>
      <c r="AH148" s="66"/>
      <c r="AI148" s="264">
        <f>'AMZN Auto Part MASTER'!$DC$28</f>
        <v>0</v>
      </c>
      <c r="AJ148" s="235"/>
      <c r="AK148" s="361"/>
      <c r="AL148" s="223"/>
    </row>
    <row r="149" spans="3:38" s="2" customFormat="1" ht="15.75" customHeight="1">
      <c r="C149" s="260">
        <f>'AMZN Auto Part MASTER'!$DD$4</f>
        <v>0</v>
      </c>
      <c r="D149" s="17" t="s">
        <v>398</v>
      </c>
      <c r="E149" s="264">
        <f>'AMZN Auto Part MASTER'!$DD$15</f>
        <v>0</v>
      </c>
      <c r="F149" s="264">
        <f>'AMZN Auto Part MASTER'!$DD$16</f>
        <v>0</v>
      </c>
      <c r="G149" s="264">
        <f>'AMZN Auto Part MASTER'!$DD$17</f>
        <v>0</v>
      </c>
      <c r="H149" s="264">
        <f>'AMZN Auto Part MASTER'!$DD$18</f>
        <v>0</v>
      </c>
      <c r="I149" s="264">
        <f>'AMZN Auto Part MASTER'!$DD$19</f>
        <v>0</v>
      </c>
      <c r="J149" s="264">
        <f>'AMZN Auto Part MASTER'!$DD$20</f>
        <v>0</v>
      </c>
      <c r="K149" s="264">
        <f>'AMZN Auto Part MASTER'!$DD$21</f>
        <v>0</v>
      </c>
      <c r="L149" s="264">
        <f>'AMZN Auto Part MASTER'!$DD$22</f>
        <v>0</v>
      </c>
      <c r="M149" s="264">
        <f>'AMZN Auto Part MASTER'!$DD$23</f>
        <v>0</v>
      </c>
      <c r="N149" s="264">
        <f>'AMZN Auto Part MASTER'!$DD$24</f>
        <v>0</v>
      </c>
      <c r="O149" s="28"/>
      <c r="P149" s="264">
        <f>'AMZN Auto Part MASTER'!$DD$25</f>
        <v>0</v>
      </c>
      <c r="Q149" s="47"/>
      <c r="R149" s="47"/>
      <c r="S149" s="47"/>
      <c r="T149" s="47"/>
      <c r="U149" s="47"/>
      <c r="V149" s="47"/>
      <c r="W149" s="47"/>
      <c r="X149" s="18"/>
      <c r="Y149" s="264">
        <f>'AMZN Auto Part MASTER'!$DD$26</f>
        <v>0</v>
      </c>
      <c r="Z149" s="18"/>
      <c r="AA149" s="18"/>
      <c r="AB149" s="225"/>
      <c r="AC149" s="225"/>
      <c r="AD149" s="225"/>
      <c r="AE149" s="225"/>
      <c r="AF149" s="20"/>
      <c r="AG149" s="264">
        <f>'AMZN Auto Part MASTER'!$DD$27</f>
        <v>0</v>
      </c>
      <c r="AH149" s="66"/>
      <c r="AI149" s="264">
        <f>'AMZN Auto Part MASTER'!$DD$28</f>
        <v>0</v>
      </c>
      <c r="AJ149" s="235"/>
      <c r="AK149" s="361"/>
      <c r="AL149" s="223"/>
    </row>
    <row r="150" spans="3:38" s="2" customFormat="1" ht="15.75" customHeight="1">
      <c r="C150" s="260">
        <f>'AMZN Auto Part MASTER'!$DE$4</f>
        <v>0</v>
      </c>
      <c r="D150" s="17" t="s">
        <v>399</v>
      </c>
      <c r="E150" s="264">
        <f>'AMZN Auto Part MASTER'!$DE$15</f>
        <v>0</v>
      </c>
      <c r="F150" s="264">
        <f>'AMZN Auto Part MASTER'!$DE$16</f>
        <v>0</v>
      </c>
      <c r="G150" s="264">
        <f>'AMZN Auto Part MASTER'!$DE$17</f>
        <v>0</v>
      </c>
      <c r="H150" s="264">
        <f>'AMZN Auto Part MASTER'!$DE$18</f>
        <v>0</v>
      </c>
      <c r="I150" s="264">
        <f>'AMZN Auto Part MASTER'!$DE$19</f>
        <v>0</v>
      </c>
      <c r="J150" s="264">
        <f>'AMZN Auto Part MASTER'!$DE$20</f>
        <v>0</v>
      </c>
      <c r="K150" s="264">
        <f>'AMZN Auto Part MASTER'!$DE$21</f>
        <v>0</v>
      </c>
      <c r="L150" s="264">
        <f>'AMZN Auto Part MASTER'!$DE$22</f>
        <v>0</v>
      </c>
      <c r="M150" s="264">
        <f>'AMZN Auto Part MASTER'!$DE$23</f>
        <v>0</v>
      </c>
      <c r="N150" s="264">
        <f>'AMZN Auto Part MASTER'!$DE$24</f>
        <v>0</v>
      </c>
      <c r="O150" s="28"/>
      <c r="P150" s="264">
        <f>'AMZN Auto Part MASTER'!$DE$25</f>
        <v>0</v>
      </c>
      <c r="Q150" s="47"/>
      <c r="R150" s="47"/>
      <c r="S150" s="47"/>
      <c r="T150" s="47"/>
      <c r="U150" s="47"/>
      <c r="V150" s="47"/>
      <c r="W150" s="47"/>
      <c r="X150" s="18"/>
      <c r="Y150" s="264">
        <f>'AMZN Auto Part MASTER'!$DE$26</f>
        <v>0</v>
      </c>
      <c r="Z150" s="18"/>
      <c r="AA150" s="18"/>
      <c r="AB150" s="225"/>
      <c r="AC150" s="225"/>
      <c r="AD150" s="225"/>
      <c r="AE150" s="225"/>
      <c r="AF150" s="20"/>
      <c r="AG150" s="264">
        <f>'AMZN Auto Part MASTER'!$DE$27</f>
        <v>0</v>
      </c>
      <c r="AH150" s="66"/>
      <c r="AI150" s="264">
        <f>'AMZN Auto Part MASTER'!$DE$28</f>
        <v>0</v>
      </c>
      <c r="AJ150" s="235"/>
      <c r="AK150" s="361"/>
      <c r="AL150" s="223"/>
    </row>
    <row r="151" spans="3:38" s="2" customFormat="1" ht="15.75" customHeight="1">
      <c r="C151" s="260">
        <f>'AMZN Auto Part MASTER'!$DF$4</f>
        <v>0</v>
      </c>
      <c r="D151" s="17" t="s">
        <v>400</v>
      </c>
      <c r="E151" s="264">
        <f>'AMZN Auto Part MASTER'!$DF$15</f>
        <v>0</v>
      </c>
      <c r="F151" s="264">
        <f>'AMZN Auto Part MASTER'!$DF$16</f>
        <v>0</v>
      </c>
      <c r="G151" s="264">
        <f>'AMZN Auto Part MASTER'!$DF$17</f>
        <v>0</v>
      </c>
      <c r="H151" s="264">
        <f>'AMZN Auto Part MASTER'!$DF$18</f>
        <v>0</v>
      </c>
      <c r="I151" s="264">
        <f>'AMZN Auto Part MASTER'!$DF$19</f>
        <v>0</v>
      </c>
      <c r="J151" s="264">
        <f>'AMZN Auto Part MASTER'!$DF$20</f>
        <v>0</v>
      </c>
      <c r="K151" s="264">
        <f>'AMZN Auto Part MASTER'!$DF$21</f>
        <v>0</v>
      </c>
      <c r="L151" s="264">
        <f>'AMZN Auto Part MASTER'!$DF$22</f>
        <v>0</v>
      </c>
      <c r="M151" s="264">
        <f>'AMZN Auto Part MASTER'!$DF$23</f>
        <v>0</v>
      </c>
      <c r="N151" s="264">
        <f>'AMZN Auto Part MASTER'!$DF$24</f>
        <v>0</v>
      </c>
      <c r="O151" s="28"/>
      <c r="P151" s="264">
        <f>'AMZN Auto Part MASTER'!$DF$25</f>
        <v>0</v>
      </c>
      <c r="Q151" s="47"/>
      <c r="R151" s="47"/>
      <c r="S151" s="47"/>
      <c r="T151" s="47"/>
      <c r="U151" s="47"/>
      <c r="V151" s="47"/>
      <c r="W151" s="47"/>
      <c r="X151" s="18"/>
      <c r="Y151" s="264">
        <f>'AMZN Auto Part MASTER'!$DF$26</f>
        <v>0</v>
      </c>
      <c r="Z151" s="18"/>
      <c r="AA151" s="18"/>
      <c r="AB151" s="225"/>
      <c r="AC151" s="225"/>
      <c r="AD151" s="225"/>
      <c r="AE151" s="225"/>
      <c r="AF151" s="20"/>
      <c r="AG151" s="264">
        <f>'AMZN Auto Part MASTER'!$DF$27</f>
        <v>0</v>
      </c>
      <c r="AH151" s="66"/>
      <c r="AI151" s="264">
        <f>'AMZN Auto Part MASTER'!$DF$28</f>
        <v>0</v>
      </c>
      <c r="AJ151" s="235"/>
      <c r="AK151" s="361"/>
      <c r="AL151" s="223"/>
    </row>
    <row r="152" spans="3:38" s="2" customFormat="1" ht="15.75" customHeight="1">
      <c r="C152" s="260">
        <f>'AMZN Auto Part MASTER'!$DG$4</f>
        <v>0</v>
      </c>
      <c r="D152" s="17" t="s">
        <v>401</v>
      </c>
      <c r="E152" s="264">
        <f>'AMZN Auto Part MASTER'!$DG$15</f>
        <v>0</v>
      </c>
      <c r="F152" s="264">
        <f>'AMZN Auto Part MASTER'!$DG$16</f>
        <v>0</v>
      </c>
      <c r="G152" s="264">
        <f>'AMZN Auto Part MASTER'!$DG$17</f>
        <v>0</v>
      </c>
      <c r="H152" s="264">
        <f>'AMZN Auto Part MASTER'!$DG$18</f>
        <v>0</v>
      </c>
      <c r="I152" s="264">
        <f>'AMZN Auto Part MASTER'!$DG$19</f>
        <v>0</v>
      </c>
      <c r="J152" s="264">
        <f>'AMZN Auto Part MASTER'!$DG$20</f>
        <v>0</v>
      </c>
      <c r="K152" s="264">
        <f>'AMZN Auto Part MASTER'!$DG$21</f>
        <v>0</v>
      </c>
      <c r="L152" s="264">
        <f>'AMZN Auto Part MASTER'!$DG$22</f>
        <v>0</v>
      </c>
      <c r="M152" s="264">
        <f>'AMZN Auto Part MASTER'!$DG$23</f>
        <v>0</v>
      </c>
      <c r="N152" s="264">
        <f>'AMZN Auto Part MASTER'!$DG$24</f>
        <v>0</v>
      </c>
      <c r="O152" s="28"/>
      <c r="P152" s="264">
        <f>'AMZN Auto Part MASTER'!$DG$25</f>
        <v>0</v>
      </c>
      <c r="Q152" s="47"/>
      <c r="R152" s="47"/>
      <c r="S152" s="47"/>
      <c r="T152" s="47"/>
      <c r="U152" s="47"/>
      <c r="V152" s="47"/>
      <c r="W152" s="47"/>
      <c r="X152" s="18"/>
      <c r="Y152" s="264">
        <f>'AMZN Auto Part MASTER'!$DG$26</f>
        <v>0</v>
      </c>
      <c r="Z152" s="18"/>
      <c r="AA152" s="18"/>
      <c r="AB152" s="225"/>
      <c r="AC152" s="225"/>
      <c r="AD152" s="225"/>
      <c r="AE152" s="225"/>
      <c r="AF152" s="20"/>
      <c r="AG152" s="264">
        <f>'AMZN Auto Part MASTER'!$DG$27</f>
        <v>0</v>
      </c>
      <c r="AH152" s="66"/>
      <c r="AI152" s="264">
        <f>'AMZN Auto Part MASTER'!$DG$28</f>
        <v>0</v>
      </c>
      <c r="AJ152" s="235"/>
      <c r="AK152" s="361"/>
      <c r="AL152" s="223"/>
    </row>
    <row r="153" spans="3:38" s="2" customFormat="1" ht="15.75" customHeight="1">
      <c r="C153" s="260">
        <f>'AMZN Auto Part MASTER'!$DH$4</f>
        <v>0</v>
      </c>
      <c r="D153" s="17" t="s">
        <v>402</v>
      </c>
      <c r="E153" s="264">
        <f>'AMZN Auto Part MASTER'!$DH$15</f>
        <v>0</v>
      </c>
      <c r="F153" s="264">
        <f>'AMZN Auto Part MASTER'!$DH$16</f>
        <v>0</v>
      </c>
      <c r="G153" s="264">
        <f>'AMZN Auto Part MASTER'!$DH$17</f>
        <v>0</v>
      </c>
      <c r="H153" s="264">
        <f>'AMZN Auto Part MASTER'!$DH$18</f>
        <v>0</v>
      </c>
      <c r="I153" s="264">
        <f>'AMZN Auto Part MASTER'!$DH$19</f>
        <v>0</v>
      </c>
      <c r="J153" s="264">
        <f>'AMZN Auto Part MASTER'!$DH$20</f>
        <v>0</v>
      </c>
      <c r="K153" s="264">
        <f>'AMZN Auto Part MASTER'!$DH$21</f>
        <v>0</v>
      </c>
      <c r="L153" s="264">
        <f>'AMZN Auto Part MASTER'!$DH$22</f>
        <v>0</v>
      </c>
      <c r="M153" s="264">
        <f>'AMZN Auto Part MASTER'!$DH$23</f>
        <v>0</v>
      </c>
      <c r="N153" s="264">
        <f>'AMZN Auto Part MASTER'!$DH$24</f>
        <v>0</v>
      </c>
      <c r="O153" s="28"/>
      <c r="P153" s="264">
        <f>'AMZN Auto Part MASTER'!$DH$25</f>
        <v>0</v>
      </c>
      <c r="Q153" s="47"/>
      <c r="R153" s="47"/>
      <c r="S153" s="47"/>
      <c r="T153" s="47"/>
      <c r="U153" s="47"/>
      <c r="V153" s="47"/>
      <c r="W153" s="47"/>
      <c r="X153" s="18"/>
      <c r="Y153" s="264">
        <f>'AMZN Auto Part MASTER'!$DH$26</f>
        <v>0</v>
      </c>
      <c r="Z153" s="18"/>
      <c r="AA153" s="18"/>
      <c r="AB153" s="225"/>
      <c r="AC153" s="225"/>
      <c r="AD153" s="225"/>
      <c r="AE153" s="225"/>
      <c r="AF153" s="20"/>
      <c r="AG153" s="264">
        <f>'AMZN Auto Part MASTER'!$DH$27</f>
        <v>0</v>
      </c>
      <c r="AH153" s="66"/>
      <c r="AI153" s="264">
        <f>'AMZN Auto Part MASTER'!$DH$28</f>
        <v>0</v>
      </c>
      <c r="AJ153" s="235"/>
      <c r="AK153" s="361"/>
      <c r="AL153" s="223"/>
    </row>
    <row r="154" spans="3:38" s="2" customFormat="1" ht="15.75" customHeight="1">
      <c r="C154" s="260">
        <f>'AMZN Auto Part MASTER'!$DI$4</f>
        <v>0</v>
      </c>
      <c r="D154" s="17" t="s">
        <v>403</v>
      </c>
      <c r="E154" s="264">
        <f>'AMZN Auto Part MASTER'!$DI$15</f>
        <v>0</v>
      </c>
      <c r="F154" s="264">
        <f>'AMZN Auto Part MASTER'!$DI$16</f>
        <v>0</v>
      </c>
      <c r="G154" s="264">
        <f>'AMZN Auto Part MASTER'!$DI$17</f>
        <v>0</v>
      </c>
      <c r="H154" s="264">
        <f>'AMZN Auto Part MASTER'!$DI$18</f>
        <v>0</v>
      </c>
      <c r="I154" s="264">
        <f>'AMZN Auto Part MASTER'!$DI$19</f>
        <v>0</v>
      </c>
      <c r="J154" s="264">
        <f>'AMZN Auto Part MASTER'!$DI$20</f>
        <v>0</v>
      </c>
      <c r="K154" s="264">
        <f>'AMZN Auto Part MASTER'!$DI$21</f>
        <v>0</v>
      </c>
      <c r="L154" s="264">
        <f>'AMZN Auto Part MASTER'!$DI$22</f>
        <v>0</v>
      </c>
      <c r="M154" s="264">
        <f>'AMZN Auto Part MASTER'!$DI$23</f>
        <v>0</v>
      </c>
      <c r="N154" s="264">
        <f>'AMZN Auto Part MASTER'!$DI$24</f>
        <v>0</v>
      </c>
      <c r="O154" s="28"/>
      <c r="P154" s="264">
        <f>'AMZN Auto Part MASTER'!$DI$25</f>
        <v>0</v>
      </c>
      <c r="Q154" s="47"/>
      <c r="R154" s="47"/>
      <c r="S154" s="47"/>
      <c r="T154" s="47"/>
      <c r="U154" s="47"/>
      <c r="V154" s="47"/>
      <c r="W154" s="47"/>
      <c r="X154" s="18"/>
      <c r="Y154" s="264">
        <f>'AMZN Auto Part MASTER'!$DI$26</f>
        <v>0</v>
      </c>
      <c r="Z154" s="18"/>
      <c r="AA154" s="18"/>
      <c r="AB154" s="225"/>
      <c r="AC154" s="225"/>
      <c r="AD154" s="225"/>
      <c r="AE154" s="225"/>
      <c r="AF154" s="20"/>
      <c r="AG154" s="264">
        <f>'AMZN Auto Part MASTER'!$DI$27</f>
        <v>0</v>
      </c>
      <c r="AH154" s="66"/>
      <c r="AI154" s="264">
        <f>'AMZN Auto Part MASTER'!$DI$28</f>
        <v>0</v>
      </c>
      <c r="AJ154" s="235"/>
      <c r="AK154" s="361"/>
      <c r="AL154" s="223"/>
    </row>
    <row r="155" spans="3:38" s="2" customFormat="1" ht="15.75" customHeight="1">
      <c r="C155" s="260">
        <f>'AMZN Auto Part MASTER'!$DJ$4</f>
        <v>0</v>
      </c>
      <c r="D155" s="17" t="s">
        <v>404</v>
      </c>
      <c r="E155" s="264">
        <f>'AMZN Auto Part MASTER'!$DJ$15</f>
        <v>0</v>
      </c>
      <c r="F155" s="264">
        <f>'AMZN Auto Part MASTER'!$DJ$16</f>
        <v>0</v>
      </c>
      <c r="G155" s="264">
        <f>'AMZN Auto Part MASTER'!$DJ$17</f>
        <v>0</v>
      </c>
      <c r="H155" s="264">
        <f>'AMZN Auto Part MASTER'!$DJ$18</f>
        <v>0</v>
      </c>
      <c r="I155" s="264">
        <f>'AMZN Auto Part MASTER'!$DJ$19</f>
        <v>0</v>
      </c>
      <c r="J155" s="264">
        <f>'AMZN Auto Part MASTER'!$DJ$20</f>
        <v>0</v>
      </c>
      <c r="K155" s="264">
        <f>'AMZN Auto Part MASTER'!$DJ$21</f>
        <v>0</v>
      </c>
      <c r="L155" s="264">
        <f>'AMZN Auto Part MASTER'!$DJ$22</f>
        <v>0</v>
      </c>
      <c r="M155" s="264">
        <f>'AMZN Auto Part MASTER'!$DJ$23</f>
        <v>0</v>
      </c>
      <c r="N155" s="264">
        <f>'AMZN Auto Part MASTER'!$DJ$24</f>
        <v>0</v>
      </c>
      <c r="O155" s="28"/>
      <c r="P155" s="264">
        <f>'AMZN Auto Part MASTER'!$DJ$25</f>
        <v>0</v>
      </c>
      <c r="Q155" s="47"/>
      <c r="R155" s="47"/>
      <c r="S155" s="47"/>
      <c r="T155" s="47"/>
      <c r="U155" s="47"/>
      <c r="V155" s="47"/>
      <c r="W155" s="47"/>
      <c r="X155" s="18"/>
      <c r="Y155" s="264">
        <f>'AMZN Auto Part MASTER'!$DJ$26</f>
        <v>0</v>
      </c>
      <c r="Z155" s="18"/>
      <c r="AA155" s="18"/>
      <c r="AB155" s="225"/>
      <c r="AC155" s="225"/>
      <c r="AD155" s="225"/>
      <c r="AE155" s="225"/>
      <c r="AF155" s="20"/>
      <c r="AG155" s="264">
        <f>'AMZN Auto Part MASTER'!$DJ$27</f>
        <v>0</v>
      </c>
      <c r="AH155" s="66"/>
      <c r="AI155" s="264">
        <f>'AMZN Auto Part MASTER'!$DJ$28</f>
        <v>0</v>
      </c>
      <c r="AJ155" s="235"/>
      <c r="AK155" s="361"/>
      <c r="AL155" s="223"/>
    </row>
    <row r="156" spans="3:38" s="2" customFormat="1" ht="15.75" customHeight="1">
      <c r="C156" s="260">
        <f>'AMZN Auto Part MASTER'!$DK$4</f>
        <v>0</v>
      </c>
      <c r="D156" s="17" t="s">
        <v>405</v>
      </c>
      <c r="E156" s="264">
        <f>'AMZN Auto Part MASTER'!$DK$15</f>
        <v>0</v>
      </c>
      <c r="F156" s="264">
        <f>'AMZN Auto Part MASTER'!$DK$16</f>
        <v>0</v>
      </c>
      <c r="G156" s="264">
        <f>'AMZN Auto Part MASTER'!$DK$17</f>
        <v>0</v>
      </c>
      <c r="H156" s="264">
        <f>'AMZN Auto Part MASTER'!$DK$18</f>
        <v>0</v>
      </c>
      <c r="I156" s="264">
        <f>'AMZN Auto Part MASTER'!$DK$19</f>
        <v>0</v>
      </c>
      <c r="J156" s="264">
        <f>'AMZN Auto Part MASTER'!$DK$20</f>
        <v>0</v>
      </c>
      <c r="K156" s="264">
        <f>'AMZN Auto Part MASTER'!$DK$21</f>
        <v>0</v>
      </c>
      <c r="L156" s="264">
        <f>'AMZN Auto Part MASTER'!$DK$22</f>
        <v>0</v>
      </c>
      <c r="M156" s="264">
        <f>'AMZN Auto Part MASTER'!$DK$23</f>
        <v>0</v>
      </c>
      <c r="N156" s="264">
        <f>'AMZN Auto Part MASTER'!$DK$24</f>
        <v>0</v>
      </c>
      <c r="O156" s="28"/>
      <c r="P156" s="264">
        <f>'AMZN Auto Part MASTER'!$DK$25</f>
        <v>0</v>
      </c>
      <c r="Q156" s="28"/>
      <c r="R156" s="28"/>
      <c r="S156" s="28"/>
      <c r="T156" s="28"/>
      <c r="U156" s="28"/>
      <c r="V156" s="28"/>
      <c r="W156" s="47"/>
      <c r="X156" s="18"/>
      <c r="Y156" s="264">
        <f>'AMZN Auto Part MASTER'!$DK$26</f>
        <v>0</v>
      </c>
      <c r="Z156" s="18"/>
      <c r="AA156" s="18"/>
      <c r="AB156" s="225"/>
      <c r="AC156" s="225"/>
      <c r="AD156" s="225"/>
      <c r="AE156" s="225"/>
      <c r="AF156" s="20"/>
      <c r="AG156" s="264">
        <f>'AMZN Auto Part MASTER'!$DK$27</f>
        <v>0</v>
      </c>
      <c r="AH156" s="66"/>
      <c r="AI156" s="264">
        <f>'AMZN Auto Part MASTER'!$DK$28</f>
        <v>0</v>
      </c>
      <c r="AJ156" s="235"/>
      <c r="AK156" s="361"/>
      <c r="AL156" s="223"/>
    </row>
    <row r="157" spans="3:38" s="2" customFormat="1" ht="15.75" customHeight="1">
      <c r="C157" s="260">
        <f>'AMZN Auto Part MASTER'!$DL$4</f>
        <v>0</v>
      </c>
      <c r="D157" s="17" t="s">
        <v>406</v>
      </c>
      <c r="E157" s="264">
        <f>'AMZN Auto Part MASTER'!$DL$15</f>
        <v>0</v>
      </c>
      <c r="F157" s="264">
        <f>'AMZN Auto Part MASTER'!$DL$16</f>
        <v>0</v>
      </c>
      <c r="G157" s="264">
        <f>'AMZN Auto Part MASTER'!$DL$17</f>
        <v>0</v>
      </c>
      <c r="H157" s="264">
        <f>'AMZN Auto Part MASTER'!$DL$18</f>
        <v>0</v>
      </c>
      <c r="I157" s="264">
        <f>'AMZN Auto Part MASTER'!$DL$19</f>
        <v>0</v>
      </c>
      <c r="J157" s="264">
        <f>'AMZN Auto Part MASTER'!$DL$20</f>
        <v>0</v>
      </c>
      <c r="K157" s="264">
        <f>'AMZN Auto Part MASTER'!$DL$21</f>
        <v>0</v>
      </c>
      <c r="L157" s="264">
        <f>'AMZN Auto Part MASTER'!$DL$22</f>
        <v>0</v>
      </c>
      <c r="M157" s="264">
        <f>'AMZN Auto Part MASTER'!$DL$23</f>
        <v>0</v>
      </c>
      <c r="N157" s="264">
        <f>'AMZN Auto Part MASTER'!$DL$24</f>
        <v>0</v>
      </c>
      <c r="O157" s="28"/>
      <c r="P157" s="264">
        <f>'AMZN Auto Part MASTER'!$DL$25</f>
        <v>0</v>
      </c>
      <c r="Q157" s="28"/>
      <c r="R157" s="28"/>
      <c r="S157" s="28"/>
      <c r="T157" s="28"/>
      <c r="U157" s="28"/>
      <c r="V157" s="28"/>
      <c r="W157" s="47"/>
      <c r="X157" s="18"/>
      <c r="Y157" s="264">
        <f>'AMZN Auto Part MASTER'!$DL$26</f>
        <v>0</v>
      </c>
      <c r="Z157" s="18"/>
      <c r="AA157" s="18"/>
      <c r="AB157" s="225"/>
      <c r="AC157" s="225"/>
      <c r="AD157" s="225"/>
      <c r="AE157" s="225"/>
      <c r="AF157" s="20"/>
      <c r="AG157" s="264">
        <f>'AMZN Auto Part MASTER'!$DL$27</f>
        <v>0</v>
      </c>
      <c r="AH157" s="66"/>
      <c r="AI157" s="264">
        <f>'AMZN Auto Part MASTER'!$DL$28</f>
        <v>0</v>
      </c>
      <c r="AJ157" s="235"/>
      <c r="AK157" s="361"/>
      <c r="AL157" s="223"/>
    </row>
    <row r="158" spans="3:38" s="2" customFormat="1" ht="15.75" customHeight="1">
      <c r="C158" s="260">
        <f>'AMZN Auto Part MASTER'!$DM$4</f>
        <v>0</v>
      </c>
      <c r="D158" s="17" t="s">
        <v>407</v>
      </c>
      <c r="E158" s="264">
        <f>'AMZN Auto Part MASTER'!$DM$15</f>
        <v>0</v>
      </c>
      <c r="F158" s="264">
        <f>'AMZN Auto Part MASTER'!$DM$16</f>
        <v>0</v>
      </c>
      <c r="G158" s="264">
        <f>'AMZN Auto Part MASTER'!$DM$17</f>
        <v>0</v>
      </c>
      <c r="H158" s="264">
        <f>'AMZN Auto Part MASTER'!$DM$18</f>
        <v>0</v>
      </c>
      <c r="I158" s="264">
        <f>'AMZN Auto Part MASTER'!$DM$19</f>
        <v>0</v>
      </c>
      <c r="J158" s="264">
        <f>'AMZN Auto Part MASTER'!$DM$20</f>
        <v>0</v>
      </c>
      <c r="K158" s="264">
        <f>'AMZN Auto Part MASTER'!$DM$21</f>
        <v>0</v>
      </c>
      <c r="L158" s="264">
        <f>'AMZN Auto Part MASTER'!$DM$22</f>
        <v>0</v>
      </c>
      <c r="M158" s="264">
        <f>'AMZN Auto Part MASTER'!$DM$23</f>
        <v>0</v>
      </c>
      <c r="N158" s="264">
        <f>'AMZN Auto Part MASTER'!$DM$24</f>
        <v>0</v>
      </c>
      <c r="O158" s="28"/>
      <c r="P158" s="264">
        <f>'AMZN Auto Part MASTER'!$DM$25</f>
        <v>0</v>
      </c>
      <c r="Q158" s="28"/>
      <c r="R158" s="28"/>
      <c r="S158" s="28"/>
      <c r="T158" s="28"/>
      <c r="U158" s="28"/>
      <c r="V158" s="28"/>
      <c r="W158" s="47"/>
      <c r="X158" s="18"/>
      <c r="Y158" s="264">
        <f>'AMZN Auto Part MASTER'!$DM$26</f>
        <v>0</v>
      </c>
      <c r="Z158" s="18"/>
      <c r="AA158" s="18"/>
      <c r="AB158" s="225"/>
      <c r="AC158" s="225"/>
      <c r="AD158" s="225"/>
      <c r="AE158" s="225"/>
      <c r="AF158" s="20"/>
      <c r="AG158" s="264">
        <f>'AMZN Auto Part MASTER'!$DM$27</f>
        <v>0</v>
      </c>
      <c r="AH158" s="66"/>
      <c r="AI158" s="264">
        <f>'AMZN Auto Part MASTER'!$DM$28</f>
        <v>0</v>
      </c>
      <c r="AJ158" s="235"/>
      <c r="AK158" s="361"/>
      <c r="AL158" s="223"/>
    </row>
    <row r="159" spans="3:38" s="2" customFormat="1" ht="15.75" customHeight="1">
      <c r="C159" s="260">
        <f>'AMZN Auto Part MASTER'!$DN$4</f>
        <v>0</v>
      </c>
      <c r="D159" s="17" t="s">
        <v>408</v>
      </c>
      <c r="E159" s="264">
        <f>'AMZN Auto Part MASTER'!$DN$15</f>
        <v>0</v>
      </c>
      <c r="F159" s="264">
        <f>'AMZN Auto Part MASTER'!$DN$16</f>
        <v>0</v>
      </c>
      <c r="G159" s="264">
        <f>'AMZN Auto Part MASTER'!$DN$17</f>
        <v>0</v>
      </c>
      <c r="H159" s="264">
        <f>'AMZN Auto Part MASTER'!$DN$18</f>
        <v>0</v>
      </c>
      <c r="I159" s="264">
        <f>'AMZN Auto Part MASTER'!$DN$19</f>
        <v>0</v>
      </c>
      <c r="J159" s="264">
        <f>'AMZN Auto Part MASTER'!$DN$20</f>
        <v>0</v>
      </c>
      <c r="K159" s="264">
        <f>'AMZN Auto Part MASTER'!$DN$21</f>
        <v>0</v>
      </c>
      <c r="L159" s="264">
        <f>'AMZN Auto Part MASTER'!$DN$22</f>
        <v>0</v>
      </c>
      <c r="M159" s="264">
        <f>'AMZN Auto Part MASTER'!$DN$23</f>
        <v>0</v>
      </c>
      <c r="N159" s="264">
        <f>'AMZN Auto Part MASTER'!$DN$24</f>
        <v>0</v>
      </c>
      <c r="O159" s="28"/>
      <c r="P159" s="264">
        <f>'AMZN Auto Part MASTER'!$DN$25</f>
        <v>0</v>
      </c>
      <c r="Q159" s="28"/>
      <c r="R159" s="28"/>
      <c r="S159" s="28"/>
      <c r="T159" s="28"/>
      <c r="U159" s="28"/>
      <c r="V159" s="28"/>
      <c r="W159" s="47"/>
      <c r="X159" s="18"/>
      <c r="Y159" s="264">
        <f>'AMZN Auto Part MASTER'!$DN$26</f>
        <v>0</v>
      </c>
      <c r="Z159" s="18"/>
      <c r="AA159" s="18"/>
      <c r="AB159" s="225"/>
      <c r="AC159" s="225"/>
      <c r="AD159" s="225"/>
      <c r="AE159" s="225"/>
      <c r="AF159" s="20"/>
      <c r="AG159" s="264">
        <f>'AMZN Auto Part MASTER'!$DN$27</f>
        <v>0</v>
      </c>
      <c r="AH159" s="66"/>
      <c r="AI159" s="264">
        <f>'AMZN Auto Part MASTER'!$DN$28</f>
        <v>0</v>
      </c>
      <c r="AJ159" s="235"/>
      <c r="AK159" s="361"/>
      <c r="AL159" s="223"/>
    </row>
    <row r="160" spans="3:38" s="2" customFormat="1" ht="15.75" customHeight="1">
      <c r="C160" s="260">
        <f>'AMZN Auto Part MASTER'!$DO$4</f>
        <v>0</v>
      </c>
      <c r="D160" s="17" t="s">
        <v>409</v>
      </c>
      <c r="E160" s="264">
        <f>'AMZN Auto Part MASTER'!$DO$15</f>
        <v>0</v>
      </c>
      <c r="F160" s="264">
        <f>'AMZN Auto Part MASTER'!$DO$16</f>
        <v>0</v>
      </c>
      <c r="G160" s="264">
        <f>'AMZN Auto Part MASTER'!$DO$17</f>
        <v>0</v>
      </c>
      <c r="H160" s="264">
        <f>'AMZN Auto Part MASTER'!$DO$18</f>
        <v>0</v>
      </c>
      <c r="I160" s="264">
        <f>'AMZN Auto Part MASTER'!$DO$19</f>
        <v>0</v>
      </c>
      <c r="J160" s="264">
        <f>'AMZN Auto Part MASTER'!$DO$20</f>
        <v>0</v>
      </c>
      <c r="K160" s="264">
        <f>'AMZN Auto Part MASTER'!$DO$21</f>
        <v>0</v>
      </c>
      <c r="L160" s="264">
        <f>'AMZN Auto Part MASTER'!$DO$22</f>
        <v>0</v>
      </c>
      <c r="M160" s="264">
        <f>'AMZN Auto Part MASTER'!$DO$23</f>
        <v>0</v>
      </c>
      <c r="N160" s="264">
        <f>'AMZN Auto Part MASTER'!$DO$24</f>
        <v>0</v>
      </c>
      <c r="O160" s="28"/>
      <c r="P160" s="264">
        <f>'AMZN Auto Part MASTER'!$DO$25</f>
        <v>0</v>
      </c>
      <c r="Q160" s="28"/>
      <c r="R160" s="28"/>
      <c r="S160" s="28"/>
      <c r="T160" s="28"/>
      <c r="U160" s="28"/>
      <c r="V160" s="28"/>
      <c r="W160" s="47"/>
      <c r="X160" s="18"/>
      <c r="Y160" s="264">
        <f>'AMZN Auto Part MASTER'!$DO$26</f>
        <v>0</v>
      </c>
      <c r="Z160" s="18"/>
      <c r="AA160" s="18"/>
      <c r="AB160" s="225"/>
      <c r="AC160" s="225"/>
      <c r="AD160" s="225"/>
      <c r="AE160" s="225"/>
      <c r="AF160" s="20"/>
      <c r="AG160" s="264">
        <f>'AMZN Auto Part MASTER'!$DO$27</f>
        <v>0</v>
      </c>
      <c r="AH160" s="66"/>
      <c r="AI160" s="264">
        <f>'AMZN Auto Part MASTER'!$DO$28</f>
        <v>0</v>
      </c>
      <c r="AJ160" s="235"/>
      <c r="AK160" s="361"/>
      <c r="AL160" s="223"/>
    </row>
    <row r="161" spans="3:38" s="2" customFormat="1" ht="15.75" customHeight="1">
      <c r="C161" s="260">
        <f>'AMZN Auto Part MASTER'!$DP$4</f>
        <v>0</v>
      </c>
      <c r="D161" s="17" t="s">
        <v>410</v>
      </c>
      <c r="E161" s="264">
        <f>'AMZN Auto Part MASTER'!$DP$15</f>
        <v>0</v>
      </c>
      <c r="F161" s="264">
        <f>'AMZN Auto Part MASTER'!$DP$16</f>
        <v>0</v>
      </c>
      <c r="G161" s="264">
        <f>'AMZN Auto Part MASTER'!$DP$17</f>
        <v>0</v>
      </c>
      <c r="H161" s="264">
        <f>'AMZN Auto Part MASTER'!$DP$18</f>
        <v>0</v>
      </c>
      <c r="I161" s="264">
        <f>'AMZN Auto Part MASTER'!$DP$19</f>
        <v>0</v>
      </c>
      <c r="J161" s="264">
        <f>'AMZN Auto Part MASTER'!$DP$20</f>
        <v>0</v>
      </c>
      <c r="K161" s="264">
        <f>'AMZN Auto Part MASTER'!$DP$21</f>
        <v>0</v>
      </c>
      <c r="L161" s="264">
        <f>'AMZN Auto Part MASTER'!$DP$22</f>
        <v>0</v>
      </c>
      <c r="M161" s="264">
        <f>'AMZN Auto Part MASTER'!$DP$23</f>
        <v>0</v>
      </c>
      <c r="N161" s="264">
        <f>'AMZN Auto Part MASTER'!$DP$24</f>
        <v>0</v>
      </c>
      <c r="O161" s="28"/>
      <c r="P161" s="264">
        <f>'AMZN Auto Part MASTER'!$DP$25</f>
        <v>0</v>
      </c>
      <c r="Q161" s="28"/>
      <c r="R161" s="28"/>
      <c r="S161" s="28"/>
      <c r="T161" s="28"/>
      <c r="U161" s="28"/>
      <c r="V161" s="28"/>
      <c r="W161" s="47"/>
      <c r="X161" s="18"/>
      <c r="Y161" s="264">
        <f>'AMZN Auto Part MASTER'!$DP$26</f>
        <v>0</v>
      </c>
      <c r="Z161" s="18"/>
      <c r="AA161" s="18"/>
      <c r="AB161" s="225"/>
      <c r="AC161" s="225"/>
      <c r="AD161" s="225"/>
      <c r="AE161" s="225"/>
      <c r="AF161" s="20"/>
      <c r="AG161" s="264">
        <f>'AMZN Auto Part MASTER'!$DP$27</f>
        <v>0</v>
      </c>
      <c r="AH161" s="66"/>
      <c r="AI161" s="264">
        <f>'AMZN Auto Part MASTER'!$DP$28</f>
        <v>0</v>
      </c>
      <c r="AJ161" s="235"/>
      <c r="AK161" s="361"/>
      <c r="AL161" s="223"/>
    </row>
    <row r="162" spans="3:38" s="2" customFormat="1" ht="15.75" customHeight="1">
      <c r="C162" s="260">
        <f>'AMZN Auto Part MASTER'!$DQ$4</f>
        <v>0</v>
      </c>
      <c r="D162" s="17" t="s">
        <v>411</v>
      </c>
      <c r="E162" s="264">
        <f>'AMZN Auto Part MASTER'!$DQ$15</f>
        <v>0</v>
      </c>
      <c r="F162" s="264">
        <f>'AMZN Auto Part MASTER'!$DQ$16</f>
        <v>0</v>
      </c>
      <c r="G162" s="264">
        <f>'AMZN Auto Part MASTER'!$DQ$17</f>
        <v>0</v>
      </c>
      <c r="H162" s="264">
        <f>'AMZN Auto Part MASTER'!$DQ$18</f>
        <v>0</v>
      </c>
      <c r="I162" s="264">
        <f>'AMZN Auto Part MASTER'!$DQ$19</f>
        <v>0</v>
      </c>
      <c r="J162" s="264">
        <f>'AMZN Auto Part MASTER'!$DQ$20</f>
        <v>0</v>
      </c>
      <c r="K162" s="264">
        <f>'AMZN Auto Part MASTER'!$DQ$21</f>
        <v>0</v>
      </c>
      <c r="L162" s="264">
        <f>'AMZN Auto Part MASTER'!$DQ$22</f>
        <v>0</v>
      </c>
      <c r="M162" s="264">
        <f>'AMZN Auto Part MASTER'!$DQ$23</f>
        <v>0</v>
      </c>
      <c r="N162" s="264">
        <f>'AMZN Auto Part MASTER'!$DQ$24</f>
        <v>0</v>
      </c>
      <c r="O162" s="28"/>
      <c r="P162" s="264">
        <f>'AMZN Auto Part MASTER'!$DQ$25</f>
        <v>0</v>
      </c>
      <c r="Q162" s="28"/>
      <c r="R162" s="28"/>
      <c r="S162" s="28"/>
      <c r="T162" s="28"/>
      <c r="U162" s="28"/>
      <c r="V162" s="28"/>
      <c r="W162" s="28"/>
      <c r="X162" s="18"/>
      <c r="Y162" s="264">
        <f>'AMZN Auto Part MASTER'!$DQ$26</f>
        <v>0</v>
      </c>
      <c r="Z162" s="18"/>
      <c r="AA162" s="18"/>
      <c r="AB162" s="225"/>
      <c r="AC162" s="225"/>
      <c r="AD162" s="225"/>
      <c r="AE162" s="225"/>
      <c r="AF162" s="20"/>
      <c r="AG162" s="264">
        <f>'AMZN Auto Part MASTER'!$DQ$27</f>
        <v>0</v>
      </c>
      <c r="AH162" s="66"/>
      <c r="AI162" s="264">
        <f>'AMZN Auto Part MASTER'!$DQ$28</f>
        <v>0</v>
      </c>
      <c r="AJ162" s="235"/>
      <c r="AK162" s="361"/>
      <c r="AL162" s="223"/>
    </row>
    <row r="163" spans="3:38" s="2" customFormat="1" ht="15.75" customHeight="1">
      <c r="C163" s="260">
        <f>'AMZN Auto Part MASTER'!$DR$4</f>
        <v>0</v>
      </c>
      <c r="D163" s="17" t="s">
        <v>412</v>
      </c>
      <c r="E163" s="264">
        <f>'AMZN Auto Part MASTER'!$DR$15</f>
        <v>0</v>
      </c>
      <c r="F163" s="264">
        <f>'AMZN Auto Part MASTER'!$DR$16</f>
        <v>0</v>
      </c>
      <c r="G163" s="264">
        <f>'AMZN Auto Part MASTER'!$DR$17</f>
        <v>0</v>
      </c>
      <c r="H163" s="264">
        <f>'AMZN Auto Part MASTER'!$DR$18</f>
        <v>0</v>
      </c>
      <c r="I163" s="264">
        <f>'AMZN Auto Part MASTER'!$DR$19</f>
        <v>0</v>
      </c>
      <c r="J163" s="264">
        <f>'AMZN Auto Part MASTER'!$DR$20</f>
        <v>0</v>
      </c>
      <c r="K163" s="264">
        <f>'AMZN Auto Part MASTER'!$DR$21</f>
        <v>0</v>
      </c>
      <c r="L163" s="264">
        <f>'AMZN Auto Part MASTER'!$DR$22</f>
        <v>0</v>
      </c>
      <c r="M163" s="264">
        <f>'AMZN Auto Part MASTER'!$DR$23</f>
        <v>0</v>
      </c>
      <c r="N163" s="264">
        <f>'AMZN Auto Part MASTER'!$DR$24</f>
        <v>0</v>
      </c>
      <c r="O163" s="28"/>
      <c r="P163" s="264">
        <f>'AMZN Auto Part MASTER'!$DR$25</f>
        <v>0</v>
      </c>
      <c r="Q163" s="28"/>
      <c r="R163" s="28"/>
      <c r="S163" s="28"/>
      <c r="T163" s="28"/>
      <c r="U163" s="28"/>
      <c r="V163" s="28"/>
      <c r="W163" s="28"/>
      <c r="X163" s="18"/>
      <c r="Y163" s="264">
        <f>'AMZN Auto Part MASTER'!$DR$26</f>
        <v>0</v>
      </c>
      <c r="Z163" s="18"/>
      <c r="AA163" s="18"/>
      <c r="AB163" s="225"/>
      <c r="AC163" s="225"/>
      <c r="AD163" s="225"/>
      <c r="AE163" s="225"/>
      <c r="AF163" s="20"/>
      <c r="AG163" s="264">
        <f>'AMZN Auto Part MASTER'!$DR$27</f>
        <v>0</v>
      </c>
      <c r="AH163" s="66"/>
      <c r="AI163" s="264">
        <f>'AMZN Auto Part MASTER'!$DR$28</f>
        <v>0</v>
      </c>
      <c r="AJ163" s="235"/>
      <c r="AK163" s="361"/>
      <c r="AL163" s="223"/>
    </row>
    <row r="164" spans="3:38" s="2" customFormat="1" ht="15.75" customHeight="1">
      <c r="C164" s="260">
        <f>'AMZN Auto Part MASTER'!$DS$4</f>
        <v>0</v>
      </c>
      <c r="D164" s="17" t="s">
        <v>413</v>
      </c>
      <c r="E164" s="264">
        <f>'AMZN Auto Part MASTER'!$DS$15</f>
        <v>0</v>
      </c>
      <c r="F164" s="264">
        <f>'AMZN Auto Part MASTER'!$DS$16</f>
        <v>0</v>
      </c>
      <c r="G164" s="264">
        <f>'AMZN Auto Part MASTER'!$DS$17</f>
        <v>0</v>
      </c>
      <c r="H164" s="264">
        <f>'AMZN Auto Part MASTER'!$DS$18</f>
        <v>0</v>
      </c>
      <c r="I164" s="264">
        <f>'AMZN Auto Part MASTER'!$DS$19</f>
        <v>0</v>
      </c>
      <c r="J164" s="264">
        <f>'AMZN Auto Part MASTER'!$DS$20</f>
        <v>0</v>
      </c>
      <c r="K164" s="264">
        <f>'AMZN Auto Part MASTER'!$DS$21</f>
        <v>0</v>
      </c>
      <c r="L164" s="264">
        <f>'AMZN Auto Part MASTER'!$DS$22</f>
        <v>0</v>
      </c>
      <c r="M164" s="264">
        <f>'AMZN Auto Part MASTER'!$DS$23</f>
        <v>0</v>
      </c>
      <c r="N164" s="264">
        <f>'AMZN Auto Part MASTER'!$DS$24</f>
        <v>0</v>
      </c>
      <c r="O164" s="28"/>
      <c r="P164" s="264">
        <f>'AMZN Auto Part MASTER'!$DS$25</f>
        <v>0</v>
      </c>
      <c r="Q164" s="28"/>
      <c r="R164" s="28"/>
      <c r="S164" s="28"/>
      <c r="T164" s="28"/>
      <c r="U164" s="28"/>
      <c r="V164" s="28"/>
      <c r="W164" s="28"/>
      <c r="X164" s="18"/>
      <c r="Y164" s="264">
        <f>'AMZN Auto Part MASTER'!$DS$26</f>
        <v>0</v>
      </c>
      <c r="Z164" s="18"/>
      <c r="AA164" s="18"/>
      <c r="AB164" s="225"/>
      <c r="AC164" s="225"/>
      <c r="AD164" s="225"/>
      <c r="AE164" s="225"/>
      <c r="AF164" s="20"/>
      <c r="AG164" s="264">
        <f>'AMZN Auto Part MASTER'!$DS$27</f>
        <v>0</v>
      </c>
      <c r="AH164" s="66"/>
      <c r="AI164" s="264">
        <f>'AMZN Auto Part MASTER'!$DS$28</f>
        <v>0</v>
      </c>
      <c r="AJ164" s="235"/>
      <c r="AK164" s="361"/>
      <c r="AL164" s="223"/>
    </row>
    <row r="165" spans="3:38" s="2" customFormat="1" ht="15.75" customHeight="1">
      <c r="C165" s="260">
        <f>'AMZN Auto Part MASTER'!$DT$4</f>
        <v>0</v>
      </c>
      <c r="D165" s="17" t="s">
        <v>414</v>
      </c>
      <c r="E165" s="264">
        <f>'AMZN Auto Part MASTER'!$DT$15</f>
        <v>0</v>
      </c>
      <c r="F165" s="264">
        <f>'AMZN Auto Part MASTER'!$DT$16</f>
        <v>0</v>
      </c>
      <c r="G165" s="264">
        <f>'AMZN Auto Part MASTER'!$DT$17</f>
        <v>0</v>
      </c>
      <c r="H165" s="264">
        <f>'AMZN Auto Part MASTER'!$DT$18</f>
        <v>0</v>
      </c>
      <c r="I165" s="264">
        <f>'AMZN Auto Part MASTER'!$DT$19</f>
        <v>0</v>
      </c>
      <c r="J165" s="264">
        <f>'AMZN Auto Part MASTER'!$DT$20</f>
        <v>0</v>
      </c>
      <c r="K165" s="264">
        <f>'AMZN Auto Part MASTER'!$DT$21</f>
        <v>0</v>
      </c>
      <c r="L165" s="264">
        <f>'AMZN Auto Part MASTER'!$DT$22</f>
        <v>0</v>
      </c>
      <c r="M165" s="264">
        <f>'AMZN Auto Part MASTER'!$DT$23</f>
        <v>0</v>
      </c>
      <c r="N165" s="264">
        <f>'AMZN Auto Part MASTER'!$DT$24</f>
        <v>0</v>
      </c>
      <c r="O165" s="28"/>
      <c r="P165" s="264">
        <f>'AMZN Auto Part MASTER'!$DT$25</f>
        <v>0</v>
      </c>
      <c r="Q165" s="28"/>
      <c r="R165" s="28"/>
      <c r="S165" s="28"/>
      <c r="T165" s="28"/>
      <c r="U165" s="28"/>
      <c r="V165" s="28"/>
      <c r="W165" s="28"/>
      <c r="X165" s="18"/>
      <c r="Y165" s="264">
        <f>'AMZN Auto Part MASTER'!$DT$26</f>
        <v>0</v>
      </c>
      <c r="Z165" s="18"/>
      <c r="AA165" s="18"/>
      <c r="AB165" s="225"/>
      <c r="AC165" s="225"/>
      <c r="AD165" s="225"/>
      <c r="AE165" s="225"/>
      <c r="AF165" s="20"/>
      <c r="AG165" s="264">
        <f>'AMZN Auto Part MASTER'!$DT$27</f>
        <v>0</v>
      </c>
      <c r="AH165" s="66"/>
      <c r="AI165" s="264">
        <f>'AMZN Auto Part MASTER'!$DT$28</f>
        <v>0</v>
      </c>
      <c r="AJ165" s="235"/>
      <c r="AK165" s="361"/>
      <c r="AL165" s="223"/>
    </row>
    <row r="166" spans="3:38" s="2" customFormat="1" ht="15.75" customHeight="1">
      <c r="C166" s="260">
        <f>'AMZN Auto Part MASTER'!$DU$4</f>
        <v>0</v>
      </c>
      <c r="D166" s="17" t="s">
        <v>415</v>
      </c>
      <c r="E166" s="264">
        <f>'AMZN Auto Part MASTER'!$DU$15</f>
        <v>0</v>
      </c>
      <c r="F166" s="264">
        <f>'AMZN Auto Part MASTER'!$DU$16</f>
        <v>0</v>
      </c>
      <c r="G166" s="264">
        <f>'AMZN Auto Part MASTER'!$DU$17</f>
        <v>0</v>
      </c>
      <c r="H166" s="264">
        <f>'AMZN Auto Part MASTER'!$DU$18</f>
        <v>0</v>
      </c>
      <c r="I166" s="264">
        <f>'AMZN Auto Part MASTER'!$DU$19</f>
        <v>0</v>
      </c>
      <c r="J166" s="264">
        <f>'AMZN Auto Part MASTER'!$DU$20</f>
        <v>0</v>
      </c>
      <c r="K166" s="264">
        <f>'AMZN Auto Part MASTER'!$DU$21</f>
        <v>0</v>
      </c>
      <c r="L166" s="264">
        <f>'AMZN Auto Part MASTER'!$DU$22</f>
        <v>0</v>
      </c>
      <c r="M166" s="264">
        <f>'AMZN Auto Part MASTER'!$DU$23</f>
        <v>0</v>
      </c>
      <c r="N166" s="264">
        <f>'AMZN Auto Part MASTER'!$DU$24</f>
        <v>0</v>
      </c>
      <c r="O166" s="28"/>
      <c r="P166" s="264">
        <f>'AMZN Auto Part MASTER'!$DU$25</f>
        <v>0</v>
      </c>
      <c r="Q166" s="28"/>
      <c r="R166" s="28"/>
      <c r="S166" s="28"/>
      <c r="T166" s="28"/>
      <c r="U166" s="28"/>
      <c r="V166" s="28"/>
      <c r="W166" s="28"/>
      <c r="X166" s="18"/>
      <c r="Y166" s="264">
        <f>'AMZN Auto Part MASTER'!$DU$26</f>
        <v>0</v>
      </c>
      <c r="Z166" s="18"/>
      <c r="AA166" s="18"/>
      <c r="AB166" s="225"/>
      <c r="AC166" s="225"/>
      <c r="AD166" s="225"/>
      <c r="AE166" s="225"/>
      <c r="AF166" s="20"/>
      <c r="AG166" s="264">
        <f>'AMZN Auto Part MASTER'!$DU$27</f>
        <v>0</v>
      </c>
      <c r="AH166" s="66"/>
      <c r="AI166" s="264">
        <f>'AMZN Auto Part MASTER'!$DU$28</f>
        <v>0</v>
      </c>
      <c r="AJ166" s="235"/>
      <c r="AK166" s="361"/>
      <c r="AL166" s="223"/>
    </row>
    <row r="167" spans="3:38" s="2" customFormat="1" ht="15.75" customHeight="1">
      <c r="C167" s="260">
        <f>'AMZN Auto Part MASTER'!$DV$4</f>
        <v>0</v>
      </c>
      <c r="D167" s="17" t="s">
        <v>416</v>
      </c>
      <c r="E167" s="264">
        <f>'AMZN Auto Part MASTER'!$DV$15</f>
        <v>0</v>
      </c>
      <c r="F167" s="264">
        <f>'AMZN Auto Part MASTER'!$DV$16</f>
        <v>0</v>
      </c>
      <c r="G167" s="264">
        <f>'AMZN Auto Part MASTER'!$DV$17</f>
        <v>0</v>
      </c>
      <c r="H167" s="264">
        <f>'AMZN Auto Part MASTER'!$DV$18</f>
        <v>0</v>
      </c>
      <c r="I167" s="264">
        <f>'AMZN Auto Part MASTER'!$DV$19</f>
        <v>0</v>
      </c>
      <c r="J167" s="264">
        <f>'AMZN Auto Part MASTER'!$DV$20</f>
        <v>0</v>
      </c>
      <c r="K167" s="264">
        <f>'AMZN Auto Part MASTER'!$DV$21</f>
        <v>0</v>
      </c>
      <c r="L167" s="264">
        <f>'AMZN Auto Part MASTER'!$DV$22</f>
        <v>0</v>
      </c>
      <c r="M167" s="264">
        <f>'AMZN Auto Part MASTER'!$DV$23</f>
        <v>0</v>
      </c>
      <c r="N167" s="264">
        <f>'AMZN Auto Part MASTER'!$DV$24</f>
        <v>0</v>
      </c>
      <c r="O167" s="28"/>
      <c r="P167" s="264">
        <f>'AMZN Auto Part MASTER'!$DV$25</f>
        <v>0</v>
      </c>
      <c r="Q167" s="28"/>
      <c r="R167" s="28"/>
      <c r="S167" s="28"/>
      <c r="T167" s="28"/>
      <c r="U167" s="28"/>
      <c r="V167" s="28"/>
      <c r="W167" s="28"/>
      <c r="X167" s="18"/>
      <c r="Y167" s="264">
        <f>'AMZN Auto Part MASTER'!$DV$26</f>
        <v>0</v>
      </c>
      <c r="Z167" s="18"/>
      <c r="AA167" s="18"/>
      <c r="AB167" s="225"/>
      <c r="AC167" s="225"/>
      <c r="AD167" s="225"/>
      <c r="AE167" s="225"/>
      <c r="AF167" s="20"/>
      <c r="AG167" s="264">
        <f>'AMZN Auto Part MASTER'!$DV$27</f>
        <v>0</v>
      </c>
      <c r="AH167" s="66"/>
      <c r="AI167" s="264">
        <f>'AMZN Auto Part MASTER'!$DV$28</f>
        <v>0</v>
      </c>
      <c r="AJ167" s="235"/>
      <c r="AK167" s="361"/>
      <c r="AL167" s="223"/>
    </row>
    <row r="168" spans="3:38" s="2" customFormat="1" ht="15.75" customHeight="1">
      <c r="C168" s="260">
        <f>'AMZN Auto Part MASTER'!$DW$4</f>
        <v>0</v>
      </c>
      <c r="D168" s="17" t="s">
        <v>417</v>
      </c>
      <c r="E168" s="264">
        <f>'AMZN Auto Part MASTER'!$DW$15</f>
        <v>0</v>
      </c>
      <c r="F168" s="264">
        <f>'AMZN Auto Part MASTER'!$DW$16</f>
        <v>0</v>
      </c>
      <c r="G168" s="264">
        <f>'AMZN Auto Part MASTER'!$DW$17</f>
        <v>0</v>
      </c>
      <c r="H168" s="264">
        <f>'AMZN Auto Part MASTER'!$DW$18</f>
        <v>0</v>
      </c>
      <c r="I168" s="264">
        <f>'AMZN Auto Part MASTER'!$DW$19</f>
        <v>0</v>
      </c>
      <c r="J168" s="264">
        <f>'AMZN Auto Part MASTER'!$DW$20</f>
        <v>0</v>
      </c>
      <c r="K168" s="264">
        <f>'AMZN Auto Part MASTER'!$DW$21</f>
        <v>0</v>
      </c>
      <c r="L168" s="264">
        <f>'AMZN Auto Part MASTER'!$DW$22</f>
        <v>0</v>
      </c>
      <c r="M168" s="264">
        <f>'AMZN Auto Part MASTER'!$DW$23</f>
        <v>0</v>
      </c>
      <c r="N168" s="264">
        <f>'AMZN Auto Part MASTER'!$DW$24</f>
        <v>0</v>
      </c>
      <c r="O168" s="28"/>
      <c r="P168" s="264">
        <f>'AMZN Auto Part MASTER'!$DW$25</f>
        <v>0</v>
      </c>
      <c r="Q168" s="28"/>
      <c r="R168" s="28"/>
      <c r="S168" s="28"/>
      <c r="T168" s="28"/>
      <c r="U168" s="28"/>
      <c r="V168" s="28"/>
      <c r="W168" s="28"/>
      <c r="X168" s="18"/>
      <c r="Y168" s="264">
        <f>'AMZN Auto Part MASTER'!$DW$26</f>
        <v>0</v>
      </c>
      <c r="Z168" s="18"/>
      <c r="AA168" s="18"/>
      <c r="AB168" s="225"/>
      <c r="AC168" s="225"/>
      <c r="AD168" s="225"/>
      <c r="AE168" s="225"/>
      <c r="AF168" s="20"/>
      <c r="AG168" s="264">
        <f>'AMZN Auto Part MASTER'!$DW$27</f>
        <v>0</v>
      </c>
      <c r="AH168" s="66"/>
      <c r="AI168" s="264">
        <f>'AMZN Auto Part MASTER'!$DW$28</f>
        <v>0</v>
      </c>
      <c r="AJ168" s="235"/>
      <c r="AK168" s="361"/>
      <c r="AL168" s="223"/>
    </row>
    <row r="169" spans="3:38" s="2" customFormat="1" ht="15.75" customHeight="1">
      <c r="C169" s="260">
        <f>'AMZN Auto Part MASTER'!$DX$4</f>
        <v>0</v>
      </c>
      <c r="D169" s="17" t="s">
        <v>418</v>
      </c>
      <c r="E169" s="264">
        <f>'AMZN Auto Part MASTER'!$DX$15</f>
        <v>0</v>
      </c>
      <c r="F169" s="264">
        <f>'AMZN Auto Part MASTER'!$DX$16</f>
        <v>0</v>
      </c>
      <c r="G169" s="264">
        <f>'AMZN Auto Part MASTER'!$DX$17</f>
        <v>0</v>
      </c>
      <c r="H169" s="264">
        <f>'AMZN Auto Part MASTER'!$DX$18</f>
        <v>0</v>
      </c>
      <c r="I169" s="264">
        <f>'AMZN Auto Part MASTER'!$DX$19</f>
        <v>0</v>
      </c>
      <c r="J169" s="264">
        <f>'AMZN Auto Part MASTER'!$DX$20</f>
        <v>0</v>
      </c>
      <c r="K169" s="264">
        <f>'AMZN Auto Part MASTER'!$DX$21</f>
        <v>0</v>
      </c>
      <c r="L169" s="264">
        <f>'AMZN Auto Part MASTER'!$DX$22</f>
        <v>0</v>
      </c>
      <c r="M169" s="264">
        <f>'AMZN Auto Part MASTER'!$DX$23</f>
        <v>0</v>
      </c>
      <c r="N169" s="264">
        <f>'AMZN Auto Part MASTER'!$DX$24</f>
        <v>0</v>
      </c>
      <c r="O169" s="28"/>
      <c r="P169" s="264">
        <f>'AMZN Auto Part MASTER'!$DX$25</f>
        <v>0</v>
      </c>
      <c r="Q169" s="28"/>
      <c r="R169" s="28"/>
      <c r="S169" s="28"/>
      <c r="T169" s="28"/>
      <c r="U169" s="28"/>
      <c r="V169" s="28"/>
      <c r="W169" s="28"/>
      <c r="X169" s="18"/>
      <c r="Y169" s="264">
        <f>'AMZN Auto Part MASTER'!$DX$26</f>
        <v>0</v>
      </c>
      <c r="Z169" s="18"/>
      <c r="AA169" s="18"/>
      <c r="AB169" s="225"/>
      <c r="AC169" s="225"/>
      <c r="AD169" s="225"/>
      <c r="AE169" s="225"/>
      <c r="AF169" s="20"/>
      <c r="AG169" s="264">
        <f>'AMZN Auto Part MASTER'!$DX$27</f>
        <v>0</v>
      </c>
      <c r="AH169" s="66"/>
      <c r="AI169" s="264">
        <f>'AMZN Auto Part MASTER'!$DX$28</f>
        <v>0</v>
      </c>
      <c r="AJ169" s="235"/>
      <c r="AK169" s="361"/>
      <c r="AL169" s="223"/>
    </row>
    <row r="170" spans="3:38" s="2" customFormat="1" ht="15.75" customHeight="1">
      <c r="C170" s="260">
        <f>'AMZN Auto Part MASTER'!$DY$4</f>
        <v>0</v>
      </c>
      <c r="D170" s="17" t="s">
        <v>419</v>
      </c>
      <c r="E170" s="264">
        <f>'AMZN Auto Part MASTER'!$DY$15</f>
        <v>0</v>
      </c>
      <c r="F170" s="264">
        <f>'AMZN Auto Part MASTER'!$DY$16</f>
        <v>0</v>
      </c>
      <c r="G170" s="264">
        <f>'AMZN Auto Part MASTER'!$DY$17</f>
        <v>0</v>
      </c>
      <c r="H170" s="264">
        <f>'AMZN Auto Part MASTER'!$DY$18</f>
        <v>0</v>
      </c>
      <c r="I170" s="264">
        <f>'AMZN Auto Part MASTER'!$DY$19</f>
        <v>0</v>
      </c>
      <c r="J170" s="264">
        <f>'AMZN Auto Part MASTER'!$DY$20</f>
        <v>0</v>
      </c>
      <c r="K170" s="264">
        <f>'AMZN Auto Part MASTER'!$DY$21</f>
        <v>0</v>
      </c>
      <c r="L170" s="264">
        <f>'AMZN Auto Part MASTER'!$DY$22</f>
        <v>0</v>
      </c>
      <c r="M170" s="264">
        <f>'AMZN Auto Part MASTER'!$DY$23</f>
        <v>0</v>
      </c>
      <c r="N170" s="264">
        <f>'AMZN Auto Part MASTER'!$DY$24</f>
        <v>0</v>
      </c>
      <c r="O170" s="28"/>
      <c r="P170" s="264">
        <f>'AMZN Auto Part MASTER'!$DY$25</f>
        <v>0</v>
      </c>
      <c r="Q170" s="28"/>
      <c r="R170" s="28"/>
      <c r="S170" s="28"/>
      <c r="T170" s="28"/>
      <c r="U170" s="28"/>
      <c r="V170" s="28"/>
      <c r="W170" s="28"/>
      <c r="X170" s="18"/>
      <c r="Y170" s="264">
        <f>'AMZN Auto Part MASTER'!$DY$26</f>
        <v>0</v>
      </c>
      <c r="Z170" s="18"/>
      <c r="AA170" s="18"/>
      <c r="AB170" s="225"/>
      <c r="AC170" s="225"/>
      <c r="AD170" s="225"/>
      <c r="AE170" s="225"/>
      <c r="AF170" s="20"/>
      <c r="AG170" s="264">
        <f>'AMZN Auto Part MASTER'!$DY$27</f>
        <v>0</v>
      </c>
      <c r="AH170" s="66"/>
      <c r="AI170" s="264">
        <f>'AMZN Auto Part MASTER'!$DY$28</f>
        <v>0</v>
      </c>
      <c r="AJ170" s="235"/>
      <c r="AK170" s="361"/>
      <c r="AL170" s="223"/>
    </row>
    <row r="171" spans="3:38" s="2" customFormat="1" ht="15.75" customHeight="1">
      <c r="C171" s="260">
        <f>'AMZN Auto Part MASTER'!$DZ$4</f>
        <v>0</v>
      </c>
      <c r="D171" s="17" t="s">
        <v>420</v>
      </c>
      <c r="E171" s="264">
        <f>'AMZN Auto Part MASTER'!$DZ$15</f>
        <v>0</v>
      </c>
      <c r="F171" s="264">
        <f>'AMZN Auto Part MASTER'!$DZ$16</f>
        <v>0</v>
      </c>
      <c r="G171" s="264">
        <f>'AMZN Auto Part MASTER'!$DZ$17</f>
        <v>0</v>
      </c>
      <c r="H171" s="264">
        <f>'AMZN Auto Part MASTER'!$DZ$18</f>
        <v>0</v>
      </c>
      <c r="I171" s="264">
        <f>'AMZN Auto Part MASTER'!$DZ$19</f>
        <v>0</v>
      </c>
      <c r="J171" s="264">
        <f>'AMZN Auto Part MASTER'!$DZ$20</f>
        <v>0</v>
      </c>
      <c r="K171" s="264">
        <f>'AMZN Auto Part MASTER'!$DZ$21</f>
        <v>0</v>
      </c>
      <c r="L171" s="264">
        <f>'AMZN Auto Part MASTER'!$DZ$22</f>
        <v>0</v>
      </c>
      <c r="M171" s="264">
        <f>'AMZN Auto Part MASTER'!$DZ$23</f>
        <v>0</v>
      </c>
      <c r="N171" s="264">
        <f>'AMZN Auto Part MASTER'!$DZ$24</f>
        <v>0</v>
      </c>
      <c r="O171" s="28"/>
      <c r="P171" s="264">
        <f>'AMZN Auto Part MASTER'!$DZ$25</f>
        <v>0</v>
      </c>
      <c r="Q171" s="28"/>
      <c r="R171" s="28"/>
      <c r="S171" s="28"/>
      <c r="T171" s="28"/>
      <c r="U171" s="28"/>
      <c r="V171" s="28"/>
      <c r="W171" s="28"/>
      <c r="X171" s="18"/>
      <c r="Y171" s="264">
        <f>'AMZN Auto Part MASTER'!$DZ$26</f>
        <v>0</v>
      </c>
      <c r="Z171" s="18"/>
      <c r="AA171" s="18"/>
      <c r="AB171" s="225"/>
      <c r="AC171" s="225"/>
      <c r="AD171" s="225"/>
      <c r="AE171" s="225"/>
      <c r="AF171" s="20"/>
      <c r="AG171" s="264">
        <f>'AMZN Auto Part MASTER'!$DZ$27</f>
        <v>0</v>
      </c>
      <c r="AH171" s="66"/>
      <c r="AI171" s="264">
        <f>'AMZN Auto Part MASTER'!$DZ$28</f>
        <v>0</v>
      </c>
      <c r="AJ171" s="235"/>
      <c r="AK171" s="361"/>
      <c r="AL171" s="223"/>
    </row>
    <row r="172" spans="3:38" s="2" customFormat="1" ht="15.75" customHeight="1">
      <c r="C172" s="260">
        <f>'AMZN Auto Part MASTER'!$EA$4</f>
        <v>0</v>
      </c>
      <c r="D172" s="17" t="s">
        <v>421</v>
      </c>
      <c r="E172" s="264">
        <f>'AMZN Auto Part MASTER'!$EA$15</f>
        <v>0</v>
      </c>
      <c r="F172" s="264">
        <f>'AMZN Auto Part MASTER'!$EA$16</f>
        <v>0</v>
      </c>
      <c r="G172" s="264">
        <f>'AMZN Auto Part MASTER'!$EA$17</f>
        <v>0</v>
      </c>
      <c r="H172" s="264">
        <f>'AMZN Auto Part MASTER'!$EA$18</f>
        <v>0</v>
      </c>
      <c r="I172" s="264">
        <f>'AMZN Auto Part MASTER'!$EA$19</f>
        <v>0</v>
      </c>
      <c r="J172" s="264">
        <f>'AMZN Auto Part MASTER'!$EA$20</f>
        <v>0</v>
      </c>
      <c r="K172" s="264">
        <f>'AMZN Auto Part MASTER'!$EA$21</f>
        <v>0</v>
      </c>
      <c r="L172" s="264">
        <f>'AMZN Auto Part MASTER'!$EA$22</f>
        <v>0</v>
      </c>
      <c r="M172" s="264">
        <f>'AMZN Auto Part MASTER'!$EA$23</f>
        <v>0</v>
      </c>
      <c r="N172" s="264">
        <f>'AMZN Auto Part MASTER'!$EA$24</f>
        <v>0</v>
      </c>
      <c r="O172" s="28"/>
      <c r="P172" s="264">
        <f>'AMZN Auto Part MASTER'!$EA$25</f>
        <v>0</v>
      </c>
      <c r="Q172" s="28"/>
      <c r="R172" s="28"/>
      <c r="S172" s="28"/>
      <c r="T172" s="28"/>
      <c r="U172" s="28"/>
      <c r="V172" s="28"/>
      <c r="W172" s="28"/>
      <c r="X172" s="18"/>
      <c r="Y172" s="264">
        <f>'AMZN Auto Part MASTER'!$EA$26</f>
        <v>0</v>
      </c>
      <c r="Z172" s="18"/>
      <c r="AA172" s="18"/>
      <c r="AB172" s="225"/>
      <c r="AC172" s="225"/>
      <c r="AD172" s="225"/>
      <c r="AE172" s="225"/>
      <c r="AF172" s="20"/>
      <c r="AG172" s="264">
        <f>'AMZN Auto Part MASTER'!$EA$27</f>
        <v>0</v>
      </c>
      <c r="AH172" s="66"/>
      <c r="AI172" s="264">
        <f>'AMZN Auto Part MASTER'!$EA$28</f>
        <v>0</v>
      </c>
      <c r="AJ172" s="235"/>
      <c r="AK172" s="361"/>
      <c r="AL172" s="223"/>
    </row>
    <row r="173" spans="3:38" s="2" customFormat="1" ht="15.75" customHeight="1">
      <c r="C173" s="260">
        <f>'AMZN Auto Part MASTER'!$EB$4</f>
        <v>0</v>
      </c>
      <c r="D173" s="17" t="s">
        <v>422</v>
      </c>
      <c r="E173" s="264">
        <f>'AMZN Auto Part MASTER'!$EB$15</f>
        <v>0</v>
      </c>
      <c r="F173" s="264">
        <f>'AMZN Auto Part MASTER'!$EB$16</f>
        <v>0</v>
      </c>
      <c r="G173" s="264">
        <f>'AMZN Auto Part MASTER'!$EB$17</f>
        <v>0</v>
      </c>
      <c r="H173" s="264">
        <f>'AMZN Auto Part MASTER'!$EB$18</f>
        <v>0</v>
      </c>
      <c r="I173" s="264">
        <f>'AMZN Auto Part MASTER'!$EB$19</f>
        <v>0</v>
      </c>
      <c r="J173" s="264">
        <f>'AMZN Auto Part MASTER'!$EB$20</f>
        <v>0</v>
      </c>
      <c r="K173" s="264">
        <f>'AMZN Auto Part MASTER'!$EB$21</f>
        <v>0</v>
      </c>
      <c r="L173" s="264">
        <f>'AMZN Auto Part MASTER'!$EB$22</f>
        <v>0</v>
      </c>
      <c r="M173" s="264">
        <f>'AMZN Auto Part MASTER'!$EB$23</f>
        <v>0</v>
      </c>
      <c r="N173" s="264">
        <f>'AMZN Auto Part MASTER'!$EB$24</f>
        <v>0</v>
      </c>
      <c r="O173" s="28"/>
      <c r="P173" s="264">
        <f>'AMZN Auto Part MASTER'!$EB$25</f>
        <v>0</v>
      </c>
      <c r="Q173" s="28"/>
      <c r="R173" s="28"/>
      <c r="S173" s="28"/>
      <c r="T173" s="28"/>
      <c r="U173" s="28"/>
      <c r="V173" s="28"/>
      <c r="W173" s="28"/>
      <c r="X173" s="18"/>
      <c r="Y173" s="264">
        <f>'AMZN Auto Part MASTER'!$EB$26</f>
        <v>0</v>
      </c>
      <c r="Z173" s="18"/>
      <c r="AA173" s="18"/>
      <c r="AB173" s="225"/>
      <c r="AC173" s="225"/>
      <c r="AD173" s="225"/>
      <c r="AE173" s="225"/>
      <c r="AF173" s="20"/>
      <c r="AG173" s="264">
        <f>'AMZN Auto Part MASTER'!$EB$27</f>
        <v>0</v>
      </c>
      <c r="AH173" s="66"/>
      <c r="AI173" s="264">
        <f>'AMZN Auto Part MASTER'!$EB$28</f>
        <v>0</v>
      </c>
      <c r="AJ173" s="235"/>
      <c r="AK173" s="361"/>
      <c r="AL173" s="223"/>
    </row>
    <row r="174" spans="3:38" s="2" customFormat="1" ht="15.75" customHeight="1">
      <c r="C174" s="260">
        <f>'AMZN Auto Part MASTER'!$EC$4</f>
        <v>0</v>
      </c>
      <c r="D174" s="17" t="s">
        <v>423</v>
      </c>
      <c r="E174" s="264">
        <f>'AMZN Auto Part MASTER'!$EC$15</f>
        <v>0</v>
      </c>
      <c r="F174" s="264">
        <f>'AMZN Auto Part MASTER'!$EC$16</f>
        <v>0</v>
      </c>
      <c r="G174" s="264">
        <f>'AMZN Auto Part MASTER'!$EC$17</f>
        <v>0</v>
      </c>
      <c r="H174" s="264">
        <f>'AMZN Auto Part MASTER'!$EC$18</f>
        <v>0</v>
      </c>
      <c r="I174" s="264">
        <f>'AMZN Auto Part MASTER'!$EC$19</f>
        <v>0</v>
      </c>
      <c r="J174" s="264">
        <f>'AMZN Auto Part MASTER'!$EC$20</f>
        <v>0</v>
      </c>
      <c r="K174" s="264">
        <f>'AMZN Auto Part MASTER'!$EC$21</f>
        <v>0</v>
      </c>
      <c r="L174" s="264">
        <f>'AMZN Auto Part MASTER'!$EC$22</f>
        <v>0</v>
      </c>
      <c r="M174" s="264">
        <f>'AMZN Auto Part MASTER'!$EC$23</f>
        <v>0</v>
      </c>
      <c r="N174" s="264">
        <f>'AMZN Auto Part MASTER'!$EC$24</f>
        <v>0</v>
      </c>
      <c r="O174" s="28"/>
      <c r="P174" s="264">
        <f>'AMZN Auto Part MASTER'!$EC$25</f>
        <v>0</v>
      </c>
      <c r="Q174" s="28"/>
      <c r="R174" s="28"/>
      <c r="S174" s="28"/>
      <c r="T174" s="28"/>
      <c r="U174" s="28"/>
      <c r="V174" s="28"/>
      <c r="W174" s="28"/>
      <c r="X174" s="18"/>
      <c r="Y174" s="264">
        <f>'AMZN Auto Part MASTER'!$EC$26</f>
        <v>0</v>
      </c>
      <c r="Z174" s="18"/>
      <c r="AA174" s="18"/>
      <c r="AB174" s="225"/>
      <c r="AC174" s="225"/>
      <c r="AD174" s="225"/>
      <c r="AE174" s="225"/>
      <c r="AF174" s="20"/>
      <c r="AG174" s="264">
        <f>'AMZN Auto Part MASTER'!$EC$27</f>
        <v>0</v>
      </c>
      <c r="AH174" s="66"/>
      <c r="AI174" s="264">
        <f>'AMZN Auto Part MASTER'!$EC$28</f>
        <v>0</v>
      </c>
      <c r="AJ174" s="235"/>
      <c r="AK174" s="361"/>
      <c r="AL174" s="223"/>
    </row>
    <row r="175" spans="3:38" s="2" customFormat="1" ht="15.75" customHeight="1">
      <c r="C175" s="260">
        <f>'AMZN Auto Part MASTER'!$ED$4</f>
        <v>0</v>
      </c>
      <c r="D175" s="17" t="s">
        <v>424</v>
      </c>
      <c r="E175" s="264">
        <f>'AMZN Auto Part MASTER'!$ED$15</f>
        <v>0</v>
      </c>
      <c r="F175" s="264">
        <f>'AMZN Auto Part MASTER'!$ED$16</f>
        <v>0</v>
      </c>
      <c r="G175" s="264">
        <f>'AMZN Auto Part MASTER'!$ED$17</f>
        <v>0</v>
      </c>
      <c r="H175" s="264">
        <f>'AMZN Auto Part MASTER'!$ED$18</f>
        <v>0</v>
      </c>
      <c r="I175" s="264">
        <f>'AMZN Auto Part MASTER'!$ED$19</f>
        <v>0</v>
      </c>
      <c r="J175" s="264">
        <f>'AMZN Auto Part MASTER'!$ED$20</f>
        <v>0</v>
      </c>
      <c r="K175" s="264">
        <f>'AMZN Auto Part MASTER'!$ED$21</f>
        <v>0</v>
      </c>
      <c r="L175" s="264">
        <f>'AMZN Auto Part MASTER'!$ED$22</f>
        <v>0</v>
      </c>
      <c r="M175" s="264">
        <f>'AMZN Auto Part MASTER'!$ED$23</f>
        <v>0</v>
      </c>
      <c r="N175" s="264">
        <f>'AMZN Auto Part MASTER'!$ED$24</f>
        <v>0</v>
      </c>
      <c r="O175" s="28"/>
      <c r="P175" s="264">
        <f>'AMZN Auto Part MASTER'!$ED$25</f>
        <v>0</v>
      </c>
      <c r="Q175" s="28"/>
      <c r="R175" s="28"/>
      <c r="S175" s="28"/>
      <c r="T175" s="28"/>
      <c r="U175" s="28"/>
      <c r="V175" s="28"/>
      <c r="W175" s="28"/>
      <c r="X175" s="18"/>
      <c r="Y175" s="264">
        <f>'AMZN Auto Part MASTER'!$ED$26</f>
        <v>0</v>
      </c>
      <c r="Z175" s="18"/>
      <c r="AA175" s="18"/>
      <c r="AB175" s="225"/>
      <c r="AC175" s="225"/>
      <c r="AD175" s="225"/>
      <c r="AE175" s="225"/>
      <c r="AF175" s="20"/>
      <c r="AG175" s="264">
        <f>'AMZN Auto Part MASTER'!$ED$27</f>
        <v>0</v>
      </c>
      <c r="AH175" s="66"/>
      <c r="AI175" s="264">
        <f>'AMZN Auto Part MASTER'!$ED$28</f>
        <v>0</v>
      </c>
      <c r="AJ175" s="235"/>
      <c r="AK175" s="361"/>
      <c r="AL175" s="223"/>
    </row>
    <row r="176" spans="3:38" s="2" customFormat="1" ht="15.75" customHeight="1">
      <c r="C176" s="260">
        <f>'AMZN Auto Part MASTER'!$EE$4</f>
        <v>0</v>
      </c>
      <c r="D176" s="17" t="s">
        <v>425</v>
      </c>
      <c r="E176" s="264">
        <f>'AMZN Auto Part MASTER'!$EE$15</f>
        <v>0</v>
      </c>
      <c r="F176" s="264">
        <f>'AMZN Auto Part MASTER'!$EE$16</f>
        <v>0</v>
      </c>
      <c r="G176" s="264">
        <f>'AMZN Auto Part MASTER'!$EE$17</f>
        <v>0</v>
      </c>
      <c r="H176" s="264">
        <f>'AMZN Auto Part MASTER'!$EE$18</f>
        <v>0</v>
      </c>
      <c r="I176" s="264">
        <f>'AMZN Auto Part MASTER'!$EE$19</f>
        <v>0</v>
      </c>
      <c r="J176" s="264">
        <f>'AMZN Auto Part MASTER'!$EE$20</f>
        <v>0</v>
      </c>
      <c r="K176" s="264">
        <f>'AMZN Auto Part MASTER'!$EE$21</f>
        <v>0</v>
      </c>
      <c r="L176" s="264">
        <f>'AMZN Auto Part MASTER'!$EE$22</f>
        <v>0</v>
      </c>
      <c r="M176" s="264">
        <f>'AMZN Auto Part MASTER'!$EE$23</f>
        <v>0</v>
      </c>
      <c r="N176" s="264">
        <f>'AMZN Auto Part MASTER'!$EE$24</f>
        <v>0</v>
      </c>
      <c r="O176" s="28"/>
      <c r="P176" s="264">
        <f>'AMZN Auto Part MASTER'!$EE$25</f>
        <v>0</v>
      </c>
      <c r="Q176" s="28"/>
      <c r="R176" s="28"/>
      <c r="S176" s="28"/>
      <c r="T176" s="28"/>
      <c r="U176" s="28"/>
      <c r="V176" s="28"/>
      <c r="W176" s="28"/>
      <c r="X176" s="18"/>
      <c r="Y176" s="264">
        <f>'AMZN Auto Part MASTER'!$EE$26</f>
        <v>0</v>
      </c>
      <c r="Z176" s="18"/>
      <c r="AA176" s="18"/>
      <c r="AB176" s="225"/>
      <c r="AC176" s="225"/>
      <c r="AD176" s="225"/>
      <c r="AE176" s="225"/>
      <c r="AF176" s="20"/>
      <c r="AG176" s="264">
        <f>'AMZN Auto Part MASTER'!$EE$27</f>
        <v>0</v>
      </c>
      <c r="AH176" s="66"/>
      <c r="AI176" s="264">
        <f>'AMZN Auto Part MASTER'!$EE$28</f>
        <v>0</v>
      </c>
      <c r="AJ176" s="235"/>
      <c r="AK176" s="361"/>
      <c r="AL176" s="223"/>
    </row>
    <row r="177" spans="3:38" s="2" customFormat="1" ht="15.75" customHeight="1">
      <c r="C177" s="260">
        <f>'AMZN Auto Part MASTER'!$EF$4</f>
        <v>0</v>
      </c>
      <c r="D177" s="17" t="s">
        <v>426</v>
      </c>
      <c r="E177" s="264">
        <f>'AMZN Auto Part MASTER'!$EF$15</f>
        <v>0</v>
      </c>
      <c r="F177" s="264">
        <f>'AMZN Auto Part MASTER'!$EF$16</f>
        <v>0</v>
      </c>
      <c r="G177" s="264">
        <f>'AMZN Auto Part MASTER'!$EF$17</f>
        <v>0</v>
      </c>
      <c r="H177" s="264">
        <f>'AMZN Auto Part MASTER'!$EF$18</f>
        <v>0</v>
      </c>
      <c r="I177" s="264">
        <f>'AMZN Auto Part MASTER'!$EF$19</f>
        <v>0</v>
      </c>
      <c r="J177" s="264">
        <f>'AMZN Auto Part MASTER'!$EF$20</f>
        <v>0</v>
      </c>
      <c r="K177" s="264">
        <f>'AMZN Auto Part MASTER'!$EF$21</f>
        <v>0</v>
      </c>
      <c r="L177" s="264">
        <f>'AMZN Auto Part MASTER'!$EF$22</f>
        <v>0</v>
      </c>
      <c r="M177" s="264">
        <f>'AMZN Auto Part MASTER'!$EF$23</f>
        <v>0</v>
      </c>
      <c r="N177" s="264">
        <f>'AMZN Auto Part MASTER'!$EF$24</f>
        <v>0</v>
      </c>
      <c r="O177" s="28"/>
      <c r="P177" s="264">
        <f>'AMZN Auto Part MASTER'!$EF$25</f>
        <v>0</v>
      </c>
      <c r="Q177" s="28"/>
      <c r="R177" s="28"/>
      <c r="S177" s="28"/>
      <c r="T177" s="28"/>
      <c r="U177" s="28"/>
      <c r="V177" s="28"/>
      <c r="W177" s="28"/>
      <c r="X177" s="18"/>
      <c r="Y177" s="264">
        <f>'AMZN Auto Part MASTER'!$EF$26</f>
        <v>0</v>
      </c>
      <c r="Z177" s="18"/>
      <c r="AA177" s="18"/>
      <c r="AB177" s="225"/>
      <c r="AC177" s="225"/>
      <c r="AD177" s="225"/>
      <c r="AE177" s="225"/>
      <c r="AF177" s="20"/>
      <c r="AG177" s="264">
        <f>'AMZN Auto Part MASTER'!$EF$27</f>
        <v>0</v>
      </c>
      <c r="AH177" s="66"/>
      <c r="AI177" s="264">
        <f>'AMZN Auto Part MASTER'!$EF$28</f>
        <v>0</v>
      </c>
      <c r="AJ177" s="235"/>
      <c r="AK177" s="361"/>
      <c r="AL177" s="223"/>
    </row>
    <row r="178" spans="3:38" s="2" customFormat="1" ht="15.75" customHeight="1">
      <c r="C178" s="260">
        <f>'AMZN Auto Part MASTER'!$EG$4</f>
        <v>0</v>
      </c>
      <c r="D178" s="17" t="s">
        <v>427</v>
      </c>
      <c r="E178" s="264">
        <f>'AMZN Auto Part MASTER'!$EG$15</f>
        <v>0</v>
      </c>
      <c r="F178" s="264">
        <f>'AMZN Auto Part MASTER'!$EG$16</f>
        <v>0</v>
      </c>
      <c r="G178" s="264">
        <f>'AMZN Auto Part MASTER'!$EG$17</f>
        <v>0</v>
      </c>
      <c r="H178" s="264">
        <f>'AMZN Auto Part MASTER'!$EG$18</f>
        <v>0</v>
      </c>
      <c r="I178" s="264">
        <f>'AMZN Auto Part MASTER'!$EG$19</f>
        <v>0</v>
      </c>
      <c r="J178" s="264">
        <f>'AMZN Auto Part MASTER'!$EG$20</f>
        <v>0</v>
      </c>
      <c r="K178" s="264">
        <f>'AMZN Auto Part MASTER'!$EG$21</f>
        <v>0</v>
      </c>
      <c r="L178" s="264">
        <f>'AMZN Auto Part MASTER'!$EG$22</f>
        <v>0</v>
      </c>
      <c r="M178" s="264">
        <f>'AMZN Auto Part MASTER'!$EG$23</f>
        <v>0</v>
      </c>
      <c r="N178" s="264">
        <f>'AMZN Auto Part MASTER'!$EG$24</f>
        <v>0</v>
      </c>
      <c r="O178" s="28"/>
      <c r="P178" s="264">
        <f>'AMZN Auto Part MASTER'!$EG$25</f>
        <v>0</v>
      </c>
      <c r="Q178" s="28"/>
      <c r="R178" s="28"/>
      <c r="S178" s="28"/>
      <c r="T178" s="28"/>
      <c r="U178" s="28"/>
      <c r="V178" s="28"/>
      <c r="W178" s="28"/>
      <c r="X178" s="18"/>
      <c r="Y178" s="264">
        <f>'AMZN Auto Part MASTER'!$EG$26</f>
        <v>0</v>
      </c>
      <c r="Z178" s="18"/>
      <c r="AA178" s="18"/>
      <c r="AB178" s="225"/>
      <c r="AC178" s="225"/>
      <c r="AD178" s="225"/>
      <c r="AE178" s="225"/>
      <c r="AF178" s="20"/>
      <c r="AG178" s="264">
        <f>'AMZN Auto Part MASTER'!$EG$27</f>
        <v>0</v>
      </c>
      <c r="AH178" s="66"/>
      <c r="AI178" s="264">
        <f>'AMZN Auto Part MASTER'!$EG$28</f>
        <v>0</v>
      </c>
      <c r="AJ178" s="235"/>
      <c r="AK178" s="361"/>
      <c r="AL178" s="223"/>
    </row>
    <row r="179" spans="3:38" s="2" customFormat="1" ht="15.75" customHeight="1">
      <c r="C179" s="260">
        <f>'AMZN Auto Part MASTER'!$EH$4</f>
        <v>0</v>
      </c>
      <c r="D179" s="17" t="s">
        <v>428</v>
      </c>
      <c r="E179" s="264">
        <f>'AMZN Auto Part MASTER'!$EH$15</f>
        <v>0</v>
      </c>
      <c r="F179" s="264">
        <f>'AMZN Auto Part MASTER'!$EH$16</f>
        <v>0</v>
      </c>
      <c r="G179" s="264">
        <f>'AMZN Auto Part MASTER'!$EH$17</f>
        <v>0</v>
      </c>
      <c r="H179" s="264">
        <f>'AMZN Auto Part MASTER'!$EH$18</f>
        <v>0</v>
      </c>
      <c r="I179" s="264">
        <f>'AMZN Auto Part MASTER'!$EH$19</f>
        <v>0</v>
      </c>
      <c r="J179" s="264">
        <f>'AMZN Auto Part MASTER'!$EH$20</f>
        <v>0</v>
      </c>
      <c r="K179" s="264">
        <f>'AMZN Auto Part MASTER'!$EH$21</f>
        <v>0</v>
      </c>
      <c r="L179" s="264">
        <f>'AMZN Auto Part MASTER'!$EH$22</f>
        <v>0</v>
      </c>
      <c r="M179" s="264">
        <f>'AMZN Auto Part MASTER'!$EH$23</f>
        <v>0</v>
      </c>
      <c r="N179" s="264">
        <f>'AMZN Auto Part MASTER'!$EH$24</f>
        <v>0</v>
      </c>
      <c r="O179" s="28"/>
      <c r="P179" s="264">
        <f>'AMZN Auto Part MASTER'!$EH$25</f>
        <v>0</v>
      </c>
      <c r="Q179" s="28"/>
      <c r="R179" s="28"/>
      <c r="S179" s="28"/>
      <c r="T179" s="28"/>
      <c r="U179" s="28"/>
      <c r="V179" s="28"/>
      <c r="W179" s="28"/>
      <c r="X179" s="18"/>
      <c r="Y179" s="264">
        <f>'AMZN Auto Part MASTER'!$EH$26</f>
        <v>0</v>
      </c>
      <c r="Z179" s="18"/>
      <c r="AA179" s="18"/>
      <c r="AB179" s="225"/>
      <c r="AC179" s="225"/>
      <c r="AD179" s="225"/>
      <c r="AE179" s="225"/>
      <c r="AF179" s="20"/>
      <c r="AG179" s="264">
        <f>'AMZN Auto Part MASTER'!$EH$27</f>
        <v>0</v>
      </c>
      <c r="AH179" s="66"/>
      <c r="AI179" s="264">
        <f>'AMZN Auto Part MASTER'!$EH$28</f>
        <v>0</v>
      </c>
      <c r="AJ179" s="235"/>
      <c r="AK179" s="361"/>
      <c r="AL179" s="223"/>
    </row>
    <row r="180" spans="3:38" s="2" customFormat="1" ht="15.75" customHeight="1">
      <c r="C180" s="260">
        <f>'AMZN Auto Part MASTER'!$EI$4</f>
        <v>0</v>
      </c>
      <c r="D180" s="17" t="s">
        <v>429</v>
      </c>
      <c r="E180" s="264">
        <f>'AMZN Auto Part MASTER'!$EI$15</f>
        <v>0</v>
      </c>
      <c r="F180" s="264">
        <f>'AMZN Auto Part MASTER'!$EI$16</f>
        <v>0</v>
      </c>
      <c r="G180" s="264">
        <f>'AMZN Auto Part MASTER'!$EI$17</f>
        <v>0</v>
      </c>
      <c r="H180" s="264">
        <f>'AMZN Auto Part MASTER'!$EI$18</f>
        <v>0</v>
      </c>
      <c r="I180" s="264">
        <f>'AMZN Auto Part MASTER'!$EI$19</f>
        <v>0</v>
      </c>
      <c r="J180" s="264">
        <f>'AMZN Auto Part MASTER'!$EI$20</f>
        <v>0</v>
      </c>
      <c r="K180" s="264">
        <f>'AMZN Auto Part MASTER'!$EI$21</f>
        <v>0</v>
      </c>
      <c r="L180" s="264">
        <f>'AMZN Auto Part MASTER'!$EI$22</f>
        <v>0</v>
      </c>
      <c r="M180" s="264">
        <f>'AMZN Auto Part MASTER'!$EI$23</f>
        <v>0</v>
      </c>
      <c r="N180" s="264">
        <f>'AMZN Auto Part MASTER'!$EI$24</f>
        <v>0</v>
      </c>
      <c r="O180" s="28"/>
      <c r="P180" s="264">
        <f>'AMZN Auto Part MASTER'!$EI$25</f>
        <v>0</v>
      </c>
      <c r="Q180" s="28"/>
      <c r="R180" s="28"/>
      <c r="S180" s="28"/>
      <c r="T180" s="28"/>
      <c r="U180" s="28"/>
      <c r="V180" s="28"/>
      <c r="W180" s="28"/>
      <c r="X180" s="18"/>
      <c r="Y180" s="264">
        <f>'AMZN Auto Part MASTER'!$EI$26</f>
        <v>0</v>
      </c>
      <c r="Z180" s="18"/>
      <c r="AA180" s="18"/>
      <c r="AB180" s="225"/>
      <c r="AC180" s="225"/>
      <c r="AD180" s="225"/>
      <c r="AE180" s="225"/>
      <c r="AF180" s="20"/>
      <c r="AG180" s="264">
        <f>'AMZN Auto Part MASTER'!$EI$27</f>
        <v>0</v>
      </c>
      <c r="AH180" s="66"/>
      <c r="AI180" s="264">
        <f>'AMZN Auto Part MASTER'!$EI$28</f>
        <v>0</v>
      </c>
      <c r="AJ180" s="235"/>
      <c r="AK180" s="361"/>
      <c r="AL180" s="223"/>
    </row>
    <row r="181" spans="3:38" s="2" customFormat="1" ht="15.75" customHeight="1">
      <c r="C181" s="260">
        <f>'AMZN Auto Part MASTER'!$EJ$4</f>
        <v>0</v>
      </c>
      <c r="D181" s="17" t="s">
        <v>430</v>
      </c>
      <c r="E181" s="264">
        <f>'AMZN Auto Part MASTER'!$EJ$15</f>
        <v>0</v>
      </c>
      <c r="F181" s="264">
        <f>'AMZN Auto Part MASTER'!$EJ$16</f>
        <v>0</v>
      </c>
      <c r="G181" s="264">
        <f>'AMZN Auto Part MASTER'!$EJ$17</f>
        <v>0</v>
      </c>
      <c r="H181" s="264">
        <f>'AMZN Auto Part MASTER'!$EJ$18</f>
        <v>0</v>
      </c>
      <c r="I181" s="264">
        <f>'AMZN Auto Part MASTER'!$EJ$19</f>
        <v>0</v>
      </c>
      <c r="J181" s="264">
        <f>'AMZN Auto Part MASTER'!$EJ$20</f>
        <v>0</v>
      </c>
      <c r="K181" s="264">
        <f>'AMZN Auto Part MASTER'!$EJ$21</f>
        <v>0</v>
      </c>
      <c r="L181" s="264">
        <f>'AMZN Auto Part MASTER'!$EJ$22</f>
        <v>0</v>
      </c>
      <c r="M181" s="264">
        <f>'AMZN Auto Part MASTER'!$EJ$23</f>
        <v>0</v>
      </c>
      <c r="N181" s="264">
        <f>'AMZN Auto Part MASTER'!$EJ$24</f>
        <v>0</v>
      </c>
      <c r="O181" s="28"/>
      <c r="P181" s="264">
        <f>'AMZN Auto Part MASTER'!$EJ$25</f>
        <v>0</v>
      </c>
      <c r="Q181" s="28"/>
      <c r="R181" s="28"/>
      <c r="S181" s="28"/>
      <c r="T181" s="28"/>
      <c r="U181" s="28"/>
      <c r="V181" s="28"/>
      <c r="W181" s="28"/>
      <c r="X181" s="18"/>
      <c r="Y181" s="264">
        <f>'AMZN Auto Part MASTER'!$EJ$26</f>
        <v>0</v>
      </c>
      <c r="Z181" s="18"/>
      <c r="AA181" s="18"/>
      <c r="AB181" s="225"/>
      <c r="AC181" s="225"/>
      <c r="AD181" s="225"/>
      <c r="AE181" s="225"/>
      <c r="AF181" s="20"/>
      <c r="AG181" s="264">
        <f>'AMZN Auto Part MASTER'!$EJ$27</f>
        <v>0</v>
      </c>
      <c r="AH181" s="66"/>
      <c r="AI181" s="264">
        <f>'AMZN Auto Part MASTER'!$EJ$28</f>
        <v>0</v>
      </c>
      <c r="AJ181" s="235"/>
      <c r="AK181" s="361"/>
      <c r="AL181" s="223"/>
    </row>
    <row r="182" spans="3:38" s="2" customFormat="1" ht="15.75" customHeight="1">
      <c r="C182" s="260">
        <f>'AMZN Auto Part MASTER'!$EK$4</f>
        <v>0</v>
      </c>
      <c r="D182" s="17" t="s">
        <v>431</v>
      </c>
      <c r="E182" s="264">
        <f>'AMZN Auto Part MASTER'!$EK$15</f>
        <v>0</v>
      </c>
      <c r="F182" s="264">
        <f>'AMZN Auto Part MASTER'!$EK$16</f>
        <v>0</v>
      </c>
      <c r="G182" s="264">
        <f>'AMZN Auto Part MASTER'!$EK$17</f>
        <v>0</v>
      </c>
      <c r="H182" s="264">
        <f>'AMZN Auto Part MASTER'!$EK$18</f>
        <v>0</v>
      </c>
      <c r="I182" s="264">
        <f>'AMZN Auto Part MASTER'!$EK$19</f>
        <v>0</v>
      </c>
      <c r="J182" s="264">
        <f>'AMZN Auto Part MASTER'!$EK$20</f>
        <v>0</v>
      </c>
      <c r="K182" s="264">
        <f>'AMZN Auto Part MASTER'!$EK$21</f>
        <v>0</v>
      </c>
      <c r="L182" s="264">
        <f>'AMZN Auto Part MASTER'!$EK$22</f>
        <v>0</v>
      </c>
      <c r="M182" s="264">
        <f>'AMZN Auto Part MASTER'!$EK$23</f>
        <v>0</v>
      </c>
      <c r="N182" s="264">
        <f>'AMZN Auto Part MASTER'!$EK$24</f>
        <v>0</v>
      </c>
      <c r="O182" s="28"/>
      <c r="P182" s="264">
        <f>'AMZN Auto Part MASTER'!$EK$25</f>
        <v>0</v>
      </c>
      <c r="Q182" s="28"/>
      <c r="R182" s="28"/>
      <c r="S182" s="28"/>
      <c r="T182" s="28"/>
      <c r="U182" s="28"/>
      <c r="V182" s="28"/>
      <c r="W182" s="28"/>
      <c r="X182" s="18"/>
      <c r="Y182" s="264">
        <f>'AMZN Auto Part MASTER'!$EK$26</f>
        <v>0</v>
      </c>
      <c r="Z182" s="18"/>
      <c r="AA182" s="18"/>
      <c r="AB182" s="225"/>
      <c r="AC182" s="225"/>
      <c r="AD182" s="225"/>
      <c r="AE182" s="225"/>
      <c r="AF182" s="20"/>
      <c r="AG182" s="264">
        <f>'AMZN Auto Part MASTER'!$EK$27</f>
        <v>0</v>
      </c>
      <c r="AH182" s="66"/>
      <c r="AI182" s="264">
        <f>'AMZN Auto Part MASTER'!$EK$28</f>
        <v>0</v>
      </c>
      <c r="AJ182" s="235"/>
      <c r="AK182" s="361"/>
      <c r="AL182" s="223"/>
    </row>
    <row r="183" spans="3:38" s="2" customFormat="1" ht="15.75" customHeight="1">
      <c r="C183" s="260">
        <f>'AMZN Auto Part MASTER'!$EL$4</f>
        <v>0</v>
      </c>
      <c r="D183" s="17" t="s">
        <v>432</v>
      </c>
      <c r="E183" s="264">
        <f>'AMZN Auto Part MASTER'!$EL$15</f>
        <v>0</v>
      </c>
      <c r="F183" s="264">
        <f>'AMZN Auto Part MASTER'!$EL$16</f>
        <v>0</v>
      </c>
      <c r="G183" s="264">
        <f>'AMZN Auto Part MASTER'!$EL$17</f>
        <v>0</v>
      </c>
      <c r="H183" s="264">
        <f>'AMZN Auto Part MASTER'!$EL$18</f>
        <v>0</v>
      </c>
      <c r="I183" s="264">
        <f>'AMZN Auto Part MASTER'!$EL$19</f>
        <v>0</v>
      </c>
      <c r="J183" s="264">
        <f>'AMZN Auto Part MASTER'!$EL$20</f>
        <v>0</v>
      </c>
      <c r="K183" s="264">
        <f>'AMZN Auto Part MASTER'!$EL$21</f>
        <v>0</v>
      </c>
      <c r="L183" s="264">
        <f>'AMZN Auto Part MASTER'!$EL$22</f>
        <v>0</v>
      </c>
      <c r="M183" s="264">
        <f>'AMZN Auto Part MASTER'!$EL$23</f>
        <v>0</v>
      </c>
      <c r="N183" s="264">
        <f>'AMZN Auto Part MASTER'!$EL$24</f>
        <v>0</v>
      </c>
      <c r="O183" s="28"/>
      <c r="P183" s="264">
        <f>'AMZN Auto Part MASTER'!$EL$25</f>
        <v>0</v>
      </c>
      <c r="Q183" s="28"/>
      <c r="R183" s="28"/>
      <c r="S183" s="28"/>
      <c r="T183" s="28"/>
      <c r="U183" s="28"/>
      <c r="V183" s="28"/>
      <c r="W183" s="28"/>
      <c r="X183" s="18"/>
      <c r="Y183" s="264">
        <f>'AMZN Auto Part MASTER'!$EL$26</f>
        <v>0</v>
      </c>
      <c r="Z183" s="18"/>
      <c r="AA183" s="18"/>
      <c r="AB183" s="225"/>
      <c r="AC183" s="225"/>
      <c r="AD183" s="225"/>
      <c r="AE183" s="225"/>
      <c r="AF183" s="20"/>
      <c r="AG183" s="264">
        <f>'AMZN Auto Part MASTER'!$EL$27</f>
        <v>0</v>
      </c>
      <c r="AH183" s="66"/>
      <c r="AI183" s="264">
        <f>'AMZN Auto Part MASTER'!$EL$28</f>
        <v>0</v>
      </c>
      <c r="AJ183" s="235"/>
      <c r="AK183" s="361"/>
      <c r="AL183" s="223"/>
    </row>
    <row r="184" spans="3:38" s="2" customFormat="1" ht="15.75" customHeight="1">
      <c r="C184" s="260">
        <f>'AMZN Auto Part MASTER'!$EM$4</f>
        <v>0</v>
      </c>
      <c r="D184" s="17" t="s">
        <v>433</v>
      </c>
      <c r="E184" s="264">
        <f>'AMZN Auto Part MASTER'!$EM$15</f>
        <v>0</v>
      </c>
      <c r="F184" s="264">
        <f>'AMZN Auto Part MASTER'!$EM$16</f>
        <v>0</v>
      </c>
      <c r="G184" s="264">
        <f>'AMZN Auto Part MASTER'!$EM$17</f>
        <v>0</v>
      </c>
      <c r="H184" s="264">
        <f>'AMZN Auto Part MASTER'!$EM$18</f>
        <v>0</v>
      </c>
      <c r="I184" s="264">
        <f>'AMZN Auto Part MASTER'!$EM$19</f>
        <v>0</v>
      </c>
      <c r="J184" s="264">
        <f>'AMZN Auto Part MASTER'!$EM$20</f>
        <v>0</v>
      </c>
      <c r="K184" s="264">
        <f>'AMZN Auto Part MASTER'!$EM$21</f>
        <v>0</v>
      </c>
      <c r="L184" s="264">
        <f>'AMZN Auto Part MASTER'!$EM$22</f>
        <v>0</v>
      </c>
      <c r="M184" s="264">
        <f>'AMZN Auto Part MASTER'!$EM$23</f>
        <v>0</v>
      </c>
      <c r="N184" s="264">
        <f>'AMZN Auto Part MASTER'!$EM$24</f>
        <v>0</v>
      </c>
      <c r="O184" s="28"/>
      <c r="P184" s="264">
        <f>'AMZN Auto Part MASTER'!$EM$25</f>
        <v>0</v>
      </c>
      <c r="Q184" s="28"/>
      <c r="R184" s="28"/>
      <c r="S184" s="28"/>
      <c r="T184" s="28"/>
      <c r="U184" s="28"/>
      <c r="V184" s="28"/>
      <c r="W184" s="28"/>
      <c r="X184" s="18"/>
      <c r="Y184" s="264">
        <f>'AMZN Auto Part MASTER'!$EM$26</f>
        <v>0</v>
      </c>
      <c r="Z184" s="18"/>
      <c r="AA184" s="18"/>
      <c r="AB184" s="225"/>
      <c r="AC184" s="225"/>
      <c r="AD184" s="225"/>
      <c r="AE184" s="225"/>
      <c r="AF184" s="20"/>
      <c r="AG184" s="264">
        <f>'AMZN Auto Part MASTER'!$EM$27</f>
        <v>0</v>
      </c>
      <c r="AH184" s="66"/>
      <c r="AI184" s="264">
        <f>'AMZN Auto Part MASTER'!$EM$28</f>
        <v>0</v>
      </c>
      <c r="AJ184" s="235"/>
      <c r="AK184" s="361"/>
      <c r="AL184" s="223"/>
    </row>
    <row r="185" spans="3:38" s="2" customFormat="1" ht="15.75" customHeight="1">
      <c r="C185" s="260">
        <f>'AMZN Auto Part MASTER'!$EN$4</f>
        <v>0</v>
      </c>
      <c r="D185" s="17" t="s">
        <v>434</v>
      </c>
      <c r="E185" s="264">
        <f>'AMZN Auto Part MASTER'!$EN$15</f>
        <v>0</v>
      </c>
      <c r="F185" s="264">
        <f>'AMZN Auto Part MASTER'!$EN$16</f>
        <v>0</v>
      </c>
      <c r="G185" s="264">
        <f>'AMZN Auto Part MASTER'!$EN$17</f>
        <v>0</v>
      </c>
      <c r="H185" s="264">
        <f>'AMZN Auto Part MASTER'!$EN$18</f>
        <v>0</v>
      </c>
      <c r="I185" s="264">
        <f>'AMZN Auto Part MASTER'!$EN$19</f>
        <v>0</v>
      </c>
      <c r="J185" s="264">
        <f>'AMZN Auto Part MASTER'!$EN$20</f>
        <v>0</v>
      </c>
      <c r="K185" s="264">
        <f>'AMZN Auto Part MASTER'!$EN$21</f>
        <v>0</v>
      </c>
      <c r="L185" s="264">
        <f>'AMZN Auto Part MASTER'!$EN$22</f>
        <v>0</v>
      </c>
      <c r="M185" s="264">
        <f>'AMZN Auto Part MASTER'!$EN$23</f>
        <v>0</v>
      </c>
      <c r="N185" s="264">
        <f>'AMZN Auto Part MASTER'!$EN$24</f>
        <v>0</v>
      </c>
      <c r="O185" s="28"/>
      <c r="P185" s="264">
        <f>'AMZN Auto Part MASTER'!$EN$25</f>
        <v>0</v>
      </c>
      <c r="Q185" s="28"/>
      <c r="R185" s="28"/>
      <c r="S185" s="28"/>
      <c r="T185" s="28"/>
      <c r="U185" s="28"/>
      <c r="V185" s="28"/>
      <c r="W185" s="28"/>
      <c r="X185" s="18"/>
      <c r="Y185" s="264">
        <f>'AMZN Auto Part MASTER'!$EN$26</f>
        <v>0</v>
      </c>
      <c r="Z185" s="18"/>
      <c r="AA185" s="18"/>
      <c r="AB185" s="225"/>
      <c r="AC185" s="225"/>
      <c r="AD185" s="225"/>
      <c r="AE185" s="225"/>
      <c r="AF185" s="20"/>
      <c r="AG185" s="264">
        <f>'AMZN Auto Part MASTER'!$EN$27</f>
        <v>0</v>
      </c>
      <c r="AH185" s="66"/>
      <c r="AI185" s="264">
        <f>'AMZN Auto Part MASTER'!$EN$28</f>
        <v>0</v>
      </c>
      <c r="AJ185" s="235"/>
      <c r="AK185" s="361"/>
      <c r="AL185" s="223"/>
    </row>
    <row r="186" spans="3:38" s="2" customFormat="1" ht="15.75" customHeight="1">
      <c r="C186" s="260">
        <f>'AMZN Auto Part MASTER'!$EO$4</f>
        <v>0</v>
      </c>
      <c r="D186" s="17" t="s">
        <v>435</v>
      </c>
      <c r="E186" s="264">
        <f>'AMZN Auto Part MASTER'!$EO$15</f>
        <v>0</v>
      </c>
      <c r="F186" s="264">
        <f>'AMZN Auto Part MASTER'!$EO$16</f>
        <v>0</v>
      </c>
      <c r="G186" s="264">
        <f>'AMZN Auto Part MASTER'!$EO$17</f>
        <v>0</v>
      </c>
      <c r="H186" s="264">
        <f>'AMZN Auto Part MASTER'!$EO$18</f>
        <v>0</v>
      </c>
      <c r="I186" s="264">
        <f>'AMZN Auto Part MASTER'!$EO$19</f>
        <v>0</v>
      </c>
      <c r="J186" s="264">
        <f>'AMZN Auto Part MASTER'!$EO$20</f>
        <v>0</v>
      </c>
      <c r="K186" s="264">
        <f>'AMZN Auto Part MASTER'!$EO$21</f>
        <v>0</v>
      </c>
      <c r="L186" s="264">
        <f>'AMZN Auto Part MASTER'!$EO$22</f>
        <v>0</v>
      </c>
      <c r="M186" s="264">
        <f>'AMZN Auto Part MASTER'!$EO$23</f>
        <v>0</v>
      </c>
      <c r="N186" s="264">
        <f>'AMZN Auto Part MASTER'!$EO$24</f>
        <v>0</v>
      </c>
      <c r="O186" s="28"/>
      <c r="P186" s="264">
        <f>'AMZN Auto Part MASTER'!$EO$25</f>
        <v>0</v>
      </c>
      <c r="Q186" s="28"/>
      <c r="R186" s="28"/>
      <c r="S186" s="28"/>
      <c r="T186" s="28"/>
      <c r="U186" s="28"/>
      <c r="V186" s="28"/>
      <c r="W186" s="28"/>
      <c r="X186" s="18"/>
      <c r="Y186" s="264">
        <f>'AMZN Auto Part MASTER'!$EO$26</f>
        <v>0</v>
      </c>
      <c r="Z186" s="18"/>
      <c r="AA186" s="18"/>
      <c r="AB186" s="225"/>
      <c r="AC186" s="225"/>
      <c r="AD186" s="225"/>
      <c r="AE186" s="225"/>
      <c r="AF186" s="20"/>
      <c r="AG186" s="264">
        <f>'AMZN Auto Part MASTER'!$EO$27</f>
        <v>0</v>
      </c>
      <c r="AH186" s="66"/>
      <c r="AI186" s="264">
        <f>'AMZN Auto Part MASTER'!$EO$28</f>
        <v>0</v>
      </c>
      <c r="AJ186" s="235"/>
      <c r="AK186" s="361"/>
      <c r="AL186" s="223"/>
    </row>
    <row r="187" spans="3:38" s="2" customFormat="1" ht="15.75" customHeight="1">
      <c r="C187" s="260">
        <f>'AMZN Auto Part MASTER'!$EP$4</f>
        <v>0</v>
      </c>
      <c r="D187" s="17" t="s">
        <v>436</v>
      </c>
      <c r="E187" s="264">
        <f>'AMZN Auto Part MASTER'!$EP$15</f>
        <v>0</v>
      </c>
      <c r="F187" s="264">
        <f>'AMZN Auto Part MASTER'!$EP$16</f>
        <v>0</v>
      </c>
      <c r="G187" s="264">
        <f>'AMZN Auto Part MASTER'!$EP$17</f>
        <v>0</v>
      </c>
      <c r="H187" s="264">
        <f>'AMZN Auto Part MASTER'!$EP$18</f>
        <v>0</v>
      </c>
      <c r="I187" s="264">
        <f>'AMZN Auto Part MASTER'!$EP$19</f>
        <v>0</v>
      </c>
      <c r="J187" s="264">
        <f>'AMZN Auto Part MASTER'!$EP$20</f>
        <v>0</v>
      </c>
      <c r="K187" s="264">
        <f>'AMZN Auto Part MASTER'!$EP$21</f>
        <v>0</v>
      </c>
      <c r="L187" s="264">
        <f>'AMZN Auto Part MASTER'!$EP$22</f>
        <v>0</v>
      </c>
      <c r="M187" s="264">
        <f>'AMZN Auto Part MASTER'!$EP$23</f>
        <v>0</v>
      </c>
      <c r="N187" s="264">
        <f>'AMZN Auto Part MASTER'!$EP$24</f>
        <v>0</v>
      </c>
      <c r="O187" s="28"/>
      <c r="P187" s="264">
        <f>'AMZN Auto Part MASTER'!$EP$25</f>
        <v>0</v>
      </c>
      <c r="Q187" s="28"/>
      <c r="R187" s="28"/>
      <c r="S187" s="28"/>
      <c r="T187" s="28"/>
      <c r="U187" s="28"/>
      <c r="V187" s="28"/>
      <c r="W187" s="28"/>
      <c r="X187" s="18"/>
      <c r="Y187" s="264">
        <f>'AMZN Auto Part MASTER'!$EP$26</f>
        <v>0</v>
      </c>
      <c r="Z187" s="18"/>
      <c r="AA187" s="18"/>
      <c r="AB187" s="225"/>
      <c r="AC187" s="225"/>
      <c r="AD187" s="225"/>
      <c r="AE187" s="225"/>
      <c r="AF187" s="20"/>
      <c r="AG187" s="264">
        <f>'AMZN Auto Part MASTER'!$EP$27</f>
        <v>0</v>
      </c>
      <c r="AH187" s="66"/>
      <c r="AI187" s="264">
        <f>'AMZN Auto Part MASTER'!$EP$28</f>
        <v>0</v>
      </c>
      <c r="AJ187" s="235"/>
      <c r="AK187" s="361"/>
      <c r="AL187" s="223"/>
    </row>
    <row r="188" spans="3:38" s="2" customFormat="1" ht="15.75" customHeight="1">
      <c r="C188" s="260">
        <f>'AMZN Auto Part MASTER'!$EQ$4</f>
        <v>0</v>
      </c>
      <c r="D188" s="17" t="s">
        <v>437</v>
      </c>
      <c r="E188" s="264">
        <f>'AMZN Auto Part MASTER'!$EQ$15</f>
        <v>0</v>
      </c>
      <c r="F188" s="264">
        <f>'AMZN Auto Part MASTER'!$EQ$16</f>
        <v>0</v>
      </c>
      <c r="G188" s="264">
        <f>'AMZN Auto Part MASTER'!$EQ$17</f>
        <v>0</v>
      </c>
      <c r="H188" s="264">
        <f>'AMZN Auto Part MASTER'!$EQ$18</f>
        <v>0</v>
      </c>
      <c r="I188" s="264">
        <f>'AMZN Auto Part MASTER'!$EQ$19</f>
        <v>0</v>
      </c>
      <c r="J188" s="264">
        <f>'AMZN Auto Part MASTER'!$EQ$20</f>
        <v>0</v>
      </c>
      <c r="K188" s="264">
        <f>'AMZN Auto Part MASTER'!$EQ$21</f>
        <v>0</v>
      </c>
      <c r="L188" s="264">
        <f>'AMZN Auto Part MASTER'!$EQ$22</f>
        <v>0</v>
      </c>
      <c r="M188" s="264">
        <f>'AMZN Auto Part MASTER'!$EQ$23</f>
        <v>0</v>
      </c>
      <c r="N188" s="264">
        <f>'AMZN Auto Part MASTER'!$EQ$24</f>
        <v>0</v>
      </c>
      <c r="O188" s="28"/>
      <c r="P188" s="264">
        <f>'AMZN Auto Part MASTER'!$EQ$25</f>
        <v>0</v>
      </c>
      <c r="Q188" s="28"/>
      <c r="R188" s="28"/>
      <c r="S188" s="28"/>
      <c r="T188" s="28"/>
      <c r="U188" s="28"/>
      <c r="V188" s="28"/>
      <c r="W188" s="28"/>
      <c r="X188" s="18"/>
      <c r="Y188" s="264">
        <f>'AMZN Auto Part MASTER'!$EQ$26</f>
        <v>0</v>
      </c>
      <c r="Z188" s="18"/>
      <c r="AA188" s="18"/>
      <c r="AB188" s="225"/>
      <c r="AC188" s="225"/>
      <c r="AD188" s="225"/>
      <c r="AE188" s="225"/>
      <c r="AF188" s="20"/>
      <c r="AG188" s="264">
        <f>'AMZN Auto Part MASTER'!$EQ$27</f>
        <v>0</v>
      </c>
      <c r="AH188" s="66"/>
      <c r="AI188" s="264">
        <f>'AMZN Auto Part MASTER'!$EQ$28</f>
        <v>0</v>
      </c>
      <c r="AJ188" s="235"/>
      <c r="AK188" s="361"/>
      <c r="AL188" s="223"/>
    </row>
    <row r="189" spans="3:38" s="2" customFormat="1" ht="15.75" customHeight="1">
      <c r="C189" s="260">
        <f>'AMZN Auto Part MASTER'!$ER$4</f>
        <v>0</v>
      </c>
      <c r="D189" s="17" t="s">
        <v>438</v>
      </c>
      <c r="E189" s="264">
        <f>'AMZN Auto Part MASTER'!$ER$15</f>
        <v>0</v>
      </c>
      <c r="F189" s="264">
        <f>'AMZN Auto Part MASTER'!$ER$16</f>
        <v>0</v>
      </c>
      <c r="G189" s="264">
        <f>'AMZN Auto Part MASTER'!$ER$17</f>
        <v>0</v>
      </c>
      <c r="H189" s="264">
        <f>'AMZN Auto Part MASTER'!$ER$18</f>
        <v>0</v>
      </c>
      <c r="I189" s="264">
        <f>'AMZN Auto Part MASTER'!$ER$19</f>
        <v>0</v>
      </c>
      <c r="J189" s="264">
        <f>'AMZN Auto Part MASTER'!$ER$20</f>
        <v>0</v>
      </c>
      <c r="K189" s="264">
        <f>'AMZN Auto Part MASTER'!$ER$21</f>
        <v>0</v>
      </c>
      <c r="L189" s="264">
        <f>'AMZN Auto Part MASTER'!$ER$22</f>
        <v>0</v>
      </c>
      <c r="M189" s="264">
        <f>'AMZN Auto Part MASTER'!$ER$23</f>
        <v>0</v>
      </c>
      <c r="N189" s="264">
        <f>'AMZN Auto Part MASTER'!$ER$24</f>
        <v>0</v>
      </c>
      <c r="O189" s="28"/>
      <c r="P189" s="264">
        <f>'AMZN Auto Part MASTER'!$ER$25</f>
        <v>0</v>
      </c>
      <c r="Q189" s="28"/>
      <c r="R189" s="28"/>
      <c r="S189" s="28"/>
      <c r="T189" s="28"/>
      <c r="U189" s="28"/>
      <c r="V189" s="28"/>
      <c r="W189" s="28"/>
      <c r="X189" s="18"/>
      <c r="Y189" s="264">
        <f>'AMZN Auto Part MASTER'!$ER$26</f>
        <v>0</v>
      </c>
      <c r="Z189" s="18"/>
      <c r="AA189" s="18"/>
      <c r="AB189" s="225"/>
      <c r="AC189" s="225"/>
      <c r="AD189" s="225"/>
      <c r="AE189" s="225"/>
      <c r="AF189" s="20"/>
      <c r="AG189" s="264">
        <f>'AMZN Auto Part MASTER'!$ER$27</f>
        <v>0</v>
      </c>
      <c r="AH189" s="66"/>
      <c r="AI189" s="264">
        <f>'AMZN Auto Part MASTER'!$ER$28</f>
        <v>0</v>
      </c>
      <c r="AJ189" s="235"/>
      <c r="AK189" s="361"/>
      <c r="AL189" s="223"/>
    </row>
    <row r="190" spans="3:38" s="2" customFormat="1" ht="15.75" customHeight="1">
      <c r="C190" s="260">
        <f>'AMZN Auto Part MASTER'!$ES$4</f>
        <v>0</v>
      </c>
      <c r="D190" s="17" t="s">
        <v>439</v>
      </c>
      <c r="E190" s="264">
        <f>'AMZN Auto Part MASTER'!$ES$15</f>
        <v>0</v>
      </c>
      <c r="F190" s="264">
        <f>'AMZN Auto Part MASTER'!$ES$16</f>
        <v>0</v>
      </c>
      <c r="G190" s="264">
        <f>'AMZN Auto Part MASTER'!$ES$17</f>
        <v>0</v>
      </c>
      <c r="H190" s="264">
        <f>'AMZN Auto Part MASTER'!$ES$18</f>
        <v>0</v>
      </c>
      <c r="I190" s="264">
        <f>'AMZN Auto Part MASTER'!$ES$19</f>
        <v>0</v>
      </c>
      <c r="J190" s="264">
        <f>'AMZN Auto Part MASTER'!$ES$20</f>
        <v>0</v>
      </c>
      <c r="K190" s="264">
        <f>'AMZN Auto Part MASTER'!$ES$21</f>
        <v>0</v>
      </c>
      <c r="L190" s="264">
        <f>'AMZN Auto Part MASTER'!$ES$22</f>
        <v>0</v>
      </c>
      <c r="M190" s="264">
        <f>'AMZN Auto Part MASTER'!$ES$23</f>
        <v>0</v>
      </c>
      <c r="N190" s="264">
        <f>'AMZN Auto Part MASTER'!$ES$24</f>
        <v>0</v>
      </c>
      <c r="O190" s="28"/>
      <c r="P190" s="264">
        <f>'AMZN Auto Part MASTER'!$ES$25</f>
        <v>0</v>
      </c>
      <c r="Q190" s="28"/>
      <c r="R190" s="28"/>
      <c r="S190" s="28"/>
      <c r="T190" s="28"/>
      <c r="U190" s="28"/>
      <c r="V190" s="28"/>
      <c r="W190" s="28"/>
      <c r="X190" s="18"/>
      <c r="Y190" s="264">
        <f>'AMZN Auto Part MASTER'!$ES$26</f>
        <v>0</v>
      </c>
      <c r="Z190" s="18"/>
      <c r="AA190" s="18"/>
      <c r="AB190" s="225"/>
      <c r="AC190" s="225"/>
      <c r="AD190" s="225"/>
      <c r="AE190" s="225"/>
      <c r="AF190" s="20"/>
      <c r="AG190" s="264">
        <f>'AMZN Auto Part MASTER'!$ES$27</f>
        <v>0</v>
      </c>
      <c r="AH190" s="66"/>
      <c r="AI190" s="264">
        <f>'AMZN Auto Part MASTER'!$ES$28</f>
        <v>0</v>
      </c>
      <c r="AJ190" s="235"/>
      <c r="AK190" s="361"/>
      <c r="AL190" s="223"/>
    </row>
    <row r="191" spans="3:38" s="2" customFormat="1" ht="15.75" customHeight="1">
      <c r="C191" s="260">
        <f>'AMZN Auto Part MASTER'!$ET$4</f>
        <v>0</v>
      </c>
      <c r="D191" s="17" t="s">
        <v>440</v>
      </c>
      <c r="E191" s="264">
        <f>'AMZN Auto Part MASTER'!$ET$15</f>
        <v>0</v>
      </c>
      <c r="F191" s="264">
        <f>'AMZN Auto Part MASTER'!$ET$16</f>
        <v>0</v>
      </c>
      <c r="G191" s="264">
        <f>'AMZN Auto Part MASTER'!$ET$17</f>
        <v>0</v>
      </c>
      <c r="H191" s="264">
        <f>'AMZN Auto Part MASTER'!$ET$18</f>
        <v>0</v>
      </c>
      <c r="I191" s="264">
        <f>'AMZN Auto Part MASTER'!$ET$19</f>
        <v>0</v>
      </c>
      <c r="J191" s="264">
        <f>'AMZN Auto Part MASTER'!$ET$20</f>
        <v>0</v>
      </c>
      <c r="K191" s="264">
        <f>'AMZN Auto Part MASTER'!$ET$21</f>
        <v>0</v>
      </c>
      <c r="L191" s="264">
        <f>'AMZN Auto Part MASTER'!$ET$22</f>
        <v>0</v>
      </c>
      <c r="M191" s="264">
        <f>'AMZN Auto Part MASTER'!$ET$23</f>
        <v>0</v>
      </c>
      <c r="N191" s="264">
        <f>'AMZN Auto Part MASTER'!$ET$24</f>
        <v>0</v>
      </c>
      <c r="O191" s="28"/>
      <c r="P191" s="264">
        <f>'AMZN Auto Part MASTER'!$ET$25</f>
        <v>0</v>
      </c>
      <c r="Q191" s="28"/>
      <c r="R191" s="28"/>
      <c r="S191" s="28"/>
      <c r="T191" s="28"/>
      <c r="U191" s="28"/>
      <c r="V191" s="28"/>
      <c r="W191" s="28"/>
      <c r="X191" s="18"/>
      <c r="Y191" s="264">
        <f>'AMZN Auto Part MASTER'!$ET$26</f>
        <v>0</v>
      </c>
      <c r="Z191" s="18"/>
      <c r="AA191" s="18"/>
      <c r="AB191" s="225"/>
      <c r="AC191" s="225"/>
      <c r="AD191" s="225"/>
      <c r="AE191" s="225"/>
      <c r="AF191" s="20"/>
      <c r="AG191" s="264">
        <f>'AMZN Auto Part MASTER'!$ET$27</f>
        <v>0</v>
      </c>
      <c r="AH191" s="66"/>
      <c r="AI191" s="264">
        <f>'AMZN Auto Part MASTER'!$ET$28</f>
        <v>0</v>
      </c>
      <c r="AJ191" s="235"/>
      <c r="AK191" s="361"/>
      <c r="AL191" s="223"/>
    </row>
    <row r="192" spans="3:38" s="2" customFormat="1" ht="15.75" customHeight="1">
      <c r="C192" s="260">
        <f>'AMZN Auto Part MASTER'!$EU$4</f>
        <v>0</v>
      </c>
      <c r="D192" s="17" t="s">
        <v>441</v>
      </c>
      <c r="E192" s="264">
        <f>'AMZN Auto Part MASTER'!$EU$15</f>
        <v>0</v>
      </c>
      <c r="F192" s="264">
        <f>'AMZN Auto Part MASTER'!$EU$16</f>
        <v>0</v>
      </c>
      <c r="G192" s="264">
        <f>'AMZN Auto Part MASTER'!$EU$17</f>
        <v>0</v>
      </c>
      <c r="H192" s="264">
        <f>'AMZN Auto Part MASTER'!$EU$18</f>
        <v>0</v>
      </c>
      <c r="I192" s="264">
        <f>'AMZN Auto Part MASTER'!$EU$19</f>
        <v>0</v>
      </c>
      <c r="J192" s="264">
        <f>'AMZN Auto Part MASTER'!$EU$20</f>
        <v>0</v>
      </c>
      <c r="K192" s="264">
        <f>'AMZN Auto Part MASTER'!$EU$21</f>
        <v>0</v>
      </c>
      <c r="L192" s="264">
        <f>'AMZN Auto Part MASTER'!$EU$22</f>
        <v>0</v>
      </c>
      <c r="M192" s="264">
        <f>'AMZN Auto Part MASTER'!$EU$23</f>
        <v>0</v>
      </c>
      <c r="N192" s="264">
        <f>'AMZN Auto Part MASTER'!$EU$24</f>
        <v>0</v>
      </c>
      <c r="O192" s="28"/>
      <c r="P192" s="264">
        <f>'AMZN Auto Part MASTER'!$EU$25</f>
        <v>0</v>
      </c>
      <c r="Q192" s="28"/>
      <c r="R192" s="28"/>
      <c r="S192" s="28"/>
      <c r="T192" s="28"/>
      <c r="U192" s="28"/>
      <c r="V192" s="28"/>
      <c r="W192" s="28"/>
      <c r="X192" s="18"/>
      <c r="Y192" s="264">
        <f>'AMZN Auto Part MASTER'!$EU$26</f>
        <v>0</v>
      </c>
      <c r="Z192" s="18"/>
      <c r="AA192" s="18"/>
      <c r="AB192" s="225"/>
      <c r="AC192" s="225"/>
      <c r="AD192" s="225"/>
      <c r="AE192" s="225"/>
      <c r="AF192" s="20"/>
      <c r="AG192" s="264">
        <f>'AMZN Auto Part MASTER'!$EU$27</f>
        <v>0</v>
      </c>
      <c r="AH192" s="66"/>
      <c r="AI192" s="264">
        <f>'AMZN Auto Part MASTER'!$EU$28</f>
        <v>0</v>
      </c>
      <c r="AJ192" s="235"/>
      <c r="AK192" s="361"/>
      <c r="AL192" s="223"/>
    </row>
    <row r="193" spans="3:38" s="2" customFormat="1" ht="15.75" customHeight="1">
      <c r="C193" s="260">
        <f>'AMZN Auto Part MASTER'!$EV$4</f>
        <v>0</v>
      </c>
      <c r="D193" s="17" t="s">
        <v>442</v>
      </c>
      <c r="E193" s="264">
        <f>'AMZN Auto Part MASTER'!$EV$15</f>
        <v>0</v>
      </c>
      <c r="F193" s="264">
        <f>'AMZN Auto Part MASTER'!$EV$16</f>
        <v>0</v>
      </c>
      <c r="G193" s="264">
        <f>'AMZN Auto Part MASTER'!$EV$17</f>
        <v>0</v>
      </c>
      <c r="H193" s="264">
        <f>'AMZN Auto Part MASTER'!$EV$18</f>
        <v>0</v>
      </c>
      <c r="I193" s="264">
        <f>'AMZN Auto Part MASTER'!$EV$19</f>
        <v>0</v>
      </c>
      <c r="J193" s="264">
        <f>'AMZN Auto Part MASTER'!$EV$20</f>
        <v>0</v>
      </c>
      <c r="K193" s="264">
        <f>'AMZN Auto Part MASTER'!$EV$21</f>
        <v>0</v>
      </c>
      <c r="L193" s="264">
        <f>'AMZN Auto Part MASTER'!$EV$22</f>
        <v>0</v>
      </c>
      <c r="M193" s="264">
        <f>'AMZN Auto Part MASTER'!$EV$23</f>
        <v>0</v>
      </c>
      <c r="N193" s="264">
        <f>'AMZN Auto Part MASTER'!$EV$24</f>
        <v>0</v>
      </c>
      <c r="O193" s="28"/>
      <c r="P193" s="264">
        <f>'AMZN Auto Part MASTER'!$EV$25</f>
        <v>0</v>
      </c>
      <c r="Q193" s="28"/>
      <c r="R193" s="28"/>
      <c r="S193" s="28"/>
      <c r="T193" s="28"/>
      <c r="U193" s="28"/>
      <c r="V193" s="28"/>
      <c r="W193" s="28"/>
      <c r="X193" s="18"/>
      <c r="Y193" s="264">
        <f>'AMZN Auto Part MASTER'!$EV$26</f>
        <v>0</v>
      </c>
      <c r="Z193" s="18"/>
      <c r="AA193" s="18"/>
      <c r="AB193" s="225"/>
      <c r="AC193" s="225"/>
      <c r="AD193" s="225"/>
      <c r="AE193" s="225"/>
      <c r="AF193" s="20"/>
      <c r="AG193" s="264">
        <f>'AMZN Auto Part MASTER'!$EV$27</f>
        <v>0</v>
      </c>
      <c r="AH193" s="66"/>
      <c r="AI193" s="264">
        <f>'AMZN Auto Part MASTER'!$EV$28</f>
        <v>0</v>
      </c>
      <c r="AJ193" s="235"/>
      <c r="AK193" s="361"/>
      <c r="AL193" s="223"/>
    </row>
    <row r="194" spans="3:38" s="2" customFormat="1" ht="15.75" customHeight="1">
      <c r="C194" s="260">
        <f>'AMZN Auto Part MASTER'!$EW$4</f>
        <v>0</v>
      </c>
      <c r="D194" s="17" t="s">
        <v>443</v>
      </c>
      <c r="E194" s="264">
        <f>'AMZN Auto Part MASTER'!$EW$15</f>
        <v>0</v>
      </c>
      <c r="F194" s="264">
        <f>'AMZN Auto Part MASTER'!$EW$16</f>
        <v>0</v>
      </c>
      <c r="G194" s="264">
        <f>'AMZN Auto Part MASTER'!$EW$17</f>
        <v>0</v>
      </c>
      <c r="H194" s="264">
        <f>'AMZN Auto Part MASTER'!$EW$18</f>
        <v>0</v>
      </c>
      <c r="I194" s="264">
        <f>'AMZN Auto Part MASTER'!$EW$19</f>
        <v>0</v>
      </c>
      <c r="J194" s="264">
        <f>'AMZN Auto Part MASTER'!$EW$20</f>
        <v>0</v>
      </c>
      <c r="K194" s="264">
        <f>'AMZN Auto Part MASTER'!$EW$21</f>
        <v>0</v>
      </c>
      <c r="L194" s="264">
        <f>'AMZN Auto Part MASTER'!$EW$22</f>
        <v>0</v>
      </c>
      <c r="M194" s="264">
        <f>'AMZN Auto Part MASTER'!$EW$23</f>
        <v>0</v>
      </c>
      <c r="N194" s="264">
        <f>'AMZN Auto Part MASTER'!$EW$24</f>
        <v>0</v>
      </c>
      <c r="O194" s="28"/>
      <c r="P194" s="264">
        <f>'AMZN Auto Part MASTER'!$EW$25</f>
        <v>0</v>
      </c>
      <c r="Q194" s="28"/>
      <c r="R194" s="28"/>
      <c r="S194" s="28"/>
      <c r="T194" s="28"/>
      <c r="U194" s="28"/>
      <c r="V194" s="28"/>
      <c r="W194" s="28"/>
      <c r="X194" s="18"/>
      <c r="Y194" s="264">
        <f>'AMZN Auto Part MASTER'!$EW$26</f>
        <v>0</v>
      </c>
      <c r="Z194" s="18"/>
      <c r="AA194" s="18"/>
      <c r="AB194" s="225"/>
      <c r="AC194" s="225"/>
      <c r="AD194" s="225"/>
      <c r="AE194" s="225"/>
      <c r="AF194" s="20"/>
      <c r="AG194" s="264">
        <f>'AMZN Auto Part MASTER'!$EW$27</f>
        <v>0</v>
      </c>
      <c r="AH194" s="66"/>
      <c r="AI194" s="264">
        <f>'AMZN Auto Part MASTER'!$EW$28</f>
        <v>0</v>
      </c>
      <c r="AJ194" s="235"/>
      <c r="AK194" s="361"/>
      <c r="AL194" s="223"/>
    </row>
    <row r="195" spans="3:38" s="2" customFormat="1" ht="15.75" customHeight="1">
      <c r="C195" s="260">
        <f>'AMZN Auto Part MASTER'!$EX$4</f>
        <v>0</v>
      </c>
      <c r="D195" s="17" t="s">
        <v>444</v>
      </c>
      <c r="E195" s="264">
        <f>'AMZN Auto Part MASTER'!$EX$15</f>
        <v>0</v>
      </c>
      <c r="F195" s="264">
        <f>'AMZN Auto Part MASTER'!$EX$16</f>
        <v>0</v>
      </c>
      <c r="G195" s="264">
        <f>'AMZN Auto Part MASTER'!$EX$17</f>
        <v>0</v>
      </c>
      <c r="H195" s="264">
        <f>'AMZN Auto Part MASTER'!$EX$18</f>
        <v>0</v>
      </c>
      <c r="I195" s="264">
        <f>'AMZN Auto Part MASTER'!$EX$19</f>
        <v>0</v>
      </c>
      <c r="J195" s="264">
        <f>'AMZN Auto Part MASTER'!$EX$20</f>
        <v>0</v>
      </c>
      <c r="K195" s="264">
        <f>'AMZN Auto Part MASTER'!$EX$21</f>
        <v>0</v>
      </c>
      <c r="L195" s="264">
        <f>'AMZN Auto Part MASTER'!$EX$22</f>
        <v>0</v>
      </c>
      <c r="M195" s="264">
        <f>'AMZN Auto Part MASTER'!$EX$23</f>
        <v>0</v>
      </c>
      <c r="N195" s="264">
        <f>'AMZN Auto Part MASTER'!$EX$24</f>
        <v>0</v>
      </c>
      <c r="O195" s="28"/>
      <c r="P195" s="264">
        <f>'AMZN Auto Part MASTER'!$EX$25</f>
        <v>0</v>
      </c>
      <c r="Q195" s="28"/>
      <c r="R195" s="28"/>
      <c r="S195" s="28"/>
      <c r="T195" s="28"/>
      <c r="U195" s="28"/>
      <c r="V195" s="28"/>
      <c r="W195" s="28"/>
      <c r="X195" s="18"/>
      <c r="Y195" s="264">
        <f>'AMZN Auto Part MASTER'!$EX$26</f>
        <v>0</v>
      </c>
      <c r="Z195" s="18"/>
      <c r="AA195" s="18"/>
      <c r="AB195" s="225"/>
      <c r="AC195" s="225"/>
      <c r="AD195" s="225"/>
      <c r="AE195" s="225"/>
      <c r="AF195" s="20"/>
      <c r="AG195" s="264">
        <f>'AMZN Auto Part MASTER'!$EX$27</f>
        <v>0</v>
      </c>
      <c r="AH195" s="66"/>
      <c r="AI195" s="264">
        <f>'AMZN Auto Part MASTER'!$EX$28</f>
        <v>0</v>
      </c>
      <c r="AJ195" s="235"/>
      <c r="AK195" s="361"/>
      <c r="AL195" s="223"/>
    </row>
    <row r="196" spans="3:38" s="2" customFormat="1" ht="15.75" customHeight="1">
      <c r="C196" s="260">
        <f>'AMZN Auto Part MASTER'!$EY$4</f>
        <v>0</v>
      </c>
      <c r="D196" s="17" t="s">
        <v>445</v>
      </c>
      <c r="E196" s="264">
        <f>'AMZN Auto Part MASTER'!$EY$15</f>
        <v>0</v>
      </c>
      <c r="F196" s="264">
        <f>'AMZN Auto Part MASTER'!$EY$16</f>
        <v>0</v>
      </c>
      <c r="G196" s="264">
        <f>'AMZN Auto Part MASTER'!$EY$17</f>
        <v>0</v>
      </c>
      <c r="H196" s="264">
        <f>'AMZN Auto Part MASTER'!$EY$18</f>
        <v>0</v>
      </c>
      <c r="I196" s="264">
        <f>'AMZN Auto Part MASTER'!$EY$19</f>
        <v>0</v>
      </c>
      <c r="J196" s="264">
        <f>'AMZN Auto Part MASTER'!$EY$20</f>
        <v>0</v>
      </c>
      <c r="K196" s="264">
        <f>'AMZN Auto Part MASTER'!$EY$21</f>
        <v>0</v>
      </c>
      <c r="L196" s="264">
        <f>'AMZN Auto Part MASTER'!$EY$22</f>
        <v>0</v>
      </c>
      <c r="M196" s="264">
        <f>'AMZN Auto Part MASTER'!$EY$23</f>
        <v>0</v>
      </c>
      <c r="N196" s="264">
        <f>'AMZN Auto Part MASTER'!$EY$24</f>
        <v>0</v>
      </c>
      <c r="O196" s="28"/>
      <c r="P196" s="264">
        <f>'AMZN Auto Part MASTER'!$EY$25</f>
        <v>0</v>
      </c>
      <c r="Q196" s="28"/>
      <c r="R196" s="28"/>
      <c r="S196" s="28"/>
      <c r="T196" s="28"/>
      <c r="U196" s="28"/>
      <c r="V196" s="28"/>
      <c r="W196" s="28"/>
      <c r="X196" s="18"/>
      <c r="Y196" s="264">
        <f>'AMZN Auto Part MASTER'!$EY$26</f>
        <v>0</v>
      </c>
      <c r="Z196" s="18"/>
      <c r="AA196" s="18"/>
      <c r="AB196" s="225"/>
      <c r="AC196" s="225"/>
      <c r="AD196" s="225"/>
      <c r="AE196" s="225"/>
      <c r="AF196" s="20"/>
      <c r="AG196" s="264">
        <f>'AMZN Auto Part MASTER'!$EY$27</f>
        <v>0</v>
      </c>
      <c r="AH196" s="66"/>
      <c r="AI196" s="264">
        <f>'AMZN Auto Part MASTER'!$EY$28</f>
        <v>0</v>
      </c>
      <c r="AJ196" s="235"/>
      <c r="AK196" s="361"/>
      <c r="AL196" s="223"/>
    </row>
    <row r="197" spans="3:38" s="2" customFormat="1" ht="15.75" customHeight="1">
      <c r="C197" s="260">
        <f>'AMZN Auto Part MASTER'!$EZ$4</f>
        <v>0</v>
      </c>
      <c r="D197" s="17" t="s">
        <v>446</v>
      </c>
      <c r="E197" s="264">
        <f>'AMZN Auto Part MASTER'!$EZ$15</f>
        <v>0</v>
      </c>
      <c r="F197" s="264">
        <f>'AMZN Auto Part MASTER'!$EZ$16</f>
        <v>0</v>
      </c>
      <c r="G197" s="264">
        <f>'AMZN Auto Part MASTER'!$EZ$17</f>
        <v>0</v>
      </c>
      <c r="H197" s="264">
        <f>'AMZN Auto Part MASTER'!$EZ$18</f>
        <v>0</v>
      </c>
      <c r="I197" s="264">
        <f>'AMZN Auto Part MASTER'!$EZ$19</f>
        <v>0</v>
      </c>
      <c r="J197" s="264">
        <f>'AMZN Auto Part MASTER'!$EZ$20</f>
        <v>0</v>
      </c>
      <c r="K197" s="264">
        <f>'AMZN Auto Part MASTER'!$EZ$21</f>
        <v>0</v>
      </c>
      <c r="L197" s="264">
        <f>'AMZN Auto Part MASTER'!$EZ$22</f>
        <v>0</v>
      </c>
      <c r="M197" s="264">
        <f>'AMZN Auto Part MASTER'!$EZ$23</f>
        <v>0</v>
      </c>
      <c r="N197" s="264">
        <f>'AMZN Auto Part MASTER'!$EZ$24</f>
        <v>0</v>
      </c>
      <c r="O197" s="28"/>
      <c r="P197" s="264">
        <f>'AMZN Auto Part MASTER'!$EZ$25</f>
        <v>0</v>
      </c>
      <c r="Q197" s="28"/>
      <c r="R197" s="28"/>
      <c r="S197" s="28"/>
      <c r="T197" s="28"/>
      <c r="U197" s="28"/>
      <c r="V197" s="28"/>
      <c r="W197" s="28"/>
      <c r="X197" s="18"/>
      <c r="Y197" s="264">
        <f>'AMZN Auto Part MASTER'!$EZ$26</f>
        <v>0</v>
      </c>
      <c r="Z197" s="18"/>
      <c r="AA197" s="18"/>
      <c r="AB197" s="225"/>
      <c r="AC197" s="225"/>
      <c r="AD197" s="225"/>
      <c r="AE197" s="225"/>
      <c r="AF197" s="20"/>
      <c r="AG197" s="264">
        <f>'AMZN Auto Part MASTER'!$EZ$27</f>
        <v>0</v>
      </c>
      <c r="AH197" s="66"/>
      <c r="AI197" s="264">
        <f>'AMZN Auto Part MASTER'!$EZ$28</f>
        <v>0</v>
      </c>
      <c r="AJ197" s="235"/>
      <c r="AK197" s="361"/>
      <c r="AL197" s="223"/>
    </row>
    <row r="198" spans="3:38" s="2" customFormat="1" ht="15.75" customHeight="1">
      <c r="C198" s="260">
        <f>'AMZN Auto Part MASTER'!$FA$4</f>
        <v>0</v>
      </c>
      <c r="D198" s="17" t="s">
        <v>447</v>
      </c>
      <c r="E198" s="264">
        <f>'AMZN Auto Part MASTER'!$FA$15</f>
        <v>0</v>
      </c>
      <c r="F198" s="264">
        <f>'AMZN Auto Part MASTER'!$FA$16</f>
        <v>0</v>
      </c>
      <c r="G198" s="264">
        <f>'AMZN Auto Part MASTER'!$FA$17</f>
        <v>0</v>
      </c>
      <c r="H198" s="264">
        <f>'AMZN Auto Part MASTER'!$FA$18</f>
        <v>0</v>
      </c>
      <c r="I198" s="264">
        <f>'AMZN Auto Part MASTER'!$FA$19</f>
        <v>0</v>
      </c>
      <c r="J198" s="264">
        <f>'AMZN Auto Part MASTER'!$FA$20</f>
        <v>0</v>
      </c>
      <c r="K198" s="264">
        <f>'AMZN Auto Part MASTER'!$FA$21</f>
        <v>0</v>
      </c>
      <c r="L198" s="264">
        <f>'AMZN Auto Part MASTER'!$FA$22</f>
        <v>0</v>
      </c>
      <c r="M198" s="264">
        <f>'AMZN Auto Part MASTER'!$FA$23</f>
        <v>0</v>
      </c>
      <c r="N198" s="264">
        <f>'AMZN Auto Part MASTER'!$FA$24</f>
        <v>0</v>
      </c>
      <c r="O198" s="28"/>
      <c r="P198" s="264">
        <f>'AMZN Auto Part MASTER'!$FA$25</f>
        <v>0</v>
      </c>
      <c r="Q198" s="28"/>
      <c r="R198" s="28"/>
      <c r="S198" s="28"/>
      <c r="T198" s="28"/>
      <c r="U198" s="28"/>
      <c r="V198" s="28"/>
      <c r="W198" s="28"/>
      <c r="X198" s="18"/>
      <c r="Y198" s="264">
        <f>'AMZN Auto Part MASTER'!$FA$26</f>
        <v>0</v>
      </c>
      <c r="Z198" s="18"/>
      <c r="AA198" s="18"/>
      <c r="AB198" s="225"/>
      <c r="AC198" s="225"/>
      <c r="AD198" s="225"/>
      <c r="AE198" s="225"/>
      <c r="AF198" s="20"/>
      <c r="AG198" s="264">
        <f>'AMZN Auto Part MASTER'!$FA$27</f>
        <v>0</v>
      </c>
      <c r="AH198" s="66"/>
      <c r="AI198" s="264">
        <f>'AMZN Auto Part MASTER'!$FA$28</f>
        <v>0</v>
      </c>
      <c r="AJ198" s="235"/>
      <c r="AK198" s="361"/>
      <c r="AL198" s="223"/>
    </row>
    <row r="199" spans="3:38" s="2" customFormat="1" ht="15.75" customHeight="1">
      <c r="C199" s="260">
        <f>'AMZN Auto Part MASTER'!$FB$4</f>
        <v>0</v>
      </c>
      <c r="D199" s="17" t="s">
        <v>448</v>
      </c>
      <c r="E199" s="264">
        <f>'AMZN Auto Part MASTER'!$FB$15</f>
        <v>0</v>
      </c>
      <c r="F199" s="264">
        <f>'AMZN Auto Part MASTER'!$FB$16</f>
        <v>0</v>
      </c>
      <c r="G199" s="264">
        <f>'AMZN Auto Part MASTER'!$FB$17</f>
        <v>0</v>
      </c>
      <c r="H199" s="264">
        <f>'AMZN Auto Part MASTER'!$FB$18</f>
        <v>0</v>
      </c>
      <c r="I199" s="264">
        <f>'AMZN Auto Part MASTER'!$FB$19</f>
        <v>0</v>
      </c>
      <c r="J199" s="264">
        <f>'AMZN Auto Part MASTER'!$FB$20</f>
        <v>0</v>
      </c>
      <c r="K199" s="264">
        <f>'AMZN Auto Part MASTER'!$FB$21</f>
        <v>0</v>
      </c>
      <c r="L199" s="264">
        <f>'AMZN Auto Part MASTER'!$FB$22</f>
        <v>0</v>
      </c>
      <c r="M199" s="264">
        <f>'AMZN Auto Part MASTER'!$FB$23</f>
        <v>0</v>
      </c>
      <c r="N199" s="264">
        <f>'AMZN Auto Part MASTER'!$FB$24</f>
        <v>0</v>
      </c>
      <c r="O199" s="28"/>
      <c r="P199" s="264">
        <f>'AMZN Auto Part MASTER'!$FB$25</f>
        <v>0</v>
      </c>
      <c r="Q199" s="28"/>
      <c r="R199" s="28"/>
      <c r="S199" s="28"/>
      <c r="T199" s="28"/>
      <c r="U199" s="28"/>
      <c r="V199" s="28"/>
      <c r="W199" s="28"/>
      <c r="X199" s="18"/>
      <c r="Y199" s="264">
        <f>'AMZN Auto Part MASTER'!$FB$26</f>
        <v>0</v>
      </c>
      <c r="Z199" s="18"/>
      <c r="AA199" s="18"/>
      <c r="AB199" s="225"/>
      <c r="AC199" s="225"/>
      <c r="AD199" s="225"/>
      <c r="AE199" s="225"/>
      <c r="AF199" s="20"/>
      <c r="AG199" s="264">
        <f>'AMZN Auto Part MASTER'!$FB$27</f>
        <v>0</v>
      </c>
      <c r="AH199" s="66"/>
      <c r="AI199" s="264">
        <f>'AMZN Auto Part MASTER'!$FB$28</f>
        <v>0</v>
      </c>
      <c r="AJ199" s="235"/>
      <c r="AK199" s="361"/>
      <c r="AL199" s="223"/>
    </row>
    <row r="200" spans="3:38" s="2" customFormat="1" ht="15.75" customHeight="1">
      <c r="C200" s="260">
        <f>'AMZN Auto Part MASTER'!$FC$4</f>
        <v>0</v>
      </c>
      <c r="D200" s="17" t="s">
        <v>449</v>
      </c>
      <c r="E200" s="264">
        <f>'AMZN Auto Part MASTER'!$FC$15</f>
        <v>0</v>
      </c>
      <c r="F200" s="264">
        <f>'AMZN Auto Part MASTER'!$FC$16</f>
        <v>0</v>
      </c>
      <c r="G200" s="264">
        <f>'AMZN Auto Part MASTER'!$FC$17</f>
        <v>0</v>
      </c>
      <c r="H200" s="264">
        <f>'AMZN Auto Part MASTER'!$FC$18</f>
        <v>0</v>
      </c>
      <c r="I200" s="264">
        <f>'AMZN Auto Part MASTER'!$FC$19</f>
        <v>0</v>
      </c>
      <c r="J200" s="264">
        <f>'AMZN Auto Part MASTER'!$FC$20</f>
        <v>0</v>
      </c>
      <c r="K200" s="264">
        <f>'AMZN Auto Part MASTER'!$FC$21</f>
        <v>0</v>
      </c>
      <c r="L200" s="264">
        <f>'AMZN Auto Part MASTER'!$FC$22</f>
        <v>0</v>
      </c>
      <c r="M200" s="264">
        <f>'AMZN Auto Part MASTER'!$FC$23</f>
        <v>0</v>
      </c>
      <c r="N200" s="264">
        <f>'AMZN Auto Part MASTER'!$FC$24</f>
        <v>0</v>
      </c>
      <c r="O200" s="28"/>
      <c r="P200" s="264">
        <f>'AMZN Auto Part MASTER'!$FC$25</f>
        <v>0</v>
      </c>
      <c r="Q200" s="28"/>
      <c r="R200" s="28"/>
      <c r="S200" s="28"/>
      <c r="T200" s="28"/>
      <c r="U200" s="28"/>
      <c r="V200" s="28"/>
      <c r="W200" s="28"/>
      <c r="X200" s="18"/>
      <c r="Y200" s="264">
        <f>'AMZN Auto Part MASTER'!$FC$26</f>
        <v>0</v>
      </c>
      <c r="Z200" s="18"/>
      <c r="AA200" s="18"/>
      <c r="AB200" s="225"/>
      <c r="AC200" s="225"/>
      <c r="AD200" s="225"/>
      <c r="AE200" s="225"/>
      <c r="AF200" s="20"/>
      <c r="AG200" s="264">
        <f>'AMZN Auto Part MASTER'!$FC$27</f>
        <v>0</v>
      </c>
      <c r="AH200" s="66"/>
      <c r="AI200" s="264">
        <f>'AMZN Auto Part MASTER'!$FC$28</f>
        <v>0</v>
      </c>
      <c r="AJ200" s="235"/>
      <c r="AK200" s="361"/>
      <c r="AL200" s="223"/>
    </row>
    <row r="201" spans="3:38" s="2" customFormat="1" ht="15.75" customHeight="1">
      <c r="C201" s="260">
        <f>'AMZN Auto Part MASTER'!$FD$4</f>
        <v>0</v>
      </c>
      <c r="D201" s="17" t="s">
        <v>450</v>
      </c>
      <c r="E201" s="264">
        <f>'AMZN Auto Part MASTER'!$FD$15</f>
        <v>0</v>
      </c>
      <c r="F201" s="264">
        <f>'AMZN Auto Part MASTER'!$FD$16</f>
        <v>0</v>
      </c>
      <c r="G201" s="264">
        <f>'AMZN Auto Part MASTER'!$FD$17</f>
        <v>0</v>
      </c>
      <c r="H201" s="264">
        <f>'AMZN Auto Part MASTER'!$FD$18</f>
        <v>0</v>
      </c>
      <c r="I201" s="264">
        <f>'AMZN Auto Part MASTER'!$FD$19</f>
        <v>0</v>
      </c>
      <c r="J201" s="264">
        <f>'AMZN Auto Part MASTER'!$FD$20</f>
        <v>0</v>
      </c>
      <c r="K201" s="264">
        <f>'AMZN Auto Part MASTER'!$FD$21</f>
        <v>0</v>
      </c>
      <c r="L201" s="264">
        <f>'AMZN Auto Part MASTER'!$FD$22</f>
        <v>0</v>
      </c>
      <c r="M201" s="264">
        <f>'AMZN Auto Part MASTER'!$FD$23</f>
        <v>0</v>
      </c>
      <c r="N201" s="264">
        <f>'AMZN Auto Part MASTER'!$FD$24</f>
        <v>0</v>
      </c>
      <c r="O201" s="28"/>
      <c r="P201" s="264">
        <f>'AMZN Auto Part MASTER'!$FD$25</f>
        <v>0</v>
      </c>
      <c r="Q201" s="28"/>
      <c r="R201" s="28"/>
      <c r="S201" s="28"/>
      <c r="T201" s="28"/>
      <c r="U201" s="28"/>
      <c r="V201" s="28"/>
      <c r="W201" s="28"/>
      <c r="X201" s="18"/>
      <c r="Y201" s="264">
        <f>'AMZN Auto Part MASTER'!$FD$26</f>
        <v>0</v>
      </c>
      <c r="Z201" s="18"/>
      <c r="AA201" s="18"/>
      <c r="AB201" s="225"/>
      <c r="AC201" s="225"/>
      <c r="AD201" s="225"/>
      <c r="AE201" s="225"/>
      <c r="AF201" s="20"/>
      <c r="AG201" s="264">
        <f>'AMZN Auto Part MASTER'!$FD$27</f>
        <v>0</v>
      </c>
      <c r="AH201" s="66"/>
      <c r="AI201" s="264">
        <f>'AMZN Auto Part MASTER'!$FD$28</f>
        <v>0</v>
      </c>
      <c r="AJ201" s="235"/>
      <c r="AK201" s="361"/>
      <c r="AL201" s="223"/>
    </row>
    <row r="202" spans="3:38" s="2" customFormat="1" ht="15.75" customHeight="1">
      <c r="C202" s="260">
        <f>'AMZN Auto Part MASTER'!$FE$4</f>
        <v>0</v>
      </c>
      <c r="D202" s="17" t="s">
        <v>451</v>
      </c>
      <c r="E202" s="264">
        <f>'AMZN Auto Part MASTER'!$FE$15</f>
        <v>0</v>
      </c>
      <c r="F202" s="264">
        <f>'AMZN Auto Part MASTER'!$FE$16</f>
        <v>0</v>
      </c>
      <c r="G202" s="264">
        <f>'AMZN Auto Part MASTER'!$FE$17</f>
        <v>0</v>
      </c>
      <c r="H202" s="264">
        <f>'AMZN Auto Part MASTER'!$FE$18</f>
        <v>0</v>
      </c>
      <c r="I202" s="264">
        <f>'AMZN Auto Part MASTER'!$FE$19</f>
        <v>0</v>
      </c>
      <c r="J202" s="264">
        <f>'AMZN Auto Part MASTER'!$FE$20</f>
        <v>0</v>
      </c>
      <c r="K202" s="264">
        <f>'AMZN Auto Part MASTER'!$FE$21</f>
        <v>0</v>
      </c>
      <c r="L202" s="264">
        <f>'AMZN Auto Part MASTER'!$FE$22</f>
        <v>0</v>
      </c>
      <c r="M202" s="264">
        <f>'AMZN Auto Part MASTER'!$FE$23</f>
        <v>0</v>
      </c>
      <c r="N202" s="264">
        <f>'AMZN Auto Part MASTER'!$FE$24</f>
        <v>0</v>
      </c>
      <c r="O202" s="28"/>
      <c r="P202" s="264">
        <f>'AMZN Auto Part MASTER'!$FE$25</f>
        <v>0</v>
      </c>
      <c r="Q202" s="28"/>
      <c r="R202" s="28"/>
      <c r="S202" s="28"/>
      <c r="T202" s="28"/>
      <c r="U202" s="28"/>
      <c r="V202" s="28"/>
      <c r="W202" s="28"/>
      <c r="X202" s="18"/>
      <c r="Y202" s="264">
        <f>'AMZN Auto Part MASTER'!$FE$26</f>
        <v>0</v>
      </c>
      <c r="Z202" s="18"/>
      <c r="AA202" s="18"/>
      <c r="AB202" s="225"/>
      <c r="AC202" s="225"/>
      <c r="AD202" s="225"/>
      <c r="AE202" s="225"/>
      <c r="AF202" s="20"/>
      <c r="AG202" s="264">
        <f>'AMZN Auto Part MASTER'!$FE$27</f>
        <v>0</v>
      </c>
      <c r="AH202" s="66"/>
      <c r="AI202" s="264">
        <f>'AMZN Auto Part MASTER'!$FE$28</f>
        <v>0</v>
      </c>
      <c r="AJ202" s="235"/>
      <c r="AK202" s="361"/>
      <c r="AL202" s="223"/>
    </row>
    <row r="203" spans="3:38" s="2" customFormat="1" ht="15.75" customHeight="1">
      <c r="C203" s="260">
        <f>'AMZN Auto Part MASTER'!$FF$4</f>
        <v>0</v>
      </c>
      <c r="D203" s="17" t="s">
        <v>452</v>
      </c>
      <c r="E203" s="264">
        <f>'AMZN Auto Part MASTER'!$FF$15</f>
        <v>0</v>
      </c>
      <c r="F203" s="264">
        <f>'AMZN Auto Part MASTER'!$FF$16</f>
        <v>0</v>
      </c>
      <c r="G203" s="264">
        <f>'AMZN Auto Part MASTER'!$FF$17</f>
        <v>0</v>
      </c>
      <c r="H203" s="264">
        <f>'AMZN Auto Part MASTER'!$FF$18</f>
        <v>0</v>
      </c>
      <c r="I203" s="264">
        <f>'AMZN Auto Part MASTER'!$FF$19</f>
        <v>0</v>
      </c>
      <c r="J203" s="264">
        <f>'AMZN Auto Part MASTER'!$FF$20</f>
        <v>0</v>
      </c>
      <c r="K203" s="264">
        <f>'AMZN Auto Part MASTER'!$FF$21</f>
        <v>0</v>
      </c>
      <c r="L203" s="264">
        <f>'AMZN Auto Part MASTER'!$FF$22</f>
        <v>0</v>
      </c>
      <c r="M203" s="264">
        <f>'AMZN Auto Part MASTER'!$FF$23</f>
        <v>0</v>
      </c>
      <c r="N203" s="264">
        <f>'AMZN Auto Part MASTER'!$FF$24</f>
        <v>0</v>
      </c>
      <c r="O203" s="28"/>
      <c r="P203" s="264">
        <f>'AMZN Auto Part MASTER'!$FF$25</f>
        <v>0</v>
      </c>
      <c r="Q203" s="28"/>
      <c r="R203" s="28"/>
      <c r="S203" s="28"/>
      <c r="T203" s="28"/>
      <c r="U203" s="28"/>
      <c r="V203" s="28"/>
      <c r="W203" s="28"/>
      <c r="X203" s="18"/>
      <c r="Y203" s="264">
        <f>'AMZN Auto Part MASTER'!$FF$26</f>
        <v>0</v>
      </c>
      <c r="Z203" s="18"/>
      <c r="AA203" s="18"/>
      <c r="AB203" s="225"/>
      <c r="AC203" s="225"/>
      <c r="AD203" s="225"/>
      <c r="AE203" s="225"/>
      <c r="AF203" s="20"/>
      <c r="AG203" s="264">
        <f>'AMZN Auto Part MASTER'!$FF$27</f>
        <v>0</v>
      </c>
      <c r="AH203" s="66"/>
      <c r="AI203" s="264">
        <f>'AMZN Auto Part MASTER'!$FF$28</f>
        <v>0</v>
      </c>
      <c r="AJ203" s="235"/>
      <c r="AK203" s="361"/>
      <c r="AL203" s="223"/>
    </row>
    <row r="204" spans="3:38" s="2" customFormat="1" ht="15.75" customHeight="1">
      <c r="C204" s="260">
        <f>'AMZN Auto Part MASTER'!$FG$4</f>
        <v>0</v>
      </c>
      <c r="D204" s="17" t="s">
        <v>453</v>
      </c>
      <c r="E204" s="264">
        <f>'AMZN Auto Part MASTER'!$FG$15</f>
        <v>0</v>
      </c>
      <c r="F204" s="264">
        <f>'AMZN Auto Part MASTER'!$FG$16</f>
        <v>0</v>
      </c>
      <c r="G204" s="264">
        <f>'AMZN Auto Part MASTER'!$FG$17</f>
        <v>0</v>
      </c>
      <c r="H204" s="264">
        <f>'AMZN Auto Part MASTER'!$FG$18</f>
        <v>0</v>
      </c>
      <c r="I204" s="264">
        <f>'AMZN Auto Part MASTER'!$FG$19</f>
        <v>0</v>
      </c>
      <c r="J204" s="264">
        <f>'AMZN Auto Part MASTER'!$FG$20</f>
        <v>0</v>
      </c>
      <c r="K204" s="264">
        <f>'AMZN Auto Part MASTER'!$FG$21</f>
        <v>0</v>
      </c>
      <c r="L204" s="264">
        <f>'AMZN Auto Part MASTER'!$FG$22</f>
        <v>0</v>
      </c>
      <c r="M204" s="264">
        <f>'AMZN Auto Part MASTER'!$FG$23</f>
        <v>0</v>
      </c>
      <c r="N204" s="264">
        <f>'AMZN Auto Part MASTER'!$FG$24</f>
        <v>0</v>
      </c>
      <c r="O204" s="28"/>
      <c r="P204" s="264">
        <f>'AMZN Auto Part MASTER'!$FG$25</f>
        <v>0</v>
      </c>
      <c r="Q204" s="28"/>
      <c r="R204" s="28"/>
      <c r="S204" s="28"/>
      <c r="T204" s="28"/>
      <c r="U204" s="28"/>
      <c r="V204" s="28"/>
      <c r="W204" s="28"/>
      <c r="X204" s="18"/>
      <c r="Y204" s="264">
        <f>'AMZN Auto Part MASTER'!$FG$26</f>
        <v>0</v>
      </c>
      <c r="Z204" s="18"/>
      <c r="AA204" s="18"/>
      <c r="AB204" s="225"/>
      <c r="AC204" s="225"/>
      <c r="AD204" s="225"/>
      <c r="AE204" s="225"/>
      <c r="AF204" s="20"/>
      <c r="AG204" s="264">
        <f>'AMZN Auto Part MASTER'!$FG$27</f>
        <v>0</v>
      </c>
      <c r="AH204" s="66"/>
      <c r="AI204" s="264">
        <f>'AMZN Auto Part MASTER'!$FG$28</f>
        <v>0</v>
      </c>
      <c r="AJ204" s="235"/>
      <c r="AK204" s="361"/>
      <c r="AL204" s="223"/>
    </row>
    <row r="205" spans="3:38" s="2" customFormat="1" ht="15.75" customHeight="1">
      <c r="C205" s="260">
        <f>'AMZN Auto Part MASTER'!$FH$4</f>
        <v>0</v>
      </c>
      <c r="D205" s="17" t="s">
        <v>454</v>
      </c>
      <c r="E205" s="264">
        <f>'AMZN Auto Part MASTER'!$FH$15</f>
        <v>0</v>
      </c>
      <c r="F205" s="264">
        <f>'AMZN Auto Part MASTER'!$FH$16</f>
        <v>0</v>
      </c>
      <c r="G205" s="264">
        <f>'AMZN Auto Part MASTER'!$FH$17</f>
        <v>0</v>
      </c>
      <c r="H205" s="264">
        <f>'AMZN Auto Part MASTER'!$FH$18</f>
        <v>0</v>
      </c>
      <c r="I205" s="264">
        <f>'AMZN Auto Part MASTER'!$FH$19</f>
        <v>0</v>
      </c>
      <c r="J205" s="264">
        <f>'AMZN Auto Part MASTER'!$FH$20</f>
        <v>0</v>
      </c>
      <c r="K205" s="264">
        <f>'AMZN Auto Part MASTER'!$FH$21</f>
        <v>0</v>
      </c>
      <c r="L205" s="264">
        <f>'AMZN Auto Part MASTER'!$FH$22</f>
        <v>0</v>
      </c>
      <c r="M205" s="264">
        <f>'AMZN Auto Part MASTER'!$FH$23</f>
        <v>0</v>
      </c>
      <c r="N205" s="264">
        <f>'AMZN Auto Part MASTER'!$FH$24</f>
        <v>0</v>
      </c>
      <c r="O205" s="28"/>
      <c r="P205" s="264">
        <f>'AMZN Auto Part MASTER'!$FH$25</f>
        <v>0</v>
      </c>
      <c r="Q205" s="28"/>
      <c r="R205" s="28"/>
      <c r="S205" s="28"/>
      <c r="T205" s="28"/>
      <c r="U205" s="28"/>
      <c r="V205" s="28"/>
      <c r="W205" s="28"/>
      <c r="X205" s="18"/>
      <c r="Y205" s="264">
        <f>'AMZN Auto Part MASTER'!$FH$26</f>
        <v>0</v>
      </c>
      <c r="Z205" s="18"/>
      <c r="AA205" s="18"/>
      <c r="AB205" s="225"/>
      <c r="AC205" s="225"/>
      <c r="AD205" s="225"/>
      <c r="AE205" s="225"/>
      <c r="AF205" s="20"/>
      <c r="AG205" s="264">
        <f>'AMZN Auto Part MASTER'!$FH$27</f>
        <v>0</v>
      </c>
      <c r="AH205" s="66"/>
      <c r="AI205" s="264">
        <f>'AMZN Auto Part MASTER'!$FH$28</f>
        <v>0</v>
      </c>
      <c r="AJ205" s="235"/>
      <c r="AK205" s="361"/>
      <c r="AL205" s="223"/>
    </row>
    <row r="206" spans="3:38" s="2" customFormat="1" ht="15.75" customHeight="1">
      <c r="C206" s="260">
        <f>'AMZN Auto Part MASTER'!$FI$4</f>
        <v>0</v>
      </c>
      <c r="D206" s="17" t="s">
        <v>455</v>
      </c>
      <c r="E206" s="264">
        <f>'AMZN Auto Part MASTER'!$FI$15</f>
        <v>0</v>
      </c>
      <c r="F206" s="264">
        <f>'AMZN Auto Part MASTER'!$FI$16</f>
        <v>0</v>
      </c>
      <c r="G206" s="264">
        <f>'AMZN Auto Part MASTER'!$FI$17</f>
        <v>0</v>
      </c>
      <c r="H206" s="264">
        <f>'AMZN Auto Part MASTER'!$FI$18</f>
        <v>0</v>
      </c>
      <c r="I206" s="264">
        <f>'AMZN Auto Part MASTER'!$FI$19</f>
        <v>0</v>
      </c>
      <c r="J206" s="264">
        <f>'AMZN Auto Part MASTER'!$FI$20</f>
        <v>0</v>
      </c>
      <c r="K206" s="264">
        <f>'AMZN Auto Part MASTER'!$FI$21</f>
        <v>0</v>
      </c>
      <c r="L206" s="264">
        <f>'AMZN Auto Part MASTER'!$FI$22</f>
        <v>0</v>
      </c>
      <c r="M206" s="264">
        <f>'AMZN Auto Part MASTER'!$FI$23</f>
        <v>0</v>
      </c>
      <c r="N206" s="264">
        <f>'AMZN Auto Part MASTER'!$FI$24</f>
        <v>0</v>
      </c>
      <c r="O206" s="28"/>
      <c r="P206" s="264">
        <f>'AMZN Auto Part MASTER'!$FI$25</f>
        <v>0</v>
      </c>
      <c r="Q206" s="28"/>
      <c r="R206" s="28"/>
      <c r="S206" s="28"/>
      <c r="T206" s="28"/>
      <c r="U206" s="28"/>
      <c r="V206" s="28"/>
      <c r="W206" s="28"/>
      <c r="X206" s="18"/>
      <c r="Y206" s="264">
        <f>'AMZN Auto Part MASTER'!$FI$26</f>
        <v>0</v>
      </c>
      <c r="Z206" s="18"/>
      <c r="AA206" s="18"/>
      <c r="AB206" s="225"/>
      <c r="AC206" s="225"/>
      <c r="AD206" s="225"/>
      <c r="AE206" s="225"/>
      <c r="AF206" s="20"/>
      <c r="AG206" s="264">
        <f>'AMZN Auto Part MASTER'!$FI$27</f>
        <v>0</v>
      </c>
      <c r="AH206" s="66"/>
      <c r="AI206" s="264">
        <f>'AMZN Auto Part MASTER'!$FI$28</f>
        <v>0</v>
      </c>
      <c r="AJ206" s="235"/>
      <c r="AK206" s="361"/>
      <c r="AL206" s="223"/>
    </row>
    <row r="207" spans="3:38" s="2" customFormat="1" ht="15.75" customHeight="1">
      <c r="C207" s="260">
        <f>'AMZN Auto Part MASTER'!$FJ$4</f>
        <v>0</v>
      </c>
      <c r="D207" s="17" t="s">
        <v>456</v>
      </c>
      <c r="E207" s="264">
        <f>'AMZN Auto Part MASTER'!$FJ$15</f>
        <v>0</v>
      </c>
      <c r="F207" s="264">
        <f>'AMZN Auto Part MASTER'!$FJ$16</f>
        <v>0</v>
      </c>
      <c r="G207" s="264">
        <f>'AMZN Auto Part MASTER'!$FJ$17</f>
        <v>0</v>
      </c>
      <c r="H207" s="264">
        <f>'AMZN Auto Part MASTER'!$FJ$18</f>
        <v>0</v>
      </c>
      <c r="I207" s="264">
        <f>'AMZN Auto Part MASTER'!$FJ$19</f>
        <v>0</v>
      </c>
      <c r="J207" s="264">
        <f>'AMZN Auto Part MASTER'!$FJ$20</f>
        <v>0</v>
      </c>
      <c r="K207" s="264">
        <f>'AMZN Auto Part MASTER'!$FJ$21</f>
        <v>0</v>
      </c>
      <c r="L207" s="264">
        <f>'AMZN Auto Part MASTER'!$FJ$22</f>
        <v>0</v>
      </c>
      <c r="M207" s="264">
        <f>'AMZN Auto Part MASTER'!$FJ$23</f>
        <v>0</v>
      </c>
      <c r="N207" s="264">
        <f>'AMZN Auto Part MASTER'!$FJ$24</f>
        <v>0</v>
      </c>
      <c r="O207" s="28"/>
      <c r="P207" s="264">
        <f>'AMZN Auto Part MASTER'!$FJ$25</f>
        <v>0</v>
      </c>
      <c r="Q207" s="28"/>
      <c r="R207" s="28"/>
      <c r="S207" s="28"/>
      <c r="T207" s="28"/>
      <c r="U207" s="28"/>
      <c r="V207" s="28"/>
      <c r="W207" s="28"/>
      <c r="X207" s="18"/>
      <c r="Y207" s="264">
        <f>'AMZN Auto Part MASTER'!$FJ$26</f>
        <v>0</v>
      </c>
      <c r="Z207" s="18"/>
      <c r="AA207" s="18"/>
      <c r="AB207" s="225"/>
      <c r="AC207" s="225"/>
      <c r="AD207" s="225"/>
      <c r="AE207" s="225"/>
      <c r="AF207" s="20"/>
      <c r="AG207" s="264">
        <f>'AMZN Auto Part MASTER'!$FJ$27</f>
        <v>0</v>
      </c>
      <c r="AH207" s="66"/>
      <c r="AI207" s="264">
        <f>'AMZN Auto Part MASTER'!$FJ$28</f>
        <v>0</v>
      </c>
      <c r="AJ207" s="235"/>
      <c r="AK207" s="361"/>
      <c r="AL207" s="223"/>
    </row>
    <row r="208" spans="3:38" s="2" customFormat="1" ht="15.75" customHeight="1">
      <c r="C208" s="260">
        <f>'AMZN Auto Part MASTER'!$FK$4</f>
        <v>0</v>
      </c>
      <c r="D208" s="17" t="s">
        <v>457</v>
      </c>
      <c r="E208" s="264">
        <f>'AMZN Auto Part MASTER'!$FK$15</f>
        <v>0</v>
      </c>
      <c r="F208" s="264">
        <f>'AMZN Auto Part MASTER'!$FK$16</f>
        <v>0</v>
      </c>
      <c r="G208" s="264">
        <f>'AMZN Auto Part MASTER'!$FK$17</f>
        <v>0</v>
      </c>
      <c r="H208" s="264">
        <f>'AMZN Auto Part MASTER'!$FK$18</f>
        <v>0</v>
      </c>
      <c r="I208" s="264">
        <f>'AMZN Auto Part MASTER'!$FK$19</f>
        <v>0</v>
      </c>
      <c r="J208" s="264">
        <f>'AMZN Auto Part MASTER'!$FK$20</f>
        <v>0</v>
      </c>
      <c r="K208" s="264">
        <f>'AMZN Auto Part MASTER'!$FK$21</f>
        <v>0</v>
      </c>
      <c r="L208" s="264">
        <f>'AMZN Auto Part MASTER'!$FK$22</f>
        <v>0</v>
      </c>
      <c r="M208" s="264">
        <f>'AMZN Auto Part MASTER'!$FK$23</f>
        <v>0</v>
      </c>
      <c r="N208" s="264">
        <f>'AMZN Auto Part MASTER'!$FK$24</f>
        <v>0</v>
      </c>
      <c r="O208" s="28"/>
      <c r="P208" s="264">
        <f>'AMZN Auto Part MASTER'!$FK$25</f>
        <v>0</v>
      </c>
      <c r="Q208" s="28"/>
      <c r="R208" s="28"/>
      <c r="S208" s="28"/>
      <c r="T208" s="28"/>
      <c r="U208" s="28"/>
      <c r="V208" s="28"/>
      <c r="W208" s="28"/>
      <c r="X208" s="18"/>
      <c r="Y208" s="264">
        <f>'AMZN Auto Part MASTER'!$FK$26</f>
        <v>0</v>
      </c>
      <c r="Z208" s="18"/>
      <c r="AA208" s="18"/>
      <c r="AB208" s="225"/>
      <c r="AC208" s="225"/>
      <c r="AD208" s="225"/>
      <c r="AE208" s="225"/>
      <c r="AF208" s="20"/>
      <c r="AG208" s="264">
        <f>'AMZN Auto Part MASTER'!$FK$27</f>
        <v>0</v>
      </c>
      <c r="AH208" s="66"/>
      <c r="AI208" s="264">
        <f>'AMZN Auto Part MASTER'!$FK$28</f>
        <v>0</v>
      </c>
      <c r="AJ208" s="235"/>
      <c r="AK208" s="361"/>
      <c r="AL208" s="223"/>
    </row>
    <row r="209" spans="3:38" s="2" customFormat="1" ht="15.75" customHeight="1">
      <c r="C209" s="260">
        <f>'AMZN Auto Part MASTER'!$FL$4</f>
        <v>0</v>
      </c>
      <c r="D209" s="17" t="s">
        <v>458</v>
      </c>
      <c r="E209" s="264">
        <f>'AMZN Auto Part MASTER'!$FL$15</f>
        <v>0</v>
      </c>
      <c r="F209" s="264">
        <f>'AMZN Auto Part MASTER'!$FL$16</f>
        <v>0</v>
      </c>
      <c r="G209" s="264">
        <f>'AMZN Auto Part MASTER'!$FL$17</f>
        <v>0</v>
      </c>
      <c r="H209" s="264">
        <f>'AMZN Auto Part MASTER'!$FL$18</f>
        <v>0</v>
      </c>
      <c r="I209" s="264">
        <f>'AMZN Auto Part MASTER'!$FL$19</f>
        <v>0</v>
      </c>
      <c r="J209" s="264">
        <f>'AMZN Auto Part MASTER'!$FL$20</f>
        <v>0</v>
      </c>
      <c r="K209" s="264">
        <f>'AMZN Auto Part MASTER'!$FL$21</f>
        <v>0</v>
      </c>
      <c r="L209" s="264">
        <f>'AMZN Auto Part MASTER'!$FL$22</f>
        <v>0</v>
      </c>
      <c r="M209" s="264">
        <f>'AMZN Auto Part MASTER'!$FL$23</f>
        <v>0</v>
      </c>
      <c r="N209" s="264">
        <f>'AMZN Auto Part MASTER'!$FL$24</f>
        <v>0</v>
      </c>
      <c r="O209" s="28"/>
      <c r="P209" s="264">
        <f>'AMZN Auto Part MASTER'!$FL$25</f>
        <v>0</v>
      </c>
      <c r="Q209" s="28"/>
      <c r="R209" s="28"/>
      <c r="S209" s="28"/>
      <c r="T209" s="28"/>
      <c r="U209" s="28"/>
      <c r="V209" s="28"/>
      <c r="W209" s="28"/>
      <c r="X209" s="18"/>
      <c r="Y209" s="264">
        <f>'AMZN Auto Part MASTER'!$FL$26</f>
        <v>0</v>
      </c>
      <c r="Z209" s="18"/>
      <c r="AA209" s="18"/>
      <c r="AB209" s="225"/>
      <c r="AC209" s="225"/>
      <c r="AD209" s="225"/>
      <c r="AE209" s="225"/>
      <c r="AF209" s="20"/>
      <c r="AG209" s="264">
        <f>'AMZN Auto Part MASTER'!$FL$27</f>
        <v>0</v>
      </c>
      <c r="AH209" s="66"/>
      <c r="AI209" s="264">
        <f>'AMZN Auto Part MASTER'!$FL$28</f>
        <v>0</v>
      </c>
      <c r="AJ209" s="235"/>
      <c r="AK209" s="361"/>
      <c r="AL209" s="223"/>
    </row>
    <row r="210" spans="3:38" s="2" customFormat="1" ht="15.75" customHeight="1">
      <c r="C210" s="260">
        <f>'AMZN Auto Part MASTER'!$FM$4</f>
        <v>0</v>
      </c>
      <c r="D210" s="17" t="s">
        <v>459</v>
      </c>
      <c r="E210" s="264">
        <f>'AMZN Auto Part MASTER'!$FM$15</f>
        <v>0</v>
      </c>
      <c r="F210" s="264">
        <f>'AMZN Auto Part MASTER'!$FM$16</f>
        <v>0</v>
      </c>
      <c r="G210" s="264">
        <f>'AMZN Auto Part MASTER'!$FM$17</f>
        <v>0</v>
      </c>
      <c r="H210" s="264">
        <f>'AMZN Auto Part MASTER'!$FM$18</f>
        <v>0</v>
      </c>
      <c r="I210" s="264">
        <f>'AMZN Auto Part MASTER'!$FM$19</f>
        <v>0</v>
      </c>
      <c r="J210" s="264">
        <f>'AMZN Auto Part MASTER'!$FM$20</f>
        <v>0</v>
      </c>
      <c r="K210" s="264">
        <f>'AMZN Auto Part MASTER'!$FM$21</f>
        <v>0</v>
      </c>
      <c r="L210" s="264">
        <f>'AMZN Auto Part MASTER'!$FM$22</f>
        <v>0</v>
      </c>
      <c r="M210" s="264">
        <f>'AMZN Auto Part MASTER'!$FM$23</f>
        <v>0</v>
      </c>
      <c r="N210" s="264">
        <f>'AMZN Auto Part MASTER'!$FM$24</f>
        <v>0</v>
      </c>
      <c r="O210" s="28"/>
      <c r="P210" s="264">
        <f>'AMZN Auto Part MASTER'!$FM$25</f>
        <v>0</v>
      </c>
      <c r="Q210" s="28"/>
      <c r="R210" s="28"/>
      <c r="S210" s="28"/>
      <c r="T210" s="28"/>
      <c r="U210" s="28"/>
      <c r="V210" s="28"/>
      <c r="W210" s="28"/>
      <c r="X210" s="18"/>
      <c r="Y210" s="264">
        <f>'AMZN Auto Part MASTER'!$FM$26</f>
        <v>0</v>
      </c>
      <c r="Z210" s="18"/>
      <c r="AA210" s="18"/>
      <c r="AB210" s="225"/>
      <c r="AC210" s="225"/>
      <c r="AD210" s="225"/>
      <c r="AE210" s="225"/>
      <c r="AF210" s="20"/>
      <c r="AG210" s="264">
        <f>'AMZN Auto Part MASTER'!$FM$27</f>
        <v>0</v>
      </c>
      <c r="AH210" s="66"/>
      <c r="AI210" s="264">
        <f>'AMZN Auto Part MASTER'!$FM$28</f>
        <v>0</v>
      </c>
      <c r="AJ210" s="235"/>
      <c r="AK210" s="361"/>
      <c r="AL210" s="223"/>
    </row>
    <row r="211" spans="3:38" s="2" customFormat="1" ht="15.75" customHeight="1">
      <c r="C211" s="260">
        <f>'AMZN Auto Part MASTER'!$FN$4</f>
        <v>0</v>
      </c>
      <c r="D211" s="17" t="s">
        <v>460</v>
      </c>
      <c r="E211" s="264">
        <f>'AMZN Auto Part MASTER'!$FN$15</f>
        <v>0</v>
      </c>
      <c r="F211" s="264">
        <f>'AMZN Auto Part MASTER'!$FN$16</f>
        <v>0</v>
      </c>
      <c r="G211" s="264">
        <f>'AMZN Auto Part MASTER'!$FN$17</f>
        <v>0</v>
      </c>
      <c r="H211" s="264">
        <f>'AMZN Auto Part MASTER'!$FN$18</f>
        <v>0</v>
      </c>
      <c r="I211" s="264">
        <f>'AMZN Auto Part MASTER'!$FN$19</f>
        <v>0</v>
      </c>
      <c r="J211" s="264">
        <f>'AMZN Auto Part MASTER'!$FN$20</f>
        <v>0</v>
      </c>
      <c r="K211" s="264">
        <f>'AMZN Auto Part MASTER'!$FN$21</f>
        <v>0</v>
      </c>
      <c r="L211" s="264">
        <f>'AMZN Auto Part MASTER'!$FN$22</f>
        <v>0</v>
      </c>
      <c r="M211" s="264">
        <f>'AMZN Auto Part MASTER'!$FN$23</f>
        <v>0</v>
      </c>
      <c r="N211" s="264">
        <f>'AMZN Auto Part MASTER'!$FN$24</f>
        <v>0</v>
      </c>
      <c r="O211" s="28"/>
      <c r="P211" s="264">
        <f>'AMZN Auto Part MASTER'!$FN$25</f>
        <v>0</v>
      </c>
      <c r="Q211" s="28"/>
      <c r="R211" s="28"/>
      <c r="S211" s="28"/>
      <c r="T211" s="28"/>
      <c r="U211" s="28"/>
      <c r="V211" s="28"/>
      <c r="W211" s="28"/>
      <c r="X211" s="18"/>
      <c r="Y211" s="264">
        <f>'AMZN Auto Part MASTER'!$FN$26</f>
        <v>0</v>
      </c>
      <c r="Z211" s="18"/>
      <c r="AA211" s="18"/>
      <c r="AB211" s="225"/>
      <c r="AC211" s="225"/>
      <c r="AD211" s="225"/>
      <c r="AE211" s="225"/>
      <c r="AF211" s="20"/>
      <c r="AG211" s="264">
        <f>'AMZN Auto Part MASTER'!$FN$27</f>
        <v>0</v>
      </c>
      <c r="AH211" s="66"/>
      <c r="AI211" s="264">
        <f>'AMZN Auto Part MASTER'!$FN$28</f>
        <v>0</v>
      </c>
      <c r="AJ211" s="235"/>
      <c r="AK211" s="361"/>
      <c r="AL211" s="223"/>
    </row>
    <row r="212" spans="3:38" s="2" customFormat="1" ht="15.75" customHeight="1">
      <c r="C212" s="260">
        <f>'AMZN Auto Part MASTER'!$FO$4</f>
        <v>0</v>
      </c>
      <c r="D212" s="17" t="s">
        <v>461</v>
      </c>
      <c r="E212" s="264">
        <f>'AMZN Auto Part MASTER'!$FO$15</f>
        <v>0</v>
      </c>
      <c r="F212" s="264">
        <f>'AMZN Auto Part MASTER'!$FO$16</f>
        <v>0</v>
      </c>
      <c r="G212" s="264">
        <f>'AMZN Auto Part MASTER'!$FO$17</f>
        <v>0</v>
      </c>
      <c r="H212" s="264">
        <f>'AMZN Auto Part MASTER'!$FO$18</f>
        <v>0</v>
      </c>
      <c r="I212" s="264">
        <f>'AMZN Auto Part MASTER'!$FO$19</f>
        <v>0</v>
      </c>
      <c r="J212" s="264">
        <f>'AMZN Auto Part MASTER'!$FO$20</f>
        <v>0</v>
      </c>
      <c r="K212" s="264">
        <f>'AMZN Auto Part MASTER'!$FO$21</f>
        <v>0</v>
      </c>
      <c r="L212" s="264">
        <f>'AMZN Auto Part MASTER'!$FO$22</f>
        <v>0</v>
      </c>
      <c r="M212" s="264">
        <f>'AMZN Auto Part MASTER'!$FO$23</f>
        <v>0</v>
      </c>
      <c r="N212" s="264">
        <f>'AMZN Auto Part MASTER'!$FO$24</f>
        <v>0</v>
      </c>
      <c r="O212" s="28"/>
      <c r="P212" s="264">
        <f>'AMZN Auto Part MASTER'!$FO$25</f>
        <v>0</v>
      </c>
      <c r="Q212" s="28"/>
      <c r="R212" s="28"/>
      <c r="S212" s="28"/>
      <c r="T212" s="28"/>
      <c r="U212" s="28"/>
      <c r="V212" s="28"/>
      <c r="W212" s="28"/>
      <c r="X212" s="18"/>
      <c r="Y212" s="264">
        <f>'AMZN Auto Part MASTER'!$FO$26</f>
        <v>0</v>
      </c>
      <c r="Z212" s="18"/>
      <c r="AA212" s="18"/>
      <c r="AB212" s="225"/>
      <c r="AC212" s="225"/>
      <c r="AD212" s="225"/>
      <c r="AE212" s="225"/>
      <c r="AF212" s="20"/>
      <c r="AG212" s="264">
        <f>'AMZN Auto Part MASTER'!$FO$27</f>
        <v>0</v>
      </c>
      <c r="AH212" s="66"/>
      <c r="AI212" s="264">
        <f>'AMZN Auto Part MASTER'!$FO$28</f>
        <v>0</v>
      </c>
      <c r="AJ212" s="235"/>
      <c r="AK212" s="361"/>
      <c r="AL212" s="223"/>
    </row>
    <row r="213" spans="3:38" s="2" customFormat="1" ht="15.75" customHeight="1">
      <c r="C213" s="260">
        <f>'AMZN Auto Part MASTER'!$FP$4</f>
        <v>0</v>
      </c>
      <c r="D213" s="17" t="s">
        <v>462</v>
      </c>
      <c r="E213" s="264">
        <f>'AMZN Auto Part MASTER'!$FP$15</f>
        <v>0</v>
      </c>
      <c r="F213" s="264">
        <f>'AMZN Auto Part MASTER'!$FP$16</f>
        <v>0</v>
      </c>
      <c r="G213" s="264">
        <f>'AMZN Auto Part MASTER'!$FP$17</f>
        <v>0</v>
      </c>
      <c r="H213" s="264">
        <f>'AMZN Auto Part MASTER'!$FP$18</f>
        <v>0</v>
      </c>
      <c r="I213" s="264">
        <f>'AMZN Auto Part MASTER'!$FP$19</f>
        <v>0</v>
      </c>
      <c r="J213" s="264">
        <f>'AMZN Auto Part MASTER'!$FP$20</f>
        <v>0</v>
      </c>
      <c r="K213" s="264">
        <f>'AMZN Auto Part MASTER'!$FP$21</f>
        <v>0</v>
      </c>
      <c r="L213" s="264">
        <f>'AMZN Auto Part MASTER'!$FP$22</f>
        <v>0</v>
      </c>
      <c r="M213" s="264">
        <f>'AMZN Auto Part MASTER'!$FP$23</f>
        <v>0</v>
      </c>
      <c r="N213" s="264">
        <f>'AMZN Auto Part MASTER'!$FP$24</f>
        <v>0</v>
      </c>
      <c r="O213" s="28"/>
      <c r="P213" s="264">
        <f>'AMZN Auto Part MASTER'!$FP$25</f>
        <v>0</v>
      </c>
      <c r="Q213" s="28"/>
      <c r="R213" s="28"/>
      <c r="S213" s="28"/>
      <c r="T213" s="28"/>
      <c r="U213" s="28"/>
      <c r="V213" s="28"/>
      <c r="W213" s="28"/>
      <c r="X213" s="18"/>
      <c r="Y213" s="264">
        <f>'AMZN Auto Part MASTER'!$FP$26</f>
        <v>0</v>
      </c>
      <c r="Z213" s="18"/>
      <c r="AA213" s="18"/>
      <c r="AB213" s="225"/>
      <c r="AC213" s="225"/>
      <c r="AD213" s="225"/>
      <c r="AE213" s="225"/>
      <c r="AF213" s="20"/>
      <c r="AG213" s="264">
        <f>'AMZN Auto Part MASTER'!$FP$27</f>
        <v>0</v>
      </c>
      <c r="AH213" s="66"/>
      <c r="AI213" s="264">
        <f>'AMZN Auto Part MASTER'!$FP$28</f>
        <v>0</v>
      </c>
      <c r="AJ213" s="235"/>
      <c r="AK213" s="361"/>
      <c r="AL213" s="223"/>
    </row>
    <row r="214" spans="3:38" s="2" customFormat="1" ht="15.75" customHeight="1">
      <c r="C214" s="260">
        <f>'AMZN Auto Part MASTER'!$FQ$4</f>
        <v>0</v>
      </c>
      <c r="D214" s="17" t="s">
        <v>463</v>
      </c>
      <c r="E214" s="264">
        <f>'AMZN Auto Part MASTER'!$FQ$15</f>
        <v>0</v>
      </c>
      <c r="F214" s="264">
        <f>'AMZN Auto Part MASTER'!$FQ$16</f>
        <v>0</v>
      </c>
      <c r="G214" s="264">
        <f>'AMZN Auto Part MASTER'!$FQ$17</f>
        <v>0</v>
      </c>
      <c r="H214" s="264">
        <f>'AMZN Auto Part MASTER'!$FQ$18</f>
        <v>0</v>
      </c>
      <c r="I214" s="264">
        <f>'AMZN Auto Part MASTER'!$FQ$19</f>
        <v>0</v>
      </c>
      <c r="J214" s="264">
        <f>'AMZN Auto Part MASTER'!$FQ$20</f>
        <v>0</v>
      </c>
      <c r="K214" s="264">
        <f>'AMZN Auto Part MASTER'!$FQ$21</f>
        <v>0</v>
      </c>
      <c r="L214" s="264">
        <f>'AMZN Auto Part MASTER'!$FQ$22</f>
        <v>0</v>
      </c>
      <c r="M214" s="264">
        <f>'AMZN Auto Part MASTER'!$FQ$23</f>
        <v>0</v>
      </c>
      <c r="N214" s="264">
        <f>'AMZN Auto Part MASTER'!$FQ$24</f>
        <v>0</v>
      </c>
      <c r="O214" s="28"/>
      <c r="P214" s="264">
        <f>'AMZN Auto Part MASTER'!$FQ$25</f>
        <v>0</v>
      </c>
      <c r="Q214" s="28"/>
      <c r="R214" s="28"/>
      <c r="S214" s="28"/>
      <c r="T214" s="28"/>
      <c r="U214" s="28"/>
      <c r="V214" s="28"/>
      <c r="W214" s="28"/>
      <c r="X214" s="18"/>
      <c r="Y214" s="264">
        <f>'AMZN Auto Part MASTER'!$FQ$26</f>
        <v>0</v>
      </c>
      <c r="Z214" s="18"/>
      <c r="AA214" s="18"/>
      <c r="AB214" s="225"/>
      <c r="AC214" s="225"/>
      <c r="AD214" s="225"/>
      <c r="AE214" s="225"/>
      <c r="AF214" s="20"/>
      <c r="AG214" s="264">
        <f>'AMZN Auto Part MASTER'!$FQ$27</f>
        <v>0</v>
      </c>
      <c r="AH214" s="66"/>
      <c r="AI214" s="264">
        <f>'AMZN Auto Part MASTER'!$FQ$28</f>
        <v>0</v>
      </c>
      <c r="AJ214" s="235"/>
      <c r="AK214" s="361"/>
      <c r="AL214" s="223"/>
    </row>
    <row r="215" spans="3:38" s="2" customFormat="1" ht="15.75" customHeight="1">
      <c r="C215" s="260">
        <f>'AMZN Auto Part MASTER'!$FR$4</f>
        <v>0</v>
      </c>
      <c r="D215" s="17" t="s">
        <v>464</v>
      </c>
      <c r="E215" s="264">
        <f>'AMZN Auto Part MASTER'!$FR$15</f>
        <v>0</v>
      </c>
      <c r="F215" s="264">
        <f>'AMZN Auto Part MASTER'!$FR$16</f>
        <v>0</v>
      </c>
      <c r="G215" s="264">
        <f>'AMZN Auto Part MASTER'!$FR$17</f>
        <v>0</v>
      </c>
      <c r="H215" s="264">
        <f>'AMZN Auto Part MASTER'!$FR$18</f>
        <v>0</v>
      </c>
      <c r="I215" s="264">
        <f>'AMZN Auto Part MASTER'!$FR$19</f>
        <v>0</v>
      </c>
      <c r="J215" s="264">
        <f>'AMZN Auto Part MASTER'!$FR$20</f>
        <v>0</v>
      </c>
      <c r="K215" s="264">
        <f>'AMZN Auto Part MASTER'!$FR$21</f>
        <v>0</v>
      </c>
      <c r="L215" s="264">
        <f>'AMZN Auto Part MASTER'!$FR$22</f>
        <v>0</v>
      </c>
      <c r="M215" s="264">
        <f>'AMZN Auto Part MASTER'!$FR$23</f>
        <v>0</v>
      </c>
      <c r="N215" s="264">
        <f>'AMZN Auto Part MASTER'!$FR$24</f>
        <v>0</v>
      </c>
      <c r="O215" s="28"/>
      <c r="P215" s="264">
        <f>'AMZN Auto Part MASTER'!$FR$25</f>
        <v>0</v>
      </c>
      <c r="Q215" s="28"/>
      <c r="R215" s="28"/>
      <c r="S215" s="28"/>
      <c r="T215" s="28"/>
      <c r="U215" s="28"/>
      <c r="V215" s="28"/>
      <c r="W215" s="28"/>
      <c r="X215" s="18"/>
      <c r="Y215" s="264">
        <f>'AMZN Auto Part MASTER'!$FR$26</f>
        <v>0</v>
      </c>
      <c r="Z215" s="18"/>
      <c r="AA215" s="18"/>
      <c r="AB215" s="225"/>
      <c r="AC215" s="225"/>
      <c r="AD215" s="225"/>
      <c r="AE215" s="225"/>
      <c r="AF215" s="20"/>
      <c r="AG215" s="264">
        <f>'AMZN Auto Part MASTER'!$FR$27</f>
        <v>0</v>
      </c>
      <c r="AH215" s="66"/>
      <c r="AI215" s="264">
        <f>'AMZN Auto Part MASTER'!$FR$28</f>
        <v>0</v>
      </c>
      <c r="AJ215" s="235"/>
      <c r="AK215" s="361"/>
      <c r="AL215" s="223"/>
    </row>
    <row r="216" spans="3:38" s="2" customFormat="1" ht="15.75" customHeight="1">
      <c r="C216" s="260">
        <f>'AMZN Auto Part MASTER'!$FS$4</f>
        <v>0</v>
      </c>
      <c r="D216" s="17" t="s">
        <v>465</v>
      </c>
      <c r="E216" s="264">
        <f>'AMZN Auto Part MASTER'!$FS$15</f>
        <v>0</v>
      </c>
      <c r="F216" s="264">
        <f>'AMZN Auto Part MASTER'!$FS$16</f>
        <v>0</v>
      </c>
      <c r="G216" s="264">
        <f>'AMZN Auto Part MASTER'!$FS$17</f>
        <v>0</v>
      </c>
      <c r="H216" s="264">
        <f>'AMZN Auto Part MASTER'!$FS$18</f>
        <v>0</v>
      </c>
      <c r="I216" s="264">
        <f>'AMZN Auto Part MASTER'!$FS$19</f>
        <v>0</v>
      </c>
      <c r="J216" s="264">
        <f>'AMZN Auto Part MASTER'!$FS$20</f>
        <v>0</v>
      </c>
      <c r="K216" s="264">
        <f>'AMZN Auto Part MASTER'!$FS$21</f>
        <v>0</v>
      </c>
      <c r="L216" s="264">
        <f>'AMZN Auto Part MASTER'!$FS$22</f>
        <v>0</v>
      </c>
      <c r="M216" s="264">
        <f>'AMZN Auto Part MASTER'!$FS$23</f>
        <v>0</v>
      </c>
      <c r="N216" s="264">
        <f>'AMZN Auto Part MASTER'!$FS$24</f>
        <v>0</v>
      </c>
      <c r="O216" s="28"/>
      <c r="P216" s="264">
        <f>'AMZN Auto Part MASTER'!$FS$25</f>
        <v>0</v>
      </c>
      <c r="Q216" s="28"/>
      <c r="R216" s="28"/>
      <c r="S216" s="28"/>
      <c r="T216" s="28"/>
      <c r="U216" s="28"/>
      <c r="V216" s="28"/>
      <c r="W216" s="28"/>
      <c r="X216" s="18"/>
      <c r="Y216" s="264">
        <f>'AMZN Auto Part MASTER'!$FS$26</f>
        <v>0</v>
      </c>
      <c r="Z216" s="18"/>
      <c r="AA216" s="18"/>
      <c r="AB216" s="225"/>
      <c r="AC216" s="225"/>
      <c r="AD216" s="225"/>
      <c r="AE216" s="225"/>
      <c r="AF216" s="20"/>
      <c r="AG216" s="264">
        <f>'AMZN Auto Part MASTER'!$FS$27</f>
        <v>0</v>
      </c>
      <c r="AH216" s="66"/>
      <c r="AI216" s="264">
        <f>'AMZN Auto Part MASTER'!$FS$28</f>
        <v>0</v>
      </c>
      <c r="AJ216" s="235"/>
      <c r="AK216" s="361"/>
      <c r="AL216" s="223"/>
    </row>
    <row r="217" spans="3:38" s="2" customFormat="1" ht="15.75" customHeight="1">
      <c r="C217" s="260">
        <f>'AMZN Auto Part MASTER'!$FT$4</f>
        <v>0</v>
      </c>
      <c r="D217" s="17" t="s">
        <v>466</v>
      </c>
      <c r="E217" s="264">
        <f>'AMZN Auto Part MASTER'!$FT$15</f>
        <v>0</v>
      </c>
      <c r="F217" s="264">
        <f>'AMZN Auto Part MASTER'!$FT$16</f>
        <v>0</v>
      </c>
      <c r="G217" s="264">
        <f>'AMZN Auto Part MASTER'!$FT$17</f>
        <v>0</v>
      </c>
      <c r="H217" s="264">
        <f>'AMZN Auto Part MASTER'!$FT$18</f>
        <v>0</v>
      </c>
      <c r="I217" s="264">
        <f>'AMZN Auto Part MASTER'!$FT$19</f>
        <v>0</v>
      </c>
      <c r="J217" s="264">
        <f>'AMZN Auto Part MASTER'!$FT$20</f>
        <v>0</v>
      </c>
      <c r="K217" s="264">
        <f>'AMZN Auto Part MASTER'!$FT$21</f>
        <v>0</v>
      </c>
      <c r="L217" s="264">
        <f>'AMZN Auto Part MASTER'!$FT$22</f>
        <v>0</v>
      </c>
      <c r="M217" s="264">
        <f>'AMZN Auto Part MASTER'!$FT$23</f>
        <v>0</v>
      </c>
      <c r="N217" s="264">
        <f>'AMZN Auto Part MASTER'!$FT$24</f>
        <v>0</v>
      </c>
      <c r="O217" s="28"/>
      <c r="P217" s="264">
        <f>'AMZN Auto Part MASTER'!$FT$25</f>
        <v>0</v>
      </c>
      <c r="Q217" s="28"/>
      <c r="R217" s="28"/>
      <c r="S217" s="28"/>
      <c r="T217" s="28"/>
      <c r="U217" s="28"/>
      <c r="V217" s="28"/>
      <c r="W217" s="28"/>
      <c r="X217" s="18"/>
      <c r="Y217" s="264">
        <f>'AMZN Auto Part MASTER'!$FT$26</f>
        <v>0</v>
      </c>
      <c r="Z217" s="18"/>
      <c r="AA217" s="18"/>
      <c r="AB217" s="225"/>
      <c r="AC217" s="225"/>
      <c r="AD217" s="225"/>
      <c r="AE217" s="225"/>
      <c r="AF217" s="20"/>
      <c r="AG217" s="264">
        <f>'AMZN Auto Part MASTER'!$FT$27</f>
        <v>0</v>
      </c>
      <c r="AH217" s="66"/>
      <c r="AI217" s="264">
        <f>'AMZN Auto Part MASTER'!$FT$28</f>
        <v>0</v>
      </c>
      <c r="AJ217" s="235"/>
      <c r="AK217" s="361"/>
      <c r="AL217" s="223"/>
    </row>
    <row r="218" spans="3:38" s="2" customFormat="1" ht="15.75" customHeight="1">
      <c r="C218" s="260">
        <f>'AMZN Auto Part MASTER'!$FU$4</f>
        <v>0</v>
      </c>
      <c r="D218" s="17" t="s">
        <v>467</v>
      </c>
      <c r="E218" s="264">
        <f>'AMZN Auto Part MASTER'!$FU$15</f>
        <v>0</v>
      </c>
      <c r="F218" s="264">
        <f>'AMZN Auto Part MASTER'!$FU$16</f>
        <v>0</v>
      </c>
      <c r="G218" s="264">
        <f>'AMZN Auto Part MASTER'!$FU$17</f>
        <v>0</v>
      </c>
      <c r="H218" s="264">
        <f>'AMZN Auto Part MASTER'!$FU$18</f>
        <v>0</v>
      </c>
      <c r="I218" s="264">
        <f>'AMZN Auto Part MASTER'!$FU$19</f>
        <v>0</v>
      </c>
      <c r="J218" s="264">
        <f>'AMZN Auto Part MASTER'!$FU$20</f>
        <v>0</v>
      </c>
      <c r="K218" s="264">
        <f>'AMZN Auto Part MASTER'!$FU$21</f>
        <v>0</v>
      </c>
      <c r="L218" s="264">
        <f>'AMZN Auto Part MASTER'!$FU$22</f>
        <v>0</v>
      </c>
      <c r="M218" s="264">
        <f>'AMZN Auto Part MASTER'!$FU$23</f>
        <v>0</v>
      </c>
      <c r="N218" s="264">
        <f>'AMZN Auto Part MASTER'!$FU$24</f>
        <v>0</v>
      </c>
      <c r="O218" s="28"/>
      <c r="P218" s="264">
        <f>'AMZN Auto Part MASTER'!$FU$25</f>
        <v>0</v>
      </c>
      <c r="Q218" s="28"/>
      <c r="R218" s="28"/>
      <c r="S218" s="28"/>
      <c r="T218" s="28"/>
      <c r="U218" s="28"/>
      <c r="V218" s="28"/>
      <c r="W218" s="28"/>
      <c r="X218" s="18"/>
      <c r="Y218" s="264">
        <f>'AMZN Auto Part MASTER'!$FU$26</f>
        <v>0</v>
      </c>
      <c r="Z218" s="18"/>
      <c r="AA218" s="18"/>
      <c r="AB218" s="225"/>
      <c r="AC218" s="225"/>
      <c r="AD218" s="225"/>
      <c r="AE218" s="225"/>
      <c r="AF218" s="20"/>
      <c r="AG218" s="264">
        <f>'AMZN Auto Part MASTER'!$FU$27</f>
        <v>0</v>
      </c>
      <c r="AH218" s="66"/>
      <c r="AI218" s="264">
        <f>'AMZN Auto Part MASTER'!$FU$28</f>
        <v>0</v>
      </c>
      <c r="AJ218" s="235"/>
      <c r="AK218" s="361"/>
      <c r="AL218" s="223"/>
    </row>
    <row r="219" spans="3:38" s="2" customFormat="1" ht="15.75" customHeight="1">
      <c r="C219" s="260">
        <f>'AMZN Auto Part MASTER'!$FV$4</f>
        <v>0</v>
      </c>
      <c r="D219" s="17" t="s">
        <v>468</v>
      </c>
      <c r="E219" s="264">
        <f>'AMZN Auto Part MASTER'!$FV$15</f>
        <v>0</v>
      </c>
      <c r="F219" s="264">
        <f>'AMZN Auto Part MASTER'!$FV$16</f>
        <v>0</v>
      </c>
      <c r="G219" s="264">
        <f>'AMZN Auto Part MASTER'!$FV$17</f>
        <v>0</v>
      </c>
      <c r="H219" s="264">
        <f>'AMZN Auto Part MASTER'!$FV$18</f>
        <v>0</v>
      </c>
      <c r="I219" s="264">
        <f>'AMZN Auto Part MASTER'!$FV$19</f>
        <v>0</v>
      </c>
      <c r="J219" s="264">
        <f>'AMZN Auto Part MASTER'!$FV$20</f>
        <v>0</v>
      </c>
      <c r="K219" s="264">
        <f>'AMZN Auto Part MASTER'!$FV$21</f>
        <v>0</v>
      </c>
      <c r="L219" s="264">
        <f>'AMZN Auto Part MASTER'!$FV$22</f>
        <v>0</v>
      </c>
      <c r="M219" s="264">
        <f>'AMZN Auto Part MASTER'!$FV$23</f>
        <v>0</v>
      </c>
      <c r="N219" s="264">
        <f>'AMZN Auto Part MASTER'!$FV$24</f>
        <v>0</v>
      </c>
      <c r="O219" s="28"/>
      <c r="P219" s="264">
        <f>'AMZN Auto Part MASTER'!$FV$25</f>
        <v>0</v>
      </c>
      <c r="Q219" s="28"/>
      <c r="R219" s="28"/>
      <c r="S219" s="28"/>
      <c r="T219" s="28"/>
      <c r="U219" s="28"/>
      <c r="V219" s="28"/>
      <c r="W219" s="28"/>
      <c r="X219" s="18"/>
      <c r="Y219" s="264">
        <f>'AMZN Auto Part MASTER'!$FV$26</f>
        <v>0</v>
      </c>
      <c r="Z219" s="18"/>
      <c r="AA219" s="18"/>
      <c r="AB219" s="225"/>
      <c r="AC219" s="225"/>
      <c r="AD219" s="225"/>
      <c r="AE219" s="225"/>
      <c r="AF219" s="20"/>
      <c r="AG219" s="264">
        <f>'AMZN Auto Part MASTER'!$FV$27</f>
        <v>0</v>
      </c>
      <c r="AH219" s="66"/>
      <c r="AI219" s="264">
        <f>'AMZN Auto Part MASTER'!$FV$28</f>
        <v>0</v>
      </c>
      <c r="AJ219" s="235"/>
      <c r="AK219" s="361"/>
      <c r="AL219" s="223"/>
    </row>
    <row r="220" spans="3:38" s="2" customFormat="1" ht="15.75" customHeight="1">
      <c r="C220" s="260">
        <f>'AMZN Auto Part MASTER'!$FW$4</f>
        <v>0</v>
      </c>
      <c r="D220" s="17" t="s">
        <v>469</v>
      </c>
      <c r="E220" s="264">
        <f>'AMZN Auto Part MASTER'!$FW$15</f>
        <v>0</v>
      </c>
      <c r="F220" s="264">
        <f>'AMZN Auto Part MASTER'!$FW$16</f>
        <v>0</v>
      </c>
      <c r="G220" s="264">
        <f>'AMZN Auto Part MASTER'!$FW$17</f>
        <v>0</v>
      </c>
      <c r="H220" s="264">
        <f>'AMZN Auto Part MASTER'!$FW$18</f>
        <v>0</v>
      </c>
      <c r="I220" s="264">
        <f>'AMZN Auto Part MASTER'!$FW$19</f>
        <v>0</v>
      </c>
      <c r="J220" s="264">
        <f>'AMZN Auto Part MASTER'!$FW$20</f>
        <v>0</v>
      </c>
      <c r="K220" s="264">
        <f>'AMZN Auto Part MASTER'!$FW$21</f>
        <v>0</v>
      </c>
      <c r="L220" s="264">
        <f>'AMZN Auto Part MASTER'!$FW$22</f>
        <v>0</v>
      </c>
      <c r="M220" s="264">
        <f>'AMZN Auto Part MASTER'!$FW$23</f>
        <v>0</v>
      </c>
      <c r="N220" s="264">
        <f>'AMZN Auto Part MASTER'!$FW$24</f>
        <v>0</v>
      </c>
      <c r="O220" s="28"/>
      <c r="P220" s="264">
        <f>'AMZN Auto Part MASTER'!$FW$25</f>
        <v>0</v>
      </c>
      <c r="Q220" s="28"/>
      <c r="R220" s="28"/>
      <c r="S220" s="28"/>
      <c r="T220" s="28"/>
      <c r="U220" s="28"/>
      <c r="V220" s="28"/>
      <c r="W220" s="28"/>
      <c r="X220" s="18"/>
      <c r="Y220" s="264">
        <f>'AMZN Auto Part MASTER'!$FW$26</f>
        <v>0</v>
      </c>
      <c r="Z220" s="18"/>
      <c r="AA220" s="18"/>
      <c r="AB220" s="225"/>
      <c r="AC220" s="225"/>
      <c r="AD220" s="225"/>
      <c r="AE220" s="225"/>
      <c r="AF220" s="20"/>
      <c r="AG220" s="264">
        <f>'AMZN Auto Part MASTER'!$FW$27</f>
        <v>0</v>
      </c>
      <c r="AH220" s="66"/>
      <c r="AI220" s="264">
        <f>'AMZN Auto Part MASTER'!$FW$28</f>
        <v>0</v>
      </c>
      <c r="AJ220" s="235"/>
      <c r="AK220" s="361"/>
      <c r="AL220" s="223"/>
    </row>
    <row r="221" spans="3:38" s="2" customFormat="1" ht="15.75" customHeight="1">
      <c r="C221" s="260">
        <f>'AMZN Auto Part MASTER'!$FX$4</f>
        <v>0</v>
      </c>
      <c r="D221" s="17" t="s">
        <v>470</v>
      </c>
      <c r="E221" s="264">
        <f>'AMZN Auto Part MASTER'!$FX$15</f>
        <v>0</v>
      </c>
      <c r="F221" s="264">
        <f>'AMZN Auto Part MASTER'!$FX$16</f>
        <v>0</v>
      </c>
      <c r="G221" s="264">
        <f>'AMZN Auto Part MASTER'!$FX$17</f>
        <v>0</v>
      </c>
      <c r="H221" s="264">
        <f>'AMZN Auto Part MASTER'!$FX$18</f>
        <v>0</v>
      </c>
      <c r="I221" s="264">
        <f>'AMZN Auto Part MASTER'!$FX$19</f>
        <v>0</v>
      </c>
      <c r="J221" s="264">
        <f>'AMZN Auto Part MASTER'!$FX$20</f>
        <v>0</v>
      </c>
      <c r="K221" s="264">
        <f>'AMZN Auto Part MASTER'!$FX$21</f>
        <v>0</v>
      </c>
      <c r="L221" s="264">
        <f>'AMZN Auto Part MASTER'!$FX$22</f>
        <v>0</v>
      </c>
      <c r="M221" s="264">
        <f>'AMZN Auto Part MASTER'!$FX$23</f>
        <v>0</v>
      </c>
      <c r="N221" s="264">
        <f>'AMZN Auto Part MASTER'!$FX$24</f>
        <v>0</v>
      </c>
      <c r="O221" s="28"/>
      <c r="P221" s="264">
        <f>'AMZN Auto Part MASTER'!$FX$25</f>
        <v>0</v>
      </c>
      <c r="Q221" s="28"/>
      <c r="R221" s="28"/>
      <c r="S221" s="28"/>
      <c r="T221" s="28"/>
      <c r="U221" s="28"/>
      <c r="V221" s="28"/>
      <c r="W221" s="28"/>
      <c r="X221" s="18"/>
      <c r="Y221" s="264">
        <f>'AMZN Auto Part MASTER'!$FX$26</f>
        <v>0</v>
      </c>
      <c r="AB221" s="226"/>
      <c r="AC221" s="226"/>
      <c r="AD221" s="226"/>
      <c r="AE221" s="226"/>
      <c r="AG221" s="264">
        <f>'AMZN Auto Part MASTER'!$FX$27</f>
        <v>0</v>
      </c>
      <c r="AI221" s="264">
        <f>'AMZN Auto Part MASTER'!$FX$28</f>
        <v>0</v>
      </c>
      <c r="AJ221" s="224"/>
      <c r="AK221" s="224"/>
      <c r="AL221" s="223"/>
    </row>
    <row r="222" spans="3:38" s="2" customFormat="1" ht="15.75" customHeight="1">
      <c r="C222" s="260">
        <f>'AMZN Auto Part MASTER'!$FY$4</f>
        <v>0</v>
      </c>
      <c r="D222" s="17" t="s">
        <v>471</v>
      </c>
      <c r="E222" s="264">
        <f>'AMZN Auto Part MASTER'!$FY$15</f>
        <v>0</v>
      </c>
      <c r="F222" s="264">
        <f>'AMZN Auto Part MASTER'!$FY$16</f>
        <v>0</v>
      </c>
      <c r="G222" s="264">
        <f>'AMZN Auto Part MASTER'!$FY$17</f>
        <v>0</v>
      </c>
      <c r="H222" s="264">
        <f>'AMZN Auto Part MASTER'!$FY$18</f>
        <v>0</v>
      </c>
      <c r="I222" s="264">
        <f>'AMZN Auto Part MASTER'!$FY$19</f>
        <v>0</v>
      </c>
      <c r="J222" s="264">
        <f>'AMZN Auto Part MASTER'!$FY$20</f>
        <v>0</v>
      </c>
      <c r="K222" s="264">
        <f>'AMZN Auto Part MASTER'!$FY$21</f>
        <v>0</v>
      </c>
      <c r="L222" s="264">
        <f>'AMZN Auto Part MASTER'!$FY$22</f>
        <v>0</v>
      </c>
      <c r="M222" s="264">
        <f>'AMZN Auto Part MASTER'!$FY$23</f>
        <v>0</v>
      </c>
      <c r="N222" s="264">
        <f>'AMZN Auto Part MASTER'!$FY$24</f>
        <v>0</v>
      </c>
      <c r="O222" s="28"/>
      <c r="P222" s="264">
        <f>'AMZN Auto Part MASTER'!$FY$25</f>
        <v>0</v>
      </c>
      <c r="Q222" s="28"/>
      <c r="R222" s="28"/>
      <c r="S222" s="28"/>
      <c r="T222" s="28"/>
      <c r="U222" s="28"/>
      <c r="V222" s="28"/>
      <c r="W222" s="28"/>
      <c r="X222" s="18"/>
      <c r="Y222" s="264">
        <f>'AMZN Auto Part MASTER'!$FY$26</f>
        <v>0</v>
      </c>
      <c r="AB222" s="226"/>
      <c r="AC222" s="226"/>
      <c r="AD222" s="226"/>
      <c r="AE222" s="226"/>
      <c r="AG222" s="264">
        <f>'AMZN Auto Part MASTER'!$FY$27</f>
        <v>0</v>
      </c>
      <c r="AI222" s="264">
        <f>'AMZN Auto Part MASTER'!$FY$28</f>
        <v>0</v>
      </c>
      <c r="AJ222" s="224"/>
      <c r="AK222" s="224"/>
      <c r="AL222" s="223"/>
    </row>
    <row r="223" spans="3:38" s="2" customFormat="1" ht="15.75" customHeight="1">
      <c r="C223" s="260">
        <f>'AMZN Auto Part MASTER'!$FZ$4</f>
        <v>0</v>
      </c>
      <c r="D223" s="17" t="s">
        <v>472</v>
      </c>
      <c r="E223" s="264">
        <f>'AMZN Auto Part MASTER'!$FZ$15</f>
        <v>0</v>
      </c>
      <c r="F223" s="264">
        <f>'AMZN Auto Part MASTER'!$FZ$16</f>
        <v>0</v>
      </c>
      <c r="G223" s="264">
        <f>'AMZN Auto Part MASTER'!$FZ$17</f>
        <v>0</v>
      </c>
      <c r="H223" s="264">
        <f>'AMZN Auto Part MASTER'!$FZ$18</f>
        <v>0</v>
      </c>
      <c r="I223" s="264">
        <f>'AMZN Auto Part MASTER'!$FZ$19</f>
        <v>0</v>
      </c>
      <c r="J223" s="264">
        <f>'AMZN Auto Part MASTER'!$FZ$20</f>
        <v>0</v>
      </c>
      <c r="K223" s="264">
        <f>'AMZN Auto Part MASTER'!$FZ$21</f>
        <v>0</v>
      </c>
      <c r="L223" s="264">
        <f>'AMZN Auto Part MASTER'!$FZ$22</f>
        <v>0</v>
      </c>
      <c r="M223" s="264">
        <f>'AMZN Auto Part MASTER'!$FZ$23</f>
        <v>0</v>
      </c>
      <c r="N223" s="264">
        <f>'AMZN Auto Part MASTER'!$FZ$24</f>
        <v>0</v>
      </c>
      <c r="O223" s="28"/>
      <c r="P223" s="264">
        <f>'AMZN Auto Part MASTER'!$FZ$25</f>
        <v>0</v>
      </c>
      <c r="Q223" s="28"/>
      <c r="R223" s="28"/>
      <c r="S223" s="28"/>
      <c r="T223" s="28"/>
      <c r="U223" s="28"/>
      <c r="V223" s="28"/>
      <c r="W223" s="28"/>
      <c r="X223" s="18"/>
      <c r="Y223" s="264">
        <f>'AMZN Auto Part MASTER'!$FZ$26</f>
        <v>0</v>
      </c>
      <c r="AB223" s="226"/>
      <c r="AC223" s="226"/>
      <c r="AD223" s="226"/>
      <c r="AE223" s="226"/>
      <c r="AG223" s="264">
        <f>'AMZN Auto Part MASTER'!$FZ$27</f>
        <v>0</v>
      </c>
      <c r="AI223" s="264">
        <f>'AMZN Auto Part MASTER'!$FZ$28</f>
        <v>0</v>
      </c>
      <c r="AJ223" s="224"/>
      <c r="AK223" s="224"/>
      <c r="AL223" s="223"/>
    </row>
    <row r="224" spans="3:38" s="2" customFormat="1" ht="15.75" customHeight="1">
      <c r="C224" s="260">
        <f>'AMZN Auto Part MASTER'!$GA$4</f>
        <v>0</v>
      </c>
      <c r="D224" s="17" t="s">
        <v>473</v>
      </c>
      <c r="E224" s="264">
        <f>'AMZN Auto Part MASTER'!$GA$15</f>
        <v>0</v>
      </c>
      <c r="F224" s="264">
        <f>'AMZN Auto Part MASTER'!$GA$16</f>
        <v>0</v>
      </c>
      <c r="G224" s="264">
        <f>'AMZN Auto Part MASTER'!$GA$17</f>
        <v>0</v>
      </c>
      <c r="H224" s="264">
        <f>'AMZN Auto Part MASTER'!$GA$18</f>
        <v>0</v>
      </c>
      <c r="I224" s="264">
        <f>'AMZN Auto Part MASTER'!$GA$19</f>
        <v>0</v>
      </c>
      <c r="J224" s="264">
        <f>'AMZN Auto Part MASTER'!$GA$20</f>
        <v>0</v>
      </c>
      <c r="K224" s="264">
        <f>'AMZN Auto Part MASTER'!$GA$21</f>
        <v>0</v>
      </c>
      <c r="L224" s="264">
        <f>'AMZN Auto Part MASTER'!$GA$22</f>
        <v>0</v>
      </c>
      <c r="M224" s="264">
        <f>'AMZN Auto Part MASTER'!$GA$23</f>
        <v>0</v>
      </c>
      <c r="N224" s="264">
        <f>'AMZN Auto Part MASTER'!$GA$24</f>
        <v>0</v>
      </c>
      <c r="O224" s="28"/>
      <c r="P224" s="264">
        <f>'AMZN Auto Part MASTER'!$GA$25</f>
        <v>0</v>
      </c>
      <c r="Q224" s="28"/>
      <c r="R224" s="28"/>
      <c r="S224" s="28"/>
      <c r="T224" s="28"/>
      <c r="U224" s="28"/>
      <c r="V224" s="28"/>
      <c r="W224" s="28"/>
      <c r="X224" s="18"/>
      <c r="Y224" s="264">
        <f>'AMZN Auto Part MASTER'!$GA$26</f>
        <v>0</v>
      </c>
      <c r="AB224" s="226"/>
      <c r="AC224" s="226"/>
      <c r="AD224" s="226"/>
      <c r="AE224" s="226"/>
      <c r="AG224" s="264">
        <f>'AMZN Auto Part MASTER'!$GA$27</f>
        <v>0</v>
      </c>
      <c r="AI224" s="264">
        <f>'AMZN Auto Part MASTER'!$GA$28</f>
        <v>0</v>
      </c>
      <c r="AJ224" s="224"/>
      <c r="AK224" s="224"/>
      <c r="AL224" s="223"/>
    </row>
    <row r="225" spans="3:38" s="2" customFormat="1" ht="15.75" customHeight="1">
      <c r="C225" s="260">
        <f>'AMZN Auto Part MASTER'!$GB$4</f>
        <v>0</v>
      </c>
      <c r="D225" s="17" t="s">
        <v>474</v>
      </c>
      <c r="E225" s="264">
        <f>'AMZN Auto Part MASTER'!$GB$15</f>
        <v>0</v>
      </c>
      <c r="F225" s="264">
        <f>'AMZN Auto Part MASTER'!$GB$16</f>
        <v>0</v>
      </c>
      <c r="G225" s="264">
        <f>'AMZN Auto Part MASTER'!$GB$17</f>
        <v>0</v>
      </c>
      <c r="H225" s="264">
        <f>'AMZN Auto Part MASTER'!$GB$18</f>
        <v>0</v>
      </c>
      <c r="I225" s="264">
        <f>'AMZN Auto Part MASTER'!$GB$19</f>
        <v>0</v>
      </c>
      <c r="J225" s="264">
        <f>'AMZN Auto Part MASTER'!$GB$20</f>
        <v>0</v>
      </c>
      <c r="K225" s="264">
        <f>'AMZN Auto Part MASTER'!$GB$21</f>
        <v>0</v>
      </c>
      <c r="L225" s="264">
        <f>'AMZN Auto Part MASTER'!$GB$22</f>
        <v>0</v>
      </c>
      <c r="M225" s="264">
        <f>'AMZN Auto Part MASTER'!$GB$23</f>
        <v>0</v>
      </c>
      <c r="N225" s="264">
        <f>'AMZN Auto Part MASTER'!$GB$24</f>
        <v>0</v>
      </c>
      <c r="O225" s="28"/>
      <c r="P225" s="264">
        <f>'AMZN Auto Part MASTER'!$GB$25</f>
        <v>0</v>
      </c>
      <c r="Q225" s="28"/>
      <c r="R225" s="28"/>
      <c r="S225" s="28"/>
      <c r="T225" s="28"/>
      <c r="U225" s="28"/>
      <c r="V225" s="28"/>
      <c r="W225" s="28"/>
      <c r="X225" s="18"/>
      <c r="Y225" s="264">
        <f>'AMZN Auto Part MASTER'!$GB$26</f>
        <v>0</v>
      </c>
      <c r="AB225" s="226"/>
      <c r="AC225" s="226"/>
      <c r="AD225" s="226"/>
      <c r="AE225" s="226"/>
      <c r="AG225" s="264">
        <f>'AMZN Auto Part MASTER'!$GB$27</f>
        <v>0</v>
      </c>
      <c r="AI225" s="264">
        <f>'AMZN Auto Part MASTER'!$GB$28</f>
        <v>0</v>
      </c>
      <c r="AJ225" s="224"/>
      <c r="AK225" s="224"/>
      <c r="AL225" s="223"/>
    </row>
    <row r="226" spans="3:38" s="2" customFormat="1" ht="15.75" customHeight="1">
      <c r="C226" s="260">
        <f>'AMZN Auto Part MASTER'!$GC$4</f>
        <v>0</v>
      </c>
      <c r="D226" s="17" t="s">
        <v>475</v>
      </c>
      <c r="E226" s="264">
        <f>'AMZN Auto Part MASTER'!$GC$15</f>
        <v>0</v>
      </c>
      <c r="F226" s="264">
        <f>'AMZN Auto Part MASTER'!$GC$16</f>
        <v>0</v>
      </c>
      <c r="G226" s="264">
        <f>'AMZN Auto Part MASTER'!$GC$17</f>
        <v>0</v>
      </c>
      <c r="H226" s="264">
        <f>'AMZN Auto Part MASTER'!$GC$18</f>
        <v>0</v>
      </c>
      <c r="I226" s="264">
        <f>'AMZN Auto Part MASTER'!$GC$19</f>
        <v>0</v>
      </c>
      <c r="J226" s="264">
        <f>'AMZN Auto Part MASTER'!$GC$20</f>
        <v>0</v>
      </c>
      <c r="K226" s="264">
        <f>'AMZN Auto Part MASTER'!$GC$21</f>
        <v>0</v>
      </c>
      <c r="L226" s="264">
        <f>'AMZN Auto Part MASTER'!$GC$22</f>
        <v>0</v>
      </c>
      <c r="M226" s="264">
        <f>'AMZN Auto Part MASTER'!$GC$23</f>
        <v>0</v>
      </c>
      <c r="N226" s="264">
        <f>'AMZN Auto Part MASTER'!$GC$24</f>
        <v>0</v>
      </c>
      <c r="O226" s="28"/>
      <c r="P226" s="264">
        <f>'AMZN Auto Part MASTER'!$GC$25</f>
        <v>0</v>
      </c>
      <c r="Q226" s="28"/>
      <c r="R226" s="28"/>
      <c r="S226" s="28"/>
      <c r="T226" s="28"/>
      <c r="U226" s="28"/>
      <c r="V226" s="28"/>
      <c r="W226" s="28"/>
      <c r="X226" s="18"/>
      <c r="Y226" s="264">
        <f>'AMZN Auto Part MASTER'!$GC$26</f>
        <v>0</v>
      </c>
      <c r="AB226" s="226"/>
      <c r="AC226" s="226"/>
      <c r="AD226" s="226"/>
      <c r="AE226" s="226"/>
      <c r="AG226" s="264">
        <f>'AMZN Auto Part MASTER'!$GC$27</f>
        <v>0</v>
      </c>
      <c r="AI226" s="264">
        <f>'AMZN Auto Part MASTER'!$GC$28</f>
        <v>0</v>
      </c>
      <c r="AJ226" s="224"/>
      <c r="AK226" s="224"/>
      <c r="AL226" s="223"/>
    </row>
    <row r="227" spans="3:38" s="2" customFormat="1" ht="15.75" customHeight="1">
      <c r="C227" s="260">
        <f>'AMZN Auto Part MASTER'!$GD$4</f>
        <v>0</v>
      </c>
      <c r="D227" s="17" t="s">
        <v>476</v>
      </c>
      <c r="E227" s="264">
        <f>'AMZN Auto Part MASTER'!$GD$15</f>
        <v>0</v>
      </c>
      <c r="F227" s="264">
        <f>'AMZN Auto Part MASTER'!$GD$16</f>
        <v>0</v>
      </c>
      <c r="G227" s="264">
        <f>'AMZN Auto Part MASTER'!$GD$17</f>
        <v>0</v>
      </c>
      <c r="H227" s="264">
        <f>'AMZN Auto Part MASTER'!$GD$18</f>
        <v>0</v>
      </c>
      <c r="I227" s="264">
        <f>'AMZN Auto Part MASTER'!$GD$19</f>
        <v>0</v>
      </c>
      <c r="J227" s="264">
        <f>'AMZN Auto Part MASTER'!$GD$20</f>
        <v>0</v>
      </c>
      <c r="K227" s="264">
        <f>'AMZN Auto Part MASTER'!$GD$21</f>
        <v>0</v>
      </c>
      <c r="L227" s="264">
        <f>'AMZN Auto Part MASTER'!$GD$22</f>
        <v>0</v>
      </c>
      <c r="M227" s="264">
        <f>'AMZN Auto Part MASTER'!$GD$23</f>
        <v>0</v>
      </c>
      <c r="N227" s="264">
        <f>'AMZN Auto Part MASTER'!$GD$24</f>
        <v>0</v>
      </c>
      <c r="O227" s="28"/>
      <c r="P227" s="264">
        <f>'AMZN Auto Part MASTER'!$GD$25</f>
        <v>0</v>
      </c>
      <c r="Q227" s="28"/>
      <c r="R227" s="28"/>
      <c r="S227" s="28"/>
      <c r="T227" s="28"/>
      <c r="U227" s="28"/>
      <c r="V227" s="28"/>
      <c r="W227" s="28"/>
      <c r="X227" s="18"/>
      <c r="Y227" s="264">
        <f>'AMZN Auto Part MASTER'!$GD$26</f>
        <v>0</v>
      </c>
      <c r="Z227" s="18"/>
      <c r="AA227" s="18"/>
      <c r="AB227" s="225"/>
      <c r="AC227" s="225"/>
      <c r="AD227" s="225"/>
      <c r="AE227" s="225"/>
      <c r="AF227" s="20"/>
      <c r="AG227" s="264">
        <f>'AMZN Auto Part MASTER'!$GD$27</f>
        <v>0</v>
      </c>
      <c r="AH227" s="66"/>
      <c r="AI227" s="264">
        <f>'AMZN Auto Part MASTER'!$GD$28</f>
        <v>0</v>
      </c>
      <c r="AJ227" s="235"/>
      <c r="AK227" s="361"/>
      <c r="AL227" s="223"/>
    </row>
    <row r="228" spans="3:38" s="2" customFormat="1" ht="15.75" customHeight="1">
      <c r="C228" s="260">
        <f>'AMZN Auto Part MASTER'!$GE$4</f>
        <v>0</v>
      </c>
      <c r="D228" s="17" t="s">
        <v>477</v>
      </c>
      <c r="E228" s="264">
        <f>'AMZN Auto Part MASTER'!$GE$15</f>
        <v>0</v>
      </c>
      <c r="F228" s="264">
        <f>'AMZN Auto Part MASTER'!$GE$16</f>
        <v>0</v>
      </c>
      <c r="G228" s="264">
        <f>'AMZN Auto Part MASTER'!$GE$17</f>
        <v>0</v>
      </c>
      <c r="H228" s="264">
        <f>'AMZN Auto Part MASTER'!$GE$18</f>
        <v>0</v>
      </c>
      <c r="I228" s="264">
        <f>'AMZN Auto Part MASTER'!$GE$19</f>
        <v>0</v>
      </c>
      <c r="J228" s="264">
        <f>'AMZN Auto Part MASTER'!$GE$20</f>
        <v>0</v>
      </c>
      <c r="K228" s="264">
        <f>'AMZN Auto Part MASTER'!$GE$21</f>
        <v>0</v>
      </c>
      <c r="L228" s="264">
        <f>'AMZN Auto Part MASTER'!$GE$22</f>
        <v>0</v>
      </c>
      <c r="M228" s="264">
        <f>'AMZN Auto Part MASTER'!$GE$23</f>
        <v>0</v>
      </c>
      <c r="N228" s="264">
        <f>'AMZN Auto Part MASTER'!$GE$24</f>
        <v>0</v>
      </c>
      <c r="O228" s="28"/>
      <c r="P228" s="264">
        <f>'AMZN Auto Part MASTER'!$GE$25</f>
        <v>0</v>
      </c>
      <c r="Q228" s="28"/>
      <c r="R228" s="28"/>
      <c r="S228" s="28"/>
      <c r="T228" s="28"/>
      <c r="U228" s="28"/>
      <c r="V228" s="28"/>
      <c r="W228" s="28"/>
      <c r="X228" s="18"/>
      <c r="Y228" s="264">
        <f>'AMZN Auto Part MASTER'!$GE$26</f>
        <v>0</v>
      </c>
      <c r="Z228" s="18"/>
      <c r="AA228" s="18"/>
      <c r="AB228" s="225"/>
      <c r="AC228" s="225"/>
      <c r="AD228" s="225"/>
      <c r="AE228" s="225"/>
      <c r="AF228" s="20"/>
      <c r="AG228" s="264">
        <f>'AMZN Auto Part MASTER'!$GE$27</f>
        <v>0</v>
      </c>
      <c r="AH228" s="66"/>
      <c r="AI228" s="264">
        <f>'AMZN Auto Part MASTER'!$GE$28</f>
        <v>0</v>
      </c>
      <c r="AJ228" s="235"/>
      <c r="AK228" s="363"/>
      <c r="AL228" s="223"/>
    </row>
    <row r="229" spans="3:38" s="2" customFormat="1" ht="15.75" customHeight="1">
      <c r="C229" s="260">
        <f>'AMZN Auto Part MASTER'!$GF$4</f>
        <v>0</v>
      </c>
      <c r="D229" s="17" t="s">
        <v>478</v>
      </c>
      <c r="E229" s="264">
        <f>'AMZN Auto Part MASTER'!$GF$15</f>
        <v>0</v>
      </c>
      <c r="F229" s="264">
        <f>'AMZN Auto Part MASTER'!$GF$16</f>
        <v>0</v>
      </c>
      <c r="G229" s="264">
        <f>'AMZN Auto Part MASTER'!$GF$17</f>
        <v>0</v>
      </c>
      <c r="H229" s="264">
        <f>'AMZN Auto Part MASTER'!$GF$18</f>
        <v>0</v>
      </c>
      <c r="I229" s="264">
        <f>'AMZN Auto Part MASTER'!$GF$19</f>
        <v>0</v>
      </c>
      <c r="J229" s="264">
        <f>'AMZN Auto Part MASTER'!$GF$20</f>
        <v>0</v>
      </c>
      <c r="K229" s="264">
        <f>'AMZN Auto Part MASTER'!$GF$21</f>
        <v>0</v>
      </c>
      <c r="L229" s="264">
        <f>'AMZN Auto Part MASTER'!$GF$22</f>
        <v>0</v>
      </c>
      <c r="M229" s="264">
        <f>'AMZN Auto Part MASTER'!$GF$23</f>
        <v>0</v>
      </c>
      <c r="N229" s="264">
        <f>'AMZN Auto Part MASTER'!$GF$24</f>
        <v>0</v>
      </c>
      <c r="O229" s="28"/>
      <c r="P229" s="264">
        <f>'AMZN Auto Part MASTER'!$GF$25</f>
        <v>0</v>
      </c>
      <c r="Q229" s="28"/>
      <c r="R229" s="28"/>
      <c r="S229" s="28"/>
      <c r="T229" s="28"/>
      <c r="U229" s="28"/>
      <c r="V229" s="28"/>
      <c r="W229" s="28"/>
      <c r="X229" s="18"/>
      <c r="Y229" s="264">
        <f>'AMZN Auto Part MASTER'!$GF$26</f>
        <v>0</v>
      </c>
      <c r="Z229" s="18"/>
      <c r="AA229" s="18"/>
      <c r="AB229" s="225"/>
      <c r="AC229" s="225"/>
      <c r="AD229" s="225"/>
      <c r="AE229" s="225"/>
      <c r="AF229" s="20"/>
      <c r="AG229" s="264">
        <f>'AMZN Auto Part MASTER'!$GF$27</f>
        <v>0</v>
      </c>
      <c r="AH229" s="66"/>
      <c r="AI229" s="264">
        <f>'AMZN Auto Part MASTER'!$GF$28</f>
        <v>0</v>
      </c>
      <c r="AJ229" s="235"/>
      <c r="AK229" s="363"/>
      <c r="AL229" s="223"/>
    </row>
    <row r="230" spans="3:38" s="2" customFormat="1" ht="15.75" customHeight="1">
      <c r="C230" s="260">
        <f>'AMZN Auto Part MASTER'!$GG$4</f>
        <v>0</v>
      </c>
      <c r="D230" s="17" t="s">
        <v>479</v>
      </c>
      <c r="E230" s="264">
        <f>'AMZN Auto Part MASTER'!$GG$15</f>
        <v>0</v>
      </c>
      <c r="F230" s="264">
        <f>'AMZN Auto Part MASTER'!$GG$16</f>
        <v>0</v>
      </c>
      <c r="G230" s="264">
        <f>'AMZN Auto Part MASTER'!$GG$17</f>
        <v>0</v>
      </c>
      <c r="H230" s="264">
        <f>'AMZN Auto Part MASTER'!$GG$18</f>
        <v>0</v>
      </c>
      <c r="I230" s="264">
        <f>'AMZN Auto Part MASTER'!$GG$19</f>
        <v>0</v>
      </c>
      <c r="J230" s="264">
        <f>'AMZN Auto Part MASTER'!$GG$20</f>
        <v>0</v>
      </c>
      <c r="K230" s="264">
        <f>'AMZN Auto Part MASTER'!$GG$21</f>
        <v>0</v>
      </c>
      <c r="L230" s="264">
        <f>'AMZN Auto Part MASTER'!$GG$22</f>
        <v>0</v>
      </c>
      <c r="M230" s="264">
        <f>'AMZN Auto Part MASTER'!$GG$23</f>
        <v>0</v>
      </c>
      <c r="N230" s="264">
        <f>'AMZN Auto Part MASTER'!$GG$24</f>
        <v>0</v>
      </c>
      <c r="O230" s="28"/>
      <c r="P230" s="264">
        <f>'AMZN Auto Part MASTER'!$GG$25</f>
        <v>0</v>
      </c>
      <c r="Q230" s="28"/>
      <c r="R230" s="28"/>
      <c r="S230" s="28"/>
      <c r="T230" s="28"/>
      <c r="U230" s="28"/>
      <c r="V230" s="28"/>
      <c r="W230" s="28"/>
      <c r="X230" s="18"/>
      <c r="Y230" s="264">
        <f>'AMZN Auto Part MASTER'!$GG$26</f>
        <v>0</v>
      </c>
      <c r="Z230" s="18"/>
      <c r="AA230" s="18"/>
      <c r="AB230" s="225"/>
      <c r="AC230" s="225"/>
      <c r="AD230" s="225"/>
      <c r="AE230" s="225"/>
      <c r="AF230" s="20"/>
      <c r="AG230" s="264">
        <f>'AMZN Auto Part MASTER'!$GG$27</f>
        <v>0</v>
      </c>
      <c r="AH230" s="66"/>
      <c r="AI230" s="264">
        <f>'AMZN Auto Part MASTER'!$GG$28</f>
        <v>0</v>
      </c>
      <c r="AJ230" s="235"/>
      <c r="AK230" s="363"/>
      <c r="AL230" s="223"/>
    </row>
    <row r="231" spans="3:38" s="2" customFormat="1" ht="15.75" customHeight="1">
      <c r="C231" s="260">
        <f>'AMZN Auto Part MASTER'!$GH$4</f>
        <v>0</v>
      </c>
      <c r="D231" s="17" t="s">
        <v>480</v>
      </c>
      <c r="E231" s="264">
        <f>'AMZN Auto Part MASTER'!$GH$15</f>
        <v>0</v>
      </c>
      <c r="F231" s="264">
        <f>'AMZN Auto Part MASTER'!$GH$16</f>
        <v>0</v>
      </c>
      <c r="G231" s="264">
        <f>'AMZN Auto Part MASTER'!$GH$17</f>
        <v>0</v>
      </c>
      <c r="H231" s="264">
        <f>'AMZN Auto Part MASTER'!$GH$18</f>
        <v>0</v>
      </c>
      <c r="I231" s="264">
        <f>'AMZN Auto Part MASTER'!$GH$19</f>
        <v>0</v>
      </c>
      <c r="J231" s="264">
        <f>'AMZN Auto Part MASTER'!$GH$20</f>
        <v>0</v>
      </c>
      <c r="K231" s="264">
        <f>'AMZN Auto Part MASTER'!$GH$21</f>
        <v>0</v>
      </c>
      <c r="L231" s="264">
        <f>'AMZN Auto Part MASTER'!$GH$22</f>
        <v>0</v>
      </c>
      <c r="M231" s="264">
        <f>'AMZN Auto Part MASTER'!$GH$23</f>
        <v>0</v>
      </c>
      <c r="N231" s="264">
        <f>'AMZN Auto Part MASTER'!$GH$24</f>
        <v>0</v>
      </c>
      <c r="O231" s="28"/>
      <c r="P231" s="264">
        <f>'AMZN Auto Part MASTER'!$GH$25</f>
        <v>0</v>
      </c>
      <c r="Q231" s="28"/>
      <c r="R231" s="28"/>
      <c r="S231" s="28"/>
      <c r="T231" s="28"/>
      <c r="U231" s="28"/>
      <c r="V231" s="28"/>
      <c r="W231" s="28"/>
      <c r="X231" s="18"/>
      <c r="Y231" s="264">
        <f>'AMZN Auto Part MASTER'!$GH$26</f>
        <v>0</v>
      </c>
      <c r="Z231" s="18"/>
      <c r="AA231" s="18"/>
      <c r="AB231" s="225"/>
      <c r="AC231" s="225"/>
      <c r="AD231" s="225"/>
      <c r="AE231" s="225"/>
      <c r="AF231" s="20"/>
      <c r="AG231" s="264">
        <f>'AMZN Auto Part MASTER'!$GH$27</f>
        <v>0</v>
      </c>
      <c r="AH231" s="66"/>
      <c r="AI231" s="264">
        <f>'AMZN Auto Part MASTER'!$GH$28</f>
        <v>0</v>
      </c>
      <c r="AJ231" s="235"/>
      <c r="AK231" s="363"/>
      <c r="AL231" s="223"/>
    </row>
    <row r="232" spans="3:38" s="2" customFormat="1" ht="15.75" customHeight="1">
      <c r="C232" s="260">
        <f>'AMZN Auto Part MASTER'!$GI$4</f>
        <v>0</v>
      </c>
      <c r="D232" s="17" t="s">
        <v>481</v>
      </c>
      <c r="E232" s="264">
        <f>'AMZN Auto Part MASTER'!$GI$15</f>
        <v>0</v>
      </c>
      <c r="F232" s="264">
        <f>'AMZN Auto Part MASTER'!$GI$16</f>
        <v>0</v>
      </c>
      <c r="G232" s="264">
        <f>'AMZN Auto Part MASTER'!$GI$17</f>
        <v>0</v>
      </c>
      <c r="H232" s="264">
        <f>'AMZN Auto Part MASTER'!$GI$18</f>
        <v>0</v>
      </c>
      <c r="I232" s="264">
        <f>'AMZN Auto Part MASTER'!$GI$19</f>
        <v>0</v>
      </c>
      <c r="J232" s="264">
        <f>'AMZN Auto Part MASTER'!$GI$20</f>
        <v>0</v>
      </c>
      <c r="K232" s="264">
        <f>'AMZN Auto Part MASTER'!$GI$21</f>
        <v>0</v>
      </c>
      <c r="L232" s="264">
        <f>'AMZN Auto Part MASTER'!$GI$22</f>
        <v>0</v>
      </c>
      <c r="M232" s="264">
        <f>'AMZN Auto Part MASTER'!$GI$23</f>
        <v>0</v>
      </c>
      <c r="N232" s="264">
        <f>'AMZN Auto Part MASTER'!$GI$24</f>
        <v>0</v>
      </c>
      <c r="O232" s="28"/>
      <c r="P232" s="264">
        <f>'AMZN Auto Part MASTER'!$GI$25</f>
        <v>0</v>
      </c>
      <c r="Q232" s="28"/>
      <c r="R232" s="28"/>
      <c r="S232" s="28"/>
      <c r="T232" s="28"/>
      <c r="U232" s="28"/>
      <c r="V232" s="28"/>
      <c r="W232" s="28"/>
      <c r="X232" s="18"/>
      <c r="Y232" s="264">
        <f>'AMZN Auto Part MASTER'!$GI$26</f>
        <v>0</v>
      </c>
      <c r="Z232" s="18"/>
      <c r="AA232" s="18"/>
      <c r="AB232" s="225"/>
      <c r="AC232" s="225"/>
      <c r="AD232" s="225"/>
      <c r="AE232" s="225"/>
      <c r="AF232" s="20"/>
      <c r="AG232" s="264">
        <f>'AMZN Auto Part MASTER'!$GI$27</f>
        <v>0</v>
      </c>
      <c r="AH232" s="66"/>
      <c r="AI232" s="264">
        <f>'AMZN Auto Part MASTER'!$GI$28</f>
        <v>0</v>
      </c>
      <c r="AJ232" s="235"/>
      <c r="AK232" s="363"/>
      <c r="AL232" s="223"/>
    </row>
    <row r="233" spans="3:38" s="2" customFormat="1" ht="15.75" customHeight="1">
      <c r="C233" s="260">
        <f>'AMZN Auto Part MASTER'!$GJ$4</f>
        <v>0</v>
      </c>
      <c r="D233" s="17" t="s">
        <v>482</v>
      </c>
      <c r="E233" s="264">
        <f>'AMZN Auto Part MASTER'!$GJ$15</f>
        <v>0</v>
      </c>
      <c r="F233" s="264">
        <f>'AMZN Auto Part MASTER'!$GJ$16</f>
        <v>0</v>
      </c>
      <c r="G233" s="264">
        <f>'AMZN Auto Part MASTER'!$GJ$17</f>
        <v>0</v>
      </c>
      <c r="H233" s="264">
        <f>'AMZN Auto Part MASTER'!$GJ$18</f>
        <v>0</v>
      </c>
      <c r="I233" s="264">
        <f>'AMZN Auto Part MASTER'!$GJ$19</f>
        <v>0</v>
      </c>
      <c r="J233" s="264">
        <f>'AMZN Auto Part MASTER'!$GJ$20</f>
        <v>0</v>
      </c>
      <c r="K233" s="264">
        <f>'AMZN Auto Part MASTER'!$GJ$21</f>
        <v>0</v>
      </c>
      <c r="L233" s="264">
        <f>'AMZN Auto Part MASTER'!$GJ$22</f>
        <v>0</v>
      </c>
      <c r="M233" s="264">
        <f>'AMZN Auto Part MASTER'!$GJ$23</f>
        <v>0</v>
      </c>
      <c r="N233" s="264">
        <f>'AMZN Auto Part MASTER'!$GJ$24</f>
        <v>0</v>
      </c>
      <c r="O233" s="28"/>
      <c r="P233" s="264">
        <f>'AMZN Auto Part MASTER'!$GJ$25</f>
        <v>0</v>
      </c>
      <c r="Q233" s="28"/>
      <c r="R233" s="28"/>
      <c r="S233" s="28"/>
      <c r="T233" s="28"/>
      <c r="U233" s="28"/>
      <c r="V233" s="28"/>
      <c r="W233" s="28"/>
      <c r="X233" s="18"/>
      <c r="Y233" s="264">
        <f>'AMZN Auto Part MASTER'!$GJ$26</f>
        <v>0</v>
      </c>
      <c r="Z233" s="18"/>
      <c r="AA233" s="18"/>
      <c r="AB233" s="225"/>
      <c r="AC233" s="225"/>
      <c r="AD233" s="225"/>
      <c r="AE233" s="225"/>
      <c r="AF233" s="20"/>
      <c r="AG233" s="264">
        <f>'AMZN Auto Part MASTER'!$GJ$27</f>
        <v>0</v>
      </c>
      <c r="AH233" s="66"/>
      <c r="AI233" s="264">
        <f>'AMZN Auto Part MASTER'!$GJ$28</f>
        <v>0</v>
      </c>
      <c r="AJ233" s="235"/>
      <c r="AK233" s="363"/>
      <c r="AL233" s="223"/>
    </row>
    <row r="234" spans="3:38" s="2" customFormat="1" ht="15.75" customHeight="1">
      <c r="C234" s="260">
        <f>'AMZN Auto Part MASTER'!$GK$4</f>
        <v>0</v>
      </c>
      <c r="D234" s="17" t="s">
        <v>483</v>
      </c>
      <c r="E234" s="264">
        <f>'AMZN Auto Part MASTER'!$GK$15</f>
        <v>0</v>
      </c>
      <c r="F234" s="264">
        <f>'AMZN Auto Part MASTER'!$GK$16</f>
        <v>0</v>
      </c>
      <c r="G234" s="264">
        <f>'AMZN Auto Part MASTER'!$GK$17</f>
        <v>0</v>
      </c>
      <c r="H234" s="264">
        <f>'AMZN Auto Part MASTER'!$GK$18</f>
        <v>0</v>
      </c>
      <c r="I234" s="264">
        <f>'AMZN Auto Part MASTER'!$GK$19</f>
        <v>0</v>
      </c>
      <c r="J234" s="264">
        <f>'AMZN Auto Part MASTER'!$GK$20</f>
        <v>0</v>
      </c>
      <c r="K234" s="264">
        <f>'AMZN Auto Part MASTER'!$GK$21</f>
        <v>0</v>
      </c>
      <c r="L234" s="264">
        <f>'AMZN Auto Part MASTER'!$GK$22</f>
        <v>0</v>
      </c>
      <c r="M234" s="264">
        <f>'AMZN Auto Part MASTER'!$GK$23</f>
        <v>0</v>
      </c>
      <c r="N234" s="264">
        <f>'AMZN Auto Part MASTER'!$GK$24</f>
        <v>0</v>
      </c>
      <c r="O234" s="28"/>
      <c r="P234" s="264">
        <f>'AMZN Auto Part MASTER'!$GK$25</f>
        <v>0</v>
      </c>
      <c r="Q234" s="28"/>
      <c r="R234" s="28"/>
      <c r="S234" s="28"/>
      <c r="T234" s="28"/>
      <c r="U234" s="28"/>
      <c r="V234" s="28"/>
      <c r="W234" s="28"/>
      <c r="X234" s="18"/>
      <c r="Y234" s="264">
        <f>'AMZN Auto Part MASTER'!$GK$26</f>
        <v>0</v>
      </c>
      <c r="Z234" s="18"/>
      <c r="AA234" s="18"/>
      <c r="AB234" s="225"/>
      <c r="AC234" s="225"/>
      <c r="AD234" s="225"/>
      <c r="AE234" s="225"/>
      <c r="AF234" s="20"/>
      <c r="AG234" s="264">
        <f>'AMZN Auto Part MASTER'!$GK$27</f>
        <v>0</v>
      </c>
      <c r="AH234" s="66"/>
      <c r="AI234" s="264">
        <f>'AMZN Auto Part MASTER'!$GK$28</f>
        <v>0</v>
      </c>
      <c r="AJ234" s="235"/>
      <c r="AK234" s="363"/>
      <c r="AL234" s="223"/>
    </row>
    <row r="235" spans="3:38" s="2" customFormat="1" ht="15.75" customHeight="1">
      <c r="C235" s="260">
        <f>'AMZN Auto Part MASTER'!$GL$4</f>
        <v>0</v>
      </c>
      <c r="D235" s="17" t="s">
        <v>484</v>
      </c>
      <c r="E235" s="264">
        <f>'AMZN Auto Part MASTER'!$GL$15</f>
        <v>0</v>
      </c>
      <c r="F235" s="264">
        <f>'AMZN Auto Part MASTER'!$GL$16</f>
        <v>0</v>
      </c>
      <c r="G235" s="264">
        <f>'AMZN Auto Part MASTER'!$GL$17</f>
        <v>0</v>
      </c>
      <c r="H235" s="264">
        <f>'AMZN Auto Part MASTER'!$GL$18</f>
        <v>0</v>
      </c>
      <c r="I235" s="264">
        <f>'AMZN Auto Part MASTER'!$GL$19</f>
        <v>0</v>
      </c>
      <c r="J235" s="264">
        <f>'AMZN Auto Part MASTER'!$GL$20</f>
        <v>0</v>
      </c>
      <c r="K235" s="264">
        <f>'AMZN Auto Part MASTER'!$GL$21</f>
        <v>0</v>
      </c>
      <c r="L235" s="264">
        <f>'AMZN Auto Part MASTER'!$GL$22</f>
        <v>0</v>
      </c>
      <c r="M235" s="264">
        <f>'AMZN Auto Part MASTER'!$GL$23</f>
        <v>0</v>
      </c>
      <c r="N235" s="264">
        <f>'AMZN Auto Part MASTER'!$GL$24</f>
        <v>0</v>
      </c>
      <c r="O235" s="28"/>
      <c r="P235" s="264">
        <f>'AMZN Auto Part MASTER'!$GL$25</f>
        <v>0</v>
      </c>
      <c r="Q235" s="28"/>
      <c r="R235" s="28"/>
      <c r="S235" s="28"/>
      <c r="T235" s="28"/>
      <c r="U235" s="28"/>
      <c r="V235" s="28"/>
      <c r="W235" s="28"/>
      <c r="X235" s="18"/>
      <c r="Y235" s="264">
        <f>'AMZN Auto Part MASTER'!$GL$26</f>
        <v>0</v>
      </c>
      <c r="Z235" s="18"/>
      <c r="AA235" s="18"/>
      <c r="AB235" s="225"/>
      <c r="AC235" s="225"/>
      <c r="AD235" s="225"/>
      <c r="AE235" s="225"/>
      <c r="AF235" s="20"/>
      <c r="AG235" s="264">
        <f>'AMZN Auto Part MASTER'!$GL$27</f>
        <v>0</v>
      </c>
      <c r="AH235" s="66"/>
      <c r="AI235" s="264">
        <f>'AMZN Auto Part MASTER'!$GL$28</f>
        <v>0</v>
      </c>
      <c r="AJ235" s="235"/>
      <c r="AK235" s="363"/>
      <c r="AL235" s="223"/>
    </row>
    <row r="236" spans="3:38" s="2" customFormat="1" ht="15.75" customHeight="1">
      <c r="C236" s="260">
        <f>'AMZN Auto Part MASTER'!$GM$4</f>
        <v>0</v>
      </c>
      <c r="D236" s="17" t="s">
        <v>485</v>
      </c>
      <c r="E236" s="264">
        <f>'AMZN Auto Part MASTER'!$GM$15</f>
        <v>0</v>
      </c>
      <c r="F236" s="264">
        <f>'AMZN Auto Part MASTER'!$GM$16</f>
        <v>0</v>
      </c>
      <c r="G236" s="264">
        <f>'AMZN Auto Part MASTER'!$GM$17</f>
        <v>0</v>
      </c>
      <c r="H236" s="264">
        <f>'AMZN Auto Part MASTER'!$GM$18</f>
        <v>0</v>
      </c>
      <c r="I236" s="264">
        <f>'AMZN Auto Part MASTER'!$GM$19</f>
        <v>0</v>
      </c>
      <c r="J236" s="264">
        <f>'AMZN Auto Part MASTER'!$GM$20</f>
        <v>0</v>
      </c>
      <c r="K236" s="264">
        <f>'AMZN Auto Part MASTER'!$GM$21</f>
        <v>0</v>
      </c>
      <c r="L236" s="264">
        <f>'AMZN Auto Part MASTER'!$GM$22</f>
        <v>0</v>
      </c>
      <c r="M236" s="264">
        <f>'AMZN Auto Part MASTER'!$GM$23</f>
        <v>0</v>
      </c>
      <c r="N236" s="264">
        <f>'AMZN Auto Part MASTER'!$GM$24</f>
        <v>0</v>
      </c>
      <c r="O236" s="28"/>
      <c r="P236" s="264">
        <f>'AMZN Auto Part MASTER'!$GM$25</f>
        <v>0</v>
      </c>
      <c r="Q236" s="28"/>
      <c r="R236" s="28"/>
      <c r="S236" s="28"/>
      <c r="T236" s="28"/>
      <c r="U236" s="28"/>
      <c r="V236" s="28"/>
      <c r="W236" s="28"/>
      <c r="X236" s="18"/>
      <c r="Y236" s="264">
        <f>'AMZN Auto Part MASTER'!$GM$26</f>
        <v>0</v>
      </c>
      <c r="Z236" s="18"/>
      <c r="AA236" s="18"/>
      <c r="AB236" s="225"/>
      <c r="AC236" s="225"/>
      <c r="AD236" s="225"/>
      <c r="AE236" s="225"/>
      <c r="AF236" s="20"/>
      <c r="AG236" s="264">
        <f>'AMZN Auto Part MASTER'!$GM$27</f>
        <v>0</v>
      </c>
      <c r="AH236" s="66"/>
      <c r="AI236" s="264">
        <f>'AMZN Auto Part MASTER'!$GM$28</f>
        <v>0</v>
      </c>
      <c r="AJ236" s="235"/>
      <c r="AK236" s="363"/>
      <c r="AL236" s="223"/>
    </row>
    <row r="237" spans="3:38" s="2" customFormat="1" ht="15.75" customHeight="1">
      <c r="C237" s="260">
        <f>'AMZN Auto Part MASTER'!$GN$4</f>
        <v>0</v>
      </c>
      <c r="D237" s="17" t="s">
        <v>486</v>
      </c>
      <c r="E237" s="264">
        <f>'AMZN Auto Part MASTER'!$GN$15</f>
        <v>0</v>
      </c>
      <c r="F237" s="264">
        <f>'AMZN Auto Part MASTER'!$GN$16</f>
        <v>0</v>
      </c>
      <c r="G237" s="264">
        <f>'AMZN Auto Part MASTER'!$GN$17</f>
        <v>0</v>
      </c>
      <c r="H237" s="264">
        <f>'AMZN Auto Part MASTER'!$GN$18</f>
        <v>0</v>
      </c>
      <c r="I237" s="264">
        <f>'AMZN Auto Part MASTER'!$GN$19</f>
        <v>0</v>
      </c>
      <c r="J237" s="264">
        <f>'AMZN Auto Part MASTER'!$GN$20</f>
        <v>0</v>
      </c>
      <c r="K237" s="264">
        <f>'AMZN Auto Part MASTER'!$GN$21</f>
        <v>0</v>
      </c>
      <c r="L237" s="264">
        <f>'AMZN Auto Part MASTER'!$GN$22</f>
        <v>0</v>
      </c>
      <c r="M237" s="264">
        <f>'AMZN Auto Part MASTER'!$GN$23</f>
        <v>0</v>
      </c>
      <c r="N237" s="264">
        <f>'AMZN Auto Part MASTER'!$GN$24</f>
        <v>0</v>
      </c>
      <c r="O237" s="28"/>
      <c r="P237" s="264">
        <f>'AMZN Auto Part MASTER'!$GN$25</f>
        <v>0</v>
      </c>
      <c r="Q237" s="28"/>
      <c r="R237" s="28"/>
      <c r="S237" s="28"/>
      <c r="T237" s="28"/>
      <c r="U237" s="28"/>
      <c r="V237" s="28"/>
      <c r="W237" s="28"/>
      <c r="X237" s="18"/>
      <c r="Y237" s="264">
        <f>'AMZN Auto Part MASTER'!$GN$26</f>
        <v>0</v>
      </c>
      <c r="Z237" s="18"/>
      <c r="AA237" s="18"/>
      <c r="AB237" s="225"/>
      <c r="AC237" s="225"/>
      <c r="AD237" s="225"/>
      <c r="AE237" s="225"/>
      <c r="AF237" s="20"/>
      <c r="AG237" s="264">
        <f>'AMZN Auto Part MASTER'!$GN$27</f>
        <v>0</v>
      </c>
      <c r="AH237" s="66"/>
      <c r="AI237" s="264">
        <f>'AMZN Auto Part MASTER'!$GN$28</f>
        <v>0</v>
      </c>
      <c r="AJ237" s="235"/>
      <c r="AK237" s="363"/>
      <c r="AL237" s="223"/>
    </row>
    <row r="238" spans="3:38" s="2" customFormat="1" ht="15.75" customHeight="1">
      <c r="C238" s="260">
        <f>'AMZN Auto Part MASTER'!$GO$4</f>
        <v>0</v>
      </c>
      <c r="D238" s="17" t="s">
        <v>487</v>
      </c>
      <c r="E238" s="264">
        <f>'AMZN Auto Part MASTER'!$GO$15</f>
        <v>0</v>
      </c>
      <c r="F238" s="264">
        <f>'AMZN Auto Part MASTER'!$GO$16</f>
        <v>0</v>
      </c>
      <c r="G238" s="264">
        <f>'AMZN Auto Part MASTER'!$GO$17</f>
        <v>0</v>
      </c>
      <c r="H238" s="264">
        <f>'AMZN Auto Part MASTER'!$GO$18</f>
        <v>0</v>
      </c>
      <c r="I238" s="264">
        <f>'AMZN Auto Part MASTER'!$GO$19</f>
        <v>0</v>
      </c>
      <c r="J238" s="264">
        <f>'AMZN Auto Part MASTER'!$GO$20</f>
        <v>0</v>
      </c>
      <c r="K238" s="264">
        <f>'AMZN Auto Part MASTER'!$GO$21</f>
        <v>0</v>
      </c>
      <c r="L238" s="264">
        <f>'AMZN Auto Part MASTER'!$GO$22</f>
        <v>0</v>
      </c>
      <c r="M238" s="264">
        <f>'AMZN Auto Part MASTER'!$GO$23</f>
        <v>0</v>
      </c>
      <c r="N238" s="264">
        <f>'AMZN Auto Part MASTER'!$GO$24</f>
        <v>0</v>
      </c>
      <c r="O238" s="28"/>
      <c r="P238" s="264">
        <f>'AMZN Auto Part MASTER'!$GO$25</f>
        <v>0</v>
      </c>
      <c r="Q238" s="28"/>
      <c r="R238" s="28"/>
      <c r="S238" s="28"/>
      <c r="T238" s="28"/>
      <c r="U238" s="28"/>
      <c r="V238" s="28"/>
      <c r="W238" s="28"/>
      <c r="X238" s="18"/>
      <c r="Y238" s="264">
        <f>'AMZN Auto Part MASTER'!$GO$26</f>
        <v>0</v>
      </c>
      <c r="Z238" s="18"/>
      <c r="AA238" s="18"/>
      <c r="AB238" s="225"/>
      <c r="AC238" s="225"/>
      <c r="AD238" s="225"/>
      <c r="AE238" s="225"/>
      <c r="AF238" s="20"/>
      <c r="AG238" s="264">
        <f>'AMZN Auto Part MASTER'!$GO$27</f>
        <v>0</v>
      </c>
      <c r="AH238" s="66"/>
      <c r="AI238" s="264">
        <f>'AMZN Auto Part MASTER'!$GO$28</f>
        <v>0</v>
      </c>
      <c r="AJ238" s="235"/>
      <c r="AK238" s="363"/>
      <c r="AL238" s="223"/>
    </row>
    <row r="239" spans="3:38" s="2" customFormat="1" ht="15.75" customHeight="1">
      <c r="C239" s="260">
        <f>'AMZN Auto Part MASTER'!$GP$4</f>
        <v>0</v>
      </c>
      <c r="D239" s="17" t="s">
        <v>488</v>
      </c>
      <c r="E239" s="264">
        <f>'AMZN Auto Part MASTER'!$GP$15</f>
        <v>0</v>
      </c>
      <c r="F239" s="264">
        <f>'AMZN Auto Part MASTER'!$GP$16</f>
        <v>0</v>
      </c>
      <c r="G239" s="264">
        <f>'AMZN Auto Part MASTER'!$GP$17</f>
        <v>0</v>
      </c>
      <c r="H239" s="264">
        <f>'AMZN Auto Part MASTER'!$GP$18</f>
        <v>0</v>
      </c>
      <c r="I239" s="264">
        <f>'AMZN Auto Part MASTER'!$GP$19</f>
        <v>0</v>
      </c>
      <c r="J239" s="264">
        <f>'AMZN Auto Part MASTER'!$GP$20</f>
        <v>0</v>
      </c>
      <c r="K239" s="264">
        <f>'AMZN Auto Part MASTER'!$GP$21</f>
        <v>0</v>
      </c>
      <c r="L239" s="264">
        <f>'AMZN Auto Part MASTER'!$GP$22</f>
        <v>0</v>
      </c>
      <c r="M239" s="264">
        <f>'AMZN Auto Part MASTER'!$GP$23</f>
        <v>0</v>
      </c>
      <c r="N239" s="264">
        <f>'AMZN Auto Part MASTER'!$GP$24</f>
        <v>0</v>
      </c>
      <c r="O239" s="28"/>
      <c r="P239" s="264">
        <f>'AMZN Auto Part MASTER'!$GP$25</f>
        <v>0</v>
      </c>
      <c r="Q239" s="28"/>
      <c r="R239" s="28"/>
      <c r="S239" s="28"/>
      <c r="T239" s="28"/>
      <c r="U239" s="28"/>
      <c r="V239" s="28"/>
      <c r="W239" s="28"/>
      <c r="X239" s="18"/>
      <c r="Y239" s="264">
        <f>'AMZN Auto Part MASTER'!$GP$26</f>
        <v>0</v>
      </c>
      <c r="Z239" s="18"/>
      <c r="AA239" s="18"/>
      <c r="AB239" s="225"/>
      <c r="AC239" s="225"/>
      <c r="AD239" s="225"/>
      <c r="AE239" s="225"/>
      <c r="AF239" s="20"/>
      <c r="AG239" s="264">
        <f>'AMZN Auto Part MASTER'!$GP$27</f>
        <v>0</v>
      </c>
      <c r="AH239" s="66"/>
      <c r="AI239" s="264">
        <f>'AMZN Auto Part MASTER'!$GP$28</f>
        <v>0</v>
      </c>
      <c r="AJ239" s="235"/>
      <c r="AK239" s="363"/>
      <c r="AL239" s="223"/>
    </row>
    <row r="240" spans="3:38" s="2" customFormat="1" ht="15.75" customHeight="1">
      <c r="C240" s="260">
        <f>'AMZN Auto Part MASTER'!$GQ$4</f>
        <v>0</v>
      </c>
      <c r="D240" s="17" t="s">
        <v>489</v>
      </c>
      <c r="E240" s="264">
        <f>'AMZN Auto Part MASTER'!$GQ$15</f>
        <v>0</v>
      </c>
      <c r="F240" s="264">
        <f>'AMZN Auto Part MASTER'!$GQ$16</f>
        <v>0</v>
      </c>
      <c r="G240" s="264">
        <f>'AMZN Auto Part MASTER'!$GQ$17</f>
        <v>0</v>
      </c>
      <c r="H240" s="264">
        <f>'AMZN Auto Part MASTER'!$GQ$18</f>
        <v>0</v>
      </c>
      <c r="I240" s="264">
        <f>'AMZN Auto Part MASTER'!$GQ$19</f>
        <v>0</v>
      </c>
      <c r="J240" s="264">
        <f>'AMZN Auto Part MASTER'!$GQ$20</f>
        <v>0</v>
      </c>
      <c r="K240" s="264">
        <f>'AMZN Auto Part MASTER'!$GQ$21</f>
        <v>0</v>
      </c>
      <c r="L240" s="264">
        <f>'AMZN Auto Part MASTER'!$GQ$22</f>
        <v>0</v>
      </c>
      <c r="M240" s="264">
        <f>'AMZN Auto Part MASTER'!$GQ$23</f>
        <v>0</v>
      </c>
      <c r="N240" s="264">
        <f>'AMZN Auto Part MASTER'!$GQ$24</f>
        <v>0</v>
      </c>
      <c r="O240" s="28"/>
      <c r="P240" s="264">
        <f>'AMZN Auto Part MASTER'!$GQ$25</f>
        <v>0</v>
      </c>
      <c r="Q240" s="28"/>
      <c r="R240" s="28"/>
      <c r="S240" s="28"/>
      <c r="T240" s="28"/>
      <c r="U240" s="28"/>
      <c r="V240" s="28"/>
      <c r="W240" s="28"/>
      <c r="X240" s="18"/>
      <c r="Y240" s="264">
        <f>'AMZN Auto Part MASTER'!$GQ$26</f>
        <v>0</v>
      </c>
      <c r="Z240" s="18"/>
      <c r="AA240" s="18"/>
      <c r="AB240" s="225"/>
      <c r="AC240" s="225"/>
      <c r="AD240" s="225"/>
      <c r="AE240" s="225"/>
      <c r="AF240" s="20"/>
      <c r="AG240" s="264">
        <f>'AMZN Auto Part MASTER'!$GQ$27</f>
        <v>0</v>
      </c>
      <c r="AH240" s="66"/>
      <c r="AI240" s="264">
        <f>'AMZN Auto Part MASTER'!$GQ$28</f>
        <v>0</v>
      </c>
      <c r="AJ240" s="235"/>
      <c r="AK240" s="363"/>
      <c r="AL240" s="223"/>
    </row>
    <row r="241" spans="3:38" s="2" customFormat="1" ht="15.75" customHeight="1">
      <c r="C241" s="260">
        <f>'AMZN Auto Part MASTER'!$GR$4</f>
        <v>0</v>
      </c>
      <c r="D241" s="17" t="s">
        <v>490</v>
      </c>
      <c r="E241" s="264">
        <f>'AMZN Auto Part MASTER'!$GR$15</f>
        <v>0</v>
      </c>
      <c r="F241" s="264">
        <f>'AMZN Auto Part MASTER'!$GR$16</f>
        <v>0</v>
      </c>
      <c r="G241" s="264">
        <f>'AMZN Auto Part MASTER'!$GR$17</f>
        <v>0</v>
      </c>
      <c r="H241" s="264">
        <f>'AMZN Auto Part MASTER'!$GR$18</f>
        <v>0</v>
      </c>
      <c r="I241" s="264">
        <f>'AMZN Auto Part MASTER'!$GR$19</f>
        <v>0</v>
      </c>
      <c r="J241" s="264">
        <f>'AMZN Auto Part MASTER'!$GR$20</f>
        <v>0</v>
      </c>
      <c r="K241" s="264">
        <f>'AMZN Auto Part MASTER'!$GR$21</f>
        <v>0</v>
      </c>
      <c r="L241" s="264">
        <f>'AMZN Auto Part MASTER'!$GR$22</f>
        <v>0</v>
      </c>
      <c r="M241" s="264">
        <f>'AMZN Auto Part MASTER'!$GR$23</f>
        <v>0</v>
      </c>
      <c r="N241" s="264">
        <f>'AMZN Auto Part MASTER'!$GR$24</f>
        <v>0</v>
      </c>
      <c r="O241" s="28"/>
      <c r="P241" s="264">
        <f>'AMZN Auto Part MASTER'!$GR$25</f>
        <v>0</v>
      </c>
      <c r="Q241" s="28"/>
      <c r="R241" s="28"/>
      <c r="S241" s="28"/>
      <c r="T241" s="28"/>
      <c r="U241" s="28"/>
      <c r="V241" s="28"/>
      <c r="W241" s="28"/>
      <c r="X241" s="18"/>
      <c r="Y241" s="264">
        <f>'AMZN Auto Part MASTER'!$GR$26</f>
        <v>0</v>
      </c>
      <c r="Z241" s="18"/>
      <c r="AA241" s="18"/>
      <c r="AB241" s="225"/>
      <c r="AC241" s="225"/>
      <c r="AD241" s="225"/>
      <c r="AE241" s="225"/>
      <c r="AF241" s="20"/>
      <c r="AG241" s="264">
        <f>'AMZN Auto Part MASTER'!$GR$27</f>
        <v>0</v>
      </c>
      <c r="AH241" s="66"/>
      <c r="AI241" s="264">
        <f>'AMZN Auto Part MASTER'!$GR$28</f>
        <v>0</v>
      </c>
      <c r="AJ241" s="235"/>
      <c r="AK241" s="363"/>
      <c r="AL241" s="223"/>
    </row>
    <row r="242" spans="3:38" s="2" customFormat="1" ht="15.75" customHeight="1">
      <c r="C242" s="260">
        <f>'AMZN Auto Part MASTER'!$GS$4</f>
        <v>0</v>
      </c>
      <c r="D242" s="17" t="s">
        <v>491</v>
      </c>
      <c r="E242" s="264">
        <f>'AMZN Auto Part MASTER'!$GS$15</f>
        <v>0</v>
      </c>
      <c r="F242" s="264">
        <f>'AMZN Auto Part MASTER'!$GS$16</f>
        <v>0</v>
      </c>
      <c r="G242" s="264">
        <f>'AMZN Auto Part MASTER'!$GS$17</f>
        <v>0</v>
      </c>
      <c r="H242" s="264">
        <f>'AMZN Auto Part MASTER'!$GS$18</f>
        <v>0</v>
      </c>
      <c r="I242" s="264">
        <f>'AMZN Auto Part MASTER'!$GS$19</f>
        <v>0</v>
      </c>
      <c r="J242" s="264">
        <f>'AMZN Auto Part MASTER'!$GS$20</f>
        <v>0</v>
      </c>
      <c r="K242" s="264">
        <f>'AMZN Auto Part MASTER'!$GS$21</f>
        <v>0</v>
      </c>
      <c r="L242" s="264">
        <f>'AMZN Auto Part MASTER'!$GS$22</f>
        <v>0</v>
      </c>
      <c r="M242" s="264">
        <f>'AMZN Auto Part MASTER'!$GS$23</f>
        <v>0</v>
      </c>
      <c r="N242" s="264">
        <f>'AMZN Auto Part MASTER'!$GS$24</f>
        <v>0</v>
      </c>
      <c r="O242" s="28"/>
      <c r="P242" s="264">
        <f>'AMZN Auto Part MASTER'!$GS$25</f>
        <v>0</v>
      </c>
      <c r="Q242" s="28"/>
      <c r="R242" s="28"/>
      <c r="S242" s="28"/>
      <c r="T242" s="28"/>
      <c r="U242" s="28"/>
      <c r="V242" s="28"/>
      <c r="W242" s="28"/>
      <c r="X242" s="18"/>
      <c r="Y242" s="264">
        <f>'AMZN Auto Part MASTER'!$GS$26</f>
        <v>0</v>
      </c>
      <c r="Z242" s="18"/>
      <c r="AA242" s="18"/>
      <c r="AB242" s="225"/>
      <c r="AC242" s="225"/>
      <c r="AD242" s="225"/>
      <c r="AE242" s="225"/>
      <c r="AF242" s="20"/>
      <c r="AG242" s="264">
        <f>'AMZN Auto Part MASTER'!$GS$27</f>
        <v>0</v>
      </c>
      <c r="AH242" s="66"/>
      <c r="AI242" s="264">
        <f>'AMZN Auto Part MASTER'!$GS$28</f>
        <v>0</v>
      </c>
      <c r="AJ242" s="235"/>
      <c r="AK242" s="363"/>
      <c r="AL242" s="223"/>
    </row>
    <row r="243" spans="3:38" s="2" customFormat="1" ht="15.75" customHeight="1">
      <c r="C243" s="260">
        <f>'AMZN Auto Part MASTER'!$GT$4</f>
        <v>0</v>
      </c>
      <c r="D243" s="17" t="s">
        <v>492</v>
      </c>
      <c r="E243" s="264">
        <f>'AMZN Auto Part MASTER'!$GT$15</f>
        <v>0</v>
      </c>
      <c r="F243" s="264">
        <f>'AMZN Auto Part MASTER'!$GT$16</f>
        <v>0</v>
      </c>
      <c r="G243" s="264">
        <f>'AMZN Auto Part MASTER'!$GT$17</f>
        <v>0</v>
      </c>
      <c r="H243" s="264">
        <f>'AMZN Auto Part MASTER'!$GT$18</f>
        <v>0</v>
      </c>
      <c r="I243" s="264">
        <f>'AMZN Auto Part MASTER'!$GT$19</f>
        <v>0</v>
      </c>
      <c r="J243" s="264">
        <f>'AMZN Auto Part MASTER'!$GT$20</f>
        <v>0</v>
      </c>
      <c r="K243" s="264">
        <f>'AMZN Auto Part MASTER'!$GT$21</f>
        <v>0</v>
      </c>
      <c r="L243" s="264">
        <f>'AMZN Auto Part MASTER'!$GT$22</f>
        <v>0</v>
      </c>
      <c r="M243" s="264">
        <f>'AMZN Auto Part MASTER'!$GT$23</f>
        <v>0</v>
      </c>
      <c r="N243" s="264">
        <f>'AMZN Auto Part MASTER'!$GT$24</f>
        <v>0</v>
      </c>
      <c r="O243" s="28"/>
      <c r="P243" s="264">
        <f>'AMZN Auto Part MASTER'!$GT$25</f>
        <v>0</v>
      </c>
      <c r="Q243" s="28"/>
      <c r="R243" s="28"/>
      <c r="S243" s="28"/>
      <c r="T243" s="28"/>
      <c r="U243" s="28"/>
      <c r="V243" s="28"/>
      <c r="W243" s="28"/>
      <c r="X243" s="18"/>
      <c r="Y243" s="264">
        <f>'AMZN Auto Part MASTER'!$GT$26</f>
        <v>0</v>
      </c>
      <c r="Z243" s="18"/>
      <c r="AA243" s="18"/>
      <c r="AB243" s="225"/>
      <c r="AC243" s="225"/>
      <c r="AD243" s="225"/>
      <c r="AE243" s="225"/>
      <c r="AF243" s="20"/>
      <c r="AG243" s="264">
        <f>'AMZN Auto Part MASTER'!$GT$27</f>
        <v>0</v>
      </c>
      <c r="AH243" s="66"/>
      <c r="AI243" s="264">
        <f>'AMZN Auto Part MASTER'!$GT$28</f>
        <v>0</v>
      </c>
      <c r="AJ243" s="235"/>
      <c r="AK243" s="363"/>
      <c r="AL243" s="223"/>
    </row>
    <row r="244" spans="3:38" s="2" customFormat="1" ht="15.75" customHeight="1">
      <c r="C244" s="260">
        <f>'AMZN Auto Part MASTER'!$GU$4</f>
        <v>0</v>
      </c>
      <c r="D244" s="17" t="s">
        <v>493</v>
      </c>
      <c r="E244" s="264">
        <f>'AMZN Auto Part MASTER'!$GU$15</f>
        <v>0</v>
      </c>
      <c r="F244" s="264">
        <f>'AMZN Auto Part MASTER'!$GU$16</f>
        <v>0</v>
      </c>
      <c r="G244" s="264">
        <f>'AMZN Auto Part MASTER'!$GU$17</f>
        <v>0</v>
      </c>
      <c r="H244" s="264">
        <f>'AMZN Auto Part MASTER'!$GU$18</f>
        <v>0</v>
      </c>
      <c r="I244" s="264">
        <f>'AMZN Auto Part MASTER'!$GU$19</f>
        <v>0</v>
      </c>
      <c r="J244" s="264">
        <f>'AMZN Auto Part MASTER'!$GU$20</f>
        <v>0</v>
      </c>
      <c r="K244" s="264">
        <f>'AMZN Auto Part MASTER'!$GU$21</f>
        <v>0</v>
      </c>
      <c r="L244" s="264">
        <f>'AMZN Auto Part MASTER'!$GU$22</f>
        <v>0</v>
      </c>
      <c r="M244" s="264">
        <f>'AMZN Auto Part MASTER'!$GU$23</f>
        <v>0</v>
      </c>
      <c r="N244" s="264">
        <f>'AMZN Auto Part MASTER'!$GU$24</f>
        <v>0</v>
      </c>
      <c r="O244" s="28"/>
      <c r="P244" s="264">
        <f>'AMZN Auto Part MASTER'!$GU$25</f>
        <v>0</v>
      </c>
      <c r="Q244" s="28"/>
      <c r="R244" s="28"/>
      <c r="S244" s="28"/>
      <c r="T244" s="28"/>
      <c r="U244" s="28"/>
      <c r="V244" s="28"/>
      <c r="W244" s="28"/>
      <c r="X244" s="18"/>
      <c r="Y244" s="264">
        <f>'AMZN Auto Part MASTER'!$GU$26</f>
        <v>0</v>
      </c>
      <c r="Z244" s="18"/>
      <c r="AA244" s="18"/>
      <c r="AB244" s="225"/>
      <c r="AC244" s="225"/>
      <c r="AD244" s="225"/>
      <c r="AE244" s="225"/>
      <c r="AF244" s="20"/>
      <c r="AG244" s="264">
        <f>'AMZN Auto Part MASTER'!$GU$27</f>
        <v>0</v>
      </c>
      <c r="AH244" s="66"/>
      <c r="AI244" s="264">
        <f>'AMZN Auto Part MASTER'!$GU$28</f>
        <v>0</v>
      </c>
      <c r="AJ244" s="235"/>
      <c r="AK244" s="363"/>
      <c r="AL244" s="223"/>
    </row>
    <row r="245" spans="3:38" s="2" customFormat="1" ht="15.75" customHeight="1">
      <c r="W245" s="28"/>
      <c r="X245" s="18"/>
      <c r="Y245" s="18"/>
      <c r="Z245" s="18"/>
      <c r="AA245" s="18"/>
      <c r="AB245" s="20"/>
      <c r="AC245" s="20"/>
      <c r="AD245" s="20"/>
      <c r="AE245" s="20"/>
      <c r="AF245" s="20"/>
      <c r="AG245" s="66"/>
      <c r="AH245" s="66"/>
      <c r="AI245" s="66"/>
      <c r="AJ245" s="66"/>
      <c r="AK245" s="66"/>
      <c r="AL245" s="20"/>
    </row>
    <row r="246" spans="3:38" s="2" customFormat="1" ht="15.75" customHeight="1">
      <c r="W246" s="28"/>
      <c r="X246" s="18"/>
      <c r="Y246" s="18"/>
      <c r="Z246" s="18"/>
      <c r="AA246" s="18"/>
      <c r="AB246" s="20"/>
      <c r="AC246" s="20"/>
      <c r="AD246" s="20"/>
      <c r="AE246" s="20"/>
      <c r="AF246" s="20"/>
      <c r="AG246" s="66"/>
      <c r="AH246" s="66"/>
      <c r="AI246" s="66"/>
      <c r="AJ246" s="66"/>
      <c r="AK246" s="66"/>
      <c r="AL246" s="20"/>
    </row>
    <row r="247" spans="3:38" s="2" customFormat="1" ht="15.75" customHeight="1">
      <c r="W247" s="28"/>
      <c r="X247" s="18"/>
      <c r="Y247" s="18"/>
      <c r="Z247" s="18"/>
      <c r="AA247" s="18"/>
      <c r="AB247" s="20"/>
      <c r="AC247" s="20"/>
      <c r="AD247" s="20"/>
      <c r="AE247" s="20"/>
      <c r="AF247" s="20"/>
      <c r="AG247" s="66"/>
      <c r="AH247" s="66"/>
      <c r="AI247" s="66"/>
      <c r="AJ247" s="66"/>
      <c r="AK247" s="66"/>
      <c r="AL247" s="20"/>
    </row>
    <row r="248" spans="3:38" s="2" customFormat="1" ht="15.75" customHeight="1">
      <c r="W248" s="28"/>
      <c r="X248" s="18"/>
      <c r="Y248" s="18"/>
      <c r="Z248" s="18"/>
      <c r="AA248" s="18"/>
      <c r="AB248" s="20"/>
      <c r="AC248" s="20"/>
      <c r="AD248" s="20"/>
      <c r="AE248" s="20"/>
      <c r="AF248" s="20"/>
      <c r="AG248" s="66"/>
      <c r="AH248" s="66"/>
      <c r="AI248" s="66"/>
      <c r="AJ248" s="66"/>
      <c r="AK248" s="66"/>
      <c r="AL248" s="20"/>
    </row>
    <row r="249" spans="3:38" s="2" customFormat="1" ht="15.75" customHeight="1">
      <c r="W249" s="28"/>
      <c r="X249" s="18"/>
      <c r="Y249" s="18"/>
      <c r="Z249" s="18"/>
      <c r="AA249" s="18"/>
      <c r="AB249" s="20"/>
      <c r="AC249" s="20"/>
      <c r="AD249" s="20"/>
      <c r="AE249" s="20"/>
      <c r="AF249" s="20"/>
      <c r="AG249" s="66"/>
      <c r="AH249" s="66"/>
      <c r="AI249" s="66"/>
      <c r="AJ249" s="66"/>
      <c r="AK249" s="66"/>
      <c r="AL249" s="20"/>
    </row>
    <row r="250" spans="3:38" s="2" customFormat="1" ht="15.75" customHeight="1">
      <c r="W250" s="28"/>
      <c r="X250" s="18"/>
      <c r="Y250" s="18"/>
      <c r="Z250" s="18"/>
      <c r="AA250" s="18"/>
      <c r="AB250" s="20"/>
      <c r="AC250" s="20"/>
      <c r="AD250" s="20"/>
      <c r="AE250" s="20"/>
      <c r="AF250" s="20"/>
      <c r="AG250" s="66"/>
      <c r="AH250" s="66"/>
      <c r="AI250" s="66"/>
      <c r="AJ250" s="66"/>
      <c r="AK250" s="66"/>
      <c r="AL250" s="20"/>
    </row>
    <row r="251" spans="3:38" s="2" customFormat="1" ht="15.75" customHeight="1">
      <c r="D251" s="17"/>
      <c r="E251" s="40"/>
      <c r="F251" s="40"/>
      <c r="G251" s="40"/>
      <c r="H251" s="40"/>
      <c r="I251" s="40"/>
      <c r="J251" s="40"/>
      <c r="K251" s="40"/>
      <c r="L251" s="40"/>
      <c r="M251" s="40"/>
      <c r="N251" s="74"/>
      <c r="O251" s="28"/>
      <c r="P251" s="28"/>
      <c r="Q251" s="28"/>
      <c r="R251" s="28"/>
      <c r="S251" s="28"/>
      <c r="T251" s="28"/>
      <c r="U251" s="28"/>
      <c r="V251" s="28"/>
      <c r="W251" s="28"/>
      <c r="X251" s="18"/>
      <c r="Y251" s="18"/>
      <c r="Z251" s="18"/>
      <c r="AA251" s="18"/>
      <c r="AB251" s="20"/>
      <c r="AC251" s="20"/>
      <c r="AD251" s="20"/>
      <c r="AE251" s="20"/>
      <c r="AF251" s="20"/>
      <c r="AG251" s="66"/>
      <c r="AH251" s="66"/>
      <c r="AI251" s="66"/>
      <c r="AJ251" s="66"/>
      <c r="AK251" s="66"/>
      <c r="AL251" s="20"/>
    </row>
    <row r="252" spans="3:38" s="2" customFormat="1" ht="15.75" customHeight="1">
      <c r="D252" s="17"/>
      <c r="E252" s="40"/>
      <c r="F252" s="40"/>
      <c r="G252" s="40"/>
      <c r="H252" s="40"/>
      <c r="I252" s="40"/>
      <c r="J252" s="40"/>
      <c r="K252" s="40"/>
      <c r="L252" s="40"/>
      <c r="M252" s="40"/>
      <c r="N252" s="74"/>
      <c r="O252" s="28"/>
      <c r="P252" s="28"/>
      <c r="Q252" s="28"/>
      <c r="R252" s="28"/>
      <c r="S252" s="28"/>
      <c r="T252" s="28"/>
      <c r="U252" s="28"/>
      <c r="V252" s="28"/>
      <c r="W252" s="28"/>
      <c r="X252" s="18"/>
      <c r="Y252" s="18"/>
      <c r="Z252" s="18"/>
      <c r="AA252" s="18"/>
      <c r="AB252" s="20"/>
      <c r="AC252" s="20"/>
      <c r="AD252" s="20"/>
      <c r="AE252" s="20"/>
      <c r="AF252" s="20"/>
      <c r="AG252" s="66"/>
      <c r="AH252" s="66"/>
      <c r="AI252" s="66"/>
      <c r="AJ252" s="66"/>
      <c r="AK252" s="66"/>
      <c r="AL252" s="20"/>
    </row>
    <row r="253" spans="3:38" s="2" customFormat="1" ht="15.75" customHeight="1">
      <c r="D253" s="17"/>
      <c r="E253" s="40"/>
      <c r="F253" s="40"/>
      <c r="G253" s="40"/>
      <c r="H253" s="40"/>
      <c r="I253" s="40"/>
      <c r="J253" s="40"/>
      <c r="K253" s="40"/>
      <c r="L253" s="40"/>
      <c r="M253" s="40"/>
      <c r="N253" s="74"/>
      <c r="O253" s="28"/>
      <c r="P253" s="28"/>
      <c r="Q253" s="28"/>
      <c r="R253" s="28"/>
      <c r="S253" s="28"/>
      <c r="T253" s="28"/>
      <c r="U253" s="28"/>
      <c r="V253" s="28"/>
      <c r="W253" s="28"/>
      <c r="X253" s="18"/>
      <c r="Y253" s="18"/>
      <c r="Z253" s="18"/>
      <c r="AA253" s="18"/>
      <c r="AB253" s="20"/>
      <c r="AC253" s="20"/>
      <c r="AD253" s="20"/>
      <c r="AE253" s="20"/>
      <c r="AF253" s="20"/>
      <c r="AG253" s="66"/>
      <c r="AH253" s="66"/>
      <c r="AI253" s="66"/>
      <c r="AJ253" s="66"/>
      <c r="AK253" s="66"/>
      <c r="AL253" s="20"/>
    </row>
    <row r="254" spans="3:38" s="2" customFormat="1" ht="15.75" customHeight="1">
      <c r="D254" s="17"/>
      <c r="E254" s="40"/>
      <c r="F254" s="40"/>
      <c r="G254" s="40"/>
      <c r="H254" s="40"/>
      <c r="I254" s="40"/>
      <c r="J254" s="40"/>
      <c r="K254" s="40"/>
      <c r="L254" s="40"/>
      <c r="M254" s="40"/>
      <c r="N254" s="74"/>
      <c r="O254" s="28"/>
      <c r="P254" s="28"/>
      <c r="Q254" s="28"/>
      <c r="R254" s="28"/>
      <c r="S254" s="28"/>
      <c r="T254" s="28"/>
      <c r="U254" s="28"/>
      <c r="V254" s="28"/>
      <c r="W254" s="28"/>
      <c r="X254" s="18"/>
      <c r="Y254" s="18"/>
      <c r="Z254" s="18"/>
      <c r="AA254" s="18"/>
      <c r="AB254" s="20"/>
      <c r="AC254" s="20"/>
      <c r="AD254" s="20"/>
      <c r="AE254" s="20"/>
      <c r="AF254" s="20"/>
      <c r="AG254" s="66"/>
      <c r="AH254" s="66"/>
      <c r="AI254" s="66"/>
      <c r="AJ254" s="66"/>
      <c r="AK254" s="66"/>
      <c r="AL254" s="20"/>
    </row>
    <row r="255" spans="3:38" s="2" customFormat="1" ht="15.75" customHeight="1">
      <c r="D255" s="17"/>
      <c r="E255" s="40"/>
      <c r="F255" s="40"/>
      <c r="G255" s="40"/>
      <c r="H255" s="40"/>
      <c r="I255" s="40"/>
      <c r="J255" s="40"/>
      <c r="K255" s="40"/>
      <c r="L255" s="40"/>
      <c r="M255" s="40"/>
      <c r="N255" s="74"/>
      <c r="O255" s="28"/>
      <c r="P255" s="28"/>
      <c r="Q255" s="28"/>
      <c r="R255" s="28"/>
      <c r="S255" s="28"/>
      <c r="T255" s="28"/>
      <c r="U255" s="28"/>
      <c r="V255" s="28"/>
      <c r="W255" s="28"/>
      <c r="X255" s="18"/>
      <c r="Y255" s="18"/>
      <c r="Z255" s="18"/>
      <c r="AA255" s="18"/>
      <c r="AB255" s="20"/>
      <c r="AC255" s="20"/>
      <c r="AD255" s="20"/>
      <c r="AE255" s="20"/>
      <c r="AF255" s="20"/>
      <c r="AG255" s="66"/>
      <c r="AH255" s="66"/>
      <c r="AI255" s="66"/>
      <c r="AJ255" s="66"/>
      <c r="AK255" s="66"/>
      <c r="AL255" s="20"/>
    </row>
    <row r="256" spans="3:38" s="2" customFormat="1" ht="15.75" customHeight="1">
      <c r="D256" s="17"/>
      <c r="E256" s="40"/>
      <c r="F256" s="40"/>
      <c r="G256" s="40"/>
      <c r="H256" s="40"/>
      <c r="I256" s="40"/>
      <c r="J256" s="40"/>
      <c r="K256" s="40"/>
      <c r="L256" s="40"/>
      <c r="M256" s="40"/>
      <c r="N256" s="74"/>
      <c r="O256" s="28"/>
      <c r="P256" s="28"/>
      <c r="Q256" s="28"/>
      <c r="R256" s="28"/>
      <c r="S256" s="28"/>
      <c r="T256" s="28"/>
      <c r="U256" s="28"/>
      <c r="V256" s="28"/>
      <c r="W256" s="28"/>
      <c r="X256" s="18"/>
      <c r="Y256" s="18"/>
      <c r="Z256" s="18"/>
      <c r="AA256" s="18"/>
      <c r="AB256" s="20"/>
      <c r="AC256" s="20"/>
      <c r="AD256" s="20"/>
      <c r="AE256" s="20"/>
      <c r="AF256" s="20"/>
      <c r="AG256" s="66"/>
      <c r="AH256" s="66"/>
      <c r="AI256" s="66"/>
      <c r="AJ256" s="66"/>
      <c r="AK256" s="66"/>
      <c r="AL256" s="20"/>
    </row>
    <row r="257" spans="4:38" s="2" customFormat="1" ht="15.75" customHeight="1">
      <c r="D257" s="17"/>
      <c r="E257" s="40"/>
      <c r="F257" s="40"/>
      <c r="G257" s="40"/>
      <c r="H257" s="40"/>
      <c r="I257" s="40"/>
      <c r="J257" s="40"/>
      <c r="K257" s="40"/>
      <c r="L257" s="40"/>
      <c r="M257" s="40"/>
      <c r="N257" s="74"/>
      <c r="O257" s="28"/>
      <c r="P257" s="28"/>
      <c r="Q257" s="28"/>
      <c r="R257" s="28"/>
      <c r="S257" s="28"/>
      <c r="T257" s="28"/>
      <c r="U257" s="28"/>
      <c r="V257" s="28"/>
      <c r="W257" s="28"/>
      <c r="X257" s="18"/>
      <c r="Y257" s="18"/>
      <c r="Z257" s="18"/>
      <c r="AA257" s="18"/>
      <c r="AB257" s="20"/>
      <c r="AC257" s="20"/>
      <c r="AD257" s="20"/>
      <c r="AE257" s="20"/>
      <c r="AF257" s="20"/>
      <c r="AG257" s="66"/>
      <c r="AH257" s="66"/>
      <c r="AI257" s="66"/>
      <c r="AJ257" s="66"/>
      <c r="AK257" s="66"/>
      <c r="AL257" s="20"/>
    </row>
    <row r="258" spans="4:38" s="2" customFormat="1" ht="15.75" customHeight="1">
      <c r="D258" s="17"/>
      <c r="E258" s="40"/>
      <c r="F258" s="40"/>
      <c r="G258" s="40"/>
      <c r="H258" s="40"/>
      <c r="I258" s="40"/>
      <c r="J258" s="40"/>
      <c r="K258" s="40"/>
      <c r="L258" s="40"/>
      <c r="M258" s="40"/>
      <c r="N258" s="74"/>
      <c r="O258" s="28"/>
      <c r="P258" s="28"/>
      <c r="Q258" s="28"/>
      <c r="R258" s="28"/>
      <c r="S258" s="28"/>
      <c r="T258" s="28"/>
      <c r="U258" s="28"/>
      <c r="V258" s="28"/>
      <c r="W258" s="28"/>
      <c r="X258" s="18"/>
      <c r="Y258" s="18"/>
      <c r="Z258" s="18"/>
      <c r="AA258" s="18"/>
      <c r="AB258" s="20"/>
      <c r="AC258" s="20"/>
      <c r="AD258" s="20"/>
      <c r="AE258" s="20"/>
      <c r="AF258" s="20"/>
      <c r="AG258" s="66"/>
      <c r="AH258" s="66"/>
      <c r="AI258" s="66"/>
      <c r="AJ258" s="66"/>
      <c r="AK258" s="66"/>
      <c r="AL258" s="20"/>
    </row>
    <row r="259" spans="4:38" s="2" customFormat="1" ht="15.75" customHeight="1">
      <c r="D259" s="17"/>
      <c r="E259" s="40"/>
      <c r="F259" s="40"/>
      <c r="G259" s="40"/>
      <c r="H259" s="40"/>
      <c r="I259" s="40"/>
      <c r="J259" s="40"/>
      <c r="K259" s="40"/>
      <c r="L259" s="40"/>
      <c r="M259" s="40"/>
      <c r="N259" s="74"/>
      <c r="O259" s="28"/>
      <c r="P259" s="28"/>
      <c r="Q259" s="28"/>
      <c r="R259" s="28"/>
      <c r="S259" s="28"/>
      <c r="T259" s="28"/>
      <c r="U259" s="28"/>
      <c r="V259" s="28"/>
      <c r="W259" s="28"/>
      <c r="X259" s="18"/>
      <c r="Y259" s="18"/>
      <c r="Z259" s="18"/>
      <c r="AA259" s="18"/>
      <c r="AB259" s="20"/>
      <c r="AC259" s="20"/>
      <c r="AD259" s="20"/>
      <c r="AE259" s="20"/>
      <c r="AF259" s="20"/>
      <c r="AG259" s="66"/>
      <c r="AH259" s="66"/>
      <c r="AI259" s="66"/>
      <c r="AJ259" s="66"/>
      <c r="AK259" s="66"/>
      <c r="AL259" s="20"/>
    </row>
    <row r="260" spans="4:38" s="2" customFormat="1" ht="15.75" customHeight="1">
      <c r="D260" s="17"/>
      <c r="E260" s="40"/>
      <c r="F260" s="40"/>
      <c r="G260" s="40"/>
      <c r="H260" s="40"/>
      <c r="I260" s="40"/>
      <c r="J260" s="40"/>
      <c r="K260" s="40"/>
      <c r="L260" s="40"/>
      <c r="M260" s="40"/>
      <c r="N260" s="74"/>
      <c r="O260" s="28"/>
      <c r="P260" s="28"/>
      <c r="Q260" s="28"/>
      <c r="R260" s="28"/>
      <c r="S260" s="28"/>
      <c r="T260" s="28"/>
      <c r="U260" s="28"/>
      <c r="V260" s="28"/>
      <c r="W260" s="28"/>
      <c r="X260" s="18"/>
      <c r="Y260" s="18"/>
      <c r="Z260" s="18"/>
      <c r="AA260" s="18"/>
      <c r="AB260" s="20"/>
      <c r="AC260" s="20"/>
      <c r="AD260" s="20"/>
      <c r="AE260" s="20"/>
      <c r="AF260" s="20"/>
      <c r="AG260" s="66"/>
      <c r="AH260" s="66"/>
      <c r="AI260" s="66"/>
      <c r="AJ260" s="66"/>
      <c r="AK260" s="66"/>
      <c r="AL260" s="20"/>
    </row>
    <row r="261" spans="4:38" s="2" customFormat="1" ht="15.75" customHeight="1">
      <c r="D261" s="17"/>
      <c r="E261" s="40"/>
      <c r="F261" s="40"/>
      <c r="G261" s="40"/>
      <c r="H261" s="40"/>
      <c r="I261" s="40"/>
      <c r="J261" s="40"/>
      <c r="K261" s="40"/>
      <c r="L261" s="40"/>
      <c r="M261" s="40"/>
      <c r="N261" s="74"/>
      <c r="O261" s="28"/>
      <c r="P261" s="28"/>
      <c r="Q261" s="28"/>
      <c r="R261" s="28"/>
      <c r="S261" s="28"/>
      <c r="T261" s="28"/>
      <c r="U261" s="28"/>
      <c r="V261" s="28"/>
      <c r="W261" s="28"/>
      <c r="X261" s="18"/>
      <c r="Y261" s="18"/>
      <c r="Z261" s="18"/>
      <c r="AA261" s="18"/>
      <c r="AB261" s="20"/>
      <c r="AC261" s="20"/>
      <c r="AD261" s="20"/>
      <c r="AE261" s="20"/>
      <c r="AF261" s="20"/>
      <c r="AG261" s="66"/>
      <c r="AH261" s="66"/>
      <c r="AI261" s="66"/>
      <c r="AJ261" s="66"/>
      <c r="AK261" s="66"/>
      <c r="AL261" s="20"/>
    </row>
    <row r="262" spans="4:38" s="2" customFormat="1" ht="15.75" customHeight="1">
      <c r="D262" s="17"/>
      <c r="E262" s="40"/>
      <c r="F262" s="40"/>
      <c r="G262" s="40"/>
      <c r="H262" s="40"/>
      <c r="I262" s="40"/>
      <c r="J262" s="40"/>
      <c r="K262" s="40"/>
      <c r="L262" s="40"/>
      <c r="M262" s="40"/>
      <c r="N262" s="74"/>
      <c r="O262" s="28"/>
      <c r="P262" s="28"/>
      <c r="Q262" s="28"/>
      <c r="R262" s="28"/>
      <c r="S262" s="28"/>
      <c r="T262" s="28"/>
      <c r="U262" s="28"/>
      <c r="V262" s="28"/>
      <c r="W262" s="28"/>
      <c r="X262" s="18"/>
      <c r="Y262" s="18"/>
      <c r="Z262" s="18"/>
      <c r="AA262" s="18"/>
      <c r="AB262" s="20"/>
      <c r="AC262" s="20"/>
      <c r="AD262" s="20"/>
      <c r="AE262" s="20"/>
      <c r="AF262" s="20"/>
      <c r="AG262" s="66"/>
      <c r="AH262" s="66"/>
      <c r="AI262" s="66"/>
      <c r="AJ262" s="66"/>
      <c r="AK262" s="66"/>
      <c r="AL262" s="20"/>
    </row>
    <row r="263" spans="4:38" s="2" customFormat="1" ht="15.75" customHeight="1">
      <c r="D263" s="17"/>
      <c r="E263" s="40"/>
      <c r="F263" s="40"/>
      <c r="G263" s="40"/>
      <c r="H263" s="40"/>
      <c r="I263" s="40"/>
      <c r="J263" s="40"/>
      <c r="K263" s="40"/>
      <c r="L263" s="40"/>
      <c r="M263" s="40"/>
      <c r="N263" s="74"/>
      <c r="O263" s="28"/>
      <c r="P263" s="28"/>
      <c r="Q263" s="28"/>
      <c r="R263" s="28"/>
      <c r="S263" s="28"/>
      <c r="T263" s="28"/>
      <c r="U263" s="28"/>
      <c r="V263" s="28"/>
      <c r="W263" s="28"/>
      <c r="X263" s="18"/>
      <c r="Y263" s="18"/>
      <c r="Z263" s="18"/>
      <c r="AA263" s="18"/>
      <c r="AB263" s="20"/>
      <c r="AC263" s="20"/>
      <c r="AD263" s="20"/>
      <c r="AE263" s="20"/>
      <c r="AF263" s="20"/>
      <c r="AG263" s="66"/>
      <c r="AH263" s="66"/>
      <c r="AI263" s="66"/>
      <c r="AJ263" s="66"/>
      <c r="AK263" s="66"/>
      <c r="AL263" s="20"/>
    </row>
    <row r="264" spans="4:38" s="2" customFormat="1" ht="15.75" customHeight="1">
      <c r="D264" s="17"/>
      <c r="E264" s="40"/>
      <c r="F264" s="40"/>
      <c r="G264" s="40"/>
      <c r="H264" s="40"/>
      <c r="I264" s="40"/>
      <c r="J264" s="40"/>
      <c r="K264" s="40"/>
      <c r="L264" s="40"/>
      <c r="M264" s="40"/>
      <c r="N264" s="74"/>
      <c r="O264" s="28"/>
      <c r="P264" s="28"/>
      <c r="Q264" s="28"/>
      <c r="R264" s="28"/>
      <c r="S264" s="28"/>
      <c r="T264" s="28"/>
      <c r="U264" s="28"/>
      <c r="V264" s="28"/>
      <c r="W264" s="28"/>
      <c r="X264" s="18"/>
      <c r="Y264" s="18"/>
      <c r="Z264" s="18"/>
      <c r="AA264" s="18"/>
      <c r="AB264" s="20"/>
      <c r="AC264" s="20"/>
      <c r="AD264" s="20"/>
      <c r="AE264" s="20"/>
      <c r="AF264" s="20"/>
      <c r="AG264" s="66"/>
      <c r="AH264" s="66"/>
      <c r="AI264" s="66"/>
      <c r="AJ264" s="66"/>
      <c r="AK264" s="66"/>
      <c r="AL264" s="20"/>
    </row>
    <row r="265" spans="4:38" s="2" customFormat="1" ht="15.75" customHeight="1">
      <c r="D265" s="17"/>
      <c r="E265" s="40"/>
      <c r="F265" s="40"/>
      <c r="G265" s="40"/>
      <c r="H265" s="40"/>
      <c r="I265" s="40"/>
      <c r="J265" s="40"/>
      <c r="K265" s="40"/>
      <c r="L265" s="40"/>
      <c r="M265" s="40"/>
      <c r="N265" s="74"/>
      <c r="O265" s="28"/>
      <c r="P265" s="28"/>
      <c r="Q265" s="28"/>
      <c r="R265" s="28"/>
      <c r="S265" s="28"/>
      <c r="T265" s="28"/>
      <c r="U265" s="28"/>
      <c r="V265" s="28"/>
      <c r="W265" s="28"/>
      <c r="X265" s="18"/>
      <c r="Y265" s="18"/>
      <c r="Z265" s="18"/>
      <c r="AA265" s="18"/>
      <c r="AB265" s="20"/>
      <c r="AC265" s="20"/>
      <c r="AD265" s="20"/>
      <c r="AE265" s="20"/>
      <c r="AF265" s="20"/>
      <c r="AG265" s="66"/>
      <c r="AH265" s="66"/>
      <c r="AI265" s="66"/>
      <c r="AJ265" s="66"/>
      <c r="AK265" s="66"/>
      <c r="AL265" s="20"/>
    </row>
    <row r="266" spans="4:38" s="2" customFormat="1" ht="15.75" customHeight="1">
      <c r="D266" s="17"/>
      <c r="E266" s="40"/>
      <c r="F266" s="40"/>
      <c r="G266" s="40"/>
      <c r="H266" s="40"/>
      <c r="I266" s="40"/>
      <c r="J266" s="40"/>
      <c r="K266" s="40"/>
      <c r="L266" s="40"/>
      <c r="M266" s="40"/>
      <c r="N266" s="74"/>
      <c r="O266" s="28"/>
      <c r="P266" s="28"/>
      <c r="Q266" s="28"/>
      <c r="R266" s="28"/>
      <c r="S266" s="28"/>
      <c r="T266" s="28"/>
      <c r="U266" s="28"/>
      <c r="V266" s="28"/>
      <c r="W266" s="28"/>
      <c r="X266" s="18"/>
      <c r="Y266" s="18"/>
      <c r="Z266" s="18"/>
      <c r="AA266" s="18"/>
      <c r="AB266" s="20"/>
      <c r="AC266" s="20"/>
      <c r="AD266" s="20"/>
      <c r="AE266" s="20"/>
      <c r="AF266" s="20"/>
      <c r="AG266" s="66"/>
      <c r="AH266" s="66"/>
      <c r="AI266" s="66"/>
      <c r="AJ266" s="66"/>
      <c r="AK266" s="66"/>
      <c r="AL266" s="20"/>
    </row>
    <row r="267" spans="4:38" s="2" customFormat="1" ht="15.75" customHeight="1">
      <c r="D267" s="17"/>
      <c r="E267" s="40"/>
      <c r="F267" s="40"/>
      <c r="G267" s="40"/>
      <c r="H267" s="40"/>
      <c r="I267" s="40"/>
      <c r="J267" s="40"/>
      <c r="K267" s="40"/>
      <c r="L267" s="40"/>
      <c r="M267" s="40"/>
      <c r="N267" s="74"/>
      <c r="O267" s="28"/>
      <c r="P267" s="28"/>
      <c r="Q267" s="28"/>
      <c r="R267" s="28"/>
      <c r="S267" s="28"/>
      <c r="T267" s="28"/>
      <c r="U267" s="28"/>
      <c r="V267" s="28"/>
      <c r="W267" s="28"/>
      <c r="X267" s="18"/>
      <c r="Y267" s="18"/>
      <c r="Z267" s="18"/>
      <c r="AA267" s="18"/>
      <c r="AB267" s="20"/>
      <c r="AC267" s="20"/>
      <c r="AD267" s="20"/>
      <c r="AE267" s="20"/>
      <c r="AF267" s="20"/>
      <c r="AG267" s="66"/>
      <c r="AH267" s="66"/>
      <c r="AI267" s="66"/>
      <c r="AJ267" s="66"/>
      <c r="AK267" s="66"/>
      <c r="AL267" s="20"/>
    </row>
    <row r="268" spans="4:38" s="2" customFormat="1" ht="15.75" customHeight="1">
      <c r="D268" s="17"/>
      <c r="E268" s="40"/>
      <c r="F268" s="40"/>
      <c r="G268" s="40"/>
      <c r="H268" s="40"/>
      <c r="I268" s="40"/>
      <c r="J268" s="40"/>
      <c r="K268" s="40"/>
      <c r="L268" s="40"/>
      <c r="M268" s="40"/>
      <c r="N268" s="74"/>
      <c r="O268" s="28"/>
      <c r="P268" s="28"/>
      <c r="Q268" s="28"/>
      <c r="R268" s="28"/>
      <c r="S268" s="28"/>
      <c r="T268" s="28"/>
      <c r="U268" s="28"/>
      <c r="V268" s="28"/>
      <c r="W268" s="28"/>
      <c r="X268" s="18"/>
      <c r="Y268" s="18"/>
      <c r="Z268" s="18"/>
      <c r="AA268" s="18"/>
      <c r="AB268" s="20"/>
      <c r="AC268" s="20"/>
      <c r="AD268" s="20"/>
      <c r="AE268" s="20"/>
      <c r="AF268" s="20"/>
      <c r="AG268" s="66"/>
      <c r="AH268" s="66"/>
      <c r="AI268" s="66"/>
      <c r="AJ268" s="66"/>
      <c r="AK268" s="66"/>
      <c r="AL268" s="20"/>
    </row>
    <row r="269" spans="4:38" s="2" customFormat="1" ht="15.75" customHeight="1">
      <c r="D269" s="17"/>
      <c r="E269" s="40"/>
      <c r="F269" s="40"/>
      <c r="G269" s="40"/>
      <c r="H269" s="40"/>
      <c r="I269" s="40"/>
      <c r="J269" s="40"/>
      <c r="K269" s="40"/>
      <c r="L269" s="40"/>
      <c r="M269" s="40"/>
      <c r="N269" s="74"/>
      <c r="O269" s="28"/>
      <c r="P269" s="28"/>
      <c r="Q269" s="28"/>
      <c r="R269" s="28"/>
      <c r="S269" s="28"/>
      <c r="T269" s="28"/>
      <c r="U269" s="28"/>
      <c r="V269" s="28"/>
      <c r="W269" s="28"/>
      <c r="X269" s="18"/>
      <c r="Y269" s="18"/>
      <c r="Z269" s="18"/>
      <c r="AA269" s="18"/>
      <c r="AB269" s="20"/>
      <c r="AC269" s="20"/>
      <c r="AD269" s="20"/>
      <c r="AE269" s="20"/>
      <c r="AF269" s="20"/>
      <c r="AG269" s="66"/>
      <c r="AH269" s="66"/>
      <c r="AI269" s="66"/>
      <c r="AJ269" s="66"/>
      <c r="AK269" s="66"/>
      <c r="AL269" s="20"/>
    </row>
    <row r="270" spans="4:38" s="2" customFormat="1" ht="15.75" customHeight="1">
      <c r="D270" s="17"/>
      <c r="E270" s="40"/>
      <c r="F270" s="40"/>
      <c r="G270" s="40"/>
      <c r="H270" s="40"/>
      <c r="I270" s="40"/>
      <c r="J270" s="40"/>
      <c r="K270" s="40"/>
      <c r="L270" s="40"/>
      <c r="M270" s="40"/>
      <c r="N270" s="74"/>
      <c r="O270" s="28"/>
      <c r="P270" s="28"/>
      <c r="Q270" s="28"/>
      <c r="R270" s="28"/>
      <c r="S270" s="28"/>
      <c r="T270" s="28"/>
      <c r="U270" s="28"/>
      <c r="V270" s="28"/>
      <c r="W270" s="28"/>
      <c r="X270" s="18"/>
      <c r="Y270" s="18"/>
      <c r="Z270" s="18"/>
      <c r="AA270" s="18"/>
      <c r="AB270" s="20"/>
      <c r="AC270" s="20"/>
      <c r="AD270" s="20"/>
      <c r="AE270" s="20"/>
      <c r="AF270" s="20"/>
      <c r="AG270" s="66"/>
      <c r="AH270" s="66"/>
      <c r="AI270" s="66"/>
      <c r="AJ270" s="66"/>
      <c r="AK270" s="66"/>
      <c r="AL270" s="20"/>
    </row>
    <row r="271" spans="4:38" s="2" customFormat="1" ht="15.75" customHeight="1">
      <c r="D271" s="17"/>
      <c r="E271" s="40"/>
      <c r="F271" s="40"/>
      <c r="G271" s="40"/>
      <c r="H271" s="40"/>
      <c r="I271" s="40"/>
      <c r="J271" s="40"/>
      <c r="K271" s="40"/>
      <c r="L271" s="40"/>
      <c r="M271" s="40"/>
      <c r="N271" s="74"/>
      <c r="O271" s="28"/>
      <c r="P271" s="28"/>
      <c r="Q271" s="28"/>
      <c r="R271" s="28"/>
      <c r="S271" s="28"/>
      <c r="T271" s="28"/>
      <c r="U271" s="28"/>
      <c r="V271" s="28"/>
      <c r="W271" s="28"/>
      <c r="X271" s="18"/>
      <c r="Y271" s="18"/>
      <c r="Z271" s="18"/>
      <c r="AA271" s="18"/>
      <c r="AB271" s="20"/>
      <c r="AC271" s="20"/>
      <c r="AD271" s="20"/>
      <c r="AE271" s="20"/>
      <c r="AF271" s="20"/>
      <c r="AG271" s="66"/>
      <c r="AH271" s="66"/>
      <c r="AI271" s="66"/>
      <c r="AJ271" s="66"/>
      <c r="AK271" s="66"/>
      <c r="AL271" s="20"/>
    </row>
    <row r="272" spans="4:38" s="2" customFormat="1" ht="15.75" customHeight="1">
      <c r="D272" s="17"/>
      <c r="E272" s="40"/>
      <c r="F272" s="40"/>
      <c r="G272" s="40"/>
      <c r="H272" s="40"/>
      <c r="I272" s="40"/>
      <c r="J272" s="40"/>
      <c r="K272" s="40"/>
      <c r="L272" s="40"/>
      <c r="M272" s="40"/>
      <c r="N272" s="74"/>
      <c r="O272" s="28"/>
      <c r="P272" s="28"/>
      <c r="Q272" s="28"/>
      <c r="R272" s="28"/>
      <c r="S272" s="28"/>
      <c r="T272" s="28"/>
      <c r="U272" s="28"/>
      <c r="V272" s="28"/>
      <c r="W272" s="28"/>
      <c r="X272" s="18"/>
      <c r="Y272" s="18"/>
      <c r="Z272" s="18"/>
      <c r="AA272" s="18"/>
      <c r="AB272" s="20"/>
      <c r="AC272" s="20"/>
      <c r="AD272" s="20"/>
      <c r="AE272" s="20"/>
      <c r="AF272" s="20"/>
      <c r="AG272" s="66"/>
      <c r="AH272" s="66"/>
      <c r="AI272" s="66"/>
      <c r="AJ272" s="66"/>
      <c r="AK272" s="66"/>
      <c r="AL272" s="20"/>
    </row>
    <row r="273" spans="4:38" s="2" customFormat="1" ht="15.75" customHeight="1">
      <c r="D273" s="17"/>
      <c r="E273" s="40"/>
      <c r="F273" s="40"/>
      <c r="G273" s="40"/>
      <c r="H273" s="40"/>
      <c r="I273" s="40"/>
      <c r="J273" s="40"/>
      <c r="K273" s="40"/>
      <c r="L273" s="40"/>
      <c r="M273" s="40"/>
      <c r="N273" s="74"/>
      <c r="O273" s="28"/>
      <c r="P273" s="28"/>
      <c r="Q273" s="28"/>
      <c r="R273" s="28"/>
      <c r="S273" s="28"/>
      <c r="T273" s="28"/>
      <c r="U273" s="28"/>
      <c r="V273" s="28"/>
      <c r="W273" s="28"/>
      <c r="X273" s="18"/>
      <c r="Y273" s="18"/>
      <c r="Z273" s="18"/>
      <c r="AA273" s="18"/>
      <c r="AB273" s="20"/>
      <c r="AC273" s="20"/>
      <c r="AD273" s="20"/>
      <c r="AE273" s="20"/>
      <c r="AF273" s="20"/>
      <c r="AG273" s="66"/>
      <c r="AH273" s="66"/>
      <c r="AI273" s="66"/>
      <c r="AJ273" s="66"/>
      <c r="AK273" s="66"/>
      <c r="AL273" s="20"/>
    </row>
    <row r="274" spans="4:38" s="2" customFormat="1" ht="15.75" customHeight="1">
      <c r="D274" s="17"/>
      <c r="E274" s="40"/>
      <c r="F274" s="40"/>
      <c r="G274" s="40"/>
      <c r="H274" s="40"/>
      <c r="I274" s="40"/>
      <c r="J274" s="40"/>
      <c r="K274" s="40"/>
      <c r="L274" s="40"/>
      <c r="M274" s="40"/>
      <c r="N274" s="74"/>
      <c r="O274" s="28"/>
      <c r="P274" s="28"/>
      <c r="Q274" s="28"/>
      <c r="R274" s="28"/>
      <c r="S274" s="28"/>
      <c r="T274" s="28"/>
      <c r="U274" s="28"/>
      <c r="V274" s="28"/>
      <c r="W274" s="28"/>
      <c r="X274" s="18"/>
      <c r="Y274" s="18"/>
      <c r="Z274" s="18"/>
      <c r="AA274" s="18"/>
      <c r="AB274" s="20"/>
      <c r="AC274" s="20"/>
      <c r="AD274" s="20"/>
      <c r="AE274" s="20"/>
      <c r="AF274" s="20"/>
      <c r="AG274" s="66"/>
      <c r="AH274" s="66"/>
      <c r="AI274" s="66"/>
      <c r="AJ274" s="66"/>
      <c r="AK274" s="66"/>
      <c r="AL274" s="20"/>
    </row>
    <row r="275" spans="4:38" s="2" customFormat="1" ht="15.75" customHeight="1">
      <c r="D275" s="17"/>
      <c r="E275" s="40"/>
      <c r="F275" s="40"/>
      <c r="G275" s="40"/>
      <c r="H275" s="40"/>
      <c r="I275" s="40"/>
      <c r="J275" s="40"/>
      <c r="K275" s="40"/>
      <c r="L275" s="40"/>
      <c r="M275" s="40"/>
      <c r="N275" s="74"/>
      <c r="O275" s="28"/>
      <c r="P275" s="28"/>
      <c r="Q275" s="28"/>
      <c r="R275" s="28"/>
      <c r="S275" s="28"/>
      <c r="T275" s="28"/>
      <c r="U275" s="28"/>
      <c r="V275" s="28"/>
      <c r="W275" s="28"/>
      <c r="X275" s="18"/>
      <c r="Y275" s="18"/>
      <c r="Z275" s="18"/>
      <c r="AA275" s="18"/>
      <c r="AB275" s="20"/>
      <c r="AC275" s="20"/>
      <c r="AD275" s="20"/>
      <c r="AE275" s="20"/>
      <c r="AF275" s="20"/>
      <c r="AG275" s="66"/>
      <c r="AH275" s="66"/>
      <c r="AI275" s="66"/>
      <c r="AJ275" s="66"/>
      <c r="AK275" s="66"/>
      <c r="AL275" s="20"/>
    </row>
    <row r="276" spans="4:38" s="2" customFormat="1" ht="15.75" customHeight="1">
      <c r="D276" s="17"/>
      <c r="E276" s="40"/>
      <c r="F276" s="40"/>
      <c r="G276" s="40"/>
      <c r="H276" s="40"/>
      <c r="I276" s="40"/>
      <c r="J276" s="40"/>
      <c r="K276" s="40"/>
      <c r="L276" s="40"/>
      <c r="M276" s="40"/>
      <c r="N276" s="74"/>
      <c r="O276" s="28"/>
      <c r="P276" s="28"/>
      <c r="Q276" s="28"/>
      <c r="R276" s="28"/>
      <c r="S276" s="28"/>
      <c r="T276" s="28"/>
      <c r="U276" s="28"/>
      <c r="V276" s="28"/>
      <c r="W276" s="28"/>
      <c r="X276" s="18"/>
      <c r="Y276" s="18"/>
      <c r="Z276" s="18"/>
      <c r="AA276" s="18"/>
      <c r="AB276" s="20"/>
      <c r="AC276" s="20"/>
      <c r="AD276" s="20"/>
      <c r="AE276" s="20"/>
      <c r="AF276" s="20"/>
      <c r="AG276" s="66"/>
      <c r="AH276" s="66"/>
      <c r="AI276" s="66"/>
      <c r="AJ276" s="66"/>
      <c r="AK276" s="66"/>
      <c r="AL276" s="20"/>
    </row>
    <row r="277" spans="4:38" s="2" customFormat="1" ht="15.75" customHeight="1">
      <c r="D277" s="17"/>
      <c r="E277" s="40"/>
      <c r="F277" s="40"/>
      <c r="G277" s="40"/>
      <c r="H277" s="40"/>
      <c r="I277" s="40"/>
      <c r="J277" s="40"/>
      <c r="K277" s="40"/>
      <c r="L277" s="40"/>
      <c r="M277" s="40"/>
      <c r="N277" s="74"/>
      <c r="O277" s="28"/>
      <c r="P277" s="28"/>
      <c r="Q277" s="28"/>
      <c r="R277" s="28"/>
      <c r="S277" s="28"/>
      <c r="T277" s="28"/>
      <c r="U277" s="28"/>
      <c r="V277" s="28"/>
      <c r="W277" s="28"/>
      <c r="X277" s="18"/>
      <c r="Y277" s="18"/>
      <c r="Z277" s="18"/>
      <c r="AA277" s="18"/>
      <c r="AB277" s="20"/>
      <c r="AC277" s="20"/>
      <c r="AD277" s="20"/>
      <c r="AE277" s="20"/>
      <c r="AF277" s="20"/>
      <c r="AG277" s="66"/>
      <c r="AH277" s="66"/>
      <c r="AI277" s="66"/>
      <c r="AJ277" s="66"/>
      <c r="AK277" s="66"/>
      <c r="AL277" s="20"/>
    </row>
    <row r="278" spans="4:38" s="2" customFormat="1" ht="15.75" customHeight="1">
      <c r="D278" s="17"/>
      <c r="E278" s="40"/>
      <c r="F278" s="40"/>
      <c r="G278" s="40"/>
      <c r="H278" s="40"/>
      <c r="I278" s="40"/>
      <c r="J278" s="40"/>
      <c r="K278" s="40"/>
      <c r="L278" s="40"/>
      <c r="M278" s="40"/>
      <c r="N278" s="74"/>
      <c r="O278" s="28"/>
      <c r="P278" s="28"/>
      <c r="Q278" s="28"/>
      <c r="R278" s="28"/>
      <c r="S278" s="28"/>
      <c r="T278" s="28"/>
      <c r="U278" s="28"/>
      <c r="V278" s="28"/>
      <c r="W278" s="28"/>
      <c r="X278" s="18"/>
      <c r="Y278" s="18"/>
      <c r="Z278" s="18"/>
      <c r="AA278" s="18"/>
      <c r="AB278" s="20"/>
      <c r="AC278" s="20"/>
      <c r="AD278" s="20"/>
      <c r="AE278" s="20"/>
      <c r="AF278" s="20"/>
      <c r="AG278" s="66"/>
      <c r="AH278" s="66"/>
      <c r="AI278" s="66"/>
      <c r="AJ278" s="66"/>
      <c r="AK278" s="66"/>
      <c r="AL278" s="20"/>
    </row>
    <row r="279" spans="4:38" s="2" customFormat="1" ht="15.75" customHeight="1">
      <c r="D279" s="17"/>
      <c r="E279" s="40"/>
      <c r="F279" s="40"/>
      <c r="G279" s="40"/>
      <c r="H279" s="40"/>
      <c r="I279" s="40"/>
      <c r="J279" s="40"/>
      <c r="K279" s="40"/>
      <c r="L279" s="40"/>
      <c r="M279" s="40"/>
      <c r="N279" s="74"/>
      <c r="O279" s="28"/>
      <c r="P279" s="28"/>
      <c r="Q279" s="28"/>
      <c r="R279" s="28"/>
      <c r="S279" s="28"/>
      <c r="T279" s="28"/>
      <c r="U279" s="28"/>
      <c r="V279" s="28"/>
      <c r="W279" s="28"/>
      <c r="X279" s="18"/>
      <c r="Y279" s="18"/>
      <c r="Z279" s="18"/>
      <c r="AA279" s="18"/>
      <c r="AB279" s="20"/>
      <c r="AC279" s="20"/>
      <c r="AD279" s="20"/>
      <c r="AE279" s="20"/>
      <c r="AF279" s="20"/>
      <c r="AG279" s="66"/>
      <c r="AH279" s="66"/>
      <c r="AI279" s="66"/>
      <c r="AJ279" s="66"/>
      <c r="AK279" s="66"/>
      <c r="AL279" s="20"/>
    </row>
    <row r="280" spans="4:38" s="2" customFormat="1" ht="15.75" customHeight="1">
      <c r="D280" s="17"/>
      <c r="E280" s="40"/>
      <c r="F280" s="40"/>
      <c r="G280" s="40"/>
      <c r="H280" s="40"/>
      <c r="I280" s="40"/>
      <c r="J280" s="40"/>
      <c r="K280" s="40"/>
      <c r="L280" s="40"/>
      <c r="M280" s="40"/>
      <c r="N280" s="74"/>
      <c r="O280" s="28"/>
      <c r="P280" s="28"/>
      <c r="Q280" s="28"/>
      <c r="R280" s="28"/>
      <c r="S280" s="28"/>
      <c r="T280" s="28"/>
      <c r="U280" s="28"/>
      <c r="V280" s="28"/>
      <c r="W280" s="28"/>
      <c r="X280" s="18"/>
      <c r="Y280" s="18"/>
      <c r="Z280" s="18"/>
      <c r="AA280" s="18"/>
      <c r="AB280" s="20"/>
      <c r="AC280" s="20"/>
      <c r="AD280" s="20"/>
      <c r="AE280" s="20"/>
      <c r="AF280" s="20"/>
      <c r="AG280" s="66"/>
      <c r="AH280" s="66"/>
      <c r="AI280" s="66"/>
      <c r="AJ280" s="66"/>
      <c r="AK280" s="66"/>
      <c r="AL280" s="20"/>
    </row>
    <row r="281" spans="4:38" s="2" customFormat="1" ht="15.75" customHeight="1">
      <c r="D281" s="17"/>
      <c r="E281" s="40"/>
      <c r="F281" s="40"/>
      <c r="G281" s="40"/>
      <c r="H281" s="40"/>
      <c r="I281" s="40"/>
      <c r="J281" s="40"/>
      <c r="K281" s="40"/>
      <c r="L281" s="40"/>
      <c r="M281" s="40"/>
      <c r="N281" s="74"/>
      <c r="O281" s="28"/>
      <c r="P281" s="28"/>
      <c r="Q281" s="28"/>
      <c r="R281" s="28"/>
      <c r="S281" s="28"/>
      <c r="T281" s="28"/>
      <c r="U281" s="28"/>
      <c r="V281" s="28"/>
      <c r="W281" s="28"/>
      <c r="X281" s="18"/>
      <c r="Y281" s="18"/>
      <c r="Z281" s="18"/>
      <c r="AA281" s="18"/>
      <c r="AB281" s="20"/>
      <c r="AC281" s="20"/>
      <c r="AD281" s="20"/>
      <c r="AE281" s="20"/>
      <c r="AF281" s="20"/>
      <c r="AG281" s="66"/>
      <c r="AH281" s="66"/>
      <c r="AI281" s="66"/>
      <c r="AJ281" s="66"/>
      <c r="AK281" s="66"/>
      <c r="AL281" s="20"/>
    </row>
    <row r="282" spans="4:38" s="2" customFormat="1" ht="15.75" customHeight="1">
      <c r="D282" s="17"/>
      <c r="E282" s="40"/>
      <c r="F282" s="40"/>
      <c r="G282" s="40"/>
      <c r="H282" s="40"/>
      <c r="I282" s="40"/>
      <c r="J282" s="40"/>
      <c r="K282" s="40"/>
      <c r="L282" s="40"/>
      <c r="M282" s="40"/>
      <c r="N282" s="74"/>
      <c r="O282" s="28"/>
      <c r="P282" s="28"/>
      <c r="Q282" s="28"/>
      <c r="R282" s="28"/>
      <c r="S282" s="28"/>
      <c r="T282" s="28"/>
      <c r="U282" s="28"/>
      <c r="V282" s="28"/>
      <c r="W282" s="28"/>
      <c r="X282" s="18"/>
      <c r="Y282" s="18"/>
      <c r="Z282" s="18"/>
      <c r="AA282" s="18"/>
      <c r="AB282" s="20"/>
      <c r="AC282" s="20"/>
      <c r="AD282" s="20"/>
      <c r="AE282" s="20"/>
      <c r="AF282" s="20"/>
      <c r="AG282" s="66"/>
      <c r="AH282" s="66"/>
      <c r="AI282" s="66"/>
      <c r="AJ282" s="66"/>
      <c r="AK282" s="66"/>
      <c r="AL282" s="20"/>
    </row>
    <row r="283" spans="4:38" s="2" customFormat="1" ht="15.75" customHeight="1">
      <c r="D283" s="17"/>
      <c r="E283" s="40"/>
      <c r="F283" s="40"/>
      <c r="G283" s="40"/>
      <c r="H283" s="40"/>
      <c r="I283" s="40"/>
      <c r="J283" s="40"/>
      <c r="K283" s="40"/>
      <c r="L283" s="40"/>
      <c r="M283" s="40"/>
      <c r="N283" s="74"/>
      <c r="O283" s="28"/>
      <c r="P283" s="28"/>
      <c r="Q283" s="28"/>
      <c r="R283" s="28"/>
      <c r="S283" s="28"/>
      <c r="T283" s="28"/>
      <c r="U283" s="28"/>
      <c r="V283" s="28"/>
      <c r="W283" s="28"/>
      <c r="X283" s="18"/>
      <c r="Y283" s="18"/>
      <c r="Z283" s="18"/>
      <c r="AA283" s="18"/>
      <c r="AB283" s="20"/>
      <c r="AC283" s="20"/>
      <c r="AD283" s="20"/>
      <c r="AE283" s="20"/>
      <c r="AF283" s="20"/>
      <c r="AG283" s="66"/>
      <c r="AH283" s="66"/>
      <c r="AI283" s="66"/>
      <c r="AJ283" s="66"/>
      <c r="AK283" s="66"/>
      <c r="AL283" s="20"/>
    </row>
    <row r="284" spans="4:38" s="2" customFormat="1" ht="15.75" customHeight="1">
      <c r="D284" s="17"/>
      <c r="E284" s="40"/>
      <c r="F284" s="40"/>
      <c r="G284" s="40"/>
      <c r="H284" s="40"/>
      <c r="I284" s="40"/>
      <c r="J284" s="40"/>
      <c r="K284" s="40"/>
      <c r="L284" s="40"/>
      <c r="M284" s="40"/>
      <c r="N284" s="74"/>
      <c r="O284" s="28"/>
      <c r="P284" s="28"/>
      <c r="Q284" s="28"/>
      <c r="R284" s="28"/>
      <c r="S284" s="28"/>
      <c r="T284" s="28"/>
      <c r="U284" s="28"/>
      <c r="V284" s="28"/>
      <c r="W284" s="28"/>
      <c r="X284" s="18"/>
      <c r="Y284" s="18"/>
      <c r="Z284" s="18"/>
      <c r="AA284" s="18"/>
      <c r="AB284" s="20"/>
      <c r="AC284" s="20"/>
      <c r="AD284" s="20"/>
      <c r="AE284" s="20"/>
      <c r="AF284" s="20"/>
      <c r="AG284" s="66"/>
      <c r="AH284" s="66"/>
      <c r="AI284" s="66"/>
      <c r="AJ284" s="66"/>
      <c r="AK284" s="66"/>
      <c r="AL284" s="20"/>
    </row>
    <row r="285" spans="4:38" s="2" customFormat="1" ht="15.75" customHeight="1">
      <c r="D285" s="17"/>
      <c r="E285" s="40"/>
      <c r="F285" s="40"/>
      <c r="G285" s="40"/>
      <c r="H285" s="40"/>
      <c r="I285" s="40"/>
      <c r="J285" s="40"/>
      <c r="K285" s="40"/>
      <c r="L285" s="40"/>
      <c r="M285" s="40"/>
      <c r="N285" s="74"/>
      <c r="O285" s="28"/>
      <c r="P285" s="28"/>
      <c r="Q285" s="28"/>
      <c r="R285" s="28"/>
      <c r="S285" s="28"/>
      <c r="T285" s="28"/>
      <c r="U285" s="28"/>
      <c r="V285" s="28"/>
      <c r="W285" s="28"/>
      <c r="X285" s="18"/>
      <c r="Y285" s="18"/>
      <c r="Z285" s="18"/>
      <c r="AA285" s="18"/>
      <c r="AB285" s="20"/>
      <c r="AC285" s="20"/>
      <c r="AD285" s="20"/>
      <c r="AE285" s="20"/>
      <c r="AF285" s="20"/>
      <c r="AG285" s="66"/>
      <c r="AH285" s="66"/>
      <c r="AI285" s="66"/>
      <c r="AJ285" s="66"/>
      <c r="AK285" s="66"/>
      <c r="AL285" s="20"/>
    </row>
    <row r="286" spans="4:38" s="2" customFormat="1" ht="15.75" customHeight="1">
      <c r="D286" s="17"/>
      <c r="E286" s="40"/>
      <c r="F286" s="40"/>
      <c r="G286" s="40"/>
      <c r="H286" s="40"/>
      <c r="I286" s="40"/>
      <c r="J286" s="40"/>
      <c r="K286" s="40"/>
      <c r="L286" s="40"/>
      <c r="M286" s="40"/>
      <c r="N286" s="74"/>
      <c r="O286" s="28"/>
      <c r="P286" s="28"/>
      <c r="Q286" s="28"/>
      <c r="R286" s="28"/>
      <c r="S286" s="28"/>
      <c r="T286" s="28"/>
      <c r="U286" s="28"/>
      <c r="V286" s="28"/>
      <c r="W286" s="28"/>
      <c r="X286" s="18"/>
      <c r="Y286" s="18"/>
      <c r="Z286" s="18"/>
      <c r="AA286" s="18"/>
      <c r="AB286" s="20"/>
      <c r="AC286" s="20"/>
      <c r="AD286" s="20"/>
      <c r="AE286" s="20"/>
      <c r="AF286" s="20"/>
      <c r="AG286" s="66"/>
      <c r="AH286" s="66"/>
      <c r="AI286" s="66"/>
      <c r="AJ286" s="66"/>
      <c r="AK286" s="66"/>
      <c r="AL286" s="20"/>
    </row>
    <row r="287" spans="4:38" s="2" customFormat="1" ht="15.75" customHeight="1">
      <c r="D287" s="17"/>
      <c r="E287" s="40"/>
      <c r="F287" s="40"/>
      <c r="G287" s="40"/>
      <c r="H287" s="40"/>
      <c r="I287" s="40"/>
      <c r="J287" s="40"/>
      <c r="K287" s="40"/>
      <c r="L287" s="40"/>
      <c r="M287" s="40"/>
      <c r="N287" s="74"/>
      <c r="O287" s="28"/>
      <c r="P287" s="28"/>
      <c r="Q287" s="28"/>
      <c r="R287" s="28"/>
      <c r="S287" s="28"/>
      <c r="T287" s="28"/>
      <c r="U287" s="28"/>
      <c r="V287" s="28"/>
      <c r="W287" s="28"/>
      <c r="X287" s="18"/>
      <c r="Y287" s="18"/>
      <c r="Z287" s="18"/>
      <c r="AA287" s="18"/>
      <c r="AB287" s="20"/>
      <c r="AC287" s="20"/>
      <c r="AD287" s="20"/>
      <c r="AE287" s="20"/>
      <c r="AF287" s="20"/>
      <c r="AG287" s="66"/>
      <c r="AH287" s="66"/>
      <c r="AI287" s="66"/>
      <c r="AJ287" s="66"/>
      <c r="AK287" s="66"/>
      <c r="AL287" s="20"/>
    </row>
    <row r="288" spans="4:38" s="2" customFormat="1" ht="15.75" customHeight="1">
      <c r="D288" s="17"/>
      <c r="E288" s="40"/>
      <c r="F288" s="40"/>
      <c r="G288" s="40"/>
      <c r="H288" s="40"/>
      <c r="I288" s="40"/>
      <c r="J288" s="40"/>
      <c r="K288" s="40"/>
      <c r="L288" s="40"/>
      <c r="M288" s="40"/>
      <c r="N288" s="74"/>
      <c r="O288" s="28"/>
      <c r="P288" s="28"/>
      <c r="Q288" s="28"/>
      <c r="R288" s="28"/>
      <c r="S288" s="28"/>
      <c r="T288" s="28"/>
      <c r="U288" s="28"/>
      <c r="V288" s="28"/>
      <c r="W288" s="28"/>
      <c r="X288" s="18"/>
      <c r="Y288" s="18"/>
      <c r="Z288" s="18"/>
      <c r="AA288" s="18"/>
      <c r="AB288" s="20"/>
      <c r="AC288" s="20"/>
      <c r="AD288" s="20"/>
      <c r="AE288" s="20"/>
      <c r="AF288" s="20"/>
      <c r="AG288" s="66"/>
      <c r="AH288" s="66"/>
      <c r="AI288" s="66"/>
      <c r="AJ288" s="66"/>
      <c r="AK288" s="66"/>
      <c r="AL288" s="20"/>
    </row>
    <row r="289" spans="4:38" s="2" customFormat="1" ht="15.75" customHeight="1">
      <c r="D289" s="17"/>
      <c r="E289" s="40"/>
      <c r="F289" s="40"/>
      <c r="G289" s="40"/>
      <c r="H289" s="40"/>
      <c r="I289" s="40"/>
      <c r="J289" s="40"/>
      <c r="K289" s="40"/>
      <c r="L289" s="40"/>
      <c r="M289" s="40"/>
      <c r="N289" s="74"/>
      <c r="O289" s="28"/>
      <c r="P289" s="28"/>
      <c r="Q289" s="28"/>
      <c r="R289" s="28"/>
      <c r="S289" s="28"/>
      <c r="T289" s="28"/>
      <c r="U289" s="28"/>
      <c r="V289" s="28"/>
      <c r="W289" s="28"/>
      <c r="X289" s="18"/>
      <c r="Y289" s="18"/>
      <c r="Z289" s="18"/>
      <c r="AA289" s="18"/>
      <c r="AB289" s="20"/>
      <c r="AC289" s="20"/>
      <c r="AD289" s="20"/>
      <c r="AE289" s="20"/>
      <c r="AF289" s="20"/>
      <c r="AG289" s="66"/>
      <c r="AH289" s="66"/>
      <c r="AI289" s="66"/>
      <c r="AJ289" s="66"/>
      <c r="AK289" s="66"/>
      <c r="AL289" s="20"/>
    </row>
    <row r="290" spans="4:38" s="2" customFormat="1" ht="15.75" customHeight="1">
      <c r="D290" s="17"/>
      <c r="E290" s="40"/>
      <c r="F290" s="40"/>
      <c r="G290" s="40"/>
      <c r="H290" s="40"/>
      <c r="I290" s="40"/>
      <c r="J290" s="40"/>
      <c r="K290" s="40"/>
      <c r="L290" s="40"/>
      <c r="M290" s="40"/>
      <c r="N290" s="74"/>
      <c r="O290" s="28"/>
      <c r="P290" s="28"/>
      <c r="Q290" s="28"/>
      <c r="R290" s="28"/>
      <c r="S290" s="28"/>
      <c r="T290" s="28"/>
      <c r="U290" s="28"/>
      <c r="V290" s="28"/>
      <c r="W290" s="28"/>
      <c r="X290" s="18"/>
      <c r="Y290" s="18"/>
      <c r="Z290" s="18"/>
      <c r="AA290" s="18"/>
      <c r="AB290" s="20"/>
      <c r="AC290" s="20"/>
      <c r="AD290" s="20"/>
      <c r="AE290" s="20"/>
      <c r="AF290" s="20"/>
      <c r="AG290" s="66"/>
      <c r="AH290" s="66"/>
      <c r="AI290" s="66"/>
      <c r="AJ290" s="66"/>
      <c r="AK290" s="66"/>
      <c r="AL290" s="20"/>
    </row>
    <row r="291" spans="4:38" s="2" customFormat="1" ht="15.75" customHeight="1">
      <c r="D291" s="17"/>
      <c r="E291" s="40"/>
      <c r="F291" s="40"/>
      <c r="G291" s="40"/>
      <c r="H291" s="40"/>
      <c r="I291" s="40"/>
      <c r="J291" s="40"/>
      <c r="K291" s="40"/>
      <c r="L291" s="40"/>
      <c r="M291" s="40"/>
      <c r="N291" s="74"/>
      <c r="O291" s="28"/>
      <c r="P291" s="28"/>
      <c r="Q291" s="28"/>
      <c r="R291" s="28"/>
      <c r="S291" s="28"/>
      <c r="T291" s="28"/>
      <c r="U291" s="28"/>
      <c r="V291" s="28"/>
      <c r="W291" s="28"/>
      <c r="X291" s="18"/>
      <c r="Y291" s="18"/>
      <c r="Z291" s="18"/>
      <c r="AA291" s="18"/>
      <c r="AB291" s="20"/>
      <c r="AC291" s="20"/>
      <c r="AD291" s="20"/>
      <c r="AE291" s="20"/>
      <c r="AF291" s="20"/>
      <c r="AG291" s="66"/>
      <c r="AH291" s="66"/>
      <c r="AI291" s="66"/>
      <c r="AJ291" s="66"/>
      <c r="AK291" s="66"/>
      <c r="AL291" s="20"/>
    </row>
    <row r="292" spans="4:38" s="2" customFormat="1" ht="15.75" customHeight="1">
      <c r="D292" s="17"/>
      <c r="E292" s="40"/>
      <c r="F292" s="40"/>
      <c r="G292" s="40"/>
      <c r="H292" s="40"/>
      <c r="I292" s="40"/>
      <c r="J292" s="40"/>
      <c r="K292" s="40"/>
      <c r="L292" s="40"/>
      <c r="M292" s="40"/>
      <c r="N292" s="74"/>
      <c r="O292" s="28"/>
      <c r="P292" s="28"/>
      <c r="Q292" s="28"/>
      <c r="R292" s="28"/>
      <c r="S292" s="28"/>
      <c r="T292" s="28"/>
      <c r="U292" s="28"/>
      <c r="V292" s="28"/>
      <c r="W292" s="28"/>
      <c r="X292" s="18"/>
      <c r="Y292" s="18"/>
      <c r="Z292" s="18"/>
      <c r="AA292" s="18"/>
      <c r="AB292" s="20"/>
      <c r="AC292" s="20"/>
      <c r="AD292" s="20"/>
      <c r="AE292" s="20"/>
      <c r="AF292" s="20"/>
      <c r="AG292" s="66"/>
      <c r="AH292" s="66"/>
      <c r="AI292" s="66"/>
      <c r="AJ292" s="66"/>
      <c r="AK292" s="66"/>
      <c r="AL292" s="20"/>
    </row>
    <row r="293" spans="4:38" s="2" customFormat="1" ht="15.75" customHeight="1">
      <c r="D293" s="17"/>
      <c r="E293" s="40"/>
      <c r="F293" s="40"/>
      <c r="G293" s="40"/>
      <c r="H293" s="40"/>
      <c r="I293" s="40"/>
      <c r="J293" s="40"/>
      <c r="K293" s="40"/>
      <c r="L293" s="40"/>
      <c r="M293" s="40"/>
      <c r="N293" s="74"/>
      <c r="O293" s="28"/>
      <c r="P293" s="28"/>
      <c r="Q293" s="28"/>
      <c r="R293" s="28"/>
      <c r="S293" s="28"/>
      <c r="T293" s="28"/>
      <c r="U293" s="28"/>
      <c r="V293" s="28"/>
      <c r="W293" s="28"/>
      <c r="X293" s="18"/>
      <c r="Y293" s="18"/>
      <c r="Z293" s="18"/>
      <c r="AA293" s="18"/>
      <c r="AB293" s="20"/>
      <c r="AC293" s="20"/>
      <c r="AD293" s="20"/>
      <c r="AE293" s="20"/>
      <c r="AF293" s="20"/>
      <c r="AG293" s="66"/>
      <c r="AH293" s="66"/>
      <c r="AI293" s="66"/>
      <c r="AJ293" s="66"/>
      <c r="AK293" s="66"/>
      <c r="AL293" s="20"/>
    </row>
    <row r="294" spans="4:38" s="2" customFormat="1" ht="15.75" customHeight="1">
      <c r="D294" s="17"/>
      <c r="E294" s="40"/>
      <c r="F294" s="40"/>
      <c r="G294" s="40"/>
      <c r="H294" s="40"/>
      <c r="I294" s="40"/>
      <c r="J294" s="40"/>
      <c r="K294" s="40"/>
      <c r="L294" s="40"/>
      <c r="M294" s="40"/>
      <c r="N294" s="74"/>
      <c r="O294" s="28"/>
      <c r="P294" s="28"/>
      <c r="Q294" s="28"/>
      <c r="R294" s="28"/>
      <c r="S294" s="28"/>
      <c r="T294" s="28"/>
      <c r="U294" s="28"/>
      <c r="V294" s="28"/>
      <c r="W294" s="28"/>
      <c r="X294" s="18"/>
      <c r="Y294" s="18"/>
      <c r="Z294" s="18"/>
      <c r="AA294" s="18"/>
      <c r="AB294" s="20"/>
      <c r="AC294" s="20"/>
      <c r="AD294" s="20"/>
      <c r="AE294" s="20"/>
      <c r="AF294" s="20"/>
      <c r="AG294" s="66"/>
      <c r="AH294" s="66"/>
      <c r="AI294" s="66"/>
      <c r="AJ294" s="66"/>
      <c r="AK294" s="66"/>
      <c r="AL294" s="20"/>
    </row>
    <row r="295" spans="4:38" s="2" customFormat="1" ht="15.75" customHeight="1">
      <c r="D295" s="17"/>
      <c r="E295" s="40"/>
      <c r="F295" s="40"/>
      <c r="G295" s="40"/>
      <c r="H295" s="40"/>
      <c r="I295" s="40"/>
      <c r="J295" s="40"/>
      <c r="K295" s="40"/>
      <c r="L295" s="40"/>
      <c r="M295" s="40"/>
      <c r="N295" s="74"/>
      <c r="O295" s="28"/>
      <c r="P295" s="28"/>
      <c r="Q295" s="28"/>
      <c r="R295" s="28"/>
      <c r="S295" s="28"/>
      <c r="T295" s="28"/>
      <c r="U295" s="28"/>
      <c r="V295" s="28"/>
      <c r="W295" s="28"/>
      <c r="X295" s="18"/>
      <c r="Y295" s="18"/>
      <c r="Z295" s="18"/>
      <c r="AA295" s="18"/>
      <c r="AB295" s="20"/>
      <c r="AC295" s="20"/>
      <c r="AD295" s="20"/>
      <c r="AE295" s="20"/>
      <c r="AF295" s="20"/>
      <c r="AG295" s="66"/>
      <c r="AH295" s="66"/>
      <c r="AI295" s="66"/>
      <c r="AJ295" s="66"/>
      <c r="AK295" s="66"/>
      <c r="AL295" s="20"/>
    </row>
    <row r="296" spans="4:38" s="2" customFormat="1" ht="15.75" customHeight="1">
      <c r="D296" s="17"/>
      <c r="E296" s="40"/>
      <c r="F296" s="40"/>
      <c r="G296" s="40"/>
      <c r="H296" s="40"/>
      <c r="I296" s="40"/>
      <c r="J296" s="40"/>
      <c r="K296" s="40"/>
      <c r="L296" s="40"/>
      <c r="M296" s="40"/>
      <c r="N296" s="74"/>
      <c r="O296" s="28"/>
      <c r="P296" s="28"/>
      <c r="Q296" s="28"/>
      <c r="R296" s="28"/>
      <c r="S296" s="28"/>
      <c r="T296" s="28"/>
      <c r="U296" s="28"/>
      <c r="V296" s="28"/>
      <c r="W296" s="28"/>
      <c r="X296" s="18"/>
      <c r="Y296" s="18"/>
      <c r="Z296" s="18"/>
      <c r="AA296" s="18"/>
      <c r="AB296" s="20"/>
      <c r="AC296" s="20"/>
      <c r="AD296" s="20"/>
      <c r="AE296" s="20"/>
      <c r="AF296" s="20"/>
      <c r="AG296" s="66"/>
      <c r="AH296" s="66"/>
      <c r="AI296" s="66"/>
      <c r="AJ296" s="66"/>
      <c r="AK296" s="66"/>
      <c r="AL296" s="20"/>
    </row>
    <row r="297" spans="4:38" s="2" customFormat="1" ht="15.75" customHeight="1">
      <c r="D297" s="17"/>
      <c r="E297" s="40"/>
      <c r="F297" s="40"/>
      <c r="G297" s="40"/>
      <c r="H297" s="40"/>
      <c r="I297" s="40"/>
      <c r="J297" s="40"/>
      <c r="K297" s="40"/>
      <c r="L297" s="40"/>
      <c r="M297" s="40"/>
      <c r="N297" s="74"/>
      <c r="O297" s="28"/>
      <c r="P297" s="28"/>
      <c r="Q297" s="28"/>
      <c r="R297" s="28"/>
      <c r="S297" s="28"/>
      <c r="T297" s="28"/>
      <c r="U297" s="28"/>
      <c r="V297" s="28"/>
      <c r="W297" s="28"/>
      <c r="X297" s="18"/>
      <c r="Y297" s="18"/>
      <c r="Z297" s="18"/>
      <c r="AA297" s="18"/>
      <c r="AB297" s="20"/>
      <c r="AC297" s="20"/>
      <c r="AD297" s="20"/>
      <c r="AE297" s="20"/>
      <c r="AF297" s="20"/>
      <c r="AG297" s="66"/>
      <c r="AH297" s="66"/>
      <c r="AI297" s="66"/>
      <c r="AJ297" s="66"/>
      <c r="AK297" s="66"/>
      <c r="AL297" s="20"/>
    </row>
    <row r="298" spans="4:38" s="2" customFormat="1" ht="15.75" customHeight="1">
      <c r="D298" s="17"/>
      <c r="E298" s="40"/>
      <c r="F298" s="40"/>
      <c r="G298" s="40"/>
      <c r="H298" s="40"/>
      <c r="I298" s="40"/>
      <c r="J298" s="40"/>
      <c r="K298" s="40"/>
      <c r="L298" s="40"/>
      <c r="M298" s="40"/>
      <c r="N298" s="74"/>
      <c r="O298" s="28"/>
      <c r="P298" s="28"/>
      <c r="Q298" s="28"/>
      <c r="R298" s="28"/>
      <c r="S298" s="28"/>
      <c r="T298" s="28"/>
      <c r="U298" s="28"/>
      <c r="V298" s="28"/>
      <c r="W298" s="28"/>
      <c r="X298" s="18"/>
      <c r="Y298" s="18"/>
      <c r="Z298" s="18"/>
      <c r="AA298" s="18"/>
      <c r="AB298" s="20"/>
      <c r="AC298" s="20"/>
      <c r="AD298" s="20"/>
      <c r="AE298" s="20"/>
      <c r="AF298" s="20"/>
      <c r="AG298" s="66"/>
      <c r="AH298" s="66"/>
      <c r="AI298" s="66"/>
      <c r="AJ298" s="66"/>
      <c r="AK298" s="66"/>
      <c r="AL298" s="20"/>
    </row>
    <row r="299" spans="4:38" s="2" customFormat="1" ht="15.75" customHeight="1">
      <c r="D299" s="17"/>
      <c r="E299" s="40"/>
      <c r="F299" s="40"/>
      <c r="G299" s="40"/>
      <c r="H299" s="40"/>
      <c r="I299" s="40"/>
      <c r="J299" s="40"/>
      <c r="K299" s="40"/>
      <c r="L299" s="40"/>
      <c r="M299" s="40"/>
      <c r="N299" s="74"/>
      <c r="O299" s="28"/>
      <c r="P299" s="28"/>
      <c r="Q299" s="28"/>
      <c r="R299" s="28"/>
      <c r="S299" s="28"/>
      <c r="T299" s="28"/>
      <c r="U299" s="28"/>
      <c r="V299" s="28"/>
      <c r="W299" s="28"/>
      <c r="X299" s="18"/>
      <c r="Y299" s="18"/>
      <c r="Z299" s="18"/>
      <c r="AA299" s="18"/>
      <c r="AB299" s="20"/>
      <c r="AC299" s="20"/>
      <c r="AD299" s="20"/>
      <c r="AE299" s="20"/>
      <c r="AF299" s="20"/>
      <c r="AG299" s="66"/>
      <c r="AH299" s="66"/>
      <c r="AI299" s="66"/>
      <c r="AJ299" s="66"/>
      <c r="AK299" s="66"/>
      <c r="AL299" s="20"/>
    </row>
    <row r="300" spans="4:38" s="2" customFormat="1" ht="15.75" customHeight="1">
      <c r="D300" s="17"/>
      <c r="E300" s="40"/>
      <c r="F300" s="40"/>
      <c r="G300" s="40"/>
      <c r="H300" s="40"/>
      <c r="I300" s="40"/>
      <c r="J300" s="40"/>
      <c r="K300" s="40"/>
      <c r="L300" s="40"/>
      <c r="M300" s="40"/>
      <c r="N300" s="74"/>
      <c r="O300" s="28"/>
      <c r="P300" s="28"/>
      <c r="Q300" s="28"/>
      <c r="R300" s="28"/>
      <c r="S300" s="28"/>
      <c r="T300" s="28"/>
      <c r="U300" s="28"/>
      <c r="V300" s="28"/>
      <c r="W300" s="28"/>
      <c r="X300" s="18"/>
      <c r="Y300" s="18"/>
      <c r="Z300" s="18"/>
      <c r="AA300" s="18"/>
      <c r="AB300" s="20"/>
      <c r="AC300" s="20"/>
      <c r="AD300" s="20"/>
      <c r="AE300" s="20"/>
      <c r="AF300" s="20"/>
      <c r="AG300" s="66"/>
      <c r="AH300" s="66"/>
      <c r="AI300" s="66"/>
      <c r="AJ300" s="66"/>
      <c r="AK300" s="66"/>
      <c r="AL300" s="20"/>
    </row>
    <row r="301" spans="4:38" s="2" customFormat="1" ht="15.75" customHeight="1">
      <c r="D301" s="17"/>
      <c r="E301" s="40"/>
      <c r="F301" s="40"/>
      <c r="G301" s="40"/>
      <c r="H301" s="40"/>
      <c r="I301" s="40"/>
      <c r="J301" s="40"/>
      <c r="K301" s="40"/>
      <c r="L301" s="40"/>
      <c r="M301" s="40"/>
      <c r="N301" s="74"/>
      <c r="O301" s="28"/>
      <c r="P301" s="28"/>
      <c r="Q301" s="28"/>
      <c r="R301" s="28"/>
      <c r="S301" s="28"/>
      <c r="T301" s="28"/>
      <c r="U301" s="28"/>
      <c r="V301" s="28"/>
      <c r="W301" s="28"/>
      <c r="X301" s="18"/>
      <c r="Y301" s="18"/>
      <c r="Z301" s="18"/>
      <c r="AA301" s="18"/>
      <c r="AB301" s="20"/>
      <c r="AC301" s="20"/>
      <c r="AD301" s="20"/>
      <c r="AE301" s="20"/>
      <c r="AF301" s="20"/>
      <c r="AG301" s="66"/>
      <c r="AH301" s="66"/>
      <c r="AI301" s="66"/>
      <c r="AJ301" s="66"/>
      <c r="AK301" s="66"/>
      <c r="AL301" s="20"/>
    </row>
    <row r="302" spans="4:38" s="2" customFormat="1" ht="15.75" customHeight="1">
      <c r="D302" s="17"/>
      <c r="E302" s="40"/>
      <c r="F302" s="40"/>
      <c r="G302" s="40"/>
      <c r="H302" s="40"/>
      <c r="I302" s="40"/>
      <c r="J302" s="40"/>
      <c r="K302" s="40"/>
      <c r="L302" s="40"/>
      <c r="M302" s="40"/>
      <c r="N302" s="74"/>
      <c r="O302" s="28"/>
      <c r="P302" s="28"/>
      <c r="Q302" s="28"/>
      <c r="R302" s="28"/>
      <c r="S302" s="28"/>
      <c r="T302" s="28"/>
      <c r="U302" s="28"/>
      <c r="V302" s="28"/>
      <c r="W302" s="28"/>
      <c r="X302" s="18"/>
      <c r="Y302" s="18"/>
      <c r="Z302" s="18"/>
      <c r="AA302" s="18"/>
      <c r="AB302" s="20"/>
      <c r="AC302" s="20"/>
      <c r="AD302" s="20"/>
      <c r="AE302" s="20"/>
      <c r="AF302" s="20"/>
      <c r="AG302" s="66"/>
      <c r="AH302" s="66"/>
      <c r="AI302" s="66"/>
      <c r="AJ302" s="66"/>
      <c r="AK302" s="66"/>
      <c r="AL302" s="20"/>
    </row>
    <row r="303" spans="4:38" s="2" customFormat="1" ht="15.75" customHeight="1">
      <c r="D303" s="17"/>
      <c r="E303" s="40"/>
      <c r="F303" s="40"/>
      <c r="G303" s="40"/>
      <c r="H303" s="40"/>
      <c r="I303" s="40"/>
      <c r="J303" s="40"/>
      <c r="K303" s="40"/>
      <c r="L303" s="40"/>
      <c r="M303" s="40"/>
      <c r="N303" s="74"/>
      <c r="O303" s="28"/>
      <c r="P303" s="28"/>
      <c r="Q303" s="28"/>
      <c r="R303" s="28"/>
      <c r="S303" s="28"/>
      <c r="T303" s="28"/>
      <c r="U303" s="28"/>
      <c r="V303" s="28"/>
      <c r="W303" s="28"/>
      <c r="X303" s="18"/>
      <c r="Y303" s="18"/>
      <c r="Z303" s="18"/>
      <c r="AA303" s="18"/>
      <c r="AB303" s="20"/>
      <c r="AC303" s="20"/>
      <c r="AD303" s="20"/>
      <c r="AE303" s="20"/>
      <c r="AF303" s="20"/>
      <c r="AG303" s="66"/>
      <c r="AH303" s="66"/>
      <c r="AI303" s="66"/>
      <c r="AJ303" s="66"/>
      <c r="AK303" s="66"/>
      <c r="AL303" s="20"/>
    </row>
    <row r="304" spans="4:38" s="2" customFormat="1" ht="15.75" customHeight="1">
      <c r="D304" s="17"/>
      <c r="E304" s="40"/>
      <c r="F304" s="40"/>
      <c r="G304" s="40"/>
      <c r="H304" s="40"/>
      <c r="I304" s="40"/>
      <c r="J304" s="40"/>
      <c r="K304" s="40"/>
      <c r="L304" s="40"/>
      <c r="M304" s="40"/>
      <c r="N304" s="74"/>
      <c r="O304" s="28"/>
      <c r="P304" s="28"/>
      <c r="Q304" s="28"/>
      <c r="R304" s="28"/>
      <c r="S304" s="28"/>
      <c r="T304" s="28"/>
      <c r="U304" s="28"/>
      <c r="V304" s="28"/>
      <c r="W304" s="28"/>
      <c r="X304" s="18"/>
      <c r="Y304" s="18"/>
      <c r="Z304" s="18"/>
      <c r="AA304" s="18"/>
      <c r="AB304" s="20"/>
      <c r="AC304" s="20"/>
      <c r="AD304" s="20"/>
      <c r="AE304" s="20"/>
      <c r="AF304" s="20"/>
      <c r="AG304" s="66"/>
      <c r="AH304" s="66"/>
      <c r="AI304" s="66"/>
      <c r="AJ304" s="66"/>
      <c r="AK304" s="66"/>
      <c r="AL304" s="20"/>
    </row>
    <row r="305" spans="4:38" s="2" customFormat="1" ht="15.75" customHeight="1">
      <c r="D305" s="17"/>
      <c r="E305" s="40"/>
      <c r="F305" s="40"/>
      <c r="G305" s="40"/>
      <c r="H305" s="40"/>
      <c r="I305" s="40"/>
      <c r="J305" s="40"/>
      <c r="K305" s="40"/>
      <c r="L305" s="40"/>
      <c r="M305" s="40"/>
      <c r="N305" s="74"/>
      <c r="O305" s="28"/>
      <c r="P305" s="28"/>
      <c r="Q305" s="28"/>
      <c r="R305" s="28"/>
      <c r="S305" s="28"/>
      <c r="T305" s="28"/>
      <c r="U305" s="28"/>
      <c r="V305" s="28"/>
      <c r="W305" s="28"/>
      <c r="X305" s="18"/>
      <c r="Y305" s="18"/>
      <c r="Z305" s="18"/>
      <c r="AA305" s="18"/>
      <c r="AB305" s="20"/>
      <c r="AC305" s="20"/>
      <c r="AD305" s="20"/>
      <c r="AE305" s="20"/>
      <c r="AF305" s="20"/>
      <c r="AG305" s="66"/>
      <c r="AH305" s="66"/>
      <c r="AI305" s="66"/>
      <c r="AJ305" s="66"/>
      <c r="AK305" s="66"/>
      <c r="AL305" s="20"/>
    </row>
    <row r="306" spans="4:38" s="2" customFormat="1" ht="15.75" customHeight="1">
      <c r="D306" s="17"/>
      <c r="E306" s="40"/>
      <c r="F306" s="40"/>
      <c r="G306" s="40"/>
      <c r="H306" s="40"/>
      <c r="I306" s="40"/>
      <c r="J306" s="40"/>
      <c r="K306" s="40"/>
      <c r="L306" s="40"/>
      <c r="M306" s="40"/>
      <c r="N306" s="74"/>
      <c r="O306" s="28"/>
      <c r="P306" s="28"/>
      <c r="Q306" s="28"/>
      <c r="R306" s="28"/>
      <c r="S306" s="28"/>
      <c r="T306" s="28"/>
      <c r="U306" s="28"/>
      <c r="V306" s="28"/>
      <c r="W306" s="28"/>
      <c r="X306" s="18"/>
      <c r="Y306" s="18"/>
      <c r="Z306" s="18"/>
      <c r="AA306" s="18"/>
      <c r="AB306" s="20"/>
      <c r="AC306" s="20"/>
      <c r="AD306" s="20"/>
      <c r="AE306" s="20"/>
      <c r="AF306" s="20"/>
      <c r="AG306" s="66"/>
      <c r="AH306" s="66"/>
      <c r="AI306" s="66"/>
      <c r="AJ306" s="66"/>
      <c r="AK306" s="66"/>
      <c r="AL306" s="20"/>
    </row>
    <row r="307" spans="4:38" s="2" customFormat="1" ht="15.75" customHeight="1">
      <c r="D307" s="17"/>
      <c r="E307" s="40"/>
      <c r="F307" s="40"/>
      <c r="G307" s="40"/>
      <c r="H307" s="40"/>
      <c r="I307" s="40"/>
      <c r="J307" s="40"/>
      <c r="K307" s="40"/>
      <c r="L307" s="40"/>
      <c r="M307" s="40"/>
      <c r="N307" s="74"/>
      <c r="O307" s="28"/>
      <c r="P307" s="28"/>
      <c r="Q307" s="28"/>
      <c r="R307" s="28"/>
      <c r="S307" s="28"/>
      <c r="T307" s="28"/>
      <c r="U307" s="28"/>
      <c r="V307" s="28"/>
      <c r="W307" s="28"/>
      <c r="X307" s="18"/>
      <c r="Y307" s="18"/>
      <c r="Z307" s="18"/>
      <c r="AA307" s="18"/>
      <c r="AB307" s="20"/>
      <c r="AC307" s="20"/>
      <c r="AD307" s="20"/>
      <c r="AE307" s="20"/>
      <c r="AF307" s="20"/>
      <c r="AG307" s="66"/>
      <c r="AH307" s="66"/>
      <c r="AI307" s="66"/>
      <c r="AJ307" s="66"/>
      <c r="AK307" s="66"/>
      <c r="AL307" s="20"/>
    </row>
    <row r="308" spans="4:38" s="2" customFormat="1" ht="15.75" customHeight="1">
      <c r="D308" s="17"/>
      <c r="E308" s="40"/>
      <c r="F308" s="40"/>
      <c r="G308" s="40"/>
      <c r="H308" s="40"/>
      <c r="I308" s="40"/>
      <c r="J308" s="40"/>
      <c r="K308" s="40"/>
      <c r="L308" s="40"/>
      <c r="M308" s="40"/>
      <c r="N308" s="74"/>
      <c r="O308" s="28"/>
      <c r="P308" s="28"/>
      <c r="Q308" s="28"/>
      <c r="R308" s="28"/>
      <c r="S308" s="28"/>
      <c r="T308" s="28"/>
      <c r="U308" s="28"/>
      <c r="V308" s="28"/>
      <c r="W308" s="28"/>
      <c r="X308" s="18"/>
      <c r="Y308" s="18"/>
      <c r="Z308" s="18"/>
      <c r="AA308" s="18"/>
      <c r="AB308" s="20"/>
      <c r="AC308" s="20"/>
      <c r="AD308" s="20"/>
      <c r="AE308" s="20"/>
      <c r="AF308" s="20"/>
      <c r="AG308" s="66"/>
      <c r="AH308" s="66"/>
      <c r="AI308" s="66"/>
      <c r="AJ308" s="66"/>
      <c r="AK308" s="66"/>
      <c r="AL308" s="20"/>
    </row>
    <row r="309" spans="4:38" s="2" customFormat="1" ht="15.75" customHeight="1">
      <c r="D309" s="17"/>
      <c r="E309" s="40"/>
      <c r="F309" s="40"/>
      <c r="G309" s="40"/>
      <c r="H309" s="40"/>
      <c r="I309" s="40"/>
      <c r="J309" s="40"/>
      <c r="K309" s="40"/>
      <c r="L309" s="40"/>
      <c r="M309" s="40"/>
      <c r="N309" s="74"/>
      <c r="O309" s="28"/>
      <c r="P309" s="28"/>
      <c r="Q309" s="28"/>
      <c r="R309" s="28"/>
      <c r="S309" s="28"/>
      <c r="T309" s="28"/>
      <c r="U309" s="28"/>
      <c r="V309" s="28"/>
      <c r="W309" s="28"/>
      <c r="X309" s="18"/>
      <c r="Y309" s="18"/>
      <c r="Z309" s="18"/>
      <c r="AA309" s="18"/>
      <c r="AB309" s="20"/>
      <c r="AC309" s="20"/>
      <c r="AD309" s="20"/>
      <c r="AE309" s="20"/>
      <c r="AF309" s="20"/>
      <c r="AG309" s="66"/>
      <c r="AH309" s="66"/>
      <c r="AI309" s="66"/>
      <c r="AJ309" s="66"/>
      <c r="AK309" s="66"/>
      <c r="AL309" s="20"/>
    </row>
    <row r="310" spans="4:38" s="2" customFormat="1" ht="15.75" customHeight="1">
      <c r="D310" s="17"/>
      <c r="E310" s="40"/>
      <c r="F310" s="40"/>
      <c r="G310" s="40"/>
      <c r="H310" s="40"/>
      <c r="I310" s="40"/>
      <c r="J310" s="40"/>
      <c r="K310" s="40"/>
      <c r="L310" s="40"/>
      <c r="M310" s="40"/>
      <c r="N310" s="74"/>
      <c r="O310" s="28"/>
      <c r="P310" s="28"/>
      <c r="Q310" s="28"/>
      <c r="R310" s="28"/>
      <c r="S310" s="28"/>
      <c r="T310" s="28"/>
      <c r="U310" s="28"/>
      <c r="V310" s="28"/>
      <c r="W310" s="28"/>
      <c r="X310" s="18"/>
      <c r="Y310" s="18"/>
      <c r="Z310" s="18"/>
      <c r="AA310" s="18"/>
      <c r="AB310" s="20"/>
      <c r="AC310" s="20"/>
      <c r="AD310" s="20"/>
      <c r="AE310" s="20"/>
      <c r="AF310" s="20"/>
      <c r="AG310" s="66"/>
      <c r="AH310" s="66"/>
      <c r="AI310" s="66"/>
      <c r="AJ310" s="66"/>
      <c r="AK310" s="66"/>
      <c r="AL310" s="20"/>
    </row>
    <row r="311" spans="4:38" s="2" customFormat="1" ht="15.75" customHeight="1">
      <c r="D311" s="17"/>
      <c r="E311" s="40"/>
      <c r="F311" s="40"/>
      <c r="G311" s="40"/>
      <c r="H311" s="40"/>
      <c r="I311" s="40"/>
      <c r="J311" s="40"/>
      <c r="K311" s="40"/>
      <c r="L311" s="40"/>
      <c r="M311" s="40"/>
      <c r="N311" s="74"/>
      <c r="O311" s="28"/>
      <c r="P311" s="28"/>
      <c r="Q311" s="28"/>
      <c r="R311" s="28"/>
      <c r="S311" s="28"/>
      <c r="T311" s="28"/>
      <c r="U311" s="28"/>
      <c r="V311" s="28"/>
      <c r="W311" s="28"/>
      <c r="X311" s="18"/>
      <c r="Y311" s="18"/>
      <c r="Z311" s="18"/>
      <c r="AA311" s="18"/>
      <c r="AB311" s="20"/>
      <c r="AC311" s="20"/>
      <c r="AD311" s="20"/>
      <c r="AE311" s="20"/>
      <c r="AF311" s="20"/>
      <c r="AG311" s="66"/>
      <c r="AH311" s="66"/>
      <c r="AI311" s="66"/>
      <c r="AJ311" s="66"/>
      <c r="AK311" s="66"/>
      <c r="AL311" s="20"/>
    </row>
    <row r="312" spans="4:38" s="2" customFormat="1" ht="15.75" customHeight="1">
      <c r="D312" s="17"/>
      <c r="E312" s="40"/>
      <c r="F312" s="40"/>
      <c r="G312" s="40"/>
      <c r="H312" s="40"/>
      <c r="I312" s="40"/>
      <c r="J312" s="40"/>
      <c r="K312" s="40"/>
      <c r="L312" s="40"/>
      <c r="M312" s="40"/>
      <c r="N312" s="74"/>
      <c r="O312" s="28"/>
      <c r="P312" s="28"/>
      <c r="Q312" s="28"/>
      <c r="R312" s="28"/>
      <c r="S312" s="28"/>
      <c r="T312" s="28"/>
      <c r="U312" s="28"/>
      <c r="V312" s="28"/>
      <c r="W312" s="28"/>
      <c r="X312" s="18"/>
      <c r="Y312" s="18"/>
      <c r="Z312" s="18"/>
      <c r="AA312" s="18"/>
      <c r="AB312" s="20"/>
      <c r="AC312" s="20"/>
      <c r="AD312" s="20"/>
      <c r="AE312" s="20"/>
      <c r="AF312" s="20"/>
      <c r="AG312" s="66"/>
      <c r="AH312" s="66"/>
      <c r="AI312" s="66"/>
      <c r="AJ312" s="66"/>
      <c r="AK312" s="66"/>
      <c r="AL312" s="20"/>
    </row>
    <row r="313" spans="4:38" s="2" customFormat="1" ht="15.75" customHeight="1">
      <c r="D313" s="17"/>
      <c r="E313" s="40"/>
      <c r="F313" s="40"/>
      <c r="G313" s="40"/>
      <c r="H313" s="40"/>
      <c r="I313" s="40"/>
      <c r="J313" s="40"/>
      <c r="K313" s="40"/>
      <c r="L313" s="40"/>
      <c r="M313" s="40"/>
      <c r="N313" s="74"/>
      <c r="O313" s="28"/>
      <c r="P313" s="28"/>
      <c r="Q313" s="28"/>
      <c r="R313" s="28"/>
      <c r="S313" s="28"/>
      <c r="T313" s="28"/>
      <c r="U313" s="28"/>
      <c r="V313" s="28"/>
      <c r="W313" s="28"/>
      <c r="X313" s="18"/>
      <c r="Y313" s="18"/>
      <c r="Z313" s="18"/>
      <c r="AA313" s="18"/>
      <c r="AB313" s="20"/>
      <c r="AC313" s="20"/>
      <c r="AD313" s="20"/>
      <c r="AE313" s="20"/>
      <c r="AF313" s="20"/>
      <c r="AG313" s="66"/>
      <c r="AH313" s="66"/>
      <c r="AI313" s="66"/>
      <c r="AJ313" s="66"/>
      <c r="AK313" s="66"/>
      <c r="AL313" s="20"/>
    </row>
    <row r="314" spans="4:38" s="2" customFormat="1" ht="15.75" customHeight="1">
      <c r="D314" s="17"/>
      <c r="E314" s="40"/>
      <c r="F314" s="40"/>
      <c r="G314" s="40"/>
      <c r="H314" s="40"/>
      <c r="I314" s="40"/>
      <c r="J314" s="40"/>
      <c r="K314" s="40"/>
      <c r="L314" s="40"/>
      <c r="M314" s="40"/>
      <c r="N314" s="74"/>
      <c r="O314" s="28"/>
      <c r="P314" s="28"/>
      <c r="Q314" s="28"/>
      <c r="R314" s="28"/>
      <c r="S314" s="28"/>
      <c r="T314" s="28"/>
      <c r="U314" s="28"/>
      <c r="V314" s="28"/>
      <c r="W314" s="28"/>
      <c r="X314" s="18"/>
      <c r="Y314" s="18"/>
      <c r="Z314" s="18"/>
      <c r="AA314" s="18"/>
      <c r="AB314" s="20"/>
      <c r="AC314" s="20"/>
      <c r="AD314" s="20"/>
      <c r="AE314" s="20"/>
      <c r="AF314" s="20"/>
      <c r="AG314" s="66"/>
      <c r="AH314" s="66"/>
      <c r="AI314" s="66"/>
      <c r="AJ314" s="66"/>
      <c r="AK314" s="66"/>
      <c r="AL314" s="20"/>
    </row>
    <row r="315" spans="4:38" s="2" customFormat="1" ht="15.75" customHeight="1">
      <c r="D315" s="17"/>
      <c r="E315" s="40"/>
      <c r="F315" s="40"/>
      <c r="G315" s="40"/>
      <c r="H315" s="40"/>
      <c r="I315" s="40"/>
      <c r="J315" s="40"/>
      <c r="K315" s="40"/>
      <c r="L315" s="40"/>
      <c r="M315" s="40"/>
      <c r="N315" s="74"/>
      <c r="O315" s="28"/>
      <c r="P315" s="28"/>
      <c r="Q315" s="28"/>
      <c r="R315" s="28"/>
      <c r="S315" s="28"/>
      <c r="T315" s="28"/>
      <c r="U315" s="28"/>
      <c r="V315" s="28"/>
      <c r="W315" s="28"/>
      <c r="X315" s="18"/>
      <c r="Y315" s="18"/>
      <c r="Z315" s="18"/>
      <c r="AA315" s="18"/>
      <c r="AB315" s="20"/>
      <c r="AC315" s="20"/>
      <c r="AD315" s="20"/>
      <c r="AE315" s="20"/>
      <c r="AF315" s="20"/>
      <c r="AG315" s="66"/>
      <c r="AH315" s="66"/>
      <c r="AI315" s="66"/>
      <c r="AJ315" s="66"/>
      <c r="AK315" s="66"/>
      <c r="AL315" s="20"/>
    </row>
    <row r="316" spans="4:38" s="2" customFormat="1" ht="15.75" customHeight="1">
      <c r="D316" s="17"/>
      <c r="E316" s="40"/>
      <c r="F316" s="40"/>
      <c r="G316" s="40"/>
      <c r="H316" s="40"/>
      <c r="I316" s="40"/>
      <c r="J316" s="40"/>
      <c r="K316" s="40"/>
      <c r="L316" s="40"/>
      <c r="M316" s="40"/>
      <c r="N316" s="74"/>
      <c r="O316" s="28"/>
      <c r="P316" s="28"/>
      <c r="Q316" s="28"/>
      <c r="R316" s="28"/>
      <c r="S316" s="28"/>
      <c r="T316" s="28"/>
      <c r="U316" s="28"/>
      <c r="V316" s="28"/>
      <c r="W316" s="28"/>
      <c r="X316" s="18"/>
      <c r="Y316" s="18"/>
      <c r="Z316" s="18"/>
      <c r="AA316" s="18"/>
      <c r="AB316" s="20"/>
      <c r="AC316" s="20"/>
      <c r="AD316" s="20"/>
      <c r="AE316" s="20"/>
      <c r="AF316" s="20"/>
      <c r="AG316" s="66"/>
      <c r="AH316" s="66"/>
      <c r="AI316" s="66"/>
      <c r="AJ316" s="66"/>
      <c r="AK316" s="66"/>
      <c r="AL316" s="20"/>
    </row>
    <row r="317" spans="4:38" s="2" customFormat="1" ht="15.75" customHeight="1">
      <c r="D317" s="17"/>
      <c r="E317" s="40"/>
      <c r="F317" s="40"/>
      <c r="G317" s="40"/>
      <c r="H317" s="40"/>
      <c r="I317" s="40"/>
      <c r="J317" s="40"/>
      <c r="K317" s="40"/>
      <c r="L317" s="40"/>
      <c r="M317" s="40"/>
      <c r="N317" s="74"/>
      <c r="O317" s="28"/>
      <c r="P317" s="28"/>
      <c r="Q317" s="28"/>
      <c r="R317" s="28"/>
      <c r="S317" s="28"/>
      <c r="T317" s="28"/>
      <c r="U317" s="28"/>
      <c r="V317" s="28"/>
      <c r="W317" s="28"/>
      <c r="X317" s="18"/>
      <c r="Y317" s="18"/>
      <c r="Z317" s="18"/>
      <c r="AA317" s="18"/>
      <c r="AB317" s="20"/>
      <c r="AC317" s="20"/>
      <c r="AD317" s="20"/>
      <c r="AE317" s="20"/>
      <c r="AF317" s="20"/>
      <c r="AG317" s="66"/>
      <c r="AH317" s="66"/>
      <c r="AI317" s="66"/>
      <c r="AJ317" s="66"/>
      <c r="AK317" s="66"/>
      <c r="AL317" s="20"/>
    </row>
    <row r="318" spans="4:38" s="2" customFormat="1" ht="15.75" customHeight="1">
      <c r="D318" s="17"/>
      <c r="E318" s="40"/>
      <c r="F318" s="40"/>
      <c r="G318" s="40"/>
      <c r="H318" s="40"/>
      <c r="I318" s="40"/>
      <c r="J318" s="40"/>
      <c r="K318" s="40"/>
      <c r="L318" s="40"/>
      <c r="M318" s="40"/>
      <c r="N318" s="74"/>
      <c r="O318" s="28"/>
      <c r="P318" s="28"/>
      <c r="Q318" s="28"/>
      <c r="R318" s="28"/>
      <c r="S318" s="28"/>
      <c r="T318" s="28"/>
      <c r="U318" s="28"/>
      <c r="V318" s="28"/>
      <c r="W318" s="28"/>
      <c r="X318" s="18"/>
      <c r="Y318" s="18"/>
      <c r="Z318" s="18"/>
      <c r="AA318" s="18"/>
      <c r="AB318" s="20"/>
      <c r="AC318" s="20"/>
      <c r="AD318" s="20"/>
      <c r="AE318" s="20"/>
      <c r="AF318" s="20"/>
      <c r="AG318" s="66"/>
      <c r="AH318" s="66"/>
      <c r="AI318" s="66"/>
      <c r="AJ318" s="66"/>
      <c r="AK318" s="66"/>
      <c r="AL318" s="20"/>
    </row>
    <row r="319" spans="4:38" s="2" customFormat="1" ht="15.75" customHeight="1">
      <c r="D319" s="17"/>
      <c r="E319" s="40"/>
      <c r="F319" s="40"/>
      <c r="G319" s="40"/>
      <c r="H319" s="40"/>
      <c r="I319" s="40"/>
      <c r="J319" s="40"/>
      <c r="K319" s="40"/>
      <c r="L319" s="40"/>
      <c r="M319" s="40"/>
      <c r="N319" s="74"/>
      <c r="O319" s="28"/>
      <c r="P319" s="28"/>
      <c r="Q319" s="28"/>
      <c r="R319" s="28"/>
      <c r="S319" s="28"/>
      <c r="T319" s="28"/>
      <c r="U319" s="28"/>
      <c r="V319" s="28"/>
      <c r="W319" s="28"/>
      <c r="X319" s="18"/>
      <c r="Y319" s="18"/>
      <c r="Z319" s="18"/>
      <c r="AA319" s="18"/>
      <c r="AB319" s="20"/>
      <c r="AC319" s="20"/>
      <c r="AD319" s="20"/>
      <c r="AE319" s="20"/>
      <c r="AF319" s="20"/>
      <c r="AG319" s="66"/>
      <c r="AH319" s="66"/>
      <c r="AI319" s="66"/>
      <c r="AJ319" s="66"/>
      <c r="AK319" s="66"/>
      <c r="AL319" s="20"/>
    </row>
    <row r="320" spans="4:38" s="2" customFormat="1" ht="15.75" customHeight="1">
      <c r="D320" s="17"/>
      <c r="E320" s="40"/>
      <c r="F320" s="40"/>
      <c r="G320" s="40"/>
      <c r="H320" s="40"/>
      <c r="I320" s="40"/>
      <c r="J320" s="40"/>
      <c r="K320" s="40"/>
      <c r="L320" s="40"/>
      <c r="M320" s="40"/>
      <c r="N320" s="74"/>
      <c r="O320" s="28"/>
      <c r="P320" s="28"/>
      <c r="Q320" s="28"/>
      <c r="R320" s="28"/>
      <c r="S320" s="28"/>
      <c r="T320" s="28"/>
      <c r="U320" s="28"/>
      <c r="V320" s="28"/>
      <c r="W320" s="28"/>
      <c r="X320" s="18"/>
      <c r="Y320" s="18"/>
      <c r="Z320" s="18"/>
      <c r="AA320" s="18"/>
      <c r="AB320" s="20"/>
      <c r="AC320" s="20"/>
      <c r="AD320" s="20"/>
      <c r="AE320" s="20"/>
      <c r="AF320" s="20"/>
      <c r="AG320" s="66"/>
      <c r="AH320" s="66"/>
      <c r="AI320" s="66"/>
      <c r="AJ320" s="66"/>
      <c r="AK320" s="66"/>
      <c r="AL320" s="20"/>
    </row>
    <row r="321" spans="4:38" s="2" customFormat="1" ht="15.75" customHeight="1">
      <c r="D321" s="17"/>
      <c r="E321" s="40"/>
      <c r="F321" s="40"/>
      <c r="G321" s="40"/>
      <c r="H321" s="40"/>
      <c r="I321" s="40"/>
      <c r="J321" s="40"/>
      <c r="K321" s="40"/>
      <c r="L321" s="40"/>
      <c r="M321" s="40"/>
      <c r="N321" s="74"/>
      <c r="O321" s="28"/>
      <c r="P321" s="28"/>
      <c r="Q321" s="28"/>
      <c r="R321" s="28"/>
      <c r="S321" s="28"/>
      <c r="T321" s="28"/>
      <c r="U321" s="28"/>
      <c r="V321" s="28"/>
      <c r="W321" s="28"/>
      <c r="X321" s="18"/>
      <c r="Y321" s="18"/>
      <c r="Z321" s="18"/>
      <c r="AA321" s="18"/>
      <c r="AB321" s="20"/>
      <c r="AC321" s="20"/>
      <c r="AD321" s="20"/>
      <c r="AE321" s="20"/>
      <c r="AF321" s="20"/>
      <c r="AG321" s="66"/>
      <c r="AH321" s="66"/>
      <c r="AI321" s="66"/>
      <c r="AJ321" s="66"/>
      <c r="AK321" s="66"/>
      <c r="AL321" s="20"/>
    </row>
    <row r="322" spans="4:38" s="2" customFormat="1" ht="15.75" customHeight="1">
      <c r="D322" s="17"/>
      <c r="E322" s="40"/>
      <c r="F322" s="40"/>
      <c r="G322" s="40"/>
      <c r="H322" s="40"/>
      <c r="I322" s="40"/>
      <c r="J322" s="40"/>
      <c r="K322" s="40"/>
      <c r="L322" s="40"/>
      <c r="M322" s="40"/>
      <c r="N322" s="74"/>
      <c r="O322" s="28"/>
      <c r="P322" s="28"/>
      <c r="Q322" s="28"/>
      <c r="R322" s="28"/>
      <c r="S322" s="28"/>
      <c r="T322" s="28"/>
      <c r="U322" s="28"/>
      <c r="V322" s="28"/>
      <c r="W322" s="28"/>
      <c r="X322" s="18"/>
      <c r="Y322" s="18"/>
      <c r="Z322" s="18"/>
      <c r="AA322" s="18"/>
      <c r="AB322" s="20"/>
      <c r="AC322" s="20"/>
      <c r="AD322" s="20"/>
      <c r="AE322" s="20"/>
      <c r="AF322" s="20"/>
      <c r="AG322" s="66"/>
      <c r="AH322" s="66"/>
      <c r="AI322" s="66"/>
      <c r="AJ322" s="66"/>
      <c r="AK322" s="66"/>
      <c r="AL322" s="20"/>
    </row>
    <row r="323" spans="4:38" s="2" customFormat="1" ht="15.75" customHeight="1">
      <c r="D323" s="17"/>
      <c r="E323" s="40"/>
      <c r="F323" s="40"/>
      <c r="G323" s="40"/>
      <c r="H323" s="40"/>
      <c r="I323" s="40"/>
      <c r="J323" s="40"/>
      <c r="K323" s="40"/>
      <c r="L323" s="40"/>
      <c r="M323" s="40"/>
      <c r="N323" s="74"/>
      <c r="O323" s="28"/>
      <c r="P323" s="28"/>
      <c r="Q323" s="28"/>
      <c r="R323" s="28"/>
      <c r="S323" s="28"/>
      <c r="T323" s="28"/>
      <c r="U323" s="28"/>
      <c r="V323" s="28"/>
      <c r="W323" s="28"/>
      <c r="X323" s="18"/>
      <c r="Y323" s="18"/>
      <c r="Z323" s="18"/>
      <c r="AA323" s="18"/>
      <c r="AB323" s="20"/>
      <c r="AC323" s="20"/>
      <c r="AD323" s="20"/>
      <c r="AE323" s="20"/>
      <c r="AF323" s="20"/>
      <c r="AG323" s="66"/>
      <c r="AH323" s="66"/>
      <c r="AI323" s="66"/>
      <c r="AJ323" s="66"/>
      <c r="AK323" s="66"/>
      <c r="AL323" s="20"/>
    </row>
    <row r="324" spans="4:38" s="2" customFormat="1" ht="15.75" customHeight="1">
      <c r="D324" s="17"/>
      <c r="E324" s="40"/>
      <c r="F324" s="40"/>
      <c r="G324" s="40"/>
      <c r="H324" s="40"/>
      <c r="I324" s="40"/>
      <c r="J324" s="40"/>
      <c r="K324" s="40"/>
      <c r="L324" s="40"/>
      <c r="M324" s="40"/>
      <c r="N324" s="74"/>
      <c r="O324" s="28"/>
      <c r="P324" s="28"/>
      <c r="Q324" s="28"/>
      <c r="R324" s="28"/>
      <c r="S324" s="28"/>
      <c r="T324" s="28"/>
      <c r="U324" s="28"/>
      <c r="V324" s="28"/>
      <c r="W324" s="28"/>
      <c r="X324" s="18"/>
      <c r="Y324" s="18"/>
      <c r="Z324" s="18"/>
      <c r="AA324" s="18"/>
      <c r="AB324" s="20"/>
      <c r="AC324" s="20"/>
      <c r="AD324" s="20"/>
      <c r="AE324" s="20"/>
      <c r="AF324" s="20"/>
      <c r="AG324" s="66"/>
      <c r="AH324" s="66"/>
      <c r="AI324" s="66"/>
      <c r="AJ324" s="66"/>
      <c r="AK324" s="66"/>
      <c r="AL324" s="20"/>
    </row>
    <row r="325" spans="4:38" s="2" customFormat="1" ht="15.75" customHeight="1">
      <c r="D325" s="17"/>
      <c r="E325" s="40"/>
      <c r="F325" s="40"/>
      <c r="G325" s="40"/>
      <c r="H325" s="40"/>
      <c r="I325" s="40"/>
      <c r="J325" s="40"/>
      <c r="K325" s="40"/>
      <c r="L325" s="40"/>
      <c r="M325" s="40"/>
      <c r="N325" s="74"/>
      <c r="O325" s="28"/>
      <c r="P325" s="28"/>
      <c r="Q325" s="28"/>
      <c r="R325" s="28"/>
      <c r="S325" s="28"/>
      <c r="T325" s="28"/>
      <c r="U325" s="28"/>
      <c r="V325" s="28"/>
      <c r="W325" s="28"/>
      <c r="X325" s="18"/>
      <c r="Y325" s="18"/>
      <c r="Z325" s="18"/>
      <c r="AA325" s="18"/>
      <c r="AB325" s="20"/>
      <c r="AC325" s="20"/>
      <c r="AD325" s="20"/>
      <c r="AE325" s="20"/>
      <c r="AF325" s="20"/>
      <c r="AG325" s="66"/>
      <c r="AH325" s="66"/>
      <c r="AI325" s="66"/>
      <c r="AJ325" s="66"/>
      <c r="AK325" s="66"/>
      <c r="AL325" s="20"/>
    </row>
    <row r="326" spans="4:38" s="2" customFormat="1" ht="15.75" customHeight="1">
      <c r="D326" s="17"/>
      <c r="E326" s="40"/>
      <c r="F326" s="40"/>
      <c r="G326" s="40"/>
      <c r="H326" s="40"/>
      <c r="I326" s="40"/>
      <c r="J326" s="40"/>
      <c r="K326" s="40"/>
      <c r="L326" s="40"/>
      <c r="M326" s="40"/>
      <c r="N326" s="74"/>
      <c r="O326" s="28"/>
      <c r="P326" s="28"/>
      <c r="Q326" s="28"/>
      <c r="R326" s="28"/>
      <c r="S326" s="28"/>
      <c r="T326" s="28"/>
      <c r="U326" s="28"/>
      <c r="V326" s="28"/>
      <c r="W326" s="28"/>
      <c r="X326" s="18"/>
      <c r="Y326" s="18"/>
      <c r="Z326" s="18"/>
      <c r="AA326" s="18"/>
      <c r="AB326" s="20"/>
      <c r="AC326" s="20"/>
      <c r="AD326" s="20"/>
      <c r="AE326" s="20"/>
      <c r="AF326" s="20"/>
      <c r="AG326" s="66"/>
      <c r="AH326" s="66"/>
      <c r="AI326" s="66"/>
      <c r="AJ326" s="66"/>
      <c r="AK326" s="66"/>
      <c r="AL326" s="20"/>
    </row>
    <row r="327" spans="4:38" s="2" customFormat="1" ht="15.75" customHeight="1">
      <c r="D327" s="17"/>
      <c r="E327" s="40"/>
      <c r="F327" s="40"/>
      <c r="G327" s="40"/>
      <c r="H327" s="40"/>
      <c r="I327" s="40"/>
      <c r="J327" s="40"/>
      <c r="K327" s="40"/>
      <c r="L327" s="40"/>
      <c r="M327" s="40"/>
      <c r="N327" s="74"/>
      <c r="O327" s="28"/>
      <c r="P327" s="28"/>
      <c r="Q327" s="28"/>
      <c r="R327" s="28"/>
      <c r="S327" s="28"/>
      <c r="T327" s="28"/>
      <c r="U327" s="28"/>
      <c r="V327" s="28"/>
      <c r="W327" s="28"/>
      <c r="X327" s="18"/>
      <c r="Y327" s="18"/>
      <c r="Z327" s="18"/>
      <c r="AA327" s="18"/>
      <c r="AB327" s="20"/>
      <c r="AC327" s="20"/>
      <c r="AD327" s="20"/>
      <c r="AE327" s="20"/>
      <c r="AF327" s="20"/>
      <c r="AG327" s="66"/>
      <c r="AH327" s="66"/>
      <c r="AI327" s="66"/>
      <c r="AJ327" s="66"/>
      <c r="AK327" s="66"/>
      <c r="AL327" s="20"/>
    </row>
    <row r="328" spans="4:38" s="2" customFormat="1" ht="15.75" customHeight="1">
      <c r="D328" s="17"/>
      <c r="E328" s="40"/>
      <c r="F328" s="40"/>
      <c r="G328" s="40"/>
      <c r="H328" s="40"/>
      <c r="I328" s="40"/>
      <c r="J328" s="40"/>
      <c r="K328" s="40"/>
      <c r="L328" s="40"/>
      <c r="M328" s="40"/>
      <c r="N328" s="74"/>
      <c r="O328" s="28"/>
      <c r="P328" s="28"/>
      <c r="Q328" s="28"/>
      <c r="R328" s="28"/>
      <c r="S328" s="28"/>
      <c r="T328" s="28"/>
      <c r="U328" s="28"/>
      <c r="V328" s="28"/>
      <c r="W328" s="28"/>
      <c r="X328" s="18"/>
      <c r="Y328" s="18"/>
      <c r="Z328" s="18"/>
      <c r="AA328" s="18"/>
      <c r="AB328" s="20"/>
      <c r="AC328" s="20"/>
      <c r="AD328" s="20"/>
      <c r="AE328" s="20"/>
      <c r="AF328" s="20"/>
      <c r="AG328" s="66"/>
      <c r="AH328" s="66"/>
      <c r="AI328" s="66"/>
      <c r="AJ328" s="66"/>
      <c r="AK328" s="66"/>
      <c r="AL328" s="20"/>
    </row>
    <row r="329" spans="4:38" s="2" customFormat="1" ht="15.75" customHeight="1">
      <c r="D329" s="17"/>
      <c r="E329" s="40"/>
      <c r="F329" s="40"/>
      <c r="G329" s="40"/>
      <c r="H329" s="40"/>
      <c r="I329" s="40"/>
      <c r="J329" s="40"/>
      <c r="K329" s="40"/>
      <c r="L329" s="40"/>
      <c r="M329" s="40"/>
      <c r="N329" s="74"/>
      <c r="O329" s="28"/>
      <c r="P329" s="28"/>
      <c r="Q329" s="28"/>
      <c r="R329" s="28"/>
      <c r="S329" s="28"/>
      <c r="T329" s="28"/>
      <c r="U329" s="28"/>
      <c r="V329" s="28"/>
      <c r="W329" s="28"/>
      <c r="X329" s="18"/>
      <c r="Y329" s="18"/>
      <c r="Z329" s="18"/>
      <c r="AA329" s="18"/>
      <c r="AB329" s="20"/>
      <c r="AC329" s="20"/>
      <c r="AD329" s="20"/>
      <c r="AE329" s="20"/>
      <c r="AF329" s="20"/>
      <c r="AG329" s="66"/>
      <c r="AH329" s="66"/>
      <c r="AI329" s="66"/>
      <c r="AJ329" s="66"/>
      <c r="AK329" s="66"/>
      <c r="AL329" s="20"/>
    </row>
    <row r="330" spans="4:38" s="2" customFormat="1" ht="15.75" customHeight="1">
      <c r="D330" s="17"/>
      <c r="E330" s="40"/>
      <c r="F330" s="40"/>
      <c r="G330" s="40"/>
      <c r="H330" s="40"/>
      <c r="I330" s="40"/>
      <c r="J330" s="40"/>
      <c r="K330" s="40"/>
      <c r="L330" s="40"/>
      <c r="M330" s="40"/>
      <c r="N330" s="74"/>
      <c r="O330" s="28"/>
      <c r="P330" s="28"/>
      <c r="Q330" s="28"/>
      <c r="R330" s="28"/>
      <c r="S330" s="28"/>
      <c r="T330" s="28"/>
      <c r="U330" s="28"/>
      <c r="V330" s="28"/>
      <c r="W330" s="28"/>
      <c r="X330" s="18"/>
      <c r="Y330" s="18"/>
      <c r="Z330" s="18"/>
      <c r="AA330" s="18"/>
      <c r="AB330" s="20"/>
      <c r="AC330" s="20"/>
      <c r="AD330" s="20"/>
      <c r="AE330" s="20"/>
      <c r="AF330" s="20"/>
      <c r="AG330" s="66"/>
      <c r="AH330" s="66"/>
      <c r="AI330" s="66"/>
      <c r="AJ330" s="66"/>
      <c r="AK330" s="66"/>
      <c r="AL330" s="20"/>
    </row>
    <row r="331" spans="4:38" s="2" customFormat="1" ht="15.75" customHeight="1">
      <c r="D331" s="17"/>
      <c r="E331" s="40"/>
      <c r="F331" s="40"/>
      <c r="G331" s="40"/>
      <c r="H331" s="40"/>
      <c r="I331" s="40"/>
      <c r="J331" s="40"/>
      <c r="K331" s="40"/>
      <c r="L331" s="40"/>
      <c r="M331" s="40"/>
      <c r="N331" s="74"/>
      <c r="O331" s="28"/>
      <c r="P331" s="28"/>
      <c r="Q331" s="28"/>
      <c r="R331" s="28"/>
      <c r="S331" s="28"/>
      <c r="T331" s="28"/>
      <c r="U331" s="28"/>
      <c r="V331" s="28"/>
      <c r="W331" s="28"/>
      <c r="X331" s="18"/>
      <c r="Y331" s="18"/>
      <c r="Z331" s="18"/>
      <c r="AA331" s="18"/>
      <c r="AB331" s="20"/>
      <c r="AC331" s="20"/>
      <c r="AD331" s="20"/>
      <c r="AE331" s="20"/>
      <c r="AF331" s="20"/>
      <c r="AG331" s="66"/>
      <c r="AH331" s="66"/>
      <c r="AI331" s="66"/>
      <c r="AJ331" s="66"/>
      <c r="AK331" s="66"/>
      <c r="AL331" s="20"/>
    </row>
    <row r="332" spans="4:38" s="2" customFormat="1" ht="15.75" customHeight="1">
      <c r="D332" s="17"/>
      <c r="E332" s="40"/>
      <c r="F332" s="40"/>
      <c r="G332" s="40"/>
      <c r="H332" s="40"/>
      <c r="I332" s="40"/>
      <c r="J332" s="40"/>
      <c r="K332" s="40"/>
      <c r="L332" s="40"/>
      <c r="M332" s="40"/>
      <c r="N332" s="74"/>
      <c r="O332" s="28"/>
      <c r="P332" s="28"/>
      <c r="Q332" s="28"/>
      <c r="R332" s="28"/>
      <c r="S332" s="28"/>
      <c r="T332" s="28"/>
      <c r="U332" s="28"/>
      <c r="V332" s="28"/>
      <c r="W332" s="28"/>
      <c r="X332" s="18"/>
      <c r="Y332" s="18"/>
      <c r="Z332" s="18"/>
      <c r="AA332" s="18"/>
      <c r="AB332" s="20"/>
      <c r="AC332" s="20"/>
      <c r="AD332" s="20"/>
      <c r="AE332" s="20"/>
      <c r="AF332" s="20"/>
      <c r="AG332" s="66"/>
      <c r="AH332" s="66"/>
      <c r="AI332" s="66"/>
      <c r="AJ332" s="66"/>
      <c r="AK332" s="66"/>
      <c r="AL332" s="20"/>
    </row>
    <row r="333" spans="4:38" s="2" customFormat="1" ht="15.75" customHeight="1">
      <c r="D333" s="17"/>
      <c r="E333" s="40"/>
      <c r="F333" s="40"/>
      <c r="G333" s="40"/>
      <c r="H333" s="40"/>
      <c r="I333" s="40"/>
      <c r="J333" s="40"/>
      <c r="K333" s="40"/>
      <c r="L333" s="40"/>
      <c r="M333" s="40"/>
      <c r="N333" s="74"/>
      <c r="O333" s="28"/>
      <c r="P333" s="28"/>
      <c r="Q333" s="28"/>
      <c r="R333" s="28"/>
      <c r="S333" s="28"/>
      <c r="T333" s="28"/>
      <c r="U333" s="28"/>
      <c r="V333" s="28"/>
      <c r="W333" s="28"/>
      <c r="X333" s="18"/>
      <c r="Y333" s="18"/>
      <c r="Z333" s="18"/>
      <c r="AA333" s="18"/>
      <c r="AB333" s="20"/>
      <c r="AC333" s="20"/>
      <c r="AD333" s="20"/>
      <c r="AE333" s="20"/>
      <c r="AF333" s="20"/>
      <c r="AG333" s="66"/>
      <c r="AH333" s="66"/>
      <c r="AI333" s="66"/>
      <c r="AJ333" s="66"/>
      <c r="AK333" s="66"/>
      <c r="AL333" s="20"/>
    </row>
    <row r="334" spans="4:38" s="2" customFormat="1" ht="15.75" customHeight="1">
      <c r="D334" s="17"/>
      <c r="E334" s="40"/>
      <c r="F334" s="40"/>
      <c r="G334" s="40"/>
      <c r="H334" s="40"/>
      <c r="I334" s="40"/>
      <c r="J334" s="40"/>
      <c r="K334" s="40"/>
      <c r="L334" s="40"/>
      <c r="M334" s="40"/>
      <c r="N334" s="74"/>
      <c r="O334" s="28"/>
      <c r="P334" s="28"/>
      <c r="Q334" s="28"/>
      <c r="R334" s="28"/>
      <c r="S334" s="28"/>
      <c r="T334" s="28"/>
      <c r="U334" s="28"/>
      <c r="V334" s="28"/>
      <c r="W334" s="28"/>
      <c r="X334" s="18"/>
      <c r="Y334" s="18"/>
      <c r="Z334" s="18"/>
      <c r="AA334" s="18"/>
      <c r="AB334" s="20"/>
      <c r="AC334" s="20"/>
      <c r="AD334" s="20"/>
      <c r="AE334" s="20"/>
      <c r="AF334" s="20"/>
      <c r="AG334" s="66"/>
      <c r="AH334" s="66"/>
      <c r="AI334" s="66"/>
      <c r="AJ334" s="66"/>
      <c r="AK334" s="66"/>
      <c r="AL334" s="20"/>
    </row>
    <row r="335" spans="4:38" s="2" customFormat="1" ht="15.75" customHeight="1">
      <c r="D335" s="17"/>
      <c r="E335" s="40"/>
      <c r="F335" s="40"/>
      <c r="G335" s="40"/>
      <c r="H335" s="40"/>
      <c r="I335" s="40"/>
      <c r="J335" s="40"/>
      <c r="K335" s="40"/>
      <c r="L335" s="40"/>
      <c r="M335" s="40"/>
      <c r="N335" s="74"/>
      <c r="O335" s="28"/>
      <c r="P335" s="28"/>
      <c r="Q335" s="28"/>
      <c r="R335" s="28"/>
      <c r="S335" s="28"/>
      <c r="T335" s="28"/>
      <c r="U335" s="28"/>
      <c r="V335" s="28"/>
      <c r="W335" s="28"/>
      <c r="X335" s="18"/>
      <c r="Y335" s="18"/>
      <c r="Z335" s="18"/>
      <c r="AA335" s="18"/>
      <c r="AB335" s="20"/>
      <c r="AC335" s="20"/>
      <c r="AD335" s="20"/>
      <c r="AE335" s="20"/>
      <c r="AF335" s="20"/>
      <c r="AG335" s="66"/>
      <c r="AH335" s="66"/>
      <c r="AI335" s="66"/>
      <c r="AJ335" s="66"/>
      <c r="AK335" s="66"/>
      <c r="AL335" s="20"/>
    </row>
    <row r="336" spans="4:38" s="2" customFormat="1" ht="15.75" customHeight="1">
      <c r="D336" s="17"/>
      <c r="E336" s="40"/>
      <c r="F336" s="40"/>
      <c r="G336" s="40"/>
      <c r="H336" s="40"/>
      <c r="I336" s="40"/>
      <c r="J336" s="40"/>
      <c r="K336" s="40"/>
      <c r="L336" s="40"/>
      <c r="M336" s="40"/>
      <c r="N336" s="74"/>
      <c r="O336" s="28"/>
      <c r="P336" s="28"/>
      <c r="Q336" s="28"/>
      <c r="R336" s="28"/>
      <c r="S336" s="28"/>
      <c r="T336" s="28"/>
      <c r="U336" s="28"/>
      <c r="V336" s="28"/>
      <c r="W336" s="28"/>
      <c r="X336" s="18"/>
      <c r="Y336" s="18"/>
      <c r="Z336" s="18"/>
      <c r="AA336" s="18"/>
      <c r="AB336" s="20"/>
      <c r="AC336" s="20"/>
      <c r="AD336" s="20"/>
      <c r="AE336" s="20"/>
      <c r="AF336" s="20"/>
      <c r="AG336" s="66"/>
      <c r="AH336" s="66"/>
      <c r="AI336" s="66"/>
      <c r="AJ336" s="66"/>
      <c r="AK336" s="66"/>
      <c r="AL336" s="20"/>
    </row>
    <row r="337" spans="4:38" s="2" customFormat="1" ht="15.75" customHeight="1">
      <c r="D337" s="17"/>
      <c r="E337" s="40"/>
      <c r="F337" s="40"/>
      <c r="G337" s="40"/>
      <c r="H337" s="40"/>
      <c r="I337" s="40"/>
      <c r="J337" s="40"/>
      <c r="K337" s="40"/>
      <c r="L337" s="40"/>
      <c r="M337" s="40"/>
      <c r="N337" s="74"/>
      <c r="O337" s="28"/>
      <c r="P337" s="28"/>
      <c r="Q337" s="28"/>
      <c r="R337" s="28"/>
      <c r="S337" s="28"/>
      <c r="T337" s="28"/>
      <c r="U337" s="28"/>
      <c r="V337" s="28"/>
      <c r="W337" s="28"/>
      <c r="X337" s="18"/>
      <c r="Y337" s="18"/>
      <c r="Z337" s="18"/>
      <c r="AA337" s="18"/>
      <c r="AB337" s="20"/>
      <c r="AC337" s="20"/>
      <c r="AD337" s="20"/>
      <c r="AE337" s="20"/>
      <c r="AF337" s="20"/>
      <c r="AG337" s="66"/>
      <c r="AH337" s="66"/>
      <c r="AI337" s="66"/>
      <c r="AJ337" s="66"/>
      <c r="AK337" s="66"/>
      <c r="AL337" s="20"/>
    </row>
    <row r="338" spans="4:38" s="2" customFormat="1" ht="15.75" customHeight="1">
      <c r="D338" s="17"/>
      <c r="E338" s="40"/>
      <c r="F338" s="40"/>
      <c r="G338" s="40"/>
      <c r="H338" s="40"/>
      <c r="I338" s="40"/>
      <c r="J338" s="40"/>
      <c r="K338" s="40"/>
      <c r="L338" s="40"/>
      <c r="M338" s="40"/>
      <c r="N338" s="74"/>
      <c r="O338" s="28"/>
      <c r="P338" s="28"/>
      <c r="Q338" s="28"/>
      <c r="R338" s="28"/>
      <c r="S338" s="28"/>
      <c r="T338" s="28"/>
      <c r="U338" s="28"/>
      <c r="V338" s="28"/>
      <c r="W338" s="28"/>
      <c r="X338" s="18"/>
      <c r="Y338" s="18"/>
      <c r="Z338" s="18"/>
      <c r="AA338" s="18"/>
      <c r="AB338" s="20"/>
      <c r="AC338" s="20"/>
      <c r="AD338" s="20"/>
      <c r="AE338" s="20"/>
      <c r="AF338" s="20"/>
      <c r="AG338" s="66"/>
      <c r="AH338" s="66"/>
      <c r="AI338" s="66"/>
      <c r="AJ338" s="66"/>
      <c r="AK338" s="66"/>
      <c r="AL338" s="20"/>
    </row>
    <row r="339" spans="4:38" s="2" customFormat="1" ht="15.75" customHeight="1">
      <c r="D339" s="17"/>
      <c r="E339" s="40"/>
      <c r="F339" s="40"/>
      <c r="G339" s="40"/>
      <c r="H339" s="40"/>
      <c r="I339" s="40"/>
      <c r="J339" s="40"/>
      <c r="K339" s="40"/>
      <c r="L339" s="40"/>
      <c r="M339" s="40"/>
      <c r="N339" s="74"/>
      <c r="O339" s="28"/>
      <c r="P339" s="28"/>
      <c r="Q339" s="28"/>
      <c r="R339" s="28"/>
      <c r="S339" s="28"/>
      <c r="T339" s="28"/>
      <c r="U339" s="28"/>
      <c r="V339" s="28"/>
      <c r="W339" s="28"/>
      <c r="X339" s="18"/>
      <c r="Y339" s="18"/>
      <c r="Z339" s="18"/>
      <c r="AA339" s="18"/>
      <c r="AB339" s="20"/>
      <c r="AC339" s="20"/>
      <c r="AD339" s="20"/>
      <c r="AE339" s="20"/>
      <c r="AF339" s="20"/>
      <c r="AG339" s="66"/>
      <c r="AH339" s="66"/>
      <c r="AI339" s="66"/>
      <c r="AJ339" s="66"/>
      <c r="AK339" s="66"/>
      <c r="AL339" s="20"/>
    </row>
    <row r="340" spans="4:38" s="2" customFormat="1" ht="15.75" customHeight="1">
      <c r="D340" s="17"/>
      <c r="E340" s="40"/>
      <c r="F340" s="40"/>
      <c r="G340" s="40"/>
      <c r="H340" s="40"/>
      <c r="I340" s="40"/>
      <c r="J340" s="40"/>
      <c r="K340" s="40"/>
      <c r="L340" s="40"/>
      <c r="M340" s="40"/>
      <c r="N340" s="74"/>
      <c r="O340" s="28"/>
      <c r="P340" s="28"/>
      <c r="Q340" s="28"/>
      <c r="R340" s="28"/>
      <c r="S340" s="28"/>
      <c r="T340" s="28"/>
      <c r="U340" s="28"/>
      <c r="V340" s="28"/>
      <c r="W340" s="28"/>
      <c r="X340" s="18"/>
      <c r="Y340" s="18"/>
      <c r="Z340" s="18"/>
      <c r="AA340" s="18"/>
      <c r="AB340" s="20"/>
      <c r="AC340" s="20"/>
      <c r="AD340" s="20"/>
      <c r="AE340" s="20"/>
      <c r="AF340" s="20"/>
      <c r="AG340" s="66"/>
      <c r="AH340" s="66"/>
      <c r="AI340" s="66"/>
      <c r="AJ340" s="66"/>
      <c r="AK340" s="66"/>
      <c r="AL340" s="20"/>
    </row>
    <row r="341" spans="4:38" s="2" customFormat="1" ht="15.75" customHeight="1">
      <c r="D341" s="17"/>
      <c r="E341" s="40"/>
      <c r="F341" s="40"/>
      <c r="G341" s="40"/>
      <c r="H341" s="40"/>
      <c r="I341" s="40"/>
      <c r="J341" s="40"/>
      <c r="K341" s="40"/>
      <c r="L341" s="40"/>
      <c r="M341" s="40"/>
      <c r="N341" s="74"/>
      <c r="O341" s="28"/>
      <c r="P341" s="28"/>
      <c r="Q341" s="28"/>
      <c r="R341" s="28"/>
      <c r="S341" s="28"/>
      <c r="T341" s="28"/>
      <c r="U341" s="28"/>
      <c r="V341" s="28"/>
      <c r="W341" s="28"/>
      <c r="X341" s="18"/>
      <c r="Y341" s="18"/>
      <c r="Z341" s="18"/>
      <c r="AA341" s="18"/>
      <c r="AB341" s="20"/>
      <c r="AC341" s="20"/>
      <c r="AD341" s="20"/>
      <c r="AE341" s="20"/>
      <c r="AF341" s="20"/>
      <c r="AG341" s="66"/>
      <c r="AH341" s="66"/>
      <c r="AI341" s="66"/>
      <c r="AJ341" s="66"/>
      <c r="AK341" s="66"/>
      <c r="AL341" s="20"/>
    </row>
    <row r="342" spans="4:38" s="2" customFormat="1" ht="15.75" customHeight="1">
      <c r="D342" s="17"/>
      <c r="E342" s="40"/>
      <c r="F342" s="40"/>
      <c r="G342" s="40"/>
      <c r="H342" s="40"/>
      <c r="I342" s="40"/>
      <c r="J342" s="40"/>
      <c r="K342" s="40"/>
      <c r="L342" s="40"/>
      <c r="M342" s="40"/>
      <c r="N342" s="74"/>
      <c r="O342" s="28"/>
      <c r="P342" s="28"/>
      <c r="Q342" s="28"/>
      <c r="R342" s="28"/>
      <c r="S342" s="28"/>
      <c r="T342" s="28"/>
      <c r="U342" s="28"/>
      <c r="V342" s="28"/>
      <c r="W342" s="28"/>
      <c r="X342" s="18"/>
      <c r="Y342" s="18"/>
      <c r="Z342" s="18"/>
      <c r="AA342" s="18"/>
      <c r="AB342" s="20"/>
      <c r="AC342" s="20"/>
      <c r="AD342" s="20"/>
      <c r="AE342" s="20"/>
      <c r="AF342" s="20"/>
      <c r="AG342" s="66"/>
      <c r="AH342" s="66"/>
      <c r="AI342" s="66"/>
      <c r="AJ342" s="66"/>
      <c r="AK342" s="66"/>
      <c r="AL342" s="20"/>
    </row>
    <row r="343" spans="4:38" s="2" customFormat="1" ht="15.75" customHeight="1">
      <c r="D343" s="17"/>
      <c r="E343" s="40"/>
      <c r="F343" s="40"/>
      <c r="G343" s="40"/>
      <c r="H343" s="40"/>
      <c r="I343" s="40"/>
      <c r="J343" s="40"/>
      <c r="K343" s="40"/>
      <c r="L343" s="40"/>
      <c r="M343" s="40"/>
      <c r="N343" s="74"/>
      <c r="O343" s="28"/>
      <c r="P343" s="28"/>
      <c r="Q343" s="28"/>
      <c r="R343" s="28"/>
      <c r="S343" s="28"/>
      <c r="T343" s="28"/>
      <c r="U343" s="28"/>
      <c r="V343" s="28"/>
      <c r="W343" s="28"/>
      <c r="X343" s="18"/>
      <c r="Y343" s="18"/>
      <c r="Z343" s="18"/>
      <c r="AA343" s="18"/>
      <c r="AB343" s="20"/>
      <c r="AC343" s="20"/>
      <c r="AD343" s="20"/>
      <c r="AE343" s="20"/>
      <c r="AF343" s="20"/>
      <c r="AG343" s="66"/>
      <c r="AH343" s="66"/>
      <c r="AI343" s="66"/>
      <c r="AJ343" s="66"/>
      <c r="AK343" s="66"/>
      <c r="AL343" s="20"/>
    </row>
    <row r="344" spans="4:38" s="2" customFormat="1" ht="15.75" customHeight="1">
      <c r="D344" s="17"/>
      <c r="E344" s="40"/>
      <c r="F344" s="40"/>
      <c r="G344" s="40"/>
      <c r="H344" s="40"/>
      <c r="I344" s="40"/>
      <c r="J344" s="40"/>
      <c r="K344" s="40"/>
      <c r="L344" s="40"/>
      <c r="M344" s="40"/>
      <c r="N344" s="74"/>
      <c r="O344" s="28"/>
      <c r="P344" s="28"/>
      <c r="Q344" s="28"/>
      <c r="R344" s="28"/>
      <c r="S344" s="28"/>
      <c r="T344" s="28"/>
      <c r="U344" s="28"/>
      <c r="V344" s="28"/>
      <c r="W344" s="28"/>
      <c r="X344" s="18"/>
      <c r="Y344" s="18"/>
      <c r="Z344" s="18"/>
      <c r="AA344" s="18"/>
      <c r="AB344" s="20"/>
      <c r="AC344" s="20"/>
      <c r="AD344" s="20"/>
      <c r="AE344" s="20"/>
      <c r="AF344" s="20"/>
      <c r="AG344" s="66"/>
      <c r="AH344" s="66"/>
      <c r="AI344" s="66"/>
      <c r="AJ344" s="66"/>
      <c r="AK344" s="66"/>
      <c r="AL344" s="20"/>
    </row>
    <row r="345" spans="4:38" s="2" customFormat="1" ht="15.75" customHeight="1">
      <c r="D345" s="17"/>
      <c r="E345" s="40"/>
      <c r="F345" s="40"/>
      <c r="G345" s="40"/>
      <c r="H345" s="40"/>
      <c r="I345" s="40"/>
      <c r="J345" s="40"/>
      <c r="K345" s="40"/>
      <c r="L345" s="40"/>
      <c r="M345" s="40"/>
      <c r="N345" s="74"/>
      <c r="O345" s="28"/>
      <c r="P345" s="28"/>
      <c r="Q345" s="28"/>
      <c r="R345" s="28"/>
      <c r="S345" s="28"/>
      <c r="T345" s="28"/>
      <c r="U345" s="28"/>
      <c r="V345" s="28"/>
      <c r="W345" s="28"/>
      <c r="X345" s="18"/>
      <c r="Y345" s="18"/>
      <c r="Z345" s="18"/>
      <c r="AA345" s="18"/>
      <c r="AB345" s="20"/>
      <c r="AC345" s="20"/>
      <c r="AD345" s="20"/>
      <c r="AE345" s="20"/>
      <c r="AF345" s="20"/>
      <c r="AG345" s="66"/>
      <c r="AH345" s="66"/>
      <c r="AI345" s="66"/>
      <c r="AJ345" s="66"/>
      <c r="AK345" s="66"/>
      <c r="AL345" s="20"/>
    </row>
    <row r="346" spans="4:38" s="2" customFormat="1" ht="15.75" customHeight="1">
      <c r="D346" s="17"/>
      <c r="E346" s="40"/>
      <c r="F346" s="40"/>
      <c r="G346" s="40"/>
      <c r="H346" s="40"/>
      <c r="I346" s="40"/>
      <c r="J346" s="40"/>
      <c r="K346" s="40"/>
      <c r="L346" s="40"/>
      <c r="M346" s="40"/>
      <c r="N346" s="74"/>
      <c r="O346" s="28"/>
      <c r="P346" s="28"/>
      <c r="Q346" s="28"/>
      <c r="R346" s="28"/>
      <c r="S346" s="28"/>
      <c r="T346" s="28"/>
      <c r="U346" s="28"/>
      <c r="V346" s="28"/>
      <c r="W346" s="28"/>
      <c r="X346" s="18"/>
      <c r="Y346" s="18"/>
      <c r="Z346" s="18"/>
      <c r="AA346" s="18"/>
      <c r="AB346" s="20"/>
      <c r="AC346" s="20"/>
      <c r="AD346" s="20"/>
      <c r="AE346" s="20"/>
      <c r="AF346" s="20"/>
      <c r="AG346" s="66"/>
      <c r="AH346" s="66"/>
      <c r="AI346" s="66"/>
      <c r="AJ346" s="66"/>
      <c r="AK346" s="66"/>
      <c r="AL346" s="20"/>
    </row>
    <row r="347" spans="4:38" s="2" customFormat="1" ht="15.75" customHeight="1">
      <c r="D347" s="17"/>
      <c r="E347" s="40"/>
      <c r="F347" s="40"/>
      <c r="G347" s="40"/>
      <c r="H347" s="40"/>
      <c r="I347" s="40"/>
      <c r="J347" s="40"/>
      <c r="K347" s="40"/>
      <c r="L347" s="40"/>
      <c r="M347" s="40"/>
      <c r="N347" s="74"/>
      <c r="O347" s="28"/>
      <c r="P347" s="28"/>
      <c r="Q347" s="28"/>
      <c r="R347" s="28"/>
      <c r="S347" s="28"/>
      <c r="T347" s="28"/>
      <c r="U347" s="28"/>
      <c r="V347" s="28"/>
      <c r="W347" s="28"/>
      <c r="X347" s="18"/>
      <c r="Y347" s="18"/>
      <c r="Z347" s="18"/>
      <c r="AA347" s="18"/>
      <c r="AB347" s="20"/>
      <c r="AC347" s="20"/>
      <c r="AD347" s="20"/>
      <c r="AE347" s="20"/>
      <c r="AF347" s="20"/>
      <c r="AG347" s="66"/>
      <c r="AH347" s="66"/>
      <c r="AI347" s="66"/>
      <c r="AJ347" s="66"/>
      <c r="AK347" s="66"/>
      <c r="AL347" s="20"/>
    </row>
    <row r="348" spans="4:38" s="2" customFormat="1" ht="15.75" customHeight="1">
      <c r="D348" s="17"/>
      <c r="E348" s="40"/>
      <c r="F348" s="40"/>
      <c r="G348" s="40"/>
      <c r="H348" s="40"/>
      <c r="I348" s="40"/>
      <c r="J348" s="40"/>
      <c r="K348" s="40"/>
      <c r="L348" s="40"/>
      <c r="M348" s="40"/>
      <c r="N348" s="74"/>
      <c r="O348" s="28"/>
      <c r="P348" s="28"/>
      <c r="Q348" s="28"/>
      <c r="R348" s="28"/>
      <c r="S348" s="28"/>
      <c r="T348" s="28"/>
      <c r="U348" s="28"/>
      <c r="V348" s="28"/>
      <c r="W348" s="28"/>
      <c r="X348" s="18"/>
      <c r="Y348" s="18"/>
      <c r="Z348" s="18"/>
      <c r="AA348" s="18"/>
      <c r="AB348" s="20"/>
      <c r="AC348" s="20"/>
      <c r="AD348" s="20"/>
      <c r="AE348" s="20"/>
      <c r="AF348" s="20"/>
      <c r="AG348" s="66"/>
      <c r="AH348" s="66"/>
      <c r="AI348" s="66"/>
      <c r="AJ348" s="66"/>
      <c r="AK348" s="66"/>
      <c r="AL348" s="20"/>
    </row>
    <row r="349" spans="4:38" s="2" customFormat="1" ht="15.75" customHeight="1">
      <c r="D349" s="17"/>
      <c r="E349" s="40"/>
      <c r="F349" s="40"/>
      <c r="G349" s="40"/>
      <c r="H349" s="40"/>
      <c r="I349" s="40"/>
      <c r="J349" s="40"/>
      <c r="K349" s="40"/>
      <c r="L349" s="40"/>
      <c r="M349" s="40"/>
      <c r="N349" s="74"/>
      <c r="O349" s="28"/>
      <c r="P349" s="28"/>
      <c r="Q349" s="28"/>
      <c r="R349" s="28"/>
      <c r="S349" s="28"/>
      <c r="T349" s="28"/>
      <c r="U349" s="28"/>
      <c r="V349" s="28"/>
      <c r="W349" s="28"/>
      <c r="X349" s="18"/>
      <c r="Y349" s="18"/>
      <c r="Z349" s="18"/>
      <c r="AA349" s="18"/>
      <c r="AB349" s="20"/>
      <c r="AC349" s="20"/>
      <c r="AD349" s="20"/>
      <c r="AE349" s="20"/>
      <c r="AF349" s="20"/>
      <c r="AG349" s="66"/>
      <c r="AH349" s="66"/>
      <c r="AI349" s="66"/>
      <c r="AJ349" s="66"/>
      <c r="AK349" s="66"/>
      <c r="AL349" s="20"/>
    </row>
    <row r="350" spans="4:38" s="2" customFormat="1" ht="15.75" customHeight="1">
      <c r="D350" s="17"/>
      <c r="E350" s="40"/>
      <c r="F350" s="40"/>
      <c r="G350" s="40"/>
      <c r="H350" s="40"/>
      <c r="I350" s="40"/>
      <c r="J350" s="40"/>
      <c r="K350" s="40"/>
      <c r="L350" s="40"/>
      <c r="M350" s="40"/>
      <c r="N350" s="74"/>
      <c r="O350" s="28"/>
      <c r="P350" s="28"/>
      <c r="Q350" s="28"/>
      <c r="R350" s="28"/>
      <c r="S350" s="28"/>
      <c r="T350" s="28"/>
      <c r="U350" s="28"/>
      <c r="V350" s="28"/>
      <c r="W350" s="28"/>
      <c r="X350" s="18"/>
      <c r="Y350" s="18"/>
      <c r="Z350" s="18"/>
      <c r="AA350" s="18"/>
      <c r="AB350" s="20"/>
      <c r="AC350" s="20"/>
      <c r="AD350" s="20"/>
      <c r="AE350" s="20"/>
      <c r="AF350" s="20"/>
      <c r="AG350" s="66"/>
      <c r="AH350" s="66"/>
      <c r="AI350" s="66"/>
      <c r="AJ350" s="66"/>
      <c r="AK350" s="66"/>
      <c r="AL350" s="20"/>
    </row>
    <row r="351" spans="4:38" s="2" customFormat="1" ht="15.75" customHeight="1">
      <c r="D351" s="17"/>
      <c r="E351" s="40"/>
      <c r="F351" s="40"/>
      <c r="G351" s="40"/>
      <c r="H351" s="40"/>
      <c r="I351" s="40"/>
      <c r="J351" s="40"/>
      <c r="K351" s="40"/>
      <c r="L351" s="40"/>
      <c r="M351" s="40"/>
      <c r="N351" s="74"/>
      <c r="O351" s="28"/>
      <c r="P351" s="28"/>
      <c r="Q351" s="28"/>
      <c r="R351" s="28"/>
      <c r="S351" s="28"/>
      <c r="T351" s="28"/>
      <c r="U351" s="28"/>
      <c r="V351" s="28"/>
      <c r="W351" s="28"/>
      <c r="X351" s="18"/>
      <c r="Y351" s="18"/>
      <c r="Z351" s="18"/>
      <c r="AA351" s="18"/>
      <c r="AB351" s="20"/>
      <c r="AC351" s="20"/>
      <c r="AD351" s="20"/>
      <c r="AE351" s="20"/>
      <c r="AF351" s="20"/>
      <c r="AG351" s="66"/>
      <c r="AH351" s="66"/>
      <c r="AI351" s="66"/>
      <c r="AJ351" s="66"/>
      <c r="AK351" s="66"/>
      <c r="AL351" s="20"/>
    </row>
    <row r="352" spans="4:38" s="2" customFormat="1" ht="15.75" customHeight="1">
      <c r="D352" s="17"/>
      <c r="E352" s="40"/>
      <c r="F352" s="40"/>
      <c r="G352" s="40"/>
      <c r="H352" s="40"/>
      <c r="I352" s="40"/>
      <c r="J352" s="40"/>
      <c r="K352" s="40"/>
      <c r="L352" s="40"/>
      <c r="M352" s="40"/>
      <c r="N352" s="74"/>
      <c r="O352" s="28"/>
      <c r="P352" s="28"/>
      <c r="Q352" s="28"/>
      <c r="R352" s="28"/>
      <c r="S352" s="28"/>
      <c r="T352" s="28"/>
      <c r="U352" s="28"/>
      <c r="V352" s="28"/>
      <c r="W352" s="28"/>
      <c r="X352" s="18"/>
      <c r="Y352" s="18"/>
      <c r="Z352" s="18"/>
      <c r="AA352" s="18"/>
      <c r="AB352" s="20"/>
      <c r="AC352" s="20"/>
      <c r="AD352" s="20"/>
      <c r="AE352" s="20"/>
      <c r="AF352" s="20"/>
      <c r="AG352" s="66"/>
      <c r="AH352" s="66"/>
      <c r="AI352" s="66"/>
      <c r="AJ352" s="66"/>
      <c r="AK352" s="66"/>
      <c r="AL352" s="20"/>
    </row>
    <row r="353" spans="4:38" s="2" customFormat="1" ht="15.75" customHeight="1">
      <c r="D353" s="17"/>
      <c r="E353" s="40"/>
      <c r="F353" s="40"/>
      <c r="G353" s="40"/>
      <c r="H353" s="40"/>
      <c r="I353" s="40"/>
      <c r="J353" s="40"/>
      <c r="K353" s="40"/>
      <c r="L353" s="40"/>
      <c r="M353" s="40"/>
      <c r="N353" s="74"/>
      <c r="O353" s="28"/>
      <c r="P353" s="28"/>
      <c r="Q353" s="28"/>
      <c r="R353" s="28"/>
      <c r="S353" s="28"/>
      <c r="T353" s="28"/>
      <c r="U353" s="28"/>
      <c r="V353" s="28"/>
      <c r="W353" s="28"/>
      <c r="X353" s="18"/>
      <c r="Y353" s="18"/>
      <c r="Z353" s="18"/>
      <c r="AA353" s="18"/>
      <c r="AB353" s="20"/>
      <c r="AC353" s="20"/>
      <c r="AD353" s="20"/>
      <c r="AE353" s="20"/>
      <c r="AF353" s="20"/>
      <c r="AG353" s="66"/>
      <c r="AH353" s="66"/>
      <c r="AI353" s="66"/>
      <c r="AJ353" s="66"/>
      <c r="AK353" s="66"/>
      <c r="AL353" s="20"/>
    </row>
    <row r="354" spans="4:38" s="2" customFormat="1" ht="15.75" customHeight="1">
      <c r="D354" s="17"/>
      <c r="E354" s="40"/>
      <c r="F354" s="40"/>
      <c r="G354" s="40"/>
      <c r="H354" s="40"/>
      <c r="I354" s="40"/>
      <c r="J354" s="40"/>
      <c r="K354" s="40"/>
      <c r="L354" s="40"/>
      <c r="M354" s="40"/>
      <c r="N354" s="74"/>
      <c r="O354" s="28"/>
      <c r="P354" s="28"/>
      <c r="Q354" s="28"/>
      <c r="R354" s="28"/>
      <c r="S354" s="28"/>
      <c r="T354" s="28"/>
      <c r="U354" s="28"/>
      <c r="V354" s="28"/>
      <c r="W354" s="28"/>
      <c r="X354" s="18"/>
      <c r="Y354" s="18"/>
      <c r="Z354" s="18"/>
      <c r="AA354" s="18"/>
      <c r="AB354" s="20"/>
      <c r="AC354" s="20"/>
      <c r="AD354" s="20"/>
      <c r="AE354" s="20"/>
      <c r="AF354" s="20"/>
      <c r="AG354" s="66"/>
      <c r="AH354" s="66"/>
      <c r="AI354" s="66"/>
      <c r="AJ354" s="66"/>
      <c r="AK354" s="66"/>
      <c r="AL354" s="20"/>
    </row>
    <row r="355" spans="4:38" s="2" customFormat="1" ht="15.75" customHeight="1">
      <c r="D355" s="17"/>
      <c r="E355" s="40"/>
      <c r="F355" s="40"/>
      <c r="G355" s="40"/>
      <c r="H355" s="40"/>
      <c r="I355" s="40"/>
      <c r="J355" s="40"/>
      <c r="K355" s="40"/>
      <c r="L355" s="40"/>
      <c r="M355" s="40"/>
      <c r="N355" s="74"/>
      <c r="O355" s="28"/>
      <c r="P355" s="28"/>
      <c r="Q355" s="28"/>
      <c r="R355" s="28"/>
      <c r="S355" s="28"/>
      <c r="T355" s="28"/>
      <c r="U355" s="28"/>
      <c r="V355" s="28"/>
      <c r="W355" s="28"/>
      <c r="X355" s="18"/>
      <c r="Y355" s="18"/>
      <c r="Z355" s="18"/>
      <c r="AA355" s="18"/>
      <c r="AB355" s="20"/>
      <c r="AC355" s="20"/>
      <c r="AD355" s="20"/>
      <c r="AE355" s="20"/>
      <c r="AF355" s="20"/>
      <c r="AG355" s="66"/>
      <c r="AH355" s="66"/>
      <c r="AI355" s="66"/>
      <c r="AJ355" s="66"/>
      <c r="AK355" s="66"/>
      <c r="AL355" s="20"/>
    </row>
    <row r="356" spans="4:38" s="2" customFormat="1" ht="15.75" customHeight="1">
      <c r="D356" s="17"/>
      <c r="E356" s="40"/>
      <c r="F356" s="40"/>
      <c r="G356" s="40"/>
      <c r="H356" s="40"/>
      <c r="I356" s="40"/>
      <c r="J356" s="40"/>
      <c r="K356" s="40"/>
      <c r="L356" s="40"/>
      <c r="M356" s="40"/>
      <c r="N356" s="74"/>
      <c r="O356" s="28"/>
      <c r="P356" s="28"/>
      <c r="Q356" s="28"/>
      <c r="R356" s="28"/>
      <c r="S356" s="28"/>
      <c r="T356" s="28"/>
      <c r="U356" s="28"/>
      <c r="V356" s="28"/>
      <c r="W356" s="28"/>
      <c r="X356" s="18"/>
      <c r="Y356" s="18"/>
      <c r="Z356" s="18"/>
      <c r="AA356" s="18"/>
      <c r="AB356" s="20"/>
      <c r="AC356" s="20"/>
      <c r="AD356" s="20"/>
      <c r="AE356" s="20"/>
      <c r="AF356" s="20"/>
      <c r="AG356" s="66"/>
      <c r="AH356" s="66"/>
      <c r="AI356" s="66"/>
      <c r="AJ356" s="66"/>
      <c r="AK356" s="66"/>
      <c r="AL356" s="20"/>
    </row>
    <row r="357" spans="4:38" s="2" customFormat="1" ht="15.75" customHeight="1">
      <c r="D357" s="17"/>
      <c r="E357" s="40"/>
      <c r="F357" s="40"/>
      <c r="G357" s="40"/>
      <c r="H357" s="40"/>
      <c r="I357" s="40"/>
      <c r="J357" s="40"/>
      <c r="K357" s="40"/>
      <c r="L357" s="40"/>
      <c r="M357" s="40"/>
      <c r="N357" s="74"/>
      <c r="O357" s="28"/>
      <c r="P357" s="28"/>
      <c r="Q357" s="28"/>
      <c r="R357" s="28"/>
      <c r="S357" s="28"/>
      <c r="T357" s="28"/>
      <c r="U357" s="28"/>
      <c r="V357" s="28"/>
      <c r="W357" s="28"/>
      <c r="X357" s="18"/>
      <c r="Y357" s="18"/>
      <c r="Z357" s="18"/>
      <c r="AA357" s="18"/>
      <c r="AB357" s="20"/>
      <c r="AC357" s="20"/>
      <c r="AD357" s="20"/>
      <c r="AE357" s="20"/>
      <c r="AF357" s="20"/>
      <c r="AG357" s="66"/>
      <c r="AH357" s="66"/>
      <c r="AI357" s="66"/>
      <c r="AJ357" s="66"/>
      <c r="AK357" s="66"/>
      <c r="AL357" s="20"/>
    </row>
    <row r="358" spans="4:38" s="2" customFormat="1" ht="15.75" customHeight="1">
      <c r="D358" s="17"/>
      <c r="E358" s="40"/>
      <c r="F358" s="40"/>
      <c r="G358" s="40"/>
      <c r="H358" s="40"/>
      <c r="I358" s="40"/>
      <c r="J358" s="40"/>
      <c r="K358" s="40"/>
      <c r="L358" s="40"/>
      <c r="M358" s="40"/>
      <c r="N358" s="74"/>
      <c r="O358" s="28"/>
      <c r="P358" s="28"/>
      <c r="Q358" s="28"/>
      <c r="R358" s="28"/>
      <c r="S358" s="28"/>
      <c r="T358" s="28"/>
      <c r="U358" s="28"/>
      <c r="V358" s="28"/>
      <c r="W358" s="28"/>
      <c r="X358" s="18"/>
      <c r="Y358" s="18"/>
      <c r="Z358" s="18"/>
      <c r="AA358" s="18"/>
      <c r="AB358" s="20"/>
      <c r="AC358" s="20"/>
      <c r="AD358" s="20"/>
      <c r="AE358" s="20"/>
      <c r="AF358" s="20"/>
      <c r="AG358" s="66"/>
      <c r="AH358" s="66"/>
      <c r="AI358" s="66"/>
      <c r="AJ358" s="66"/>
      <c r="AK358" s="66"/>
      <c r="AL358" s="20"/>
    </row>
    <row r="359" spans="4:38" s="2" customFormat="1" ht="15.75" customHeight="1">
      <c r="D359" s="17"/>
      <c r="E359" s="40"/>
      <c r="F359" s="40"/>
      <c r="G359" s="40"/>
      <c r="H359" s="40"/>
      <c r="I359" s="40"/>
      <c r="J359" s="40"/>
      <c r="K359" s="40"/>
      <c r="L359" s="40"/>
      <c r="M359" s="40"/>
      <c r="N359" s="74"/>
      <c r="O359" s="28"/>
      <c r="P359" s="28"/>
      <c r="Q359" s="28"/>
      <c r="R359" s="28"/>
      <c r="S359" s="28"/>
      <c r="T359" s="28"/>
      <c r="U359" s="28"/>
      <c r="V359" s="28"/>
      <c r="W359" s="28"/>
      <c r="X359" s="18"/>
      <c r="Y359" s="18"/>
      <c r="Z359" s="18"/>
      <c r="AA359" s="18"/>
      <c r="AB359" s="20"/>
      <c r="AC359" s="20"/>
      <c r="AD359" s="20"/>
      <c r="AE359" s="20"/>
      <c r="AF359" s="20"/>
      <c r="AG359" s="66"/>
      <c r="AH359" s="66"/>
      <c r="AI359" s="66"/>
      <c r="AJ359" s="66"/>
      <c r="AK359" s="66"/>
      <c r="AL359" s="20"/>
    </row>
    <row r="360" spans="4:38" s="2" customFormat="1" ht="15.75" customHeight="1">
      <c r="D360" s="17"/>
      <c r="E360" s="40"/>
      <c r="F360" s="40"/>
      <c r="G360" s="40"/>
      <c r="H360" s="40"/>
      <c r="I360" s="40"/>
      <c r="J360" s="40"/>
      <c r="K360" s="40"/>
      <c r="L360" s="40"/>
      <c r="M360" s="40"/>
      <c r="N360" s="74"/>
      <c r="O360" s="28"/>
      <c r="P360" s="28"/>
      <c r="Q360" s="28"/>
      <c r="R360" s="28"/>
      <c r="S360" s="28"/>
      <c r="T360" s="28"/>
      <c r="U360" s="28"/>
      <c r="V360" s="28"/>
      <c r="W360" s="28"/>
      <c r="X360" s="18"/>
      <c r="Y360" s="18"/>
      <c r="Z360" s="18"/>
      <c r="AA360" s="18"/>
      <c r="AB360" s="20"/>
      <c r="AC360" s="20"/>
      <c r="AD360" s="20"/>
      <c r="AE360" s="20"/>
      <c r="AF360" s="20"/>
      <c r="AG360" s="66"/>
      <c r="AH360" s="66"/>
      <c r="AI360" s="66"/>
      <c r="AJ360" s="66"/>
      <c r="AK360" s="66"/>
      <c r="AL360" s="20"/>
    </row>
    <row r="361" spans="4:38" s="2" customFormat="1" ht="15.75" customHeight="1">
      <c r="D361" s="17"/>
      <c r="E361" s="40"/>
      <c r="F361" s="40"/>
      <c r="G361" s="40"/>
      <c r="H361" s="40"/>
      <c r="I361" s="40"/>
      <c r="J361" s="40"/>
      <c r="K361" s="40"/>
      <c r="L361" s="40"/>
      <c r="M361" s="40"/>
      <c r="N361" s="74"/>
      <c r="O361" s="28"/>
      <c r="P361" s="28"/>
      <c r="Q361" s="28"/>
      <c r="R361" s="28"/>
      <c r="S361" s="28"/>
      <c r="T361" s="28"/>
      <c r="U361" s="28"/>
      <c r="V361" s="28"/>
      <c r="W361" s="28"/>
      <c r="X361" s="18"/>
      <c r="Y361" s="18"/>
      <c r="Z361" s="18"/>
      <c r="AA361" s="18"/>
      <c r="AB361" s="20"/>
      <c r="AC361" s="20"/>
      <c r="AD361" s="20"/>
      <c r="AE361" s="20"/>
      <c r="AF361" s="20"/>
      <c r="AG361" s="66"/>
      <c r="AH361" s="66"/>
      <c r="AI361" s="66"/>
      <c r="AJ361" s="66"/>
      <c r="AK361" s="66"/>
      <c r="AL361" s="20"/>
    </row>
    <row r="362" spans="4:38" s="2" customFormat="1" ht="15.75" customHeight="1">
      <c r="D362" s="17"/>
      <c r="E362" s="40"/>
      <c r="F362" s="40"/>
      <c r="G362" s="40"/>
      <c r="H362" s="40"/>
      <c r="I362" s="40"/>
      <c r="J362" s="40"/>
      <c r="K362" s="40"/>
      <c r="L362" s="40"/>
      <c r="M362" s="40"/>
      <c r="N362" s="74"/>
      <c r="O362" s="28"/>
      <c r="P362" s="28"/>
      <c r="Q362" s="28"/>
      <c r="R362" s="28"/>
      <c r="S362" s="28"/>
      <c r="T362" s="28"/>
      <c r="U362" s="28"/>
      <c r="V362" s="28"/>
      <c r="W362" s="28"/>
      <c r="X362" s="18"/>
      <c r="Y362" s="18"/>
      <c r="Z362" s="18"/>
      <c r="AA362" s="18"/>
      <c r="AB362" s="20"/>
      <c r="AC362" s="20"/>
      <c r="AD362" s="20"/>
      <c r="AE362" s="20"/>
      <c r="AF362" s="20"/>
      <c r="AG362" s="66"/>
      <c r="AH362" s="66"/>
      <c r="AI362" s="66"/>
      <c r="AJ362" s="66"/>
      <c r="AK362" s="66"/>
      <c r="AL362" s="20"/>
    </row>
    <row r="363" spans="4:38" s="2" customFormat="1" ht="15.75" customHeight="1">
      <c r="D363" s="17"/>
      <c r="E363" s="40"/>
      <c r="F363" s="40"/>
      <c r="G363" s="40"/>
      <c r="H363" s="40"/>
      <c r="I363" s="40"/>
      <c r="J363" s="40"/>
      <c r="K363" s="40"/>
      <c r="L363" s="40"/>
      <c r="M363" s="40"/>
      <c r="N363" s="74"/>
      <c r="O363" s="28"/>
      <c r="P363" s="28"/>
      <c r="Q363" s="28"/>
      <c r="R363" s="28"/>
      <c r="S363" s="28"/>
      <c r="T363" s="28"/>
      <c r="U363" s="28"/>
      <c r="V363" s="28"/>
      <c r="W363" s="28"/>
      <c r="X363" s="18"/>
      <c r="Y363" s="18"/>
      <c r="Z363" s="18"/>
      <c r="AA363" s="18"/>
      <c r="AB363" s="20"/>
      <c r="AC363" s="20"/>
      <c r="AD363" s="20"/>
      <c r="AE363" s="20"/>
      <c r="AF363" s="20"/>
      <c r="AG363" s="66"/>
      <c r="AH363" s="66"/>
      <c r="AI363" s="66"/>
      <c r="AJ363" s="66"/>
      <c r="AK363" s="66"/>
      <c r="AL363" s="20"/>
    </row>
    <row r="364" spans="4:38" s="2" customFormat="1" ht="15.75" customHeight="1">
      <c r="D364" s="17"/>
      <c r="E364" s="40"/>
      <c r="F364" s="40"/>
      <c r="G364" s="40"/>
      <c r="H364" s="40"/>
      <c r="I364" s="40"/>
      <c r="J364" s="40"/>
      <c r="K364" s="40"/>
      <c r="L364" s="40"/>
      <c r="M364" s="40"/>
      <c r="N364" s="74"/>
      <c r="O364" s="28"/>
      <c r="P364" s="28"/>
      <c r="Q364" s="28"/>
      <c r="R364" s="28"/>
      <c r="S364" s="28"/>
      <c r="T364" s="28"/>
      <c r="U364" s="28"/>
      <c r="V364" s="28"/>
      <c r="W364" s="28"/>
      <c r="X364" s="18"/>
      <c r="Y364" s="18"/>
      <c r="Z364" s="18"/>
      <c r="AA364" s="18"/>
      <c r="AB364" s="20"/>
      <c r="AC364" s="20"/>
      <c r="AD364" s="20"/>
      <c r="AE364" s="20"/>
      <c r="AF364" s="20"/>
      <c r="AG364" s="66"/>
      <c r="AH364" s="66"/>
      <c r="AI364" s="66"/>
      <c r="AJ364" s="66"/>
      <c r="AK364" s="66"/>
      <c r="AL364" s="20"/>
    </row>
    <row r="365" spans="4:38" s="2" customFormat="1" ht="15.75" customHeight="1">
      <c r="D365" s="17"/>
      <c r="E365" s="40"/>
      <c r="F365" s="40"/>
      <c r="G365" s="40"/>
      <c r="H365" s="40"/>
      <c r="I365" s="40"/>
      <c r="J365" s="40"/>
      <c r="K365" s="40"/>
      <c r="L365" s="40"/>
      <c r="M365" s="40"/>
      <c r="N365" s="74"/>
      <c r="O365" s="28"/>
      <c r="P365" s="28"/>
      <c r="Q365" s="28"/>
      <c r="R365" s="28"/>
      <c r="S365" s="28"/>
      <c r="T365" s="28"/>
      <c r="U365" s="28"/>
      <c r="V365" s="28"/>
      <c r="W365" s="28"/>
      <c r="X365" s="18"/>
      <c r="Y365" s="18"/>
      <c r="Z365" s="18"/>
      <c r="AA365" s="18"/>
      <c r="AB365" s="20"/>
      <c r="AC365" s="20"/>
      <c r="AD365" s="20"/>
      <c r="AE365" s="20"/>
      <c r="AF365" s="20"/>
      <c r="AG365" s="66"/>
      <c r="AH365" s="66"/>
      <c r="AI365" s="66"/>
      <c r="AJ365" s="66"/>
      <c r="AK365" s="66"/>
      <c r="AL365" s="20"/>
    </row>
    <row r="366" spans="4:38" s="2" customFormat="1" ht="15.75" customHeight="1">
      <c r="D366" s="17"/>
      <c r="E366" s="40"/>
      <c r="F366" s="40"/>
      <c r="G366" s="40"/>
      <c r="H366" s="40"/>
      <c r="I366" s="40"/>
      <c r="J366" s="40"/>
      <c r="K366" s="40"/>
      <c r="L366" s="40"/>
      <c r="M366" s="40"/>
      <c r="N366" s="74"/>
      <c r="O366" s="28"/>
      <c r="P366" s="28"/>
      <c r="Q366" s="28"/>
      <c r="R366" s="28"/>
      <c r="S366" s="28"/>
      <c r="T366" s="28"/>
      <c r="U366" s="28"/>
      <c r="V366" s="28"/>
      <c r="W366" s="28"/>
      <c r="X366" s="18"/>
      <c r="Y366" s="18"/>
      <c r="Z366" s="18"/>
      <c r="AA366" s="18"/>
      <c r="AB366" s="20"/>
      <c r="AC366" s="20"/>
      <c r="AD366" s="20"/>
      <c r="AE366" s="20"/>
      <c r="AF366" s="20"/>
      <c r="AG366" s="66"/>
      <c r="AH366" s="66"/>
      <c r="AI366" s="66"/>
      <c r="AJ366" s="66"/>
      <c r="AK366" s="66"/>
      <c r="AL366" s="20"/>
    </row>
    <row r="367" spans="4:38" s="2" customFormat="1" ht="15.75" customHeight="1">
      <c r="D367" s="17"/>
      <c r="E367" s="40"/>
      <c r="F367" s="40"/>
      <c r="G367" s="40"/>
      <c r="H367" s="40"/>
      <c r="I367" s="40"/>
      <c r="J367" s="40"/>
      <c r="K367" s="40"/>
      <c r="L367" s="40"/>
      <c r="M367" s="40"/>
      <c r="N367" s="74"/>
      <c r="O367" s="28"/>
      <c r="P367" s="28"/>
      <c r="Q367" s="28"/>
      <c r="R367" s="28"/>
      <c r="S367" s="28"/>
      <c r="T367" s="28"/>
      <c r="U367" s="28"/>
      <c r="V367" s="28"/>
      <c r="W367" s="28"/>
      <c r="X367" s="18"/>
      <c r="Y367" s="18"/>
      <c r="Z367" s="18"/>
      <c r="AA367" s="18"/>
      <c r="AB367" s="20"/>
      <c r="AC367" s="20"/>
      <c r="AD367" s="20"/>
      <c r="AE367" s="20"/>
      <c r="AF367" s="20"/>
      <c r="AG367" s="66"/>
      <c r="AH367" s="66"/>
      <c r="AI367" s="66"/>
      <c r="AJ367" s="66"/>
      <c r="AK367" s="66"/>
      <c r="AL367" s="20"/>
    </row>
    <row r="368" spans="4:38" s="2" customFormat="1" ht="15.75" customHeight="1">
      <c r="D368" s="17"/>
      <c r="E368" s="40"/>
      <c r="F368" s="40"/>
      <c r="G368" s="40"/>
      <c r="H368" s="40"/>
      <c r="I368" s="40"/>
      <c r="J368" s="40"/>
      <c r="K368" s="40"/>
      <c r="L368" s="40"/>
      <c r="M368" s="40"/>
      <c r="N368" s="74"/>
      <c r="O368" s="28"/>
      <c r="P368" s="28"/>
      <c r="Q368" s="28"/>
      <c r="R368" s="28"/>
      <c r="S368" s="28"/>
      <c r="T368" s="28"/>
      <c r="U368" s="28"/>
      <c r="V368" s="28"/>
      <c r="W368" s="28"/>
      <c r="X368" s="18"/>
      <c r="Y368" s="18"/>
      <c r="Z368" s="18"/>
      <c r="AA368" s="18"/>
      <c r="AB368" s="20"/>
      <c r="AC368" s="20"/>
      <c r="AD368" s="20"/>
      <c r="AE368" s="20"/>
      <c r="AF368" s="20"/>
      <c r="AG368" s="66"/>
      <c r="AH368" s="66"/>
      <c r="AI368" s="66"/>
      <c r="AJ368" s="66"/>
      <c r="AK368" s="66"/>
      <c r="AL368" s="20"/>
    </row>
    <row r="369" spans="4:38" s="2" customFormat="1" ht="15.75" customHeight="1">
      <c r="D369" s="17"/>
      <c r="E369" s="40"/>
      <c r="F369" s="40"/>
      <c r="G369" s="40"/>
      <c r="H369" s="40"/>
      <c r="I369" s="40"/>
      <c r="J369" s="40"/>
      <c r="K369" s="40"/>
      <c r="L369" s="40"/>
      <c r="M369" s="40"/>
      <c r="N369" s="74"/>
      <c r="O369" s="28"/>
      <c r="P369" s="28"/>
      <c r="Q369" s="28"/>
      <c r="R369" s="28"/>
      <c r="S369" s="28"/>
      <c r="T369" s="28"/>
      <c r="U369" s="28"/>
      <c r="V369" s="28"/>
      <c r="W369" s="28"/>
      <c r="X369" s="18"/>
      <c r="Y369" s="18"/>
      <c r="Z369" s="18"/>
      <c r="AA369" s="18"/>
      <c r="AB369" s="20"/>
      <c r="AC369" s="20"/>
      <c r="AD369" s="20"/>
      <c r="AE369" s="20"/>
      <c r="AF369" s="20"/>
      <c r="AG369" s="66"/>
      <c r="AH369" s="66"/>
      <c r="AI369" s="66"/>
      <c r="AJ369" s="66"/>
      <c r="AK369" s="66"/>
      <c r="AL369" s="20"/>
    </row>
    <row r="370" spans="4:38" s="2" customFormat="1" ht="15.75" customHeight="1">
      <c r="D370" s="17"/>
      <c r="E370" s="40"/>
      <c r="F370" s="40"/>
      <c r="G370" s="40"/>
      <c r="H370" s="40"/>
      <c r="I370" s="40"/>
      <c r="J370" s="40"/>
      <c r="K370" s="40"/>
      <c r="L370" s="40"/>
      <c r="M370" s="40"/>
      <c r="N370" s="74"/>
      <c r="O370" s="28"/>
      <c r="P370" s="28"/>
      <c r="Q370" s="28"/>
      <c r="R370" s="28"/>
      <c r="S370" s="28"/>
      <c r="T370" s="28"/>
      <c r="U370" s="28"/>
      <c r="V370" s="28"/>
      <c r="W370" s="28"/>
      <c r="X370" s="18"/>
      <c r="Y370" s="18"/>
      <c r="Z370" s="18"/>
      <c r="AA370" s="18"/>
      <c r="AB370" s="20"/>
      <c r="AC370" s="20"/>
      <c r="AD370" s="20"/>
      <c r="AE370" s="20"/>
      <c r="AF370" s="20"/>
      <c r="AG370" s="66"/>
      <c r="AH370" s="66"/>
      <c r="AI370" s="66"/>
      <c r="AJ370" s="66"/>
      <c r="AK370" s="66"/>
      <c r="AL370" s="20"/>
    </row>
    <row r="371" spans="4:38" s="2" customFormat="1" ht="15.75" customHeight="1">
      <c r="D371" s="17"/>
      <c r="E371" s="40"/>
      <c r="F371" s="40"/>
      <c r="G371" s="40"/>
      <c r="H371" s="40"/>
      <c r="I371" s="40"/>
      <c r="J371" s="40"/>
      <c r="K371" s="40"/>
      <c r="L371" s="40"/>
      <c r="M371" s="40"/>
      <c r="N371" s="74"/>
      <c r="O371" s="28"/>
      <c r="P371" s="28"/>
      <c r="Q371" s="28"/>
      <c r="R371" s="28"/>
      <c r="S371" s="28"/>
      <c r="T371" s="28"/>
      <c r="U371" s="28"/>
      <c r="V371" s="28"/>
      <c r="W371" s="28"/>
      <c r="X371" s="18"/>
      <c r="Y371" s="18"/>
      <c r="Z371" s="18"/>
      <c r="AA371" s="18"/>
      <c r="AB371" s="20"/>
      <c r="AC371" s="20"/>
      <c r="AD371" s="20"/>
      <c r="AE371" s="20"/>
      <c r="AF371" s="20"/>
      <c r="AG371" s="66"/>
      <c r="AH371" s="66"/>
      <c r="AI371" s="66"/>
      <c r="AJ371" s="66"/>
      <c r="AK371" s="66"/>
      <c r="AL371" s="20"/>
    </row>
    <row r="372" spans="4:38" s="2" customFormat="1" ht="15.75" customHeight="1">
      <c r="D372" s="17"/>
      <c r="E372" s="40"/>
      <c r="F372" s="40"/>
      <c r="G372" s="40"/>
      <c r="H372" s="40"/>
      <c r="I372" s="40"/>
      <c r="J372" s="40"/>
      <c r="K372" s="40"/>
      <c r="L372" s="40"/>
      <c r="M372" s="40"/>
      <c r="N372" s="74"/>
      <c r="O372" s="28"/>
      <c r="P372" s="28"/>
      <c r="Q372" s="28"/>
      <c r="R372" s="28"/>
      <c r="S372" s="28"/>
      <c r="T372" s="28"/>
      <c r="U372" s="28"/>
      <c r="V372" s="28"/>
      <c r="W372" s="28"/>
      <c r="X372" s="18"/>
      <c r="Y372" s="18"/>
      <c r="Z372" s="18"/>
      <c r="AA372" s="18"/>
      <c r="AB372" s="20"/>
      <c r="AC372" s="20"/>
      <c r="AD372" s="20"/>
      <c r="AE372" s="20"/>
      <c r="AF372" s="20"/>
      <c r="AG372" s="66"/>
      <c r="AH372" s="66"/>
      <c r="AI372" s="66"/>
      <c r="AJ372" s="66"/>
      <c r="AK372" s="66"/>
      <c r="AL372" s="20"/>
    </row>
    <row r="373" spans="4:38" s="2" customFormat="1" ht="15.75" customHeight="1">
      <c r="D373" s="17"/>
      <c r="E373" s="40"/>
      <c r="F373" s="40"/>
      <c r="G373" s="40"/>
      <c r="H373" s="40"/>
      <c r="I373" s="40"/>
      <c r="J373" s="40"/>
      <c r="K373" s="40"/>
      <c r="L373" s="40"/>
      <c r="M373" s="40"/>
      <c r="N373" s="74"/>
      <c r="O373" s="28"/>
      <c r="P373" s="28"/>
      <c r="Q373" s="28"/>
      <c r="R373" s="28"/>
      <c r="S373" s="28"/>
      <c r="T373" s="28"/>
      <c r="U373" s="28"/>
      <c r="V373" s="28"/>
      <c r="W373" s="28"/>
      <c r="X373" s="18"/>
      <c r="Y373" s="18"/>
      <c r="Z373" s="18"/>
      <c r="AA373" s="18"/>
      <c r="AB373" s="20"/>
      <c r="AC373" s="20"/>
      <c r="AD373" s="20"/>
      <c r="AE373" s="20"/>
      <c r="AF373" s="20"/>
      <c r="AG373" s="66"/>
      <c r="AH373" s="66"/>
      <c r="AI373" s="66"/>
      <c r="AJ373" s="66"/>
      <c r="AK373" s="66"/>
      <c r="AL373" s="20"/>
    </row>
    <row r="374" spans="4:38" s="2" customFormat="1" ht="15.75" customHeight="1">
      <c r="D374" s="17"/>
      <c r="E374" s="40"/>
      <c r="F374" s="40"/>
      <c r="G374" s="40"/>
      <c r="H374" s="40"/>
      <c r="I374" s="40"/>
      <c r="J374" s="40"/>
      <c r="K374" s="40"/>
      <c r="L374" s="40"/>
      <c r="M374" s="40"/>
      <c r="N374" s="74"/>
      <c r="O374" s="28"/>
      <c r="P374" s="28"/>
      <c r="Q374" s="28"/>
      <c r="R374" s="28"/>
      <c r="S374" s="28"/>
      <c r="T374" s="28"/>
      <c r="U374" s="28"/>
      <c r="V374" s="28"/>
      <c r="W374" s="28"/>
      <c r="X374" s="18"/>
      <c r="Y374" s="18"/>
      <c r="Z374" s="18"/>
      <c r="AA374" s="18"/>
      <c r="AB374" s="20"/>
      <c r="AC374" s="20"/>
      <c r="AD374" s="20"/>
      <c r="AE374" s="20"/>
      <c r="AF374" s="20"/>
      <c r="AG374" s="66"/>
      <c r="AH374" s="66"/>
      <c r="AI374" s="66"/>
      <c r="AJ374" s="66"/>
      <c r="AK374" s="66"/>
      <c r="AL374" s="20"/>
    </row>
    <row r="375" spans="4:38" s="2" customFormat="1" ht="15.75" customHeight="1">
      <c r="D375" s="17"/>
      <c r="E375" s="40"/>
      <c r="F375" s="40"/>
      <c r="G375" s="40"/>
      <c r="H375" s="40"/>
      <c r="I375" s="40"/>
      <c r="J375" s="40"/>
      <c r="K375" s="40"/>
      <c r="L375" s="40"/>
      <c r="M375" s="40"/>
      <c r="N375" s="74"/>
      <c r="O375" s="28"/>
      <c r="P375" s="28"/>
      <c r="Q375" s="28"/>
      <c r="R375" s="28"/>
      <c r="S375" s="28"/>
      <c r="T375" s="28"/>
      <c r="U375" s="28"/>
      <c r="V375" s="28"/>
      <c r="W375" s="28"/>
      <c r="X375" s="18"/>
      <c r="Y375" s="18"/>
      <c r="Z375" s="18"/>
      <c r="AA375" s="18"/>
      <c r="AB375" s="20"/>
      <c r="AC375" s="20"/>
      <c r="AD375" s="20"/>
      <c r="AE375" s="20"/>
      <c r="AF375" s="20"/>
      <c r="AG375" s="66"/>
      <c r="AH375" s="66"/>
      <c r="AI375" s="66"/>
      <c r="AJ375" s="66"/>
      <c r="AK375" s="66"/>
      <c r="AL375" s="20"/>
    </row>
    <row r="376" spans="4:38" s="2" customFormat="1" ht="15.75" customHeight="1">
      <c r="D376" s="17"/>
      <c r="E376" s="40"/>
      <c r="F376" s="40"/>
      <c r="G376" s="40"/>
      <c r="H376" s="40"/>
      <c r="I376" s="40"/>
      <c r="J376" s="40"/>
      <c r="K376" s="40"/>
      <c r="L376" s="40"/>
      <c r="M376" s="40"/>
      <c r="N376" s="74"/>
      <c r="O376" s="28"/>
      <c r="P376" s="28"/>
      <c r="Q376" s="28"/>
      <c r="R376" s="28"/>
      <c r="S376" s="28"/>
      <c r="T376" s="28"/>
      <c r="U376" s="28"/>
      <c r="V376" s="28"/>
      <c r="W376" s="28"/>
      <c r="X376" s="18"/>
      <c r="Y376" s="18"/>
      <c r="Z376" s="18"/>
      <c r="AA376" s="18"/>
      <c r="AB376" s="20"/>
      <c r="AC376" s="20"/>
      <c r="AD376" s="20"/>
      <c r="AE376" s="20"/>
      <c r="AF376" s="20"/>
      <c r="AG376" s="66"/>
      <c r="AH376" s="66"/>
      <c r="AI376" s="66"/>
      <c r="AJ376" s="66"/>
      <c r="AK376" s="66"/>
      <c r="AL376" s="20"/>
    </row>
    <row r="377" spans="4:38" s="2" customFormat="1" ht="15.75" customHeight="1">
      <c r="D377" s="17"/>
      <c r="E377" s="40"/>
      <c r="F377" s="40"/>
      <c r="G377" s="40"/>
      <c r="H377" s="40"/>
      <c r="I377" s="40"/>
      <c r="J377" s="40"/>
      <c r="K377" s="40"/>
      <c r="L377" s="40"/>
      <c r="M377" s="40"/>
      <c r="N377" s="74"/>
      <c r="O377" s="28"/>
      <c r="P377" s="28"/>
      <c r="Q377" s="28"/>
      <c r="R377" s="28"/>
      <c r="S377" s="28"/>
      <c r="T377" s="28"/>
      <c r="U377" s="28"/>
      <c r="V377" s="28"/>
      <c r="W377" s="28"/>
      <c r="X377" s="18"/>
      <c r="Y377" s="18"/>
      <c r="Z377" s="18"/>
      <c r="AA377" s="18"/>
      <c r="AB377" s="20"/>
      <c r="AC377" s="20"/>
      <c r="AD377" s="20"/>
      <c r="AE377" s="20"/>
      <c r="AF377" s="20"/>
      <c r="AG377" s="66"/>
      <c r="AH377" s="66"/>
      <c r="AI377" s="66"/>
      <c r="AJ377" s="66"/>
      <c r="AK377" s="66"/>
      <c r="AL377" s="20"/>
    </row>
    <row r="378" spans="4:38" s="2" customFormat="1" ht="15.75" customHeight="1">
      <c r="D378" s="17"/>
      <c r="E378" s="40"/>
      <c r="F378" s="40"/>
      <c r="G378" s="40"/>
      <c r="H378" s="40"/>
      <c r="I378" s="40"/>
      <c r="J378" s="40"/>
      <c r="K378" s="40"/>
      <c r="L378" s="40"/>
      <c r="M378" s="40"/>
      <c r="N378" s="74"/>
      <c r="O378" s="28"/>
      <c r="P378" s="28"/>
      <c r="Q378" s="28"/>
      <c r="R378" s="28"/>
      <c r="S378" s="28"/>
      <c r="T378" s="28"/>
      <c r="U378" s="28"/>
      <c r="V378" s="28"/>
      <c r="W378" s="28"/>
      <c r="X378" s="18"/>
      <c r="Y378" s="18"/>
      <c r="Z378" s="18"/>
      <c r="AA378" s="18"/>
      <c r="AB378" s="20"/>
      <c r="AC378" s="20"/>
      <c r="AD378" s="20"/>
      <c r="AE378" s="20"/>
      <c r="AF378" s="20"/>
      <c r="AG378" s="66"/>
      <c r="AH378" s="66"/>
      <c r="AI378" s="66"/>
      <c r="AJ378" s="66"/>
      <c r="AK378" s="66"/>
      <c r="AL378" s="20"/>
    </row>
    <row r="379" spans="4:38" s="2" customFormat="1" ht="15.75" customHeight="1">
      <c r="D379" s="17"/>
      <c r="E379" s="40"/>
      <c r="F379" s="40"/>
      <c r="G379" s="40"/>
      <c r="H379" s="40"/>
      <c r="I379" s="40"/>
      <c r="J379" s="40"/>
      <c r="K379" s="40"/>
      <c r="L379" s="40"/>
      <c r="M379" s="40"/>
      <c r="N379" s="74"/>
      <c r="O379" s="28"/>
      <c r="P379" s="28"/>
      <c r="Q379" s="28"/>
      <c r="R379" s="28"/>
      <c r="S379" s="28"/>
      <c r="T379" s="28"/>
      <c r="U379" s="28"/>
      <c r="V379" s="28"/>
      <c r="W379" s="28"/>
      <c r="X379" s="18"/>
      <c r="Y379" s="18"/>
      <c r="Z379" s="18"/>
      <c r="AA379" s="18"/>
      <c r="AB379" s="20"/>
      <c r="AC379" s="20"/>
      <c r="AD379" s="20"/>
      <c r="AE379" s="20"/>
      <c r="AF379" s="20"/>
      <c r="AG379" s="66"/>
      <c r="AH379" s="66"/>
      <c r="AI379" s="66"/>
      <c r="AJ379" s="66"/>
      <c r="AK379" s="66"/>
      <c r="AL379" s="20"/>
    </row>
    <row r="380" spans="4:38" s="2" customFormat="1" ht="15.75" customHeight="1">
      <c r="D380" s="17"/>
      <c r="E380" s="40"/>
      <c r="F380" s="40"/>
      <c r="G380" s="40"/>
      <c r="H380" s="40"/>
      <c r="I380" s="40"/>
      <c r="J380" s="40"/>
      <c r="K380" s="40"/>
      <c r="L380" s="40"/>
      <c r="M380" s="40"/>
      <c r="N380" s="74"/>
      <c r="O380" s="28"/>
      <c r="P380" s="28"/>
      <c r="Q380" s="28"/>
      <c r="R380" s="28"/>
      <c r="S380" s="28"/>
      <c r="T380" s="28"/>
      <c r="U380" s="28"/>
      <c r="V380" s="28"/>
      <c r="W380" s="28"/>
      <c r="X380" s="18"/>
      <c r="Y380" s="18"/>
      <c r="Z380" s="18"/>
      <c r="AA380" s="18"/>
      <c r="AB380" s="20"/>
      <c r="AC380" s="20"/>
      <c r="AD380" s="20"/>
      <c r="AE380" s="20"/>
      <c r="AF380" s="20"/>
      <c r="AG380" s="66"/>
      <c r="AH380" s="66"/>
      <c r="AI380" s="66"/>
      <c r="AJ380" s="66"/>
      <c r="AK380" s="66"/>
      <c r="AL380" s="20"/>
    </row>
    <row r="381" spans="4:38" s="2" customFormat="1" ht="15.75" customHeight="1">
      <c r="D381" s="17"/>
      <c r="E381" s="40"/>
      <c r="F381" s="40"/>
      <c r="G381" s="40"/>
      <c r="H381" s="40"/>
      <c r="I381" s="40"/>
      <c r="J381" s="40"/>
      <c r="K381" s="40"/>
      <c r="L381" s="40"/>
      <c r="M381" s="40"/>
      <c r="N381" s="74"/>
      <c r="O381" s="28"/>
      <c r="P381" s="28"/>
      <c r="Q381" s="28"/>
      <c r="R381" s="28"/>
      <c r="S381" s="28"/>
      <c r="T381" s="28"/>
      <c r="U381" s="28"/>
      <c r="V381" s="28"/>
      <c r="W381" s="28"/>
      <c r="X381" s="18"/>
      <c r="Y381" s="18"/>
      <c r="Z381" s="18"/>
      <c r="AA381" s="18"/>
      <c r="AB381" s="20"/>
      <c r="AC381" s="20"/>
      <c r="AD381" s="20"/>
      <c r="AE381" s="20"/>
      <c r="AF381" s="20"/>
      <c r="AG381" s="66"/>
      <c r="AH381" s="66"/>
      <c r="AI381" s="66"/>
      <c r="AJ381" s="66"/>
      <c r="AK381" s="66"/>
      <c r="AL381" s="20"/>
    </row>
    <row r="382" spans="4:38" s="2" customFormat="1" ht="15.75" customHeight="1">
      <c r="D382" s="17"/>
      <c r="E382" s="40"/>
      <c r="F382" s="40"/>
      <c r="G382" s="40"/>
      <c r="H382" s="40"/>
      <c r="I382" s="40"/>
      <c r="J382" s="40"/>
      <c r="K382" s="40"/>
      <c r="L382" s="40"/>
      <c r="M382" s="40"/>
      <c r="N382" s="74"/>
      <c r="O382" s="28"/>
      <c r="P382" s="28"/>
      <c r="Q382" s="28"/>
      <c r="R382" s="28"/>
      <c r="S382" s="28"/>
      <c r="T382" s="28"/>
      <c r="U382" s="28"/>
      <c r="V382" s="28"/>
      <c r="W382" s="28"/>
      <c r="X382" s="18"/>
      <c r="Y382" s="18"/>
      <c r="Z382" s="18"/>
      <c r="AA382" s="18"/>
      <c r="AB382" s="20"/>
      <c r="AC382" s="20"/>
      <c r="AD382" s="20"/>
      <c r="AE382" s="20"/>
      <c r="AF382" s="20"/>
      <c r="AG382" s="66"/>
      <c r="AH382" s="66"/>
      <c r="AI382" s="66"/>
      <c r="AJ382" s="66"/>
      <c r="AK382" s="66"/>
      <c r="AL382" s="20"/>
    </row>
    <row r="383" spans="4:38" s="2" customFormat="1" ht="15.75" customHeight="1">
      <c r="D383" s="17"/>
      <c r="E383" s="40"/>
      <c r="F383" s="40"/>
      <c r="G383" s="40"/>
      <c r="H383" s="40"/>
      <c r="I383" s="40"/>
      <c r="J383" s="40"/>
      <c r="K383" s="40"/>
      <c r="L383" s="40"/>
      <c r="M383" s="40"/>
      <c r="N383" s="74"/>
      <c r="O383" s="28"/>
      <c r="P383" s="28"/>
      <c r="Q383" s="28"/>
      <c r="R383" s="28"/>
      <c r="S383" s="28"/>
      <c r="T383" s="28"/>
      <c r="U383" s="28"/>
      <c r="V383" s="28"/>
      <c r="W383" s="28"/>
      <c r="X383" s="18"/>
      <c r="Y383" s="18"/>
      <c r="Z383" s="18"/>
      <c r="AA383" s="18"/>
      <c r="AB383" s="20"/>
      <c r="AC383" s="20"/>
      <c r="AD383" s="20"/>
      <c r="AE383" s="20"/>
      <c r="AF383" s="20"/>
      <c r="AG383" s="66"/>
      <c r="AH383" s="66"/>
      <c r="AI383" s="66"/>
      <c r="AJ383" s="66"/>
      <c r="AK383" s="66"/>
      <c r="AL383" s="20"/>
    </row>
    <row r="384" spans="4:38" s="2" customFormat="1" ht="15.75" customHeight="1">
      <c r="D384" s="17"/>
      <c r="E384" s="40"/>
      <c r="F384" s="40"/>
      <c r="G384" s="40"/>
      <c r="H384" s="40"/>
      <c r="I384" s="40"/>
      <c r="J384" s="40"/>
      <c r="K384" s="40"/>
      <c r="L384" s="40"/>
      <c r="M384" s="40"/>
      <c r="N384" s="74"/>
      <c r="O384" s="28"/>
      <c r="P384" s="28"/>
      <c r="Q384" s="28"/>
      <c r="R384" s="28"/>
      <c r="S384" s="28"/>
      <c r="T384" s="28"/>
      <c r="U384" s="28"/>
      <c r="V384" s="28"/>
      <c r="W384" s="28"/>
      <c r="X384" s="18"/>
      <c r="Y384" s="18"/>
      <c r="Z384" s="18"/>
      <c r="AA384" s="18"/>
      <c r="AB384" s="20"/>
      <c r="AC384" s="20"/>
      <c r="AD384" s="20"/>
      <c r="AE384" s="20"/>
      <c r="AF384" s="20"/>
      <c r="AG384" s="66"/>
      <c r="AH384" s="66"/>
      <c r="AI384" s="66"/>
      <c r="AJ384" s="66"/>
      <c r="AK384" s="66"/>
      <c r="AL384" s="20"/>
    </row>
    <row r="385" spans="4:38" s="2" customFormat="1" ht="15.75" customHeight="1">
      <c r="D385" s="17"/>
      <c r="E385" s="40"/>
      <c r="F385" s="40"/>
      <c r="G385" s="40"/>
      <c r="H385" s="40"/>
      <c r="I385" s="40"/>
      <c r="J385" s="40"/>
      <c r="K385" s="40"/>
      <c r="L385" s="40"/>
      <c r="M385" s="40"/>
      <c r="N385" s="74"/>
      <c r="O385" s="28"/>
      <c r="P385" s="28"/>
      <c r="Q385" s="28"/>
      <c r="R385" s="28"/>
      <c r="S385" s="28"/>
      <c r="T385" s="28"/>
      <c r="U385" s="28"/>
      <c r="V385" s="28"/>
      <c r="W385" s="28"/>
      <c r="X385" s="18"/>
      <c r="Y385" s="18"/>
      <c r="Z385" s="18"/>
      <c r="AA385" s="18"/>
      <c r="AB385" s="20"/>
      <c r="AC385" s="20"/>
      <c r="AD385" s="20"/>
      <c r="AE385" s="20"/>
      <c r="AF385" s="20"/>
      <c r="AG385" s="66"/>
      <c r="AH385" s="66"/>
      <c r="AI385" s="66"/>
      <c r="AJ385" s="66"/>
      <c r="AK385" s="66"/>
      <c r="AL385" s="20"/>
    </row>
    <row r="386" spans="4:38" s="2" customFormat="1" ht="15.75" customHeight="1">
      <c r="D386" s="17"/>
      <c r="E386" s="40"/>
      <c r="F386" s="40"/>
      <c r="G386" s="40"/>
      <c r="H386" s="40"/>
      <c r="I386" s="40"/>
      <c r="J386" s="40"/>
      <c r="K386" s="40"/>
      <c r="L386" s="40"/>
      <c r="M386" s="40"/>
      <c r="N386" s="74"/>
      <c r="O386" s="28"/>
      <c r="P386" s="28"/>
      <c r="Q386" s="28"/>
      <c r="R386" s="28"/>
      <c r="S386" s="28"/>
      <c r="T386" s="28"/>
      <c r="U386" s="28"/>
      <c r="V386" s="28"/>
      <c r="W386" s="28"/>
      <c r="X386" s="18"/>
      <c r="Y386" s="18"/>
      <c r="Z386" s="18"/>
      <c r="AA386" s="18"/>
      <c r="AB386" s="20"/>
      <c r="AC386" s="20"/>
      <c r="AD386" s="20"/>
      <c r="AE386" s="20"/>
      <c r="AF386" s="20"/>
      <c r="AG386" s="66"/>
      <c r="AH386" s="66"/>
      <c r="AI386" s="66"/>
      <c r="AJ386" s="66"/>
      <c r="AK386" s="66"/>
      <c r="AL386" s="20"/>
    </row>
    <row r="387" spans="4:38" s="2" customFormat="1" ht="15.75" customHeight="1">
      <c r="D387" s="17"/>
      <c r="E387" s="40"/>
      <c r="F387" s="40"/>
      <c r="G387" s="40"/>
      <c r="H387" s="40"/>
      <c r="I387" s="40"/>
      <c r="J387" s="40"/>
      <c r="K387" s="40"/>
      <c r="L387" s="40"/>
      <c r="M387" s="40"/>
      <c r="N387" s="74"/>
      <c r="O387" s="28"/>
      <c r="P387" s="28"/>
      <c r="Q387" s="28"/>
      <c r="R387" s="28"/>
      <c r="S387" s="28"/>
      <c r="T387" s="28"/>
      <c r="U387" s="28"/>
      <c r="V387" s="28"/>
      <c r="W387" s="28"/>
      <c r="X387" s="18"/>
      <c r="Y387" s="18"/>
      <c r="Z387" s="18"/>
      <c r="AA387" s="18"/>
      <c r="AB387" s="20"/>
      <c r="AC387" s="20"/>
      <c r="AD387" s="20"/>
      <c r="AE387" s="20"/>
      <c r="AF387" s="20"/>
      <c r="AG387" s="66"/>
      <c r="AH387" s="66"/>
      <c r="AI387" s="66"/>
      <c r="AJ387" s="66"/>
      <c r="AK387" s="66"/>
      <c r="AL387" s="20"/>
    </row>
    <row r="388" spans="4:38" s="2" customFormat="1" ht="15.75" customHeight="1">
      <c r="D388" s="17"/>
      <c r="E388" s="40"/>
      <c r="F388" s="40"/>
      <c r="G388" s="40"/>
      <c r="H388" s="40"/>
      <c r="I388" s="40"/>
      <c r="J388" s="40"/>
      <c r="K388" s="40"/>
      <c r="L388" s="40"/>
      <c r="M388" s="40"/>
      <c r="N388" s="74"/>
      <c r="O388" s="28"/>
      <c r="P388" s="28"/>
      <c r="Q388" s="28"/>
      <c r="R388" s="28"/>
      <c r="S388" s="28"/>
      <c r="T388" s="28"/>
      <c r="U388" s="28"/>
      <c r="V388" s="28"/>
      <c r="W388" s="28"/>
      <c r="X388" s="18"/>
      <c r="Y388" s="18"/>
      <c r="Z388" s="18"/>
      <c r="AA388" s="18"/>
      <c r="AB388" s="20"/>
      <c r="AC388" s="20"/>
      <c r="AD388" s="20"/>
      <c r="AE388" s="20"/>
      <c r="AF388" s="20"/>
      <c r="AG388" s="66"/>
      <c r="AH388" s="66"/>
      <c r="AI388" s="66"/>
      <c r="AJ388" s="66"/>
      <c r="AK388" s="66"/>
      <c r="AL388" s="20"/>
    </row>
    <row r="389" spans="4:38" s="2" customFormat="1" ht="15.75" customHeight="1">
      <c r="D389" s="17"/>
      <c r="E389" s="40"/>
      <c r="F389" s="40"/>
      <c r="G389" s="40"/>
      <c r="H389" s="40"/>
      <c r="I389" s="40"/>
      <c r="J389" s="40"/>
      <c r="K389" s="40"/>
      <c r="L389" s="40"/>
      <c r="M389" s="40"/>
      <c r="N389" s="74"/>
      <c r="O389" s="28"/>
      <c r="P389" s="28"/>
      <c r="Q389" s="28"/>
      <c r="R389" s="28"/>
      <c r="S389" s="28"/>
      <c r="T389" s="28"/>
      <c r="U389" s="28"/>
      <c r="V389" s="28"/>
      <c r="W389" s="28"/>
      <c r="X389" s="18"/>
      <c r="Y389" s="18"/>
      <c r="Z389" s="18"/>
      <c r="AA389" s="18"/>
      <c r="AB389" s="20"/>
      <c r="AC389" s="20"/>
      <c r="AD389" s="20"/>
      <c r="AE389" s="20"/>
      <c r="AF389" s="20"/>
      <c r="AG389" s="66"/>
      <c r="AH389" s="66"/>
      <c r="AI389" s="66"/>
      <c r="AJ389" s="66"/>
      <c r="AK389" s="66"/>
      <c r="AL389" s="20"/>
    </row>
    <row r="390" spans="4:38" s="2" customFormat="1" ht="15.75" customHeight="1">
      <c r="D390" s="17"/>
      <c r="E390" s="40"/>
      <c r="F390" s="40"/>
      <c r="G390" s="40"/>
      <c r="H390" s="40"/>
      <c r="I390" s="40"/>
      <c r="J390" s="40"/>
      <c r="K390" s="40"/>
      <c r="L390" s="40"/>
      <c r="M390" s="40"/>
      <c r="N390" s="74"/>
      <c r="O390" s="28"/>
      <c r="P390" s="28"/>
      <c r="Q390" s="28"/>
      <c r="R390" s="28"/>
      <c r="S390" s="28"/>
      <c r="T390" s="28"/>
      <c r="U390" s="28"/>
      <c r="V390" s="28"/>
      <c r="W390" s="28"/>
      <c r="X390" s="18"/>
      <c r="Y390" s="18"/>
      <c r="Z390" s="18"/>
      <c r="AA390" s="18"/>
      <c r="AB390" s="20"/>
      <c r="AC390" s="20"/>
      <c r="AD390" s="20"/>
      <c r="AE390" s="20"/>
      <c r="AF390" s="20"/>
      <c r="AG390" s="66"/>
      <c r="AH390" s="66"/>
      <c r="AI390" s="66"/>
      <c r="AJ390" s="66"/>
      <c r="AK390" s="66"/>
      <c r="AL390" s="20"/>
    </row>
    <row r="391" spans="4:38" s="2" customFormat="1" ht="15.75" customHeight="1">
      <c r="D391" s="17"/>
      <c r="E391" s="40"/>
      <c r="F391" s="40"/>
      <c r="G391" s="40"/>
      <c r="H391" s="40"/>
      <c r="I391" s="40"/>
      <c r="J391" s="40"/>
      <c r="K391" s="40"/>
      <c r="L391" s="40"/>
      <c r="M391" s="40"/>
      <c r="N391" s="74"/>
      <c r="O391" s="28"/>
      <c r="P391" s="28"/>
      <c r="Q391" s="28"/>
      <c r="R391" s="28"/>
      <c r="S391" s="28"/>
      <c r="T391" s="28"/>
      <c r="U391" s="28"/>
      <c r="V391" s="28"/>
      <c r="W391" s="28"/>
      <c r="X391" s="18"/>
      <c r="Y391" s="18"/>
      <c r="Z391" s="18"/>
      <c r="AA391" s="18"/>
      <c r="AB391" s="20"/>
      <c r="AC391" s="20"/>
      <c r="AD391" s="20"/>
      <c r="AE391" s="20"/>
      <c r="AF391" s="20"/>
      <c r="AG391" s="66"/>
      <c r="AH391" s="66"/>
      <c r="AI391" s="66"/>
      <c r="AJ391" s="66"/>
      <c r="AK391" s="66"/>
      <c r="AL391" s="20"/>
    </row>
    <row r="392" spans="4:38" s="2" customFormat="1" ht="15.75" customHeight="1">
      <c r="D392" s="17"/>
      <c r="E392" s="40"/>
      <c r="F392" s="40"/>
      <c r="G392" s="40"/>
      <c r="H392" s="40"/>
      <c r="I392" s="40"/>
      <c r="J392" s="40"/>
      <c r="K392" s="40"/>
      <c r="L392" s="40"/>
      <c r="M392" s="40"/>
      <c r="N392" s="74"/>
      <c r="O392" s="28"/>
      <c r="P392" s="28"/>
      <c r="Q392" s="28"/>
      <c r="R392" s="28"/>
      <c r="S392" s="28"/>
      <c r="T392" s="28"/>
      <c r="U392" s="28"/>
      <c r="V392" s="28"/>
      <c r="W392" s="28"/>
      <c r="X392" s="18"/>
      <c r="Y392" s="18"/>
      <c r="Z392" s="18"/>
      <c r="AA392" s="18"/>
      <c r="AB392" s="20"/>
      <c r="AC392" s="20"/>
      <c r="AD392" s="20"/>
      <c r="AE392" s="20"/>
      <c r="AF392" s="20"/>
      <c r="AG392" s="66"/>
      <c r="AH392" s="66"/>
      <c r="AI392" s="66"/>
      <c r="AJ392" s="66"/>
      <c r="AK392" s="66"/>
      <c r="AL392" s="20"/>
    </row>
    <row r="393" spans="4:38" s="2" customFormat="1" ht="15.75" customHeight="1">
      <c r="D393" s="17"/>
      <c r="E393" s="40"/>
      <c r="F393" s="40"/>
      <c r="G393" s="40"/>
      <c r="H393" s="40"/>
      <c r="I393" s="40"/>
      <c r="J393" s="40"/>
      <c r="K393" s="40"/>
      <c r="L393" s="40"/>
      <c r="M393" s="40"/>
      <c r="N393" s="74"/>
      <c r="O393" s="28"/>
      <c r="P393" s="28"/>
      <c r="Q393" s="28"/>
      <c r="R393" s="28"/>
      <c r="S393" s="28"/>
      <c r="T393" s="28"/>
      <c r="U393" s="28"/>
      <c r="V393" s="28"/>
      <c r="W393" s="28"/>
      <c r="X393" s="18"/>
      <c r="Y393" s="18"/>
      <c r="Z393" s="18"/>
      <c r="AA393" s="18"/>
      <c r="AB393" s="20"/>
      <c r="AC393" s="20"/>
      <c r="AD393" s="20"/>
      <c r="AE393" s="20"/>
      <c r="AF393" s="20"/>
      <c r="AG393" s="66"/>
      <c r="AH393" s="66"/>
      <c r="AI393" s="66"/>
      <c r="AJ393" s="66"/>
      <c r="AK393" s="66"/>
      <c r="AL393" s="20"/>
    </row>
    <row r="394" spans="4:38" s="2" customFormat="1" ht="15.75" customHeight="1">
      <c r="D394" s="17"/>
      <c r="E394" s="40"/>
      <c r="F394" s="40"/>
      <c r="G394" s="40"/>
      <c r="H394" s="40"/>
      <c r="I394" s="40"/>
      <c r="J394" s="40"/>
      <c r="K394" s="40"/>
      <c r="L394" s="40"/>
      <c r="M394" s="40"/>
      <c r="N394" s="74"/>
      <c r="O394" s="28"/>
      <c r="P394" s="28"/>
      <c r="Q394" s="28"/>
      <c r="R394" s="28"/>
      <c r="S394" s="28"/>
      <c r="T394" s="28"/>
      <c r="U394" s="28"/>
      <c r="V394" s="28"/>
      <c r="W394" s="28"/>
      <c r="X394" s="18"/>
      <c r="Y394" s="18"/>
      <c r="Z394" s="18"/>
      <c r="AA394" s="18"/>
      <c r="AB394" s="20"/>
      <c r="AC394" s="20"/>
      <c r="AD394" s="20"/>
      <c r="AE394" s="20"/>
      <c r="AF394" s="20"/>
      <c r="AG394" s="66"/>
      <c r="AH394" s="66"/>
      <c r="AI394" s="66"/>
      <c r="AJ394" s="66"/>
      <c r="AK394" s="66"/>
      <c r="AL394" s="20"/>
    </row>
    <row r="395" spans="4:38" s="2" customFormat="1" ht="15.75" customHeight="1">
      <c r="D395" s="17"/>
      <c r="E395" s="40"/>
      <c r="F395" s="40"/>
      <c r="G395" s="40"/>
      <c r="H395" s="40"/>
      <c r="I395" s="40"/>
      <c r="J395" s="40"/>
      <c r="K395" s="40"/>
      <c r="L395" s="40"/>
      <c r="M395" s="40"/>
      <c r="N395" s="74"/>
      <c r="O395" s="28"/>
      <c r="P395" s="28"/>
      <c r="Q395" s="28"/>
      <c r="R395" s="28"/>
      <c r="S395" s="28"/>
      <c r="T395" s="28"/>
      <c r="U395" s="28"/>
      <c r="V395" s="28"/>
      <c r="W395" s="28"/>
      <c r="X395" s="18"/>
      <c r="Y395" s="18"/>
      <c r="Z395" s="18"/>
      <c r="AA395" s="18"/>
      <c r="AB395" s="20"/>
      <c r="AC395" s="20"/>
      <c r="AD395" s="20"/>
      <c r="AE395" s="20"/>
      <c r="AF395" s="20"/>
      <c r="AG395" s="66"/>
      <c r="AH395" s="66"/>
      <c r="AI395" s="66"/>
      <c r="AJ395" s="66"/>
      <c r="AK395" s="66"/>
      <c r="AL395" s="20"/>
    </row>
    <row r="396" spans="4:38" s="2" customFormat="1" ht="15.75" customHeight="1">
      <c r="D396" s="17"/>
      <c r="E396" s="40"/>
      <c r="F396" s="40"/>
      <c r="G396" s="40"/>
      <c r="H396" s="40"/>
      <c r="I396" s="40"/>
      <c r="J396" s="40"/>
      <c r="K396" s="40"/>
      <c r="L396" s="40"/>
      <c r="M396" s="40"/>
      <c r="N396" s="74"/>
      <c r="O396" s="28"/>
      <c r="P396" s="28"/>
      <c r="Q396" s="28"/>
      <c r="R396" s="28"/>
      <c r="S396" s="28"/>
      <c r="T396" s="28"/>
      <c r="U396" s="28"/>
      <c r="V396" s="28"/>
      <c r="W396" s="28"/>
      <c r="X396" s="18"/>
      <c r="Y396" s="18"/>
      <c r="Z396" s="18"/>
      <c r="AA396" s="18"/>
      <c r="AB396" s="20"/>
      <c r="AC396" s="20"/>
      <c r="AD396" s="20"/>
      <c r="AE396" s="20"/>
      <c r="AF396" s="20"/>
      <c r="AG396" s="66"/>
      <c r="AH396" s="66"/>
      <c r="AI396" s="66"/>
      <c r="AJ396" s="66"/>
      <c r="AK396" s="66"/>
      <c r="AL396" s="20"/>
    </row>
    <row r="397" spans="4:38" s="2" customFormat="1" ht="15.75" customHeight="1">
      <c r="D397" s="17"/>
      <c r="E397" s="40"/>
      <c r="F397" s="40"/>
      <c r="G397" s="40"/>
      <c r="H397" s="40"/>
      <c r="I397" s="40"/>
      <c r="J397" s="40"/>
      <c r="K397" s="40"/>
      <c r="L397" s="40"/>
      <c r="M397" s="40"/>
      <c r="N397" s="74"/>
      <c r="O397" s="28"/>
      <c r="P397" s="28"/>
      <c r="Q397" s="28"/>
      <c r="R397" s="28"/>
      <c r="S397" s="28"/>
      <c r="T397" s="28"/>
      <c r="U397" s="28"/>
      <c r="V397" s="28"/>
      <c r="W397" s="28"/>
      <c r="X397" s="18"/>
      <c r="Y397" s="18"/>
      <c r="Z397" s="18"/>
      <c r="AA397" s="18"/>
      <c r="AB397" s="20"/>
      <c r="AC397" s="20"/>
      <c r="AD397" s="20"/>
      <c r="AE397" s="20"/>
      <c r="AF397" s="20"/>
      <c r="AG397" s="66"/>
      <c r="AH397" s="66"/>
      <c r="AI397" s="66"/>
      <c r="AJ397" s="66"/>
      <c r="AK397" s="66"/>
      <c r="AL397" s="20"/>
    </row>
    <row r="398" spans="4:38" s="2" customFormat="1" ht="15.75" customHeight="1">
      <c r="D398" s="17"/>
      <c r="E398" s="40"/>
      <c r="F398" s="40"/>
      <c r="G398" s="40"/>
      <c r="H398" s="40"/>
      <c r="I398" s="40"/>
      <c r="J398" s="40"/>
      <c r="K398" s="40"/>
      <c r="L398" s="40"/>
      <c r="M398" s="40"/>
      <c r="N398" s="74"/>
      <c r="O398" s="28"/>
      <c r="P398" s="28"/>
      <c r="Q398" s="28"/>
      <c r="R398" s="28"/>
      <c r="S398" s="28"/>
      <c r="T398" s="28"/>
      <c r="U398" s="28"/>
      <c r="V398" s="28"/>
      <c r="W398" s="28"/>
      <c r="X398" s="18"/>
      <c r="Y398" s="18"/>
      <c r="Z398" s="18"/>
      <c r="AA398" s="18"/>
      <c r="AB398" s="20"/>
      <c r="AC398" s="20"/>
      <c r="AD398" s="20"/>
      <c r="AE398" s="20"/>
      <c r="AF398" s="20"/>
      <c r="AG398" s="66"/>
      <c r="AH398" s="66"/>
      <c r="AI398" s="66"/>
      <c r="AJ398" s="66"/>
      <c r="AK398" s="66"/>
      <c r="AL398" s="20"/>
    </row>
    <row r="399" spans="4:38" s="2" customFormat="1" ht="15.75" customHeight="1">
      <c r="D399" s="17"/>
      <c r="E399" s="40"/>
      <c r="F399" s="40"/>
      <c r="G399" s="40"/>
      <c r="H399" s="40"/>
      <c r="I399" s="40"/>
      <c r="J399" s="40"/>
      <c r="K399" s="40"/>
      <c r="L399" s="40"/>
      <c r="M399" s="40"/>
      <c r="N399" s="74"/>
      <c r="O399" s="28"/>
      <c r="P399" s="28"/>
      <c r="Q399" s="28"/>
      <c r="R399" s="28"/>
      <c r="S399" s="28"/>
      <c r="T399" s="28"/>
      <c r="U399" s="28"/>
      <c r="V399" s="28"/>
      <c r="W399" s="28"/>
      <c r="X399" s="18"/>
      <c r="Y399" s="18"/>
      <c r="Z399" s="18"/>
      <c r="AA399" s="18"/>
      <c r="AB399" s="20"/>
      <c r="AC399" s="20"/>
      <c r="AD399" s="20"/>
      <c r="AE399" s="20"/>
      <c r="AF399" s="20"/>
      <c r="AG399" s="66"/>
      <c r="AH399" s="66"/>
      <c r="AI399" s="66"/>
      <c r="AJ399" s="66"/>
      <c r="AK399" s="66"/>
      <c r="AL399" s="20"/>
    </row>
    <row r="400" spans="4:38" s="2" customFormat="1" ht="15.75" customHeight="1">
      <c r="D400" s="17"/>
      <c r="E400" s="40"/>
      <c r="F400" s="40"/>
      <c r="G400" s="40"/>
      <c r="H400" s="40"/>
      <c r="I400" s="40"/>
      <c r="J400" s="40"/>
      <c r="K400" s="40"/>
      <c r="L400" s="40"/>
      <c r="M400" s="40"/>
      <c r="N400" s="74"/>
      <c r="O400" s="28"/>
      <c r="P400" s="28"/>
      <c r="Q400" s="28"/>
      <c r="R400" s="28"/>
      <c r="S400" s="28"/>
      <c r="T400" s="28"/>
      <c r="U400" s="28"/>
      <c r="V400" s="28"/>
      <c r="W400" s="28"/>
      <c r="X400" s="18"/>
      <c r="Y400" s="18"/>
      <c r="Z400" s="18"/>
      <c r="AA400" s="18"/>
      <c r="AB400" s="20"/>
      <c r="AC400" s="20"/>
      <c r="AD400" s="20"/>
      <c r="AE400" s="20"/>
      <c r="AF400" s="20"/>
      <c r="AG400" s="66"/>
      <c r="AH400" s="66"/>
      <c r="AI400" s="66"/>
      <c r="AJ400" s="66"/>
      <c r="AK400" s="66"/>
      <c r="AL400" s="20"/>
    </row>
    <row r="401" spans="4:38" s="2" customFormat="1" ht="15.75" customHeight="1">
      <c r="D401" s="17"/>
      <c r="E401" s="40"/>
      <c r="F401" s="40"/>
      <c r="G401" s="40"/>
      <c r="H401" s="40"/>
      <c r="I401" s="40"/>
      <c r="J401" s="40"/>
      <c r="K401" s="40"/>
      <c r="L401" s="40"/>
      <c r="M401" s="40"/>
      <c r="N401" s="74"/>
      <c r="O401" s="28"/>
      <c r="P401" s="28"/>
      <c r="Q401" s="28"/>
      <c r="R401" s="28"/>
      <c r="S401" s="28"/>
      <c r="T401" s="28"/>
      <c r="U401" s="28"/>
      <c r="V401" s="28"/>
      <c r="W401" s="28"/>
      <c r="X401" s="18"/>
      <c r="Y401" s="18"/>
      <c r="Z401" s="18"/>
      <c r="AA401" s="18"/>
      <c r="AB401" s="20"/>
      <c r="AC401" s="20"/>
      <c r="AD401" s="20"/>
      <c r="AE401" s="20"/>
      <c r="AF401" s="20"/>
      <c r="AG401" s="66"/>
      <c r="AH401" s="66"/>
      <c r="AI401" s="66"/>
      <c r="AJ401" s="66"/>
      <c r="AK401" s="66"/>
      <c r="AL401" s="20"/>
    </row>
    <row r="402" spans="4:38" s="2" customFormat="1" ht="15.75" customHeight="1">
      <c r="D402" s="17"/>
      <c r="E402" s="40"/>
      <c r="F402" s="40"/>
      <c r="G402" s="40"/>
      <c r="H402" s="40"/>
      <c r="I402" s="40"/>
      <c r="J402" s="40"/>
      <c r="K402" s="40"/>
      <c r="L402" s="40"/>
      <c r="M402" s="40"/>
      <c r="N402" s="74"/>
      <c r="O402" s="28"/>
      <c r="P402" s="28"/>
      <c r="Q402" s="28"/>
      <c r="R402" s="28"/>
      <c r="S402" s="28"/>
      <c r="T402" s="28"/>
      <c r="U402" s="28"/>
      <c r="V402" s="28"/>
      <c r="W402" s="28"/>
      <c r="X402" s="18"/>
      <c r="Y402" s="18"/>
      <c r="Z402" s="18"/>
      <c r="AA402" s="18"/>
      <c r="AB402" s="20"/>
      <c r="AC402" s="20"/>
      <c r="AD402" s="20"/>
      <c r="AE402" s="20"/>
      <c r="AF402" s="20"/>
      <c r="AG402" s="66"/>
      <c r="AH402" s="66"/>
      <c r="AI402" s="66"/>
      <c r="AJ402" s="66"/>
      <c r="AK402" s="66"/>
      <c r="AL402" s="20"/>
    </row>
    <row r="403" spans="4:38" s="2" customFormat="1" ht="15.75" customHeight="1">
      <c r="D403" s="17"/>
      <c r="E403" s="40"/>
      <c r="F403" s="40"/>
      <c r="G403" s="40"/>
      <c r="H403" s="40"/>
      <c r="I403" s="40"/>
      <c r="J403" s="40"/>
      <c r="K403" s="40"/>
      <c r="L403" s="40"/>
      <c r="M403" s="40"/>
      <c r="N403" s="74"/>
      <c r="O403" s="28"/>
      <c r="P403" s="28"/>
      <c r="Q403" s="28"/>
      <c r="R403" s="28"/>
      <c r="S403" s="28"/>
      <c r="T403" s="28"/>
      <c r="U403" s="28"/>
      <c r="V403" s="28"/>
      <c r="W403" s="28"/>
      <c r="X403" s="18"/>
      <c r="Y403" s="18"/>
      <c r="Z403" s="18"/>
      <c r="AA403" s="18"/>
      <c r="AB403" s="20"/>
      <c r="AC403" s="20"/>
      <c r="AD403" s="20"/>
      <c r="AE403" s="20"/>
      <c r="AF403" s="20"/>
      <c r="AG403" s="66"/>
      <c r="AH403" s="66"/>
      <c r="AI403" s="66"/>
      <c r="AJ403" s="66"/>
      <c r="AK403" s="66"/>
      <c r="AL403" s="20"/>
    </row>
    <row r="404" spans="4:38" s="2" customFormat="1" ht="15.75" customHeight="1">
      <c r="D404" s="17"/>
      <c r="E404" s="40"/>
      <c r="F404" s="40"/>
      <c r="G404" s="40"/>
      <c r="H404" s="40"/>
      <c r="I404" s="40"/>
      <c r="J404" s="40"/>
      <c r="K404" s="40"/>
      <c r="L404" s="40"/>
      <c r="M404" s="40"/>
      <c r="N404" s="74"/>
      <c r="O404" s="28"/>
      <c r="P404" s="28"/>
      <c r="Q404" s="28"/>
      <c r="R404" s="28"/>
      <c r="S404" s="28"/>
      <c r="T404" s="28"/>
      <c r="U404" s="28"/>
      <c r="V404" s="28"/>
      <c r="W404" s="28"/>
      <c r="X404" s="18"/>
      <c r="Y404" s="18"/>
      <c r="Z404" s="18"/>
      <c r="AA404" s="18"/>
      <c r="AB404" s="20"/>
      <c r="AC404" s="20"/>
      <c r="AD404" s="20"/>
      <c r="AE404" s="20"/>
      <c r="AF404" s="20"/>
      <c r="AG404" s="66"/>
      <c r="AH404" s="66"/>
      <c r="AI404" s="66"/>
      <c r="AJ404" s="66"/>
      <c r="AK404" s="66"/>
      <c r="AL404" s="20"/>
    </row>
    <row r="405" spans="4:38" s="2" customFormat="1" ht="15.75" customHeight="1">
      <c r="D405" s="17"/>
      <c r="E405" s="40"/>
      <c r="F405" s="40"/>
      <c r="G405" s="40"/>
      <c r="H405" s="40"/>
      <c r="I405" s="40"/>
      <c r="J405" s="40"/>
      <c r="K405" s="40"/>
      <c r="L405" s="40"/>
      <c r="M405" s="40"/>
      <c r="N405" s="74"/>
      <c r="O405" s="28"/>
      <c r="P405" s="28"/>
      <c r="Q405" s="28"/>
      <c r="R405" s="28"/>
      <c r="S405" s="28"/>
      <c r="T405" s="28"/>
      <c r="U405" s="28"/>
      <c r="V405" s="28"/>
      <c r="W405" s="28"/>
      <c r="X405" s="18"/>
      <c r="Y405" s="18"/>
      <c r="Z405" s="18"/>
      <c r="AA405" s="18"/>
      <c r="AB405" s="20"/>
      <c r="AC405" s="20"/>
      <c r="AD405" s="20"/>
      <c r="AE405" s="20"/>
      <c r="AF405" s="20"/>
      <c r="AG405" s="66"/>
      <c r="AH405" s="66"/>
      <c r="AI405" s="66"/>
      <c r="AJ405" s="66"/>
      <c r="AK405" s="66"/>
      <c r="AL405" s="20"/>
    </row>
    <row r="406" spans="4:38" s="2" customFormat="1" ht="15.75" customHeight="1">
      <c r="D406" s="17"/>
      <c r="E406" s="40"/>
      <c r="F406" s="40"/>
      <c r="G406" s="40"/>
      <c r="H406" s="40"/>
      <c r="I406" s="40"/>
      <c r="J406" s="40"/>
      <c r="K406" s="40"/>
      <c r="L406" s="40"/>
      <c r="M406" s="40"/>
      <c r="N406" s="74"/>
      <c r="O406" s="28"/>
      <c r="P406" s="28"/>
      <c r="Q406" s="28"/>
      <c r="R406" s="28"/>
      <c r="S406" s="28"/>
      <c r="T406" s="28"/>
      <c r="U406" s="28"/>
      <c r="V406" s="28"/>
      <c r="W406" s="28"/>
      <c r="X406" s="18"/>
      <c r="Y406" s="18"/>
      <c r="Z406" s="18"/>
      <c r="AA406" s="18"/>
      <c r="AB406" s="20"/>
      <c r="AC406" s="20"/>
      <c r="AD406" s="20"/>
      <c r="AE406" s="20"/>
      <c r="AF406" s="20"/>
      <c r="AG406" s="66"/>
      <c r="AH406" s="66"/>
      <c r="AI406" s="66"/>
      <c r="AJ406" s="66"/>
      <c r="AK406" s="66"/>
      <c r="AL406" s="20"/>
    </row>
    <row r="407" spans="4:38" s="2" customFormat="1" ht="15.75" customHeight="1">
      <c r="D407" s="17"/>
      <c r="E407" s="40"/>
      <c r="F407" s="40"/>
      <c r="G407" s="40"/>
      <c r="H407" s="40"/>
      <c r="I407" s="40"/>
      <c r="J407" s="40"/>
      <c r="K407" s="40"/>
      <c r="L407" s="40"/>
      <c r="M407" s="40"/>
      <c r="N407" s="74"/>
      <c r="O407" s="28"/>
      <c r="P407" s="28"/>
      <c r="Q407" s="28"/>
      <c r="R407" s="28"/>
      <c r="S407" s="28"/>
      <c r="T407" s="28"/>
      <c r="U407" s="28"/>
      <c r="V407" s="28"/>
      <c r="W407" s="28"/>
      <c r="X407" s="18"/>
      <c r="Y407" s="18"/>
      <c r="Z407" s="18"/>
      <c r="AA407" s="18"/>
      <c r="AB407" s="20"/>
      <c r="AC407" s="20"/>
      <c r="AD407" s="20"/>
      <c r="AE407" s="20"/>
      <c r="AF407" s="20"/>
      <c r="AG407" s="66"/>
      <c r="AH407" s="66"/>
      <c r="AI407" s="66"/>
      <c r="AJ407" s="66"/>
      <c r="AK407" s="66"/>
      <c r="AL407" s="20"/>
    </row>
    <row r="408" spans="4:38" s="2" customFormat="1" ht="15.75" customHeight="1">
      <c r="D408" s="17"/>
      <c r="E408" s="40"/>
      <c r="F408" s="40"/>
      <c r="G408" s="40"/>
      <c r="H408" s="40"/>
      <c r="I408" s="40"/>
      <c r="J408" s="40"/>
      <c r="K408" s="40"/>
      <c r="L408" s="40"/>
      <c r="M408" s="40"/>
      <c r="N408" s="74"/>
      <c r="O408" s="28"/>
      <c r="P408" s="28"/>
      <c r="Q408" s="28"/>
      <c r="R408" s="28"/>
      <c r="S408" s="28"/>
      <c r="T408" s="28"/>
      <c r="U408" s="28"/>
      <c r="V408" s="28"/>
      <c r="W408" s="28"/>
      <c r="X408" s="18"/>
      <c r="Y408" s="18"/>
      <c r="Z408" s="18"/>
      <c r="AA408" s="18"/>
      <c r="AB408" s="20"/>
      <c r="AC408" s="20"/>
      <c r="AD408" s="20"/>
      <c r="AE408" s="20"/>
      <c r="AF408" s="20"/>
      <c r="AG408" s="66"/>
      <c r="AH408" s="66"/>
      <c r="AI408" s="66"/>
      <c r="AJ408" s="66"/>
      <c r="AK408" s="66"/>
      <c r="AL408" s="20"/>
    </row>
    <row r="409" spans="4:38" s="2" customFormat="1" ht="15.75" customHeight="1">
      <c r="D409" s="17"/>
      <c r="E409" s="40"/>
      <c r="F409" s="40"/>
      <c r="G409" s="40"/>
      <c r="H409" s="40"/>
      <c r="I409" s="40"/>
      <c r="J409" s="40"/>
      <c r="K409" s="40"/>
      <c r="L409" s="40"/>
      <c r="M409" s="40"/>
      <c r="N409" s="74"/>
      <c r="O409" s="28"/>
      <c r="P409" s="28"/>
      <c r="Q409" s="28"/>
      <c r="R409" s="28"/>
      <c r="S409" s="28"/>
      <c r="T409" s="28"/>
      <c r="U409" s="28"/>
      <c r="V409" s="28"/>
      <c r="W409" s="28"/>
      <c r="X409" s="18"/>
      <c r="Y409" s="18"/>
      <c r="Z409" s="18"/>
      <c r="AA409" s="18"/>
      <c r="AB409" s="20"/>
      <c r="AC409" s="20"/>
      <c r="AD409" s="20"/>
      <c r="AE409" s="20"/>
      <c r="AF409" s="20"/>
      <c r="AG409" s="66"/>
      <c r="AH409" s="66"/>
      <c r="AI409" s="66"/>
      <c r="AJ409" s="66"/>
      <c r="AK409" s="66"/>
      <c r="AL409" s="20"/>
    </row>
    <row r="410" spans="4:38" s="2" customFormat="1" ht="15.75" customHeight="1">
      <c r="D410" s="17"/>
      <c r="E410" s="40"/>
      <c r="F410" s="40"/>
      <c r="G410" s="40"/>
      <c r="H410" s="40"/>
      <c r="I410" s="40"/>
      <c r="J410" s="40"/>
      <c r="K410" s="40"/>
      <c r="L410" s="40"/>
      <c r="M410" s="40"/>
      <c r="N410" s="74"/>
      <c r="O410" s="28"/>
      <c r="P410" s="28"/>
      <c r="Q410" s="28"/>
      <c r="R410" s="28"/>
      <c r="S410" s="28"/>
      <c r="T410" s="28"/>
      <c r="U410" s="28"/>
      <c r="V410" s="28"/>
      <c r="W410" s="28"/>
      <c r="X410" s="18"/>
      <c r="Y410" s="18"/>
      <c r="Z410" s="18"/>
      <c r="AA410" s="18"/>
      <c r="AB410" s="20"/>
      <c r="AC410" s="20"/>
      <c r="AD410" s="20"/>
      <c r="AE410" s="20"/>
      <c r="AF410" s="20"/>
      <c r="AG410" s="66"/>
      <c r="AH410" s="66"/>
      <c r="AI410" s="66"/>
      <c r="AJ410" s="66"/>
      <c r="AK410" s="66"/>
      <c r="AL410" s="20"/>
    </row>
    <row r="411" spans="4:38" s="2" customFormat="1" ht="15.75" customHeight="1">
      <c r="D411" s="17"/>
      <c r="E411" s="40"/>
      <c r="F411" s="40"/>
      <c r="G411" s="40"/>
      <c r="H411" s="40"/>
      <c r="I411" s="40"/>
      <c r="J411" s="40"/>
      <c r="K411" s="40"/>
      <c r="L411" s="40"/>
      <c r="M411" s="40"/>
      <c r="N411" s="74"/>
      <c r="O411" s="28"/>
      <c r="P411" s="28"/>
      <c r="Q411" s="28"/>
      <c r="R411" s="28"/>
      <c r="S411" s="28"/>
      <c r="T411" s="28"/>
      <c r="U411" s="28"/>
      <c r="V411" s="28"/>
      <c r="W411" s="28"/>
      <c r="X411" s="18"/>
      <c r="Y411" s="18"/>
      <c r="Z411" s="18"/>
      <c r="AA411" s="18"/>
      <c r="AB411" s="20"/>
      <c r="AC411" s="20"/>
      <c r="AD411" s="20"/>
      <c r="AE411" s="20"/>
      <c r="AF411" s="20"/>
      <c r="AG411" s="66"/>
      <c r="AH411" s="66"/>
      <c r="AI411" s="66"/>
      <c r="AJ411" s="66"/>
      <c r="AK411" s="66"/>
      <c r="AL411" s="20"/>
    </row>
    <row r="412" spans="4:38" s="2" customFormat="1" ht="15.75" customHeight="1">
      <c r="D412" s="17"/>
      <c r="E412" s="40"/>
      <c r="F412" s="40"/>
      <c r="G412" s="40"/>
      <c r="H412" s="40"/>
      <c r="I412" s="40"/>
      <c r="J412" s="40"/>
      <c r="K412" s="40"/>
      <c r="L412" s="40"/>
      <c r="M412" s="40"/>
      <c r="N412" s="74"/>
      <c r="O412" s="28"/>
      <c r="P412" s="28"/>
      <c r="Q412" s="28"/>
      <c r="R412" s="28"/>
      <c r="S412" s="28"/>
      <c r="T412" s="28"/>
      <c r="U412" s="28"/>
      <c r="V412" s="28"/>
      <c r="W412" s="28"/>
      <c r="X412" s="18"/>
      <c r="Y412" s="18"/>
      <c r="Z412" s="18"/>
      <c r="AA412" s="18"/>
      <c r="AB412" s="20"/>
      <c r="AC412" s="20"/>
      <c r="AD412" s="20"/>
      <c r="AE412" s="20"/>
      <c r="AF412" s="20"/>
      <c r="AG412" s="66"/>
      <c r="AH412" s="66"/>
      <c r="AI412" s="66"/>
      <c r="AJ412" s="66"/>
      <c r="AK412" s="66"/>
      <c r="AL412" s="20"/>
    </row>
    <row r="413" spans="4:38" s="2" customFormat="1" ht="15.75" customHeight="1">
      <c r="D413" s="17"/>
      <c r="E413" s="40"/>
      <c r="F413" s="40"/>
      <c r="G413" s="40"/>
      <c r="H413" s="40"/>
      <c r="I413" s="40"/>
      <c r="J413" s="40"/>
      <c r="K413" s="40"/>
      <c r="L413" s="40"/>
      <c r="M413" s="40"/>
      <c r="N413" s="74"/>
      <c r="O413" s="28"/>
      <c r="P413" s="28"/>
      <c r="Q413" s="28"/>
      <c r="R413" s="28"/>
      <c r="S413" s="28"/>
      <c r="T413" s="28"/>
      <c r="U413" s="28"/>
      <c r="V413" s="28"/>
      <c r="W413" s="28"/>
      <c r="X413" s="18"/>
      <c r="Y413" s="18"/>
      <c r="Z413" s="18"/>
      <c r="AA413" s="18"/>
      <c r="AB413" s="20"/>
      <c r="AC413" s="20"/>
      <c r="AD413" s="20"/>
      <c r="AE413" s="20"/>
      <c r="AF413" s="20"/>
      <c r="AG413" s="66"/>
      <c r="AH413" s="66"/>
      <c r="AI413" s="66"/>
      <c r="AJ413" s="66"/>
      <c r="AK413" s="66"/>
      <c r="AL413" s="20"/>
    </row>
    <row r="414" spans="4:38" s="2" customFormat="1" ht="15.75" customHeight="1">
      <c r="D414" s="17"/>
      <c r="E414" s="40"/>
      <c r="F414" s="40"/>
      <c r="G414" s="40"/>
      <c r="H414" s="40"/>
      <c r="I414" s="40"/>
      <c r="J414" s="40"/>
      <c r="K414" s="40"/>
      <c r="L414" s="40"/>
      <c r="M414" s="40"/>
      <c r="N414" s="74"/>
      <c r="O414" s="28"/>
      <c r="P414" s="28"/>
      <c r="Q414" s="28"/>
      <c r="R414" s="28"/>
      <c r="S414" s="28"/>
      <c r="T414" s="28"/>
      <c r="U414" s="28"/>
      <c r="V414" s="28"/>
      <c r="W414" s="28"/>
      <c r="X414" s="18"/>
      <c r="Y414" s="18"/>
      <c r="Z414" s="18"/>
      <c r="AA414" s="18"/>
      <c r="AB414" s="20"/>
      <c r="AC414" s="20"/>
      <c r="AD414" s="20"/>
      <c r="AE414" s="20"/>
      <c r="AF414" s="20"/>
      <c r="AG414" s="66"/>
      <c r="AH414" s="66"/>
      <c r="AI414" s="66"/>
      <c r="AJ414" s="66"/>
      <c r="AK414" s="66"/>
      <c r="AL414" s="20"/>
    </row>
    <row r="415" spans="4:38" s="2" customFormat="1" ht="15.75" customHeight="1">
      <c r="D415" s="17"/>
      <c r="E415" s="40"/>
      <c r="F415" s="40"/>
      <c r="G415" s="40"/>
      <c r="H415" s="40"/>
      <c r="I415" s="40"/>
      <c r="J415" s="40"/>
      <c r="K415" s="40"/>
      <c r="L415" s="40"/>
      <c r="M415" s="40"/>
      <c r="N415" s="74"/>
      <c r="O415" s="28"/>
      <c r="P415" s="28"/>
      <c r="Q415" s="28"/>
      <c r="R415" s="28"/>
      <c r="S415" s="28"/>
      <c r="T415" s="28"/>
      <c r="U415" s="28"/>
      <c r="V415" s="28"/>
      <c r="W415" s="28"/>
      <c r="X415" s="18"/>
      <c r="Y415" s="18"/>
      <c r="Z415" s="18"/>
      <c r="AA415" s="18"/>
      <c r="AB415" s="20"/>
      <c r="AC415" s="20"/>
      <c r="AD415" s="20"/>
      <c r="AE415" s="20"/>
      <c r="AF415" s="20"/>
      <c r="AG415" s="66"/>
      <c r="AH415" s="66"/>
      <c r="AI415" s="66"/>
      <c r="AJ415" s="66"/>
      <c r="AK415" s="66"/>
      <c r="AL415" s="20"/>
    </row>
    <row r="416" spans="4:38" s="2" customFormat="1" ht="15.75" customHeight="1">
      <c r="D416" s="17"/>
      <c r="E416" s="40"/>
      <c r="F416" s="40"/>
      <c r="G416" s="40"/>
      <c r="H416" s="40"/>
      <c r="I416" s="40"/>
      <c r="J416" s="40"/>
      <c r="K416" s="40"/>
      <c r="L416" s="40"/>
      <c r="M416" s="40"/>
      <c r="N416" s="74"/>
      <c r="O416" s="28"/>
      <c r="P416" s="28"/>
      <c r="Q416" s="28"/>
      <c r="R416" s="28"/>
      <c r="S416" s="28"/>
      <c r="T416" s="28"/>
      <c r="U416" s="28"/>
      <c r="V416" s="28"/>
      <c r="W416" s="28"/>
      <c r="X416" s="18"/>
      <c r="Y416" s="18"/>
      <c r="Z416" s="18"/>
      <c r="AA416" s="18"/>
      <c r="AB416" s="20"/>
      <c r="AC416" s="20"/>
      <c r="AD416" s="20"/>
      <c r="AE416" s="20"/>
      <c r="AF416" s="20"/>
      <c r="AG416" s="66"/>
      <c r="AH416" s="66"/>
      <c r="AI416" s="66"/>
      <c r="AJ416" s="66"/>
      <c r="AK416" s="66"/>
      <c r="AL416" s="20"/>
    </row>
    <row r="417" spans="4:38" s="2" customFormat="1" ht="15.75" customHeight="1">
      <c r="D417" s="17"/>
      <c r="E417" s="40"/>
      <c r="F417" s="40"/>
      <c r="G417" s="40"/>
      <c r="H417" s="40"/>
      <c r="I417" s="40"/>
      <c r="J417" s="40"/>
      <c r="K417" s="40"/>
      <c r="L417" s="40"/>
      <c r="M417" s="40"/>
      <c r="N417" s="74"/>
      <c r="O417" s="28"/>
      <c r="P417" s="28"/>
      <c r="Q417" s="28"/>
      <c r="R417" s="28"/>
      <c r="S417" s="28"/>
      <c r="T417" s="28"/>
      <c r="U417" s="28"/>
      <c r="V417" s="28"/>
      <c r="W417" s="28"/>
      <c r="X417" s="18"/>
      <c r="Y417" s="18"/>
      <c r="Z417" s="18"/>
      <c r="AA417" s="18"/>
      <c r="AB417" s="20"/>
      <c r="AC417" s="20"/>
      <c r="AD417" s="20"/>
      <c r="AE417" s="20"/>
      <c r="AF417" s="20"/>
      <c r="AG417" s="66"/>
      <c r="AH417" s="66"/>
      <c r="AI417" s="66"/>
      <c r="AJ417" s="66"/>
      <c r="AK417" s="66"/>
      <c r="AL417" s="20"/>
    </row>
    <row r="418" spans="4:38" s="2" customFormat="1" ht="15.75" customHeight="1">
      <c r="D418" s="17"/>
      <c r="E418" s="40"/>
      <c r="F418" s="40"/>
      <c r="G418" s="40"/>
      <c r="H418" s="40"/>
      <c r="I418" s="40"/>
      <c r="J418" s="40"/>
      <c r="K418" s="40"/>
      <c r="L418" s="40"/>
      <c r="M418" s="40"/>
      <c r="N418" s="74"/>
      <c r="O418" s="28"/>
      <c r="P418" s="28"/>
      <c r="Q418" s="28"/>
      <c r="R418" s="28"/>
      <c r="S418" s="28"/>
      <c r="T418" s="28"/>
      <c r="U418" s="28"/>
      <c r="V418" s="28"/>
      <c r="W418" s="28"/>
      <c r="X418" s="18"/>
      <c r="Y418" s="18"/>
      <c r="Z418" s="18"/>
      <c r="AA418" s="18"/>
      <c r="AB418" s="20"/>
      <c r="AC418" s="20"/>
      <c r="AD418" s="20"/>
      <c r="AE418" s="20"/>
      <c r="AF418" s="20"/>
      <c r="AG418" s="66"/>
      <c r="AH418" s="66"/>
      <c r="AI418" s="66"/>
      <c r="AJ418" s="66"/>
      <c r="AK418" s="66"/>
      <c r="AL418" s="20"/>
    </row>
    <row r="419" spans="4:38" s="2" customFormat="1" ht="15.75" customHeight="1">
      <c r="D419" s="17"/>
      <c r="E419" s="40"/>
      <c r="F419" s="40"/>
      <c r="G419" s="40"/>
      <c r="H419" s="40"/>
      <c r="I419" s="40"/>
      <c r="J419" s="40"/>
      <c r="K419" s="40"/>
      <c r="L419" s="40"/>
      <c r="M419" s="40"/>
      <c r="N419" s="74"/>
      <c r="O419" s="28"/>
      <c r="P419" s="28"/>
      <c r="Q419" s="28"/>
      <c r="R419" s="28"/>
      <c r="S419" s="28"/>
      <c r="T419" s="28"/>
      <c r="U419" s="28"/>
      <c r="V419" s="28"/>
      <c r="W419" s="28"/>
      <c r="X419" s="18"/>
      <c r="Y419" s="18"/>
      <c r="Z419" s="18"/>
      <c r="AA419" s="18"/>
      <c r="AB419" s="20"/>
      <c r="AC419" s="20"/>
      <c r="AD419" s="20"/>
      <c r="AE419" s="20"/>
      <c r="AF419" s="20"/>
      <c r="AG419" s="66"/>
      <c r="AH419" s="66"/>
      <c r="AI419" s="66"/>
      <c r="AJ419" s="66"/>
      <c r="AK419" s="66"/>
      <c r="AL419" s="20"/>
    </row>
    <row r="420" spans="4:38" s="2" customFormat="1" ht="15.75" customHeight="1">
      <c r="D420" s="17"/>
      <c r="E420" s="40"/>
      <c r="F420" s="40"/>
      <c r="G420" s="40"/>
      <c r="H420" s="40"/>
      <c r="I420" s="40"/>
      <c r="J420" s="40"/>
      <c r="K420" s="40"/>
      <c r="L420" s="40"/>
      <c r="M420" s="40"/>
      <c r="N420" s="74"/>
      <c r="O420" s="28"/>
      <c r="P420" s="28"/>
      <c r="Q420" s="28"/>
      <c r="R420" s="28"/>
      <c r="S420" s="28"/>
      <c r="T420" s="28"/>
      <c r="U420" s="28"/>
      <c r="V420" s="28"/>
      <c r="W420" s="28"/>
      <c r="X420" s="18"/>
      <c r="Y420" s="18"/>
      <c r="Z420" s="18"/>
      <c r="AA420" s="18"/>
      <c r="AB420" s="20"/>
      <c r="AC420" s="20"/>
      <c r="AD420" s="20"/>
      <c r="AE420" s="20"/>
      <c r="AF420" s="20"/>
      <c r="AG420" s="66"/>
      <c r="AH420" s="66"/>
      <c r="AI420" s="66"/>
      <c r="AJ420" s="66"/>
      <c r="AK420" s="66"/>
      <c r="AL420" s="20"/>
    </row>
    <row r="421" spans="4:38" s="2" customFormat="1" ht="15.75" customHeight="1">
      <c r="D421" s="17"/>
      <c r="E421" s="40"/>
      <c r="F421" s="40"/>
      <c r="G421" s="40"/>
      <c r="H421" s="40"/>
      <c r="I421" s="40"/>
      <c r="J421" s="40"/>
      <c r="K421" s="40"/>
      <c r="L421" s="40"/>
      <c r="M421" s="40"/>
      <c r="N421" s="74"/>
      <c r="O421" s="28"/>
      <c r="P421" s="28"/>
      <c r="Q421" s="28"/>
      <c r="R421" s="28"/>
      <c r="S421" s="28"/>
      <c r="T421" s="28"/>
      <c r="U421" s="28"/>
      <c r="V421" s="28"/>
      <c r="W421" s="28"/>
      <c r="X421" s="18"/>
      <c r="Y421" s="18"/>
      <c r="Z421" s="18"/>
      <c r="AA421" s="18"/>
      <c r="AB421" s="20"/>
      <c r="AC421" s="20"/>
      <c r="AD421" s="20"/>
      <c r="AE421" s="20"/>
      <c r="AF421" s="20"/>
      <c r="AG421" s="66"/>
      <c r="AH421" s="66"/>
      <c r="AI421" s="66"/>
      <c r="AJ421" s="66"/>
      <c r="AK421" s="66"/>
      <c r="AL421" s="20"/>
    </row>
    <row r="422" spans="4:38" s="2" customFormat="1" ht="15.75" customHeight="1">
      <c r="D422" s="17"/>
      <c r="E422" s="40"/>
      <c r="F422" s="40"/>
      <c r="G422" s="40"/>
      <c r="H422" s="40"/>
      <c r="I422" s="40"/>
      <c r="J422" s="40"/>
      <c r="K422" s="40"/>
      <c r="L422" s="40"/>
      <c r="M422" s="40"/>
      <c r="N422" s="74"/>
      <c r="O422" s="28"/>
      <c r="P422" s="28"/>
      <c r="Q422" s="28"/>
      <c r="R422" s="28"/>
      <c r="S422" s="28"/>
      <c r="T422" s="28"/>
      <c r="U422" s="28"/>
      <c r="V422" s="28"/>
      <c r="W422" s="28"/>
      <c r="X422" s="18"/>
      <c r="Y422" s="18"/>
      <c r="Z422" s="18"/>
      <c r="AA422" s="18"/>
      <c r="AB422" s="20"/>
      <c r="AC422" s="20"/>
      <c r="AD422" s="20"/>
      <c r="AE422" s="20"/>
      <c r="AF422" s="20"/>
      <c r="AG422" s="66"/>
      <c r="AH422" s="66"/>
      <c r="AI422" s="66"/>
      <c r="AJ422" s="66"/>
      <c r="AK422" s="66"/>
      <c r="AL422" s="20"/>
    </row>
    <row r="423" spans="4:38" s="2" customFormat="1" ht="15.75" customHeight="1">
      <c r="D423" s="17"/>
      <c r="E423" s="40"/>
      <c r="F423" s="40"/>
      <c r="G423" s="40"/>
      <c r="H423" s="40"/>
      <c r="I423" s="40"/>
      <c r="J423" s="40"/>
      <c r="K423" s="40"/>
      <c r="L423" s="40"/>
      <c r="M423" s="40"/>
      <c r="N423" s="74"/>
      <c r="O423" s="28"/>
      <c r="P423" s="28"/>
      <c r="Q423" s="28"/>
      <c r="R423" s="28"/>
      <c r="S423" s="28"/>
      <c r="T423" s="28"/>
      <c r="U423" s="28"/>
      <c r="V423" s="28"/>
      <c r="W423" s="28"/>
      <c r="X423" s="18"/>
      <c r="Y423" s="18"/>
      <c r="Z423" s="18"/>
      <c r="AA423" s="18"/>
      <c r="AB423" s="20"/>
      <c r="AC423" s="20"/>
      <c r="AD423" s="20"/>
      <c r="AE423" s="20"/>
      <c r="AF423" s="20"/>
      <c r="AG423" s="66"/>
      <c r="AH423" s="66"/>
      <c r="AI423" s="66"/>
      <c r="AJ423" s="66"/>
      <c r="AK423" s="66"/>
      <c r="AL423" s="20"/>
    </row>
    <row r="424" spans="4:38" s="2" customFormat="1" ht="15.75" customHeight="1">
      <c r="D424" s="17"/>
      <c r="E424" s="40"/>
      <c r="F424" s="40"/>
      <c r="G424" s="40"/>
      <c r="H424" s="40"/>
      <c r="I424" s="40"/>
      <c r="J424" s="40"/>
      <c r="K424" s="40"/>
      <c r="L424" s="40"/>
      <c r="M424" s="40"/>
      <c r="N424" s="74"/>
      <c r="O424" s="28"/>
      <c r="P424" s="28"/>
      <c r="Q424" s="28"/>
      <c r="R424" s="28"/>
      <c r="S424" s="28"/>
      <c r="T424" s="28"/>
      <c r="U424" s="28"/>
      <c r="V424" s="28"/>
      <c r="W424" s="28"/>
      <c r="X424" s="18"/>
      <c r="Y424" s="18"/>
      <c r="Z424" s="18"/>
      <c r="AA424" s="18"/>
      <c r="AB424" s="20"/>
      <c r="AC424" s="20"/>
      <c r="AD424" s="20"/>
      <c r="AE424" s="20"/>
      <c r="AF424" s="20"/>
      <c r="AG424" s="66"/>
      <c r="AH424" s="66"/>
      <c r="AI424" s="66"/>
      <c r="AJ424" s="66"/>
      <c r="AK424" s="66"/>
      <c r="AL424" s="20"/>
    </row>
    <row r="425" spans="4:38" s="2" customFormat="1" ht="15.75" customHeight="1">
      <c r="D425" s="17"/>
      <c r="E425" s="40"/>
      <c r="F425" s="40"/>
      <c r="G425" s="40"/>
      <c r="H425" s="40"/>
      <c r="I425" s="40"/>
      <c r="J425" s="40"/>
      <c r="K425" s="40"/>
      <c r="L425" s="40"/>
      <c r="M425" s="40"/>
      <c r="N425" s="74"/>
      <c r="O425" s="28"/>
      <c r="P425" s="28"/>
      <c r="Q425" s="28"/>
      <c r="R425" s="28"/>
      <c r="S425" s="28"/>
      <c r="T425" s="28"/>
      <c r="U425" s="28"/>
      <c r="V425" s="28"/>
      <c r="W425" s="28"/>
      <c r="X425" s="18"/>
      <c r="Y425" s="18"/>
      <c r="Z425" s="18"/>
      <c r="AA425" s="18"/>
      <c r="AB425" s="20"/>
      <c r="AC425" s="20"/>
      <c r="AD425" s="20"/>
      <c r="AE425" s="20"/>
      <c r="AF425" s="20"/>
      <c r="AG425" s="66"/>
      <c r="AH425" s="66"/>
      <c r="AI425" s="66"/>
      <c r="AJ425" s="66"/>
      <c r="AK425" s="66"/>
      <c r="AL425" s="20"/>
    </row>
    <row r="426" spans="4:38" s="2" customFormat="1" ht="15.75" customHeight="1">
      <c r="D426" s="17"/>
      <c r="E426" s="40"/>
      <c r="F426" s="40"/>
      <c r="G426" s="40"/>
      <c r="H426" s="40"/>
      <c r="I426" s="40"/>
      <c r="J426" s="40"/>
      <c r="K426" s="40"/>
      <c r="L426" s="40"/>
      <c r="M426" s="40"/>
      <c r="N426" s="74"/>
      <c r="O426" s="28"/>
      <c r="P426" s="28"/>
      <c r="Q426" s="28"/>
      <c r="R426" s="28"/>
      <c r="S426" s="28"/>
      <c r="T426" s="28"/>
      <c r="U426" s="28"/>
      <c r="V426" s="28"/>
      <c r="W426" s="28"/>
      <c r="X426" s="18"/>
      <c r="Y426" s="18"/>
      <c r="Z426" s="18"/>
      <c r="AA426" s="18"/>
      <c r="AB426" s="20"/>
      <c r="AC426" s="20"/>
      <c r="AD426" s="20"/>
      <c r="AE426" s="20"/>
      <c r="AF426" s="20"/>
      <c r="AG426" s="66"/>
      <c r="AH426" s="66"/>
      <c r="AI426" s="66"/>
      <c r="AJ426" s="66"/>
      <c r="AK426" s="66"/>
      <c r="AL426" s="20"/>
    </row>
    <row r="427" spans="4:38" s="2" customFormat="1" ht="15.75" customHeight="1">
      <c r="D427" s="17"/>
      <c r="E427" s="40"/>
      <c r="F427" s="40"/>
      <c r="G427" s="40"/>
      <c r="H427" s="40"/>
      <c r="I427" s="40"/>
      <c r="J427" s="40"/>
      <c r="K427" s="40"/>
      <c r="L427" s="40"/>
      <c r="M427" s="40"/>
      <c r="N427" s="74"/>
      <c r="O427" s="28"/>
      <c r="P427" s="28"/>
      <c r="Q427" s="28"/>
      <c r="R427" s="28"/>
      <c r="S427" s="28"/>
      <c r="T427" s="28"/>
      <c r="U427" s="28"/>
      <c r="V427" s="28"/>
      <c r="W427" s="28"/>
      <c r="X427" s="18"/>
      <c r="Y427" s="18"/>
      <c r="Z427" s="18"/>
      <c r="AA427" s="18"/>
      <c r="AB427" s="20"/>
      <c r="AC427" s="20"/>
      <c r="AD427" s="20"/>
      <c r="AE427" s="20"/>
      <c r="AF427" s="20"/>
      <c r="AG427" s="66"/>
      <c r="AH427" s="66"/>
      <c r="AI427" s="66"/>
      <c r="AJ427" s="66"/>
      <c r="AK427" s="66"/>
      <c r="AL427" s="20"/>
    </row>
    <row r="428" spans="4:38" s="2" customFormat="1" ht="15.75" customHeight="1">
      <c r="D428" s="17"/>
      <c r="E428" s="40"/>
      <c r="F428" s="40"/>
      <c r="G428" s="40"/>
      <c r="H428" s="40"/>
      <c r="I428" s="40"/>
      <c r="J428" s="40"/>
      <c r="K428" s="40"/>
      <c r="L428" s="40"/>
      <c r="M428" s="40"/>
      <c r="N428" s="74"/>
      <c r="O428" s="28"/>
      <c r="P428" s="28"/>
      <c r="Q428" s="28"/>
      <c r="R428" s="28"/>
      <c r="S428" s="28"/>
      <c r="T428" s="28"/>
      <c r="U428" s="28"/>
      <c r="V428" s="28"/>
      <c r="W428" s="28"/>
      <c r="X428" s="18"/>
      <c r="Y428" s="18"/>
      <c r="Z428" s="18"/>
      <c r="AA428" s="18"/>
      <c r="AB428" s="20"/>
      <c r="AC428" s="20"/>
      <c r="AD428" s="20"/>
      <c r="AE428" s="20"/>
      <c r="AF428" s="20"/>
      <c r="AG428" s="66"/>
      <c r="AH428" s="66"/>
      <c r="AI428" s="66"/>
      <c r="AJ428" s="66"/>
      <c r="AK428" s="66"/>
      <c r="AL428" s="20"/>
    </row>
    <row r="429" spans="4:38" s="2" customFormat="1" ht="15.75" customHeight="1">
      <c r="D429" s="17"/>
      <c r="E429" s="40"/>
      <c r="F429" s="40"/>
      <c r="G429" s="40"/>
      <c r="H429" s="40"/>
      <c r="I429" s="40"/>
      <c r="J429" s="40"/>
      <c r="K429" s="40"/>
      <c r="L429" s="40"/>
      <c r="M429" s="40"/>
      <c r="N429" s="74"/>
      <c r="O429" s="28"/>
      <c r="P429" s="28"/>
      <c r="Q429" s="28"/>
      <c r="R429" s="28"/>
      <c r="S429" s="28"/>
      <c r="T429" s="28"/>
      <c r="U429" s="28"/>
      <c r="V429" s="28"/>
      <c r="W429" s="28"/>
      <c r="X429" s="18"/>
      <c r="Y429" s="18"/>
      <c r="Z429" s="18"/>
      <c r="AA429" s="18"/>
      <c r="AB429" s="20"/>
      <c r="AC429" s="20"/>
      <c r="AD429" s="20"/>
      <c r="AE429" s="20"/>
      <c r="AF429" s="20"/>
      <c r="AG429" s="66"/>
      <c r="AH429" s="66"/>
      <c r="AI429" s="66"/>
      <c r="AJ429" s="66"/>
      <c r="AK429" s="66"/>
      <c r="AL429" s="20"/>
    </row>
    <row r="430" spans="4:38" s="2" customFormat="1" ht="15.75" customHeight="1">
      <c r="D430" s="17"/>
      <c r="E430" s="40"/>
      <c r="F430" s="40"/>
      <c r="G430" s="40"/>
      <c r="H430" s="40"/>
      <c r="I430" s="40"/>
      <c r="J430" s="40"/>
      <c r="K430" s="40"/>
      <c r="L430" s="40"/>
      <c r="M430" s="40"/>
      <c r="N430" s="74"/>
      <c r="O430" s="18"/>
      <c r="P430" s="18"/>
      <c r="Q430" s="18"/>
      <c r="R430" s="18"/>
      <c r="S430" s="18"/>
      <c r="T430" s="18"/>
      <c r="U430" s="18"/>
      <c r="V430" s="18"/>
      <c r="W430" s="18"/>
      <c r="X430" s="18"/>
      <c r="Y430" s="18"/>
      <c r="Z430" s="18"/>
      <c r="AA430" s="18"/>
      <c r="AB430" s="20"/>
      <c r="AC430" s="20"/>
      <c r="AD430" s="20"/>
      <c r="AE430" s="20"/>
      <c r="AF430" s="20"/>
      <c r="AG430" s="66"/>
      <c r="AH430" s="66"/>
      <c r="AI430" s="66"/>
      <c r="AJ430" s="66"/>
      <c r="AK430" s="66"/>
      <c r="AL430" s="20"/>
    </row>
    <row r="431" spans="4:38" s="2" customFormat="1" ht="15.75" customHeight="1">
      <c r="D431" s="17"/>
      <c r="E431" s="40"/>
      <c r="F431" s="40"/>
      <c r="G431" s="40"/>
      <c r="H431" s="40"/>
      <c r="I431" s="40"/>
      <c r="J431" s="40"/>
      <c r="K431" s="40"/>
      <c r="L431" s="40"/>
      <c r="M431" s="40"/>
      <c r="N431" s="74"/>
      <c r="O431" s="18"/>
      <c r="P431" s="18"/>
      <c r="Q431" s="18"/>
      <c r="R431" s="18"/>
      <c r="S431" s="18"/>
      <c r="T431" s="18"/>
      <c r="U431" s="18"/>
      <c r="V431" s="18"/>
      <c r="W431" s="18"/>
      <c r="X431" s="18"/>
      <c r="Y431" s="18"/>
      <c r="Z431" s="18"/>
      <c r="AA431" s="18"/>
      <c r="AB431" s="20"/>
      <c r="AC431" s="20"/>
      <c r="AD431" s="20"/>
      <c r="AE431" s="20"/>
      <c r="AF431" s="20"/>
      <c r="AG431" s="66"/>
      <c r="AH431" s="66"/>
      <c r="AI431" s="66"/>
      <c r="AJ431" s="66"/>
      <c r="AK431" s="66"/>
      <c r="AL431" s="20"/>
    </row>
    <row r="432" spans="4:38" s="2" customFormat="1" ht="15.75" customHeight="1">
      <c r="D432" s="17"/>
      <c r="E432" s="40"/>
      <c r="F432" s="40"/>
      <c r="G432" s="40"/>
      <c r="H432" s="40"/>
      <c r="I432" s="40"/>
      <c r="J432" s="40"/>
      <c r="K432" s="40"/>
      <c r="L432" s="40"/>
      <c r="M432" s="40"/>
      <c r="N432" s="74"/>
      <c r="O432" s="18"/>
      <c r="P432" s="18"/>
      <c r="Q432" s="18"/>
      <c r="R432" s="18"/>
      <c r="S432" s="18"/>
      <c r="T432" s="18"/>
      <c r="U432" s="18"/>
      <c r="V432" s="18"/>
      <c r="W432" s="18"/>
      <c r="X432" s="18"/>
      <c r="Y432" s="18"/>
      <c r="Z432" s="18"/>
      <c r="AA432" s="18"/>
      <c r="AB432" s="20"/>
      <c r="AC432" s="20"/>
      <c r="AD432" s="20"/>
      <c r="AE432" s="20"/>
      <c r="AF432" s="20"/>
      <c r="AG432" s="66"/>
      <c r="AH432" s="66"/>
      <c r="AI432" s="66"/>
      <c r="AJ432" s="66"/>
      <c r="AK432" s="66"/>
      <c r="AL432" s="20"/>
    </row>
    <row r="433" spans="4:38" s="2" customFormat="1" ht="15.75" customHeight="1">
      <c r="D433" s="17"/>
      <c r="E433" s="40"/>
      <c r="F433" s="40"/>
      <c r="G433" s="40"/>
      <c r="H433" s="40"/>
      <c r="I433" s="40"/>
      <c r="J433" s="40"/>
      <c r="K433" s="40"/>
      <c r="L433" s="40"/>
      <c r="M433" s="40"/>
      <c r="N433" s="74"/>
      <c r="O433" s="18"/>
      <c r="P433" s="18"/>
      <c r="Q433" s="18"/>
      <c r="R433" s="18"/>
      <c r="S433" s="18"/>
      <c r="T433" s="18"/>
      <c r="U433" s="18"/>
      <c r="V433" s="18"/>
      <c r="W433" s="18"/>
      <c r="X433" s="18"/>
      <c r="Y433" s="18"/>
      <c r="Z433" s="18"/>
      <c r="AA433" s="18"/>
      <c r="AB433" s="20"/>
      <c r="AC433" s="20"/>
      <c r="AD433" s="20"/>
      <c r="AE433" s="20"/>
      <c r="AF433" s="20"/>
      <c r="AG433" s="66"/>
      <c r="AH433" s="66"/>
      <c r="AI433" s="66"/>
      <c r="AJ433" s="66"/>
      <c r="AK433" s="66"/>
      <c r="AL433" s="20"/>
    </row>
    <row r="434" spans="4:38" s="2" customFormat="1" ht="15.75" customHeight="1">
      <c r="D434" s="17"/>
      <c r="E434" s="40"/>
      <c r="F434" s="40"/>
      <c r="G434" s="40"/>
      <c r="H434" s="40"/>
      <c r="I434" s="40"/>
      <c r="J434" s="40"/>
      <c r="K434" s="40"/>
      <c r="L434" s="40"/>
      <c r="M434" s="40"/>
      <c r="N434" s="74"/>
      <c r="O434" s="18"/>
      <c r="P434" s="18"/>
      <c r="Q434" s="18"/>
      <c r="R434" s="18"/>
      <c r="S434" s="18"/>
      <c r="T434" s="18"/>
      <c r="U434" s="18"/>
      <c r="V434" s="18"/>
      <c r="W434" s="18"/>
      <c r="X434" s="18"/>
      <c r="Y434" s="18"/>
      <c r="Z434" s="18"/>
      <c r="AA434" s="18"/>
      <c r="AB434" s="20"/>
      <c r="AC434" s="20"/>
      <c r="AD434" s="20"/>
      <c r="AE434" s="20"/>
      <c r="AF434" s="20"/>
      <c r="AG434" s="66"/>
      <c r="AH434" s="66"/>
      <c r="AI434" s="66"/>
      <c r="AJ434" s="66"/>
      <c r="AK434" s="66"/>
      <c r="AL434" s="20"/>
    </row>
    <row r="435" spans="4:38" s="2" customFormat="1" ht="15.75" customHeight="1">
      <c r="D435" s="17"/>
      <c r="E435" s="40"/>
      <c r="F435" s="40"/>
      <c r="G435" s="40"/>
      <c r="H435" s="40"/>
      <c r="I435" s="40"/>
      <c r="J435" s="40"/>
      <c r="K435" s="40"/>
      <c r="L435" s="40"/>
      <c r="M435" s="40"/>
      <c r="N435" s="74"/>
      <c r="O435" s="18"/>
      <c r="P435" s="18"/>
      <c r="Q435" s="18"/>
      <c r="R435" s="18"/>
      <c r="S435" s="18"/>
      <c r="T435" s="18"/>
      <c r="U435" s="18"/>
      <c r="V435" s="18"/>
      <c r="W435" s="18"/>
      <c r="X435" s="18"/>
      <c r="Y435" s="18"/>
      <c r="Z435" s="18"/>
      <c r="AA435" s="18"/>
      <c r="AB435" s="20"/>
      <c r="AC435" s="20"/>
      <c r="AD435" s="20"/>
      <c r="AE435" s="20"/>
      <c r="AF435" s="20"/>
      <c r="AG435" s="66"/>
      <c r="AH435" s="66"/>
      <c r="AI435" s="66"/>
      <c r="AJ435" s="66"/>
      <c r="AK435" s="66"/>
      <c r="AL435" s="20"/>
    </row>
    <row r="436" spans="4:38" s="2" customFormat="1" ht="15.75" customHeight="1">
      <c r="D436" s="17"/>
      <c r="E436" s="40"/>
      <c r="F436" s="40"/>
      <c r="G436" s="40"/>
      <c r="H436" s="40"/>
      <c r="I436" s="40"/>
      <c r="J436" s="40"/>
      <c r="K436" s="40"/>
      <c r="L436" s="40"/>
      <c r="M436" s="40"/>
      <c r="N436" s="74"/>
      <c r="O436" s="18"/>
      <c r="P436" s="18"/>
      <c r="Q436" s="18"/>
      <c r="R436" s="18"/>
      <c r="S436" s="18"/>
      <c r="T436" s="18"/>
      <c r="U436" s="18"/>
      <c r="V436" s="18"/>
      <c r="W436" s="18"/>
      <c r="X436" s="18"/>
      <c r="Y436" s="18"/>
      <c r="Z436" s="18"/>
      <c r="AA436" s="18"/>
      <c r="AB436" s="20"/>
      <c r="AC436" s="20"/>
      <c r="AD436" s="20"/>
      <c r="AE436" s="20"/>
      <c r="AF436" s="20"/>
      <c r="AG436" s="66"/>
      <c r="AH436" s="66"/>
      <c r="AI436" s="66"/>
      <c r="AJ436" s="66"/>
      <c r="AK436" s="66"/>
      <c r="AL436" s="20"/>
    </row>
    <row r="437" spans="4:38" s="2" customFormat="1" ht="15.75" customHeight="1">
      <c r="D437" s="17"/>
      <c r="E437" s="40"/>
      <c r="F437" s="40"/>
      <c r="G437" s="40"/>
      <c r="H437" s="40"/>
      <c r="I437" s="40"/>
      <c r="J437" s="40"/>
      <c r="K437" s="40"/>
      <c r="L437" s="40"/>
      <c r="M437" s="40"/>
      <c r="N437" s="74"/>
      <c r="O437" s="18"/>
      <c r="P437" s="18"/>
      <c r="Q437" s="18"/>
      <c r="R437" s="18"/>
      <c r="S437" s="18"/>
      <c r="T437" s="18"/>
      <c r="U437" s="18"/>
      <c r="V437" s="18"/>
      <c r="W437" s="18"/>
      <c r="X437" s="18"/>
      <c r="Y437" s="18"/>
      <c r="Z437" s="18"/>
      <c r="AA437" s="18"/>
      <c r="AB437" s="20"/>
      <c r="AC437" s="20"/>
      <c r="AD437" s="20"/>
      <c r="AE437" s="20"/>
      <c r="AF437" s="20"/>
      <c r="AG437" s="66"/>
      <c r="AH437" s="66"/>
      <c r="AI437" s="66"/>
      <c r="AJ437" s="66"/>
      <c r="AK437" s="66"/>
      <c r="AL437" s="20"/>
    </row>
    <row r="438" spans="4:38" s="2" customFormat="1" ht="15.75" customHeight="1">
      <c r="D438" s="17"/>
      <c r="E438" s="40"/>
      <c r="F438" s="40"/>
      <c r="G438" s="40"/>
      <c r="H438" s="40"/>
      <c r="I438" s="40"/>
      <c r="J438" s="40"/>
      <c r="K438" s="40"/>
      <c r="L438" s="40"/>
      <c r="M438" s="40"/>
      <c r="N438" s="74"/>
      <c r="O438" s="18"/>
      <c r="P438" s="18"/>
      <c r="Q438" s="18"/>
      <c r="R438" s="18"/>
      <c r="S438" s="18"/>
      <c r="T438" s="18"/>
      <c r="U438" s="18"/>
      <c r="V438" s="18"/>
      <c r="W438" s="18"/>
      <c r="X438" s="18"/>
      <c r="Y438" s="18"/>
      <c r="Z438" s="18"/>
      <c r="AA438" s="18"/>
      <c r="AB438" s="20"/>
      <c r="AC438" s="20"/>
      <c r="AD438" s="20"/>
      <c r="AE438" s="20"/>
      <c r="AF438" s="20"/>
      <c r="AG438" s="66"/>
      <c r="AH438" s="66"/>
      <c r="AI438" s="66"/>
      <c r="AJ438" s="66"/>
      <c r="AK438" s="66"/>
      <c r="AL438" s="20"/>
    </row>
    <row r="439" spans="4:38" s="2" customFormat="1" ht="15.75" customHeight="1">
      <c r="D439" s="17"/>
      <c r="E439" s="40"/>
      <c r="F439" s="40"/>
      <c r="G439" s="40"/>
      <c r="H439" s="40"/>
      <c r="I439" s="40"/>
      <c r="J439" s="40"/>
      <c r="K439" s="40"/>
      <c r="L439" s="40"/>
      <c r="M439" s="40"/>
      <c r="N439" s="74"/>
      <c r="O439" s="18"/>
      <c r="P439" s="18"/>
      <c r="Q439" s="18"/>
      <c r="R439" s="18"/>
      <c r="S439" s="18"/>
      <c r="T439" s="18"/>
      <c r="U439" s="18"/>
      <c r="V439" s="18"/>
      <c r="W439" s="18"/>
      <c r="X439" s="18"/>
      <c r="Y439" s="18"/>
      <c r="Z439" s="18"/>
      <c r="AA439" s="18"/>
      <c r="AB439" s="20"/>
      <c r="AC439" s="20"/>
      <c r="AD439" s="20"/>
      <c r="AE439" s="20"/>
      <c r="AF439" s="20"/>
      <c r="AG439" s="66"/>
      <c r="AH439" s="66"/>
      <c r="AI439" s="66"/>
      <c r="AJ439" s="66"/>
      <c r="AK439" s="66"/>
      <c r="AL439" s="20"/>
    </row>
    <row r="440" spans="4:38" s="2" customFormat="1" ht="15.75" customHeight="1">
      <c r="D440" s="17"/>
      <c r="E440" s="40"/>
      <c r="F440" s="40"/>
      <c r="G440" s="40"/>
      <c r="H440" s="40"/>
      <c r="I440" s="40"/>
      <c r="J440" s="40"/>
      <c r="K440" s="40"/>
      <c r="L440" s="40"/>
      <c r="M440" s="40"/>
      <c r="N440" s="74"/>
      <c r="O440" s="18"/>
      <c r="P440" s="18"/>
      <c r="Q440" s="18"/>
      <c r="R440" s="18"/>
      <c r="S440" s="18"/>
      <c r="T440" s="18"/>
      <c r="U440" s="18"/>
      <c r="V440" s="18"/>
      <c r="W440" s="18"/>
      <c r="X440" s="18"/>
      <c r="Y440" s="18"/>
      <c r="Z440" s="18"/>
      <c r="AA440" s="18"/>
      <c r="AB440" s="20"/>
      <c r="AC440" s="20"/>
      <c r="AD440" s="20"/>
      <c r="AE440" s="20"/>
      <c r="AF440" s="20"/>
      <c r="AG440" s="66"/>
      <c r="AH440" s="66"/>
      <c r="AI440" s="66"/>
      <c r="AJ440" s="66"/>
      <c r="AK440" s="66"/>
      <c r="AL440" s="20"/>
    </row>
    <row r="441" spans="4:38" s="2" customFormat="1" ht="15.75" customHeight="1">
      <c r="D441" s="17"/>
      <c r="E441" s="40"/>
      <c r="F441" s="40"/>
      <c r="G441" s="40"/>
      <c r="H441" s="40"/>
      <c r="I441" s="40"/>
      <c r="J441" s="40"/>
      <c r="K441" s="40"/>
      <c r="L441" s="40"/>
      <c r="M441" s="40"/>
      <c r="N441" s="74"/>
      <c r="O441" s="18"/>
      <c r="P441" s="18"/>
      <c r="Q441" s="18"/>
      <c r="R441" s="18"/>
      <c r="S441" s="18"/>
      <c r="T441" s="18"/>
      <c r="U441" s="18"/>
      <c r="V441" s="18"/>
      <c r="W441" s="18"/>
      <c r="X441" s="18"/>
      <c r="Y441" s="18"/>
      <c r="Z441" s="18"/>
      <c r="AA441" s="18"/>
      <c r="AB441" s="20"/>
      <c r="AC441" s="20"/>
      <c r="AD441" s="20"/>
      <c r="AE441" s="20"/>
      <c r="AF441" s="20"/>
      <c r="AG441" s="66"/>
      <c r="AH441" s="66"/>
      <c r="AI441" s="66"/>
      <c r="AJ441" s="66"/>
      <c r="AK441" s="66"/>
      <c r="AL441" s="20"/>
    </row>
    <row r="442" spans="4:38" s="2" customFormat="1" ht="15.75" customHeight="1">
      <c r="D442" s="17"/>
      <c r="E442" s="40"/>
      <c r="F442" s="40"/>
      <c r="G442" s="40"/>
      <c r="H442" s="40"/>
      <c r="I442" s="40"/>
      <c r="J442" s="40"/>
      <c r="K442" s="40"/>
      <c r="L442" s="40"/>
      <c r="M442" s="40"/>
      <c r="N442" s="74"/>
      <c r="O442" s="18"/>
      <c r="P442" s="18"/>
      <c r="Q442" s="18"/>
      <c r="R442" s="18"/>
      <c r="S442" s="18"/>
      <c r="T442" s="18"/>
      <c r="U442" s="18"/>
      <c r="V442" s="18"/>
      <c r="W442" s="18"/>
      <c r="X442" s="18"/>
      <c r="Y442" s="18"/>
      <c r="Z442" s="18"/>
      <c r="AA442" s="18"/>
      <c r="AB442" s="20"/>
      <c r="AC442" s="20"/>
      <c r="AD442" s="20"/>
      <c r="AE442" s="20"/>
      <c r="AF442" s="20"/>
      <c r="AG442" s="66"/>
      <c r="AH442" s="66"/>
      <c r="AI442" s="66"/>
      <c r="AJ442" s="66"/>
      <c r="AK442" s="66"/>
      <c r="AL442" s="20"/>
    </row>
    <row r="443" spans="4:38" s="2" customFormat="1" ht="15.75" customHeight="1">
      <c r="D443" s="17"/>
      <c r="E443" s="40"/>
      <c r="F443" s="40"/>
      <c r="G443" s="40"/>
      <c r="H443" s="40"/>
      <c r="I443" s="40"/>
      <c r="J443" s="40"/>
      <c r="K443" s="40"/>
      <c r="L443" s="40"/>
      <c r="M443" s="40"/>
      <c r="N443" s="74"/>
      <c r="O443" s="18"/>
      <c r="P443" s="18"/>
      <c r="Q443" s="18"/>
      <c r="R443" s="18"/>
      <c r="S443" s="18"/>
      <c r="T443" s="18"/>
      <c r="U443" s="18"/>
      <c r="V443" s="18"/>
      <c r="W443" s="18"/>
      <c r="X443" s="18"/>
      <c r="Y443" s="18"/>
      <c r="Z443" s="18"/>
      <c r="AA443" s="18"/>
      <c r="AB443" s="20"/>
      <c r="AC443" s="20"/>
      <c r="AD443" s="20"/>
      <c r="AE443" s="20"/>
      <c r="AF443" s="20"/>
      <c r="AG443" s="66"/>
      <c r="AH443" s="66"/>
      <c r="AI443" s="66"/>
      <c r="AJ443" s="66"/>
      <c r="AK443" s="66"/>
      <c r="AL443" s="20"/>
    </row>
    <row r="444" spans="4:38" s="2" customFormat="1" ht="15.75" customHeight="1">
      <c r="D444" s="17"/>
      <c r="E444" s="40"/>
      <c r="F444" s="40"/>
      <c r="G444" s="40"/>
      <c r="H444" s="40"/>
      <c r="I444" s="40"/>
      <c r="J444" s="40"/>
      <c r="K444" s="40"/>
      <c r="L444" s="40"/>
      <c r="M444" s="40"/>
      <c r="N444" s="74"/>
      <c r="O444" s="18"/>
      <c r="P444" s="18"/>
      <c r="Q444" s="18"/>
      <c r="R444" s="18"/>
      <c r="S444" s="18"/>
      <c r="T444" s="18"/>
      <c r="U444" s="18"/>
      <c r="V444" s="18"/>
      <c r="W444" s="18"/>
      <c r="X444" s="18"/>
      <c r="Y444" s="18"/>
      <c r="Z444" s="18"/>
      <c r="AA444" s="18"/>
      <c r="AB444" s="20"/>
      <c r="AC444" s="20"/>
      <c r="AD444" s="20"/>
      <c r="AE444" s="20"/>
      <c r="AF444" s="20"/>
      <c r="AG444" s="66"/>
      <c r="AH444" s="66"/>
      <c r="AI444" s="66"/>
      <c r="AJ444" s="66"/>
      <c r="AK444" s="66"/>
      <c r="AL444" s="20"/>
    </row>
    <row r="445" spans="4:38" s="2" customFormat="1" ht="15.75" customHeight="1">
      <c r="D445" s="17"/>
      <c r="E445" s="40"/>
      <c r="F445" s="40"/>
      <c r="G445" s="40"/>
      <c r="H445" s="40"/>
      <c r="I445" s="40"/>
      <c r="J445" s="40"/>
      <c r="K445" s="40"/>
      <c r="L445" s="40"/>
      <c r="M445" s="40"/>
      <c r="N445" s="74"/>
      <c r="O445" s="18"/>
      <c r="P445" s="18"/>
      <c r="Q445" s="18"/>
      <c r="R445" s="18"/>
      <c r="S445" s="18"/>
      <c r="T445" s="18"/>
      <c r="U445" s="18"/>
      <c r="V445" s="18"/>
      <c r="W445" s="18"/>
      <c r="X445" s="18"/>
      <c r="Y445" s="18"/>
      <c r="Z445" s="18"/>
      <c r="AA445" s="18"/>
      <c r="AB445" s="20"/>
      <c r="AC445" s="20"/>
      <c r="AD445" s="20"/>
      <c r="AE445" s="20"/>
      <c r="AF445" s="20"/>
      <c r="AG445" s="66"/>
      <c r="AH445" s="66"/>
      <c r="AI445" s="66"/>
      <c r="AJ445" s="66"/>
      <c r="AK445" s="66"/>
      <c r="AL445" s="20"/>
    </row>
    <row r="446" spans="4:38" s="2" customFormat="1" ht="15.75" customHeight="1">
      <c r="D446" s="17"/>
      <c r="E446" s="40"/>
      <c r="F446" s="40"/>
      <c r="G446" s="40"/>
      <c r="H446" s="40"/>
      <c r="I446" s="40"/>
      <c r="J446" s="40"/>
      <c r="K446" s="40"/>
      <c r="L446" s="40"/>
      <c r="M446" s="40"/>
      <c r="N446" s="74"/>
      <c r="O446" s="18"/>
      <c r="P446" s="18"/>
      <c r="Q446" s="18"/>
      <c r="R446" s="18"/>
      <c r="S446" s="18"/>
      <c r="T446" s="18"/>
      <c r="U446" s="18"/>
      <c r="V446" s="18"/>
      <c r="W446" s="18"/>
      <c r="X446" s="18"/>
      <c r="Y446" s="18"/>
      <c r="Z446" s="18"/>
      <c r="AA446" s="18"/>
      <c r="AB446" s="20"/>
      <c r="AC446" s="20"/>
      <c r="AD446" s="20"/>
      <c r="AE446" s="20"/>
      <c r="AF446" s="20"/>
      <c r="AG446" s="66"/>
      <c r="AH446" s="66"/>
      <c r="AI446" s="66"/>
      <c r="AJ446" s="66"/>
      <c r="AK446" s="66"/>
      <c r="AL446" s="20"/>
    </row>
    <row r="447" spans="4:38" s="2" customFormat="1" ht="15.75" customHeight="1">
      <c r="D447" s="17"/>
      <c r="E447" s="40"/>
      <c r="F447" s="40"/>
      <c r="G447" s="40"/>
      <c r="H447" s="40"/>
      <c r="I447" s="40"/>
      <c r="J447" s="40"/>
      <c r="K447" s="40"/>
      <c r="L447" s="40"/>
      <c r="M447" s="40"/>
      <c r="N447" s="74"/>
      <c r="O447" s="18"/>
      <c r="P447" s="18"/>
      <c r="Q447" s="18"/>
      <c r="R447" s="18"/>
      <c r="S447" s="18"/>
      <c r="T447" s="18"/>
      <c r="U447" s="18"/>
      <c r="V447" s="18"/>
      <c r="W447" s="18"/>
      <c r="X447" s="18"/>
      <c r="Y447" s="18"/>
      <c r="Z447" s="18"/>
      <c r="AA447" s="18"/>
      <c r="AB447" s="20"/>
      <c r="AC447" s="20"/>
      <c r="AD447" s="20"/>
      <c r="AE447" s="20"/>
      <c r="AF447" s="20"/>
      <c r="AG447" s="66"/>
      <c r="AH447" s="66"/>
      <c r="AI447" s="66"/>
      <c r="AJ447" s="66"/>
      <c r="AK447" s="66"/>
      <c r="AL447" s="20"/>
    </row>
    <row r="448" spans="4:38" s="2" customFormat="1" ht="15.75" customHeight="1">
      <c r="D448" s="17"/>
      <c r="E448" s="28"/>
      <c r="F448" s="28"/>
      <c r="G448" s="28"/>
      <c r="H448" s="28"/>
      <c r="I448" s="28"/>
      <c r="J448" s="28"/>
      <c r="K448" s="28"/>
      <c r="L448" s="28"/>
      <c r="M448" s="28"/>
      <c r="N448" s="74"/>
      <c r="O448" s="18"/>
      <c r="P448" s="18"/>
      <c r="Q448" s="18"/>
      <c r="R448" s="18"/>
      <c r="S448" s="18"/>
      <c r="T448" s="18"/>
      <c r="U448" s="18"/>
      <c r="V448" s="18"/>
      <c r="W448" s="18"/>
      <c r="X448" s="18"/>
      <c r="Y448" s="18"/>
      <c r="Z448" s="18"/>
      <c r="AA448" s="18"/>
      <c r="AB448" s="20"/>
      <c r="AC448" s="20"/>
      <c r="AD448" s="20"/>
      <c r="AE448" s="20"/>
      <c r="AF448" s="20"/>
      <c r="AG448" s="66"/>
      <c r="AH448" s="66"/>
      <c r="AI448" s="66"/>
      <c r="AJ448" s="66"/>
      <c r="AK448" s="66"/>
      <c r="AL448" s="20"/>
    </row>
    <row r="449" spans="4:38" s="2" customFormat="1" ht="15.75" customHeight="1">
      <c r="D449" s="17"/>
      <c r="E449" s="28"/>
      <c r="F449" s="28"/>
      <c r="G449" s="28"/>
      <c r="H449" s="28"/>
      <c r="I449" s="28"/>
      <c r="J449" s="28"/>
      <c r="K449" s="28"/>
      <c r="L449" s="28"/>
      <c r="M449" s="28"/>
      <c r="N449" s="74"/>
      <c r="O449" s="18"/>
      <c r="P449" s="18"/>
      <c r="Q449" s="18"/>
      <c r="R449" s="18"/>
      <c r="S449" s="18"/>
      <c r="T449" s="18"/>
      <c r="U449" s="18"/>
      <c r="V449" s="18"/>
      <c r="W449" s="18"/>
      <c r="X449" s="18"/>
      <c r="Y449" s="18"/>
      <c r="Z449" s="18"/>
      <c r="AA449" s="18"/>
      <c r="AB449" s="20"/>
      <c r="AC449" s="20"/>
      <c r="AD449" s="20"/>
      <c r="AE449" s="20"/>
      <c r="AF449" s="20"/>
      <c r="AG449" s="66"/>
      <c r="AH449" s="66"/>
      <c r="AI449" s="66"/>
      <c r="AJ449" s="66"/>
      <c r="AK449" s="66"/>
      <c r="AL449" s="20"/>
    </row>
    <row r="450" spans="4:38" s="2" customFormat="1" ht="15.75" customHeight="1">
      <c r="D450" s="17"/>
      <c r="E450" s="28"/>
      <c r="F450" s="28"/>
      <c r="G450" s="28"/>
      <c r="H450" s="28"/>
      <c r="I450" s="28"/>
      <c r="J450" s="28"/>
      <c r="K450" s="28"/>
      <c r="L450" s="28"/>
      <c r="M450" s="28"/>
      <c r="N450" s="74"/>
      <c r="O450" s="18"/>
      <c r="P450" s="18"/>
      <c r="Q450" s="18"/>
      <c r="R450" s="18"/>
      <c r="S450" s="18"/>
      <c r="T450" s="18"/>
      <c r="U450" s="18"/>
      <c r="V450" s="18"/>
      <c r="W450" s="18"/>
      <c r="X450" s="18"/>
      <c r="Y450" s="18"/>
      <c r="Z450" s="18"/>
      <c r="AA450" s="18"/>
      <c r="AB450" s="20"/>
      <c r="AC450" s="20"/>
      <c r="AD450" s="20"/>
      <c r="AE450" s="20"/>
      <c r="AF450" s="20"/>
      <c r="AG450" s="66"/>
      <c r="AH450" s="66"/>
      <c r="AI450" s="66"/>
      <c r="AJ450" s="66"/>
      <c r="AK450" s="66"/>
      <c r="AL450" s="20"/>
    </row>
    <row r="451" spans="4:38" s="2" customFormat="1" ht="15.75" customHeight="1">
      <c r="D451" s="17"/>
      <c r="E451" s="28"/>
      <c r="F451" s="28"/>
      <c r="G451" s="28"/>
      <c r="H451" s="28"/>
      <c r="I451" s="28"/>
      <c r="J451" s="28"/>
      <c r="K451" s="28"/>
      <c r="L451" s="28"/>
      <c r="M451" s="28"/>
      <c r="N451" s="74"/>
      <c r="O451" s="18"/>
      <c r="P451" s="18"/>
      <c r="Q451" s="18"/>
      <c r="R451" s="18"/>
      <c r="S451" s="18"/>
      <c r="T451" s="18"/>
      <c r="U451" s="18"/>
      <c r="V451" s="18"/>
      <c r="W451" s="18"/>
      <c r="X451" s="18"/>
      <c r="Y451" s="18"/>
      <c r="Z451" s="18"/>
      <c r="AA451" s="18"/>
      <c r="AB451" s="20"/>
      <c r="AC451" s="20"/>
      <c r="AD451" s="20"/>
      <c r="AE451" s="20"/>
      <c r="AF451" s="20"/>
      <c r="AG451" s="66"/>
      <c r="AH451" s="66"/>
      <c r="AI451" s="66"/>
      <c r="AJ451" s="66"/>
      <c r="AK451" s="66"/>
      <c r="AL451" s="20"/>
    </row>
    <row r="452" spans="4:38" s="2" customFormat="1" ht="15.75" customHeight="1">
      <c r="D452" s="17"/>
      <c r="E452" s="28"/>
      <c r="F452" s="28"/>
      <c r="G452" s="28"/>
      <c r="H452" s="28"/>
      <c r="I452" s="28"/>
      <c r="J452" s="28"/>
      <c r="K452" s="28"/>
      <c r="L452" s="28"/>
      <c r="M452" s="28"/>
      <c r="N452" s="74"/>
      <c r="O452" s="18"/>
      <c r="P452" s="18"/>
      <c r="Q452" s="18"/>
      <c r="R452" s="18"/>
      <c r="S452" s="18"/>
      <c r="T452" s="18"/>
      <c r="U452" s="18"/>
      <c r="V452" s="18"/>
      <c r="W452" s="18"/>
      <c r="X452" s="18"/>
      <c r="Y452" s="18"/>
      <c r="Z452" s="18"/>
      <c r="AA452" s="18"/>
      <c r="AB452" s="20"/>
      <c r="AC452" s="20"/>
      <c r="AD452" s="20"/>
      <c r="AE452" s="20"/>
      <c r="AF452" s="20"/>
      <c r="AG452" s="66"/>
      <c r="AH452" s="66"/>
      <c r="AI452" s="66"/>
      <c r="AJ452" s="66"/>
      <c r="AK452" s="66"/>
      <c r="AL452" s="20"/>
    </row>
    <row r="453" spans="4:38" s="2" customFormat="1" ht="15.75" customHeight="1">
      <c r="D453" s="17"/>
      <c r="E453" s="28"/>
      <c r="F453" s="28"/>
      <c r="G453" s="28"/>
      <c r="H453" s="28"/>
      <c r="I453" s="28"/>
      <c r="J453" s="28"/>
      <c r="K453" s="28"/>
      <c r="L453" s="28"/>
      <c r="M453" s="28"/>
      <c r="N453" s="74"/>
      <c r="O453" s="18"/>
      <c r="P453" s="18"/>
      <c r="Q453" s="18"/>
      <c r="R453" s="18"/>
      <c r="S453" s="18"/>
      <c r="T453" s="18"/>
      <c r="U453" s="18"/>
      <c r="V453" s="18"/>
      <c r="W453" s="18"/>
      <c r="X453" s="18"/>
      <c r="Y453" s="18"/>
      <c r="Z453" s="18"/>
      <c r="AA453" s="18"/>
      <c r="AB453" s="20"/>
      <c r="AC453" s="20"/>
      <c r="AD453" s="20"/>
      <c r="AE453" s="20"/>
      <c r="AF453" s="20"/>
      <c r="AG453" s="66"/>
      <c r="AH453" s="66"/>
      <c r="AI453" s="66"/>
      <c r="AJ453" s="66"/>
      <c r="AK453" s="66"/>
      <c r="AL453" s="20"/>
    </row>
    <row r="454" spans="4:38" s="2" customFormat="1" ht="15.75" customHeight="1">
      <c r="D454" s="17"/>
      <c r="E454" s="28"/>
      <c r="F454" s="28"/>
      <c r="G454" s="28"/>
      <c r="H454" s="28"/>
      <c r="I454" s="28"/>
      <c r="J454" s="28"/>
      <c r="K454" s="28"/>
      <c r="L454" s="28"/>
      <c r="M454" s="28"/>
      <c r="N454" s="74"/>
      <c r="O454" s="18"/>
      <c r="P454" s="18"/>
      <c r="Q454" s="18"/>
      <c r="R454" s="18"/>
      <c r="S454" s="18"/>
      <c r="T454" s="18"/>
      <c r="U454" s="18"/>
      <c r="V454" s="18"/>
      <c r="W454" s="18"/>
      <c r="X454" s="18"/>
      <c r="Y454" s="18"/>
      <c r="Z454" s="18"/>
      <c r="AA454" s="18"/>
      <c r="AB454" s="20"/>
      <c r="AC454" s="20"/>
      <c r="AD454" s="20"/>
      <c r="AE454" s="20"/>
      <c r="AF454" s="20"/>
      <c r="AG454" s="66"/>
      <c r="AH454" s="66"/>
      <c r="AI454" s="66"/>
      <c r="AJ454" s="66"/>
      <c r="AK454" s="66"/>
      <c r="AL454" s="20"/>
    </row>
    <row r="455" spans="4:38" s="2" customFormat="1" ht="15.75" customHeight="1">
      <c r="D455" s="17"/>
      <c r="E455" s="28"/>
      <c r="F455" s="28"/>
      <c r="G455" s="28"/>
      <c r="H455" s="28"/>
      <c r="I455" s="28"/>
      <c r="J455" s="28"/>
      <c r="K455" s="28"/>
      <c r="L455" s="28"/>
      <c r="M455" s="28"/>
      <c r="N455" s="74"/>
      <c r="O455" s="18"/>
      <c r="P455" s="18"/>
      <c r="Q455" s="18"/>
      <c r="R455" s="18"/>
      <c r="S455" s="18"/>
      <c r="T455" s="18"/>
      <c r="U455" s="18"/>
      <c r="V455" s="18"/>
      <c r="W455" s="18"/>
      <c r="X455" s="18"/>
      <c r="Y455" s="18"/>
      <c r="Z455" s="18"/>
      <c r="AA455" s="18"/>
      <c r="AB455" s="20"/>
      <c r="AC455" s="20"/>
      <c r="AD455" s="20"/>
      <c r="AE455" s="20"/>
      <c r="AF455" s="20"/>
      <c r="AG455" s="66"/>
      <c r="AH455" s="66"/>
      <c r="AI455" s="66"/>
      <c r="AJ455" s="66"/>
      <c r="AK455" s="66"/>
      <c r="AL455" s="20"/>
    </row>
    <row r="456" spans="4:38" s="2" customFormat="1" ht="15.75" customHeight="1">
      <c r="D456" s="17"/>
      <c r="E456" s="28"/>
      <c r="F456" s="28"/>
      <c r="G456" s="28"/>
      <c r="H456" s="28"/>
      <c r="I456" s="28"/>
      <c r="J456" s="28"/>
      <c r="K456" s="28"/>
      <c r="L456" s="28"/>
      <c r="M456" s="28"/>
      <c r="N456" s="74"/>
      <c r="O456" s="18"/>
      <c r="P456" s="18"/>
      <c r="Q456" s="18"/>
      <c r="R456" s="18"/>
      <c r="S456" s="18"/>
      <c r="T456" s="18"/>
      <c r="U456" s="18"/>
      <c r="V456" s="18"/>
      <c r="W456" s="18"/>
      <c r="X456" s="18"/>
      <c r="Y456" s="18"/>
      <c r="Z456" s="18"/>
      <c r="AA456" s="18"/>
      <c r="AB456" s="20"/>
      <c r="AC456" s="20"/>
      <c r="AD456" s="20"/>
      <c r="AE456" s="20"/>
      <c r="AF456" s="20"/>
      <c r="AG456" s="66"/>
      <c r="AH456" s="66"/>
      <c r="AI456" s="66"/>
      <c r="AJ456" s="66"/>
      <c r="AK456" s="66"/>
      <c r="AL456" s="20"/>
    </row>
    <row r="457" spans="4:38" s="2" customFormat="1" ht="15.75" customHeight="1">
      <c r="D457" s="17"/>
      <c r="E457" s="28"/>
      <c r="F457" s="28"/>
      <c r="G457" s="28"/>
      <c r="H457" s="28"/>
      <c r="I457" s="28"/>
      <c r="J457" s="28"/>
      <c r="K457" s="28"/>
      <c r="L457" s="28"/>
      <c r="M457" s="28"/>
      <c r="N457" s="74"/>
      <c r="O457" s="18"/>
      <c r="P457" s="18"/>
      <c r="Q457" s="18"/>
      <c r="R457" s="18"/>
      <c r="S457" s="18"/>
      <c r="T457" s="18"/>
      <c r="U457" s="18"/>
      <c r="V457" s="18"/>
      <c r="W457" s="18"/>
      <c r="X457" s="18"/>
      <c r="Y457" s="18"/>
      <c r="Z457" s="18"/>
      <c r="AA457" s="18"/>
      <c r="AB457" s="20"/>
      <c r="AC457" s="20"/>
      <c r="AD457" s="20"/>
      <c r="AE457" s="20"/>
      <c r="AF457" s="20"/>
      <c r="AG457" s="66"/>
      <c r="AH457" s="66"/>
      <c r="AI457" s="66"/>
      <c r="AJ457" s="66"/>
      <c r="AK457" s="66"/>
      <c r="AL457" s="20"/>
    </row>
    <row r="458" spans="4:38" s="2" customFormat="1" ht="15.75" customHeight="1">
      <c r="D458" s="17"/>
      <c r="E458" s="28"/>
      <c r="F458" s="28"/>
      <c r="G458" s="28"/>
      <c r="H458" s="28"/>
      <c r="I458" s="28"/>
      <c r="J458" s="28"/>
      <c r="K458" s="28"/>
      <c r="L458" s="28"/>
      <c r="M458" s="28"/>
      <c r="N458" s="74"/>
      <c r="O458" s="18"/>
      <c r="P458" s="18"/>
      <c r="Q458" s="18"/>
      <c r="R458" s="18"/>
      <c r="S458" s="18"/>
      <c r="T458" s="18"/>
      <c r="U458" s="18"/>
      <c r="V458" s="18"/>
      <c r="W458" s="18"/>
      <c r="X458" s="18"/>
      <c r="Y458" s="18"/>
      <c r="Z458" s="18"/>
      <c r="AA458" s="18"/>
      <c r="AB458" s="20"/>
      <c r="AC458" s="20"/>
      <c r="AD458" s="20"/>
      <c r="AE458" s="20"/>
      <c r="AF458" s="20"/>
      <c r="AG458" s="66"/>
      <c r="AH458" s="66"/>
      <c r="AI458" s="66"/>
      <c r="AJ458" s="66"/>
      <c r="AK458" s="66"/>
      <c r="AL458" s="20"/>
    </row>
    <row r="459" spans="4:38" s="2" customFormat="1" ht="15.75" customHeight="1">
      <c r="D459" s="17"/>
      <c r="E459" s="28"/>
      <c r="F459" s="28"/>
      <c r="G459" s="28"/>
      <c r="H459" s="28"/>
      <c r="I459" s="28"/>
      <c r="J459" s="28"/>
      <c r="K459" s="28"/>
      <c r="L459" s="28"/>
      <c r="M459" s="28"/>
      <c r="N459" s="74"/>
      <c r="O459" s="18"/>
      <c r="P459" s="18"/>
      <c r="Q459" s="18"/>
      <c r="R459" s="18"/>
      <c r="S459" s="18"/>
      <c r="T459" s="18"/>
      <c r="U459" s="18"/>
      <c r="V459" s="18"/>
      <c r="W459" s="18"/>
      <c r="X459" s="18"/>
      <c r="Y459" s="18"/>
      <c r="Z459" s="18"/>
      <c r="AA459" s="18"/>
      <c r="AB459" s="20"/>
      <c r="AC459" s="20"/>
      <c r="AD459" s="20"/>
      <c r="AE459" s="20"/>
      <c r="AF459" s="20"/>
      <c r="AG459" s="66"/>
      <c r="AH459" s="66"/>
      <c r="AI459" s="66"/>
      <c r="AJ459" s="66"/>
      <c r="AK459" s="66"/>
      <c r="AL459" s="20"/>
    </row>
    <row r="460" spans="4:38" s="2" customFormat="1" ht="15.75" customHeight="1">
      <c r="D460" s="17"/>
      <c r="E460" s="28"/>
      <c r="F460" s="28"/>
      <c r="G460" s="28"/>
      <c r="H460" s="28"/>
      <c r="I460" s="28"/>
      <c r="J460" s="28"/>
      <c r="K460" s="28"/>
      <c r="L460" s="28"/>
      <c r="M460" s="28"/>
      <c r="N460" s="74"/>
      <c r="O460" s="18"/>
      <c r="P460" s="18"/>
      <c r="Q460" s="18"/>
      <c r="R460" s="18"/>
      <c r="S460" s="18"/>
      <c r="T460" s="18"/>
      <c r="U460" s="18"/>
      <c r="V460" s="18"/>
      <c r="W460" s="18"/>
      <c r="X460" s="18"/>
      <c r="Y460" s="18"/>
      <c r="Z460" s="18"/>
      <c r="AA460" s="18"/>
      <c r="AB460" s="20"/>
      <c r="AC460" s="20"/>
      <c r="AD460" s="20"/>
      <c r="AE460" s="20"/>
      <c r="AF460" s="20"/>
      <c r="AG460" s="66"/>
      <c r="AH460" s="66"/>
      <c r="AI460" s="66"/>
      <c r="AJ460" s="66"/>
      <c r="AK460" s="66"/>
      <c r="AL460" s="20"/>
    </row>
    <row r="461" spans="4:38" s="2" customFormat="1" ht="15.75" customHeight="1">
      <c r="D461" s="17"/>
      <c r="E461" s="28"/>
      <c r="F461" s="28"/>
      <c r="G461" s="28"/>
      <c r="H461" s="28"/>
      <c r="I461" s="28"/>
      <c r="J461" s="28"/>
      <c r="K461" s="28"/>
      <c r="L461" s="28"/>
      <c r="M461" s="28"/>
      <c r="N461" s="74"/>
      <c r="O461" s="18"/>
      <c r="P461" s="18"/>
      <c r="Q461" s="18"/>
      <c r="R461" s="18"/>
      <c r="S461" s="18"/>
      <c r="T461" s="18"/>
      <c r="U461" s="18"/>
      <c r="V461" s="18"/>
      <c r="W461" s="18"/>
      <c r="X461" s="18"/>
      <c r="Y461" s="18"/>
      <c r="Z461" s="18"/>
      <c r="AA461" s="18"/>
      <c r="AB461" s="20"/>
      <c r="AC461" s="20"/>
      <c r="AD461" s="20"/>
      <c r="AE461" s="20"/>
      <c r="AF461" s="20"/>
      <c r="AG461" s="66"/>
      <c r="AH461" s="66"/>
      <c r="AI461" s="66"/>
      <c r="AJ461" s="66"/>
      <c r="AK461" s="66"/>
      <c r="AL461" s="20"/>
    </row>
    <row r="462" spans="4:38" s="2" customFormat="1" ht="15.75" customHeight="1">
      <c r="D462" s="17"/>
      <c r="E462" s="28"/>
      <c r="F462" s="28"/>
      <c r="G462" s="28"/>
      <c r="H462" s="28"/>
      <c r="I462" s="28"/>
      <c r="J462" s="28"/>
      <c r="K462" s="28"/>
      <c r="L462" s="28"/>
      <c r="M462" s="28"/>
      <c r="N462" s="74"/>
      <c r="O462" s="18"/>
      <c r="P462" s="18"/>
      <c r="Q462" s="18"/>
      <c r="R462" s="18"/>
      <c r="S462" s="18"/>
      <c r="T462" s="18"/>
      <c r="U462" s="18"/>
      <c r="V462" s="18"/>
      <c r="W462" s="18"/>
      <c r="X462" s="18"/>
      <c r="Y462" s="18"/>
      <c r="Z462" s="18"/>
      <c r="AA462" s="18"/>
      <c r="AB462" s="20"/>
      <c r="AC462" s="20"/>
      <c r="AD462" s="20"/>
      <c r="AE462" s="20"/>
      <c r="AF462" s="20"/>
      <c r="AG462" s="66"/>
      <c r="AH462" s="66"/>
      <c r="AI462" s="66"/>
      <c r="AJ462" s="66"/>
      <c r="AK462" s="66"/>
      <c r="AL462" s="20"/>
    </row>
    <row r="463" spans="4:38" s="2" customFormat="1" ht="15.75" customHeight="1">
      <c r="D463" s="17"/>
      <c r="E463" s="28"/>
      <c r="F463" s="28"/>
      <c r="G463" s="28"/>
      <c r="H463" s="28"/>
      <c r="I463" s="28"/>
      <c r="J463" s="28"/>
      <c r="K463" s="28"/>
      <c r="L463" s="28"/>
      <c r="M463" s="28"/>
      <c r="N463" s="74"/>
      <c r="O463" s="18"/>
      <c r="P463" s="18"/>
      <c r="Q463" s="18"/>
      <c r="R463" s="18"/>
      <c r="S463" s="18"/>
      <c r="T463" s="18"/>
      <c r="U463" s="18"/>
      <c r="V463" s="18"/>
      <c r="W463" s="18"/>
      <c r="X463" s="18"/>
      <c r="Y463" s="18"/>
      <c r="Z463" s="18"/>
      <c r="AA463" s="18"/>
      <c r="AB463" s="20"/>
      <c r="AC463" s="20"/>
      <c r="AD463" s="20"/>
      <c r="AE463" s="20"/>
      <c r="AF463" s="20"/>
      <c r="AG463" s="66"/>
      <c r="AH463" s="66"/>
      <c r="AI463" s="66"/>
      <c r="AJ463" s="66"/>
      <c r="AK463" s="66"/>
      <c r="AL463" s="20"/>
    </row>
    <row r="464" spans="4:38" s="2" customFormat="1" ht="15.75" customHeight="1">
      <c r="D464" s="17"/>
      <c r="E464" s="28"/>
      <c r="F464" s="28"/>
      <c r="G464" s="28"/>
      <c r="H464" s="28"/>
      <c r="I464" s="28"/>
      <c r="J464" s="28"/>
      <c r="K464" s="28"/>
      <c r="L464" s="28"/>
      <c r="M464" s="28"/>
      <c r="N464" s="74"/>
      <c r="O464" s="18"/>
      <c r="P464" s="18"/>
      <c r="Q464" s="18"/>
      <c r="R464" s="18"/>
      <c r="S464" s="18"/>
      <c r="T464" s="18"/>
      <c r="U464" s="18"/>
      <c r="V464" s="18"/>
      <c r="W464" s="18"/>
      <c r="X464" s="18"/>
      <c r="Y464" s="18"/>
      <c r="Z464" s="18"/>
      <c r="AA464" s="18"/>
      <c r="AB464" s="20"/>
      <c r="AC464" s="20"/>
      <c r="AD464" s="20"/>
      <c r="AE464" s="20"/>
      <c r="AF464" s="20"/>
      <c r="AG464" s="66"/>
      <c r="AH464" s="66"/>
      <c r="AI464" s="66"/>
      <c r="AJ464" s="66"/>
      <c r="AK464" s="66"/>
      <c r="AL464" s="20"/>
    </row>
    <row r="465" spans="4:38" s="2" customFormat="1" ht="15.75" customHeight="1">
      <c r="D465" s="17"/>
      <c r="E465" s="28"/>
      <c r="F465" s="28"/>
      <c r="G465" s="28"/>
      <c r="H465" s="28"/>
      <c r="I465" s="28"/>
      <c r="J465" s="28"/>
      <c r="K465" s="28"/>
      <c r="L465" s="28"/>
      <c r="M465" s="28"/>
      <c r="N465" s="74"/>
      <c r="O465" s="18"/>
      <c r="P465" s="18"/>
      <c r="Q465" s="18"/>
      <c r="R465" s="18"/>
      <c r="S465" s="18"/>
      <c r="T465" s="18"/>
      <c r="U465" s="18"/>
      <c r="V465" s="18"/>
      <c r="W465" s="18"/>
      <c r="X465" s="18"/>
      <c r="Y465" s="18"/>
      <c r="Z465" s="18"/>
      <c r="AA465" s="18"/>
      <c r="AB465" s="20"/>
      <c r="AC465" s="20"/>
      <c r="AD465" s="20"/>
      <c r="AE465" s="20"/>
      <c r="AF465" s="20"/>
      <c r="AG465" s="66"/>
      <c r="AH465" s="66"/>
      <c r="AI465" s="66"/>
      <c r="AJ465" s="66"/>
      <c r="AK465" s="66"/>
      <c r="AL465" s="20"/>
    </row>
    <row r="466" spans="4:38" s="2" customFormat="1" ht="15.75" customHeight="1">
      <c r="D466" s="17"/>
      <c r="E466" s="28"/>
      <c r="F466" s="28"/>
      <c r="G466" s="28"/>
      <c r="H466" s="28"/>
      <c r="I466" s="28"/>
      <c r="J466" s="28"/>
      <c r="K466" s="28"/>
      <c r="L466" s="28"/>
      <c r="M466" s="28"/>
      <c r="N466" s="74"/>
      <c r="O466" s="18"/>
      <c r="P466" s="18"/>
      <c r="Q466" s="18"/>
      <c r="R466" s="18"/>
      <c r="S466" s="18"/>
      <c r="T466" s="18"/>
      <c r="U466" s="18"/>
      <c r="V466" s="18"/>
      <c r="W466" s="18"/>
      <c r="X466" s="18"/>
      <c r="Y466" s="18"/>
      <c r="Z466" s="18"/>
      <c r="AA466" s="18"/>
      <c r="AB466" s="20"/>
      <c r="AC466" s="20"/>
      <c r="AD466" s="20"/>
      <c r="AE466" s="20"/>
      <c r="AF466" s="20"/>
      <c r="AG466" s="66"/>
      <c r="AH466" s="66"/>
      <c r="AI466" s="66"/>
      <c r="AJ466" s="66"/>
      <c r="AK466" s="66"/>
      <c r="AL466" s="20"/>
    </row>
    <row r="467" spans="4:38" s="2" customFormat="1" ht="15.75" customHeight="1">
      <c r="D467" s="17"/>
      <c r="E467" s="28"/>
      <c r="F467" s="28"/>
      <c r="G467" s="28"/>
      <c r="H467" s="28"/>
      <c r="I467" s="28"/>
      <c r="J467" s="28"/>
      <c r="K467" s="28"/>
      <c r="L467" s="28"/>
      <c r="M467" s="28"/>
      <c r="N467" s="74"/>
      <c r="O467" s="18"/>
      <c r="P467" s="18"/>
      <c r="Q467" s="18"/>
      <c r="R467" s="18"/>
      <c r="S467" s="18"/>
      <c r="T467" s="18"/>
      <c r="U467" s="18"/>
      <c r="V467" s="18"/>
      <c r="W467" s="18"/>
      <c r="X467" s="18"/>
      <c r="Y467" s="18"/>
      <c r="Z467" s="18"/>
      <c r="AA467" s="18"/>
      <c r="AB467" s="20"/>
      <c r="AC467" s="20"/>
      <c r="AD467" s="20"/>
      <c r="AE467" s="20"/>
      <c r="AF467" s="20"/>
      <c r="AG467" s="66"/>
      <c r="AH467" s="66"/>
      <c r="AI467" s="66"/>
      <c r="AJ467" s="66"/>
      <c r="AK467" s="66"/>
      <c r="AL467" s="20"/>
    </row>
    <row r="468" spans="4:38" s="2" customFormat="1" ht="15.75" customHeight="1">
      <c r="D468" s="17"/>
      <c r="E468" s="28"/>
      <c r="F468" s="28"/>
      <c r="G468" s="28"/>
      <c r="H468" s="28"/>
      <c r="I468" s="28"/>
      <c r="J468" s="28"/>
      <c r="K468" s="28"/>
      <c r="L468" s="28"/>
      <c r="M468" s="28"/>
      <c r="N468" s="74"/>
      <c r="O468" s="18"/>
      <c r="P468" s="18"/>
      <c r="Q468" s="18"/>
      <c r="R468" s="18"/>
      <c r="S468" s="18"/>
      <c r="T468" s="18"/>
      <c r="U468" s="18"/>
      <c r="V468" s="18"/>
      <c r="W468" s="18"/>
      <c r="X468" s="18"/>
      <c r="Y468" s="18"/>
      <c r="Z468" s="18"/>
      <c r="AA468" s="18"/>
      <c r="AB468" s="20"/>
      <c r="AC468" s="20"/>
      <c r="AD468" s="20"/>
      <c r="AE468" s="20"/>
      <c r="AF468" s="20"/>
      <c r="AG468" s="66"/>
      <c r="AH468" s="66"/>
      <c r="AI468" s="66"/>
      <c r="AJ468" s="66"/>
      <c r="AK468" s="66"/>
      <c r="AL468" s="20"/>
    </row>
    <row r="469" spans="4:38" s="2" customFormat="1" ht="15.75" customHeight="1">
      <c r="D469" s="17"/>
      <c r="E469" s="28"/>
      <c r="F469" s="28"/>
      <c r="G469" s="28"/>
      <c r="H469" s="28"/>
      <c r="I469" s="28"/>
      <c r="J469" s="28"/>
      <c r="K469" s="28"/>
      <c r="L469" s="28"/>
      <c r="M469" s="28"/>
      <c r="N469" s="74"/>
      <c r="O469" s="18"/>
      <c r="P469" s="18"/>
      <c r="Q469" s="18"/>
      <c r="R469" s="18"/>
      <c r="S469" s="18"/>
      <c r="T469" s="18"/>
      <c r="U469" s="18"/>
      <c r="V469" s="18"/>
      <c r="W469" s="18"/>
      <c r="X469" s="18"/>
      <c r="Y469" s="18"/>
      <c r="Z469" s="18"/>
      <c r="AA469" s="18"/>
      <c r="AB469" s="20"/>
      <c r="AC469" s="20"/>
      <c r="AD469" s="20"/>
      <c r="AE469" s="20"/>
      <c r="AF469" s="20"/>
      <c r="AG469" s="66"/>
      <c r="AH469" s="66"/>
      <c r="AI469" s="66"/>
      <c r="AJ469" s="66"/>
      <c r="AK469" s="66"/>
      <c r="AL469" s="20"/>
    </row>
    <row r="470" spans="4:38" s="2" customFormat="1" ht="15.75" customHeight="1">
      <c r="D470" s="17"/>
      <c r="E470" s="28"/>
      <c r="F470" s="28"/>
      <c r="G470" s="28"/>
      <c r="H470" s="28"/>
      <c r="I470" s="28"/>
      <c r="J470" s="28"/>
      <c r="K470" s="28"/>
      <c r="L470" s="28"/>
      <c r="M470" s="28"/>
      <c r="N470" s="74"/>
      <c r="O470" s="18"/>
      <c r="P470" s="18"/>
      <c r="Q470" s="18"/>
      <c r="R470" s="18"/>
      <c r="S470" s="18"/>
      <c r="T470" s="18"/>
      <c r="U470" s="18"/>
      <c r="V470" s="18"/>
      <c r="W470" s="18"/>
      <c r="X470" s="18"/>
      <c r="Y470" s="18"/>
      <c r="Z470" s="18"/>
      <c r="AA470" s="18"/>
      <c r="AB470" s="20"/>
      <c r="AC470" s="20"/>
      <c r="AD470" s="20"/>
      <c r="AE470" s="20"/>
      <c r="AF470" s="20"/>
      <c r="AG470" s="66"/>
      <c r="AH470" s="66"/>
      <c r="AI470" s="66"/>
      <c r="AJ470" s="66"/>
      <c r="AK470" s="66"/>
      <c r="AL470" s="20"/>
    </row>
    <row r="471" spans="4:38" s="2" customFormat="1" ht="15.75" customHeight="1">
      <c r="D471" s="17"/>
      <c r="E471" s="28"/>
      <c r="F471" s="28"/>
      <c r="G471" s="28"/>
      <c r="H471" s="28"/>
      <c r="I471" s="28"/>
      <c r="J471" s="28"/>
      <c r="K471" s="28"/>
      <c r="L471" s="28"/>
      <c r="M471" s="28"/>
      <c r="N471" s="74"/>
      <c r="O471" s="18"/>
      <c r="P471" s="18"/>
      <c r="Q471" s="18"/>
      <c r="R471" s="18"/>
      <c r="S471" s="18"/>
      <c r="T471" s="18"/>
      <c r="U471" s="18"/>
      <c r="V471" s="18"/>
      <c r="W471" s="18"/>
      <c r="X471" s="18"/>
      <c r="Y471" s="18"/>
      <c r="Z471" s="18"/>
      <c r="AA471" s="18"/>
      <c r="AB471" s="20"/>
      <c r="AC471" s="20"/>
      <c r="AD471" s="20"/>
      <c r="AE471" s="20"/>
      <c r="AF471" s="20"/>
      <c r="AG471" s="66"/>
      <c r="AH471" s="66"/>
      <c r="AI471" s="66"/>
      <c r="AJ471" s="66"/>
      <c r="AK471" s="66"/>
      <c r="AL471" s="20"/>
    </row>
    <row r="472" spans="4:38" s="2" customFormat="1" ht="15.75" customHeight="1">
      <c r="D472" s="17"/>
      <c r="E472" s="28"/>
      <c r="F472" s="28"/>
      <c r="G472" s="28"/>
      <c r="H472" s="28"/>
      <c r="I472" s="28"/>
      <c r="J472" s="28"/>
      <c r="K472" s="28"/>
      <c r="L472" s="28"/>
      <c r="M472" s="28"/>
      <c r="N472" s="74"/>
      <c r="O472" s="18"/>
      <c r="P472" s="18"/>
      <c r="Q472" s="18"/>
      <c r="R472" s="18"/>
      <c r="S472" s="18"/>
      <c r="T472" s="18"/>
      <c r="U472" s="18"/>
      <c r="V472" s="18"/>
      <c r="W472" s="18"/>
      <c r="X472" s="18"/>
      <c r="Y472" s="18"/>
      <c r="Z472" s="18"/>
      <c r="AA472" s="18"/>
      <c r="AB472" s="20"/>
      <c r="AC472" s="20"/>
      <c r="AD472" s="20"/>
      <c r="AE472" s="20"/>
      <c r="AF472" s="20"/>
      <c r="AG472" s="66"/>
      <c r="AH472" s="66"/>
      <c r="AI472" s="66"/>
      <c r="AJ472" s="66"/>
      <c r="AK472" s="66"/>
      <c r="AL472" s="20"/>
    </row>
    <row r="473" spans="4:38" s="2" customFormat="1" ht="15.75" customHeight="1">
      <c r="D473" s="17"/>
      <c r="E473" s="28"/>
      <c r="F473" s="28"/>
      <c r="G473" s="28"/>
      <c r="H473" s="28"/>
      <c r="I473" s="28"/>
      <c r="J473" s="28"/>
      <c r="K473" s="28"/>
      <c r="L473" s="28"/>
      <c r="M473" s="28"/>
      <c r="N473" s="74"/>
      <c r="O473" s="18"/>
      <c r="P473" s="18"/>
      <c r="Q473" s="18"/>
      <c r="R473" s="18"/>
      <c r="S473" s="18"/>
      <c r="T473" s="18"/>
      <c r="U473" s="18"/>
      <c r="V473" s="18"/>
      <c r="W473" s="18"/>
      <c r="X473" s="18"/>
      <c r="Y473" s="18"/>
      <c r="Z473" s="18"/>
      <c r="AA473" s="18"/>
      <c r="AB473" s="20"/>
      <c r="AC473" s="20"/>
      <c r="AD473" s="20"/>
      <c r="AE473" s="20"/>
      <c r="AF473" s="20"/>
      <c r="AG473" s="66"/>
      <c r="AH473" s="66"/>
      <c r="AI473" s="66"/>
      <c r="AJ473" s="66"/>
      <c r="AK473" s="66"/>
      <c r="AL473" s="20"/>
    </row>
    <row r="474" spans="4:38" s="2" customFormat="1" ht="15.75" customHeight="1">
      <c r="D474" s="17"/>
      <c r="E474" s="28"/>
      <c r="F474" s="28"/>
      <c r="G474" s="28"/>
      <c r="H474" s="28"/>
      <c r="I474" s="28"/>
      <c r="J474" s="28"/>
      <c r="K474" s="28"/>
      <c r="L474" s="28"/>
      <c r="M474" s="28"/>
      <c r="N474" s="74"/>
      <c r="O474" s="18"/>
      <c r="P474" s="18"/>
      <c r="Q474" s="18"/>
      <c r="R474" s="18"/>
      <c r="S474" s="18"/>
      <c r="T474" s="18"/>
      <c r="U474" s="18"/>
      <c r="V474" s="18"/>
      <c r="W474" s="18"/>
      <c r="X474" s="18"/>
      <c r="Y474" s="18"/>
      <c r="Z474" s="18"/>
      <c r="AA474" s="18"/>
      <c r="AB474" s="20"/>
      <c r="AC474" s="20"/>
      <c r="AD474" s="20"/>
      <c r="AE474" s="20"/>
      <c r="AF474" s="20"/>
      <c r="AG474" s="66"/>
      <c r="AH474" s="66"/>
      <c r="AI474" s="66"/>
      <c r="AJ474" s="66"/>
      <c r="AK474" s="66"/>
      <c r="AL474" s="20"/>
    </row>
    <row r="475" spans="4:38" s="2" customFormat="1" ht="15.75" customHeight="1">
      <c r="D475" s="17"/>
      <c r="E475" s="28"/>
      <c r="F475" s="28"/>
      <c r="G475" s="28"/>
      <c r="H475" s="28"/>
      <c r="I475" s="28"/>
      <c r="J475" s="28"/>
      <c r="K475" s="28"/>
      <c r="L475" s="28"/>
      <c r="M475" s="28"/>
      <c r="N475" s="74"/>
      <c r="O475" s="18"/>
      <c r="P475" s="18"/>
      <c r="Q475" s="18"/>
      <c r="R475" s="18"/>
      <c r="S475" s="18"/>
      <c r="T475" s="18"/>
      <c r="U475" s="18"/>
      <c r="V475" s="18"/>
      <c r="W475" s="18"/>
      <c r="X475" s="18"/>
      <c r="Y475" s="18"/>
      <c r="Z475" s="18"/>
      <c r="AA475" s="18"/>
      <c r="AB475" s="20"/>
      <c r="AC475" s="20"/>
      <c r="AD475" s="20"/>
      <c r="AE475" s="20"/>
      <c r="AF475" s="20"/>
      <c r="AG475" s="66"/>
      <c r="AH475" s="66"/>
      <c r="AI475" s="66"/>
      <c r="AJ475" s="66"/>
      <c r="AK475" s="66"/>
      <c r="AL475" s="20"/>
    </row>
    <row r="476" spans="4:38" s="2" customFormat="1" ht="15.75" customHeight="1">
      <c r="D476" s="17"/>
      <c r="E476" s="28"/>
      <c r="F476" s="28"/>
      <c r="G476" s="28"/>
      <c r="H476" s="28"/>
      <c r="I476" s="28"/>
      <c r="J476" s="28"/>
      <c r="K476" s="28"/>
      <c r="L476" s="28"/>
      <c r="M476" s="28"/>
      <c r="N476" s="74"/>
      <c r="O476" s="18"/>
      <c r="P476" s="18"/>
      <c r="Q476" s="18"/>
      <c r="R476" s="18"/>
      <c r="S476" s="18"/>
      <c r="T476" s="18"/>
      <c r="U476" s="18"/>
      <c r="V476" s="18"/>
      <c r="W476" s="18"/>
      <c r="X476" s="18"/>
      <c r="Y476" s="18"/>
      <c r="Z476" s="18"/>
      <c r="AA476" s="18"/>
      <c r="AB476" s="20"/>
      <c r="AC476" s="20"/>
      <c r="AD476" s="20"/>
      <c r="AE476" s="20"/>
      <c r="AF476" s="20"/>
      <c r="AG476" s="66"/>
      <c r="AH476" s="66"/>
      <c r="AI476" s="66"/>
      <c r="AJ476" s="66"/>
      <c r="AK476" s="66"/>
      <c r="AL476" s="20"/>
    </row>
    <row r="477" spans="4:38" s="2" customFormat="1" ht="15.75" customHeight="1">
      <c r="D477" s="17"/>
      <c r="E477" s="28"/>
      <c r="F477" s="28"/>
      <c r="G477" s="28"/>
      <c r="H477" s="28"/>
      <c r="I477" s="28"/>
      <c r="J477" s="28"/>
      <c r="K477" s="28"/>
      <c r="L477" s="28"/>
      <c r="M477" s="28"/>
      <c r="N477" s="74"/>
      <c r="O477" s="18"/>
      <c r="P477" s="18"/>
      <c r="Q477" s="18"/>
      <c r="R477" s="18"/>
      <c r="S477" s="18"/>
      <c r="T477" s="18"/>
      <c r="U477" s="18"/>
      <c r="V477" s="18"/>
      <c r="W477" s="18"/>
      <c r="X477" s="18"/>
      <c r="Y477" s="18"/>
      <c r="Z477" s="18"/>
      <c r="AA477" s="18"/>
      <c r="AB477" s="20"/>
      <c r="AC477" s="20"/>
      <c r="AD477" s="20"/>
      <c r="AE477" s="20"/>
      <c r="AF477" s="20"/>
      <c r="AG477" s="66"/>
      <c r="AH477" s="66"/>
      <c r="AI477" s="66"/>
      <c r="AJ477" s="66"/>
      <c r="AK477" s="66"/>
      <c r="AL477" s="20"/>
    </row>
    <row r="478" spans="4:38" s="2" customFormat="1" ht="15.75" customHeight="1">
      <c r="D478" s="17"/>
      <c r="E478" s="28"/>
      <c r="F478" s="28"/>
      <c r="G478" s="28"/>
      <c r="H478" s="28"/>
      <c r="I478" s="28"/>
      <c r="J478" s="28"/>
      <c r="K478" s="28"/>
      <c r="L478" s="28"/>
      <c r="M478" s="28"/>
      <c r="N478" s="74"/>
      <c r="O478" s="18"/>
      <c r="P478" s="18"/>
      <c r="Q478" s="18"/>
      <c r="R478" s="18"/>
      <c r="S478" s="18"/>
      <c r="T478" s="18"/>
      <c r="U478" s="18"/>
      <c r="V478" s="18"/>
      <c r="W478" s="18"/>
      <c r="X478" s="18"/>
      <c r="Y478" s="18"/>
      <c r="Z478" s="18"/>
      <c r="AA478" s="18"/>
      <c r="AB478" s="20"/>
      <c r="AC478" s="20"/>
      <c r="AD478" s="20"/>
      <c r="AE478" s="20"/>
      <c r="AF478" s="20"/>
      <c r="AG478" s="66"/>
      <c r="AH478" s="66"/>
      <c r="AI478" s="66"/>
      <c r="AJ478" s="66"/>
      <c r="AK478" s="66"/>
      <c r="AL478" s="20"/>
    </row>
    <row r="479" spans="4:38" s="2" customFormat="1" ht="15.75" customHeight="1">
      <c r="D479" s="17"/>
      <c r="E479" s="28"/>
      <c r="F479" s="28"/>
      <c r="G479" s="28"/>
      <c r="H479" s="28"/>
      <c r="I479" s="28"/>
      <c r="J479" s="28"/>
      <c r="K479" s="28"/>
      <c r="L479" s="28"/>
      <c r="M479" s="28"/>
      <c r="N479" s="74"/>
      <c r="O479" s="18"/>
      <c r="P479" s="18"/>
      <c r="Q479" s="18"/>
      <c r="R479" s="18"/>
      <c r="S479" s="18"/>
      <c r="T479" s="18"/>
      <c r="U479" s="18"/>
      <c r="V479" s="18"/>
      <c r="W479" s="18"/>
      <c r="X479" s="18"/>
      <c r="Y479" s="18"/>
      <c r="Z479" s="18"/>
      <c r="AA479" s="18"/>
      <c r="AB479" s="20"/>
      <c r="AC479" s="20"/>
      <c r="AD479" s="20"/>
      <c r="AE479" s="20"/>
      <c r="AF479" s="20"/>
      <c r="AG479" s="66"/>
      <c r="AH479" s="66"/>
      <c r="AI479" s="66"/>
      <c r="AJ479" s="66"/>
      <c r="AK479" s="66"/>
      <c r="AL479" s="20"/>
    </row>
    <row r="480" spans="4:38" s="2" customFormat="1" ht="15.75" customHeight="1">
      <c r="D480" s="17"/>
      <c r="E480" s="28"/>
      <c r="F480" s="28"/>
      <c r="G480" s="28"/>
      <c r="H480" s="28"/>
      <c r="I480" s="28"/>
      <c r="J480" s="28"/>
      <c r="K480" s="28"/>
      <c r="L480" s="28"/>
      <c r="M480" s="28"/>
      <c r="N480" s="74"/>
      <c r="O480" s="18"/>
      <c r="P480" s="18"/>
      <c r="Q480" s="18"/>
      <c r="R480" s="18"/>
      <c r="S480" s="18"/>
      <c r="T480" s="18"/>
      <c r="U480" s="18"/>
      <c r="V480" s="18"/>
      <c r="W480" s="18"/>
      <c r="X480" s="18"/>
      <c r="Y480" s="18"/>
      <c r="Z480" s="18"/>
      <c r="AA480" s="18"/>
      <c r="AB480" s="20"/>
      <c r="AC480" s="20"/>
      <c r="AD480" s="20"/>
      <c r="AE480" s="20"/>
      <c r="AF480" s="20"/>
      <c r="AG480" s="66"/>
      <c r="AH480" s="66"/>
      <c r="AI480" s="66"/>
      <c r="AJ480" s="66"/>
      <c r="AK480" s="66"/>
      <c r="AL480" s="20"/>
    </row>
    <row r="481" spans="4:38" s="2" customFormat="1" ht="15.75" customHeight="1">
      <c r="D481" s="17"/>
      <c r="E481" s="28"/>
      <c r="F481" s="28"/>
      <c r="G481" s="28"/>
      <c r="H481" s="28"/>
      <c r="I481" s="28"/>
      <c r="J481" s="28"/>
      <c r="K481" s="28"/>
      <c r="L481" s="28"/>
      <c r="M481" s="28"/>
      <c r="N481" s="74"/>
      <c r="O481" s="18"/>
      <c r="P481" s="18"/>
      <c r="Q481" s="18"/>
      <c r="R481" s="18"/>
      <c r="S481" s="18"/>
      <c r="T481" s="18"/>
      <c r="U481" s="18"/>
      <c r="V481" s="18"/>
      <c r="W481" s="18"/>
      <c r="X481" s="18"/>
      <c r="Y481" s="18"/>
      <c r="Z481" s="18"/>
      <c r="AA481" s="18"/>
      <c r="AB481" s="20"/>
      <c r="AC481" s="20"/>
      <c r="AD481" s="20"/>
      <c r="AE481" s="20"/>
      <c r="AF481" s="20"/>
      <c r="AG481" s="66"/>
      <c r="AH481" s="66"/>
      <c r="AI481" s="66"/>
      <c r="AJ481" s="66"/>
      <c r="AK481" s="66"/>
      <c r="AL481" s="20"/>
    </row>
    <row r="482" spans="4:38" s="2" customFormat="1" ht="15.75" customHeight="1">
      <c r="D482" s="17"/>
      <c r="E482" s="28"/>
      <c r="F482" s="28"/>
      <c r="G482" s="28"/>
      <c r="H482" s="28"/>
      <c r="I482" s="28"/>
      <c r="J482" s="28"/>
      <c r="K482" s="28"/>
      <c r="L482" s="28"/>
      <c r="M482" s="28"/>
      <c r="N482" s="74"/>
      <c r="O482" s="18"/>
      <c r="P482" s="18"/>
      <c r="Q482" s="18"/>
      <c r="R482" s="18"/>
      <c r="S482" s="18"/>
      <c r="T482" s="18"/>
      <c r="U482" s="18"/>
      <c r="V482" s="18"/>
      <c r="W482" s="18"/>
      <c r="X482" s="18"/>
      <c r="Y482" s="18"/>
      <c r="Z482" s="18"/>
      <c r="AA482" s="18"/>
      <c r="AB482" s="20"/>
      <c r="AC482" s="20"/>
      <c r="AD482" s="20"/>
      <c r="AE482" s="20"/>
      <c r="AF482" s="20"/>
      <c r="AG482" s="66"/>
      <c r="AH482" s="66"/>
      <c r="AI482" s="66"/>
      <c r="AJ482" s="66"/>
      <c r="AK482" s="66"/>
      <c r="AL482" s="20"/>
    </row>
    <row r="483" spans="4:38" s="2" customFormat="1" ht="15.75" customHeight="1">
      <c r="D483" s="17"/>
      <c r="E483" s="28"/>
      <c r="F483" s="28"/>
      <c r="G483" s="28"/>
      <c r="H483" s="28"/>
      <c r="I483" s="28"/>
      <c r="J483" s="28"/>
      <c r="K483" s="28"/>
      <c r="L483" s="28"/>
      <c r="M483" s="28"/>
      <c r="N483" s="74"/>
      <c r="O483" s="18"/>
      <c r="P483" s="18"/>
      <c r="Q483" s="18"/>
      <c r="R483" s="18"/>
      <c r="S483" s="18"/>
      <c r="T483" s="18"/>
      <c r="U483" s="18"/>
      <c r="V483" s="18"/>
      <c r="W483" s="18"/>
      <c r="X483" s="18"/>
      <c r="Y483" s="18"/>
      <c r="Z483" s="18"/>
      <c r="AA483" s="18"/>
      <c r="AB483" s="20"/>
      <c r="AC483" s="20"/>
      <c r="AD483" s="20"/>
      <c r="AE483" s="20"/>
      <c r="AF483" s="20"/>
      <c r="AG483" s="66"/>
      <c r="AH483" s="66"/>
      <c r="AI483" s="66"/>
      <c r="AJ483" s="66"/>
      <c r="AK483" s="66"/>
      <c r="AL483" s="20"/>
    </row>
    <row r="484" spans="4:38" s="2" customFormat="1" ht="15.75" customHeight="1">
      <c r="D484" s="17"/>
      <c r="E484" s="28"/>
      <c r="F484" s="28"/>
      <c r="G484" s="28"/>
      <c r="H484" s="28"/>
      <c r="I484" s="28"/>
      <c r="J484" s="28"/>
      <c r="K484" s="28"/>
      <c r="L484" s="28"/>
      <c r="M484" s="28"/>
      <c r="N484" s="74"/>
      <c r="O484" s="18"/>
      <c r="P484" s="18"/>
      <c r="Q484" s="18"/>
      <c r="R484" s="18"/>
      <c r="S484" s="18"/>
      <c r="T484" s="18"/>
      <c r="U484" s="18"/>
      <c r="V484" s="18"/>
      <c r="W484" s="18"/>
      <c r="X484" s="18"/>
      <c r="Y484" s="18"/>
      <c r="Z484" s="18"/>
      <c r="AA484" s="18"/>
      <c r="AB484" s="20"/>
      <c r="AC484" s="20"/>
      <c r="AD484" s="20"/>
      <c r="AE484" s="20"/>
      <c r="AF484" s="20"/>
      <c r="AG484" s="66"/>
      <c r="AH484" s="66"/>
      <c r="AI484" s="66"/>
      <c r="AJ484" s="66"/>
      <c r="AK484" s="66"/>
      <c r="AL484" s="20"/>
    </row>
    <row r="485" spans="4:38" s="2" customFormat="1" ht="15.75" customHeight="1">
      <c r="D485" s="17"/>
      <c r="E485" s="28"/>
      <c r="F485" s="28"/>
      <c r="G485" s="28"/>
      <c r="H485" s="28"/>
      <c r="I485" s="28"/>
      <c r="J485" s="28"/>
      <c r="K485" s="28"/>
      <c r="L485" s="28"/>
      <c r="M485" s="28"/>
      <c r="N485" s="74"/>
      <c r="O485" s="18"/>
      <c r="P485" s="18"/>
      <c r="Q485" s="18"/>
      <c r="R485" s="18"/>
      <c r="S485" s="18"/>
      <c r="T485" s="18"/>
      <c r="U485" s="18"/>
      <c r="V485" s="18"/>
      <c r="W485" s="18"/>
      <c r="X485" s="18"/>
      <c r="Y485" s="18"/>
      <c r="Z485" s="18"/>
      <c r="AA485" s="18"/>
      <c r="AB485" s="20"/>
      <c r="AC485" s="20"/>
      <c r="AD485" s="20"/>
      <c r="AE485" s="20"/>
      <c r="AF485" s="20"/>
      <c r="AG485" s="66"/>
      <c r="AH485" s="66"/>
      <c r="AI485" s="66"/>
      <c r="AJ485" s="66"/>
      <c r="AK485" s="66"/>
      <c r="AL485" s="20"/>
    </row>
    <row r="486" spans="4:38" s="2" customFormat="1" ht="15.75" customHeight="1">
      <c r="D486" s="17"/>
      <c r="E486" s="28"/>
      <c r="F486" s="28"/>
      <c r="G486" s="28"/>
      <c r="H486" s="28"/>
      <c r="I486" s="28"/>
      <c r="J486" s="28"/>
      <c r="K486" s="28"/>
      <c r="L486" s="28"/>
      <c r="M486" s="28"/>
      <c r="N486" s="74"/>
      <c r="O486" s="18"/>
      <c r="P486" s="18"/>
      <c r="Q486" s="18"/>
      <c r="R486" s="18"/>
      <c r="S486" s="18"/>
      <c r="T486" s="18"/>
      <c r="U486" s="18"/>
      <c r="V486" s="18"/>
      <c r="W486" s="18"/>
      <c r="X486" s="18"/>
      <c r="Y486" s="18"/>
      <c r="Z486" s="18"/>
      <c r="AA486" s="18"/>
      <c r="AB486" s="20"/>
      <c r="AC486" s="20"/>
      <c r="AD486" s="20"/>
      <c r="AE486" s="20"/>
      <c r="AF486" s="20"/>
      <c r="AG486" s="66"/>
      <c r="AH486" s="66"/>
      <c r="AI486" s="66"/>
      <c r="AJ486" s="66"/>
      <c r="AK486" s="66"/>
      <c r="AL486" s="20"/>
    </row>
    <row r="487" spans="4:38" s="2" customFormat="1" ht="15.75" customHeight="1">
      <c r="D487" s="17"/>
      <c r="E487" s="28"/>
      <c r="F487" s="28"/>
      <c r="G487" s="28"/>
      <c r="H487" s="28"/>
      <c r="I487" s="28"/>
      <c r="J487" s="28"/>
      <c r="K487" s="28"/>
      <c r="L487" s="28"/>
      <c r="M487" s="28"/>
      <c r="N487" s="74"/>
      <c r="O487" s="18"/>
      <c r="P487" s="18"/>
      <c r="Q487" s="18"/>
      <c r="R487" s="18"/>
      <c r="S487" s="18"/>
      <c r="T487" s="18"/>
      <c r="U487" s="18"/>
      <c r="V487" s="18"/>
      <c r="W487" s="18"/>
      <c r="X487" s="18"/>
      <c r="Y487" s="18"/>
      <c r="Z487" s="18"/>
      <c r="AA487" s="18"/>
      <c r="AB487" s="20"/>
      <c r="AC487" s="20"/>
      <c r="AD487" s="20"/>
      <c r="AE487" s="20"/>
      <c r="AF487" s="20"/>
      <c r="AG487" s="66"/>
      <c r="AH487" s="66"/>
      <c r="AI487" s="66"/>
      <c r="AJ487" s="66"/>
      <c r="AK487" s="66"/>
      <c r="AL487" s="20"/>
    </row>
    <row r="488" spans="4:38" s="2" customFormat="1" ht="15.75" customHeight="1">
      <c r="D488" s="17"/>
      <c r="E488" s="28"/>
      <c r="F488" s="28"/>
      <c r="G488" s="28"/>
      <c r="H488" s="28"/>
      <c r="I488" s="28"/>
      <c r="J488" s="28"/>
      <c r="K488" s="28"/>
      <c r="L488" s="28"/>
      <c r="M488" s="28"/>
      <c r="N488" s="74"/>
      <c r="O488" s="18"/>
      <c r="P488" s="18"/>
      <c r="Q488" s="18"/>
      <c r="R488" s="18"/>
      <c r="S488" s="18"/>
      <c r="T488" s="18"/>
      <c r="U488" s="18"/>
      <c r="V488" s="18"/>
      <c r="W488" s="18"/>
      <c r="X488" s="18"/>
      <c r="Y488" s="18"/>
      <c r="Z488" s="18"/>
      <c r="AA488" s="18"/>
      <c r="AB488" s="20"/>
      <c r="AC488" s="20"/>
      <c r="AD488" s="20"/>
      <c r="AE488" s="20"/>
      <c r="AF488" s="20"/>
      <c r="AG488" s="66"/>
      <c r="AH488" s="66"/>
      <c r="AI488" s="66"/>
      <c r="AJ488" s="66"/>
      <c r="AK488" s="66"/>
      <c r="AL488" s="20"/>
    </row>
    <row r="489" spans="4:38" s="2" customFormat="1" ht="15.75" customHeight="1">
      <c r="D489" s="17"/>
      <c r="E489" s="28"/>
      <c r="F489" s="28"/>
      <c r="G489" s="28"/>
      <c r="H489" s="28"/>
      <c r="I489" s="28"/>
      <c r="J489" s="28"/>
      <c r="K489" s="28"/>
      <c r="L489" s="28"/>
      <c r="M489" s="28"/>
      <c r="N489" s="74"/>
      <c r="O489" s="18"/>
      <c r="P489" s="18"/>
      <c r="Q489" s="18"/>
      <c r="R489" s="18"/>
      <c r="S489" s="18"/>
      <c r="T489" s="18"/>
      <c r="U489" s="18"/>
      <c r="V489" s="18"/>
      <c r="W489" s="18"/>
      <c r="X489" s="18"/>
      <c r="Y489" s="18"/>
      <c r="Z489" s="18"/>
      <c r="AA489" s="18"/>
      <c r="AB489" s="20"/>
      <c r="AC489" s="20"/>
      <c r="AD489" s="20"/>
      <c r="AE489" s="20"/>
      <c r="AF489" s="20"/>
      <c r="AG489" s="66"/>
      <c r="AH489" s="66"/>
      <c r="AI489" s="66"/>
      <c r="AJ489" s="66"/>
      <c r="AK489" s="66"/>
      <c r="AL489" s="20"/>
    </row>
    <row r="490" spans="4:38" s="2" customFormat="1" ht="15.75" customHeight="1">
      <c r="D490" s="17"/>
      <c r="E490" s="28"/>
      <c r="F490" s="28"/>
      <c r="G490" s="28"/>
      <c r="H490" s="28"/>
      <c r="I490" s="28"/>
      <c r="J490" s="28"/>
      <c r="K490" s="28"/>
      <c r="L490" s="28"/>
      <c r="M490" s="28"/>
      <c r="N490" s="74"/>
      <c r="O490" s="18"/>
      <c r="P490" s="18"/>
      <c r="Q490" s="18"/>
      <c r="R490" s="18"/>
      <c r="S490" s="18"/>
      <c r="T490" s="18"/>
      <c r="U490" s="18"/>
      <c r="V490" s="18"/>
      <c r="W490" s="18"/>
      <c r="X490" s="18"/>
      <c r="Y490" s="18"/>
      <c r="Z490" s="18"/>
      <c r="AA490" s="18"/>
      <c r="AB490" s="20"/>
      <c r="AC490" s="20"/>
      <c r="AD490" s="20"/>
      <c r="AE490" s="20"/>
      <c r="AF490" s="20"/>
      <c r="AG490" s="66"/>
      <c r="AH490" s="66"/>
      <c r="AI490" s="66"/>
      <c r="AJ490" s="66"/>
      <c r="AK490" s="66"/>
      <c r="AL490" s="20"/>
    </row>
    <row r="491" spans="4:38" s="2" customFormat="1" ht="15.75" customHeight="1">
      <c r="D491" s="17"/>
      <c r="E491" s="28"/>
      <c r="F491" s="28"/>
      <c r="G491" s="28"/>
      <c r="H491" s="28"/>
      <c r="I491" s="28"/>
      <c r="J491" s="28"/>
      <c r="K491" s="28"/>
      <c r="L491" s="28"/>
      <c r="M491" s="28"/>
      <c r="N491" s="74"/>
      <c r="O491" s="18"/>
      <c r="P491" s="18"/>
      <c r="Q491" s="18"/>
      <c r="R491" s="18"/>
      <c r="S491" s="18"/>
      <c r="T491" s="18"/>
      <c r="U491" s="18"/>
      <c r="V491" s="18"/>
      <c r="W491" s="18"/>
      <c r="X491" s="18"/>
      <c r="Y491" s="18"/>
      <c r="Z491" s="18"/>
      <c r="AA491" s="18"/>
      <c r="AB491" s="20"/>
      <c r="AC491" s="20"/>
      <c r="AD491" s="20"/>
      <c r="AE491" s="20"/>
      <c r="AF491" s="20"/>
      <c r="AG491" s="66"/>
      <c r="AH491" s="66"/>
      <c r="AI491" s="66"/>
      <c r="AJ491" s="66"/>
      <c r="AK491" s="66"/>
      <c r="AL491" s="20"/>
    </row>
    <row r="492" spans="4:38" s="2" customFormat="1" ht="15.75" customHeight="1">
      <c r="D492" s="17"/>
      <c r="E492" s="28"/>
      <c r="F492" s="28"/>
      <c r="G492" s="28"/>
      <c r="H492" s="28"/>
      <c r="I492" s="28"/>
      <c r="J492" s="28"/>
      <c r="K492" s="28"/>
      <c r="L492" s="28"/>
      <c r="M492" s="28"/>
      <c r="N492" s="74"/>
      <c r="O492" s="18"/>
      <c r="P492" s="18"/>
      <c r="Q492" s="18"/>
      <c r="R492" s="18"/>
      <c r="S492" s="18"/>
      <c r="T492" s="18"/>
      <c r="U492" s="18"/>
      <c r="V492" s="18"/>
      <c r="W492" s="18"/>
      <c r="X492" s="18"/>
      <c r="Y492" s="18"/>
      <c r="Z492" s="18"/>
      <c r="AA492" s="18"/>
      <c r="AB492" s="20"/>
      <c r="AC492" s="20"/>
      <c r="AD492" s="20"/>
      <c r="AE492" s="20"/>
      <c r="AF492" s="20"/>
      <c r="AG492" s="66"/>
      <c r="AH492" s="66"/>
      <c r="AI492" s="66"/>
      <c r="AJ492" s="66"/>
      <c r="AK492" s="66"/>
      <c r="AL492" s="20"/>
    </row>
    <row r="493" spans="4:38" s="2" customFormat="1" ht="15.75" customHeight="1">
      <c r="D493" s="17"/>
      <c r="E493" s="28"/>
      <c r="F493" s="28"/>
      <c r="G493" s="28"/>
      <c r="H493" s="28"/>
      <c r="I493" s="28"/>
      <c r="J493" s="28"/>
      <c r="K493" s="28"/>
      <c r="L493" s="28"/>
      <c r="M493" s="28"/>
      <c r="N493" s="74"/>
      <c r="O493" s="18"/>
      <c r="P493" s="18"/>
      <c r="Q493" s="18"/>
      <c r="R493" s="18"/>
      <c r="S493" s="18"/>
      <c r="T493" s="18"/>
      <c r="U493" s="18"/>
      <c r="V493" s="18"/>
      <c r="W493" s="18"/>
      <c r="X493" s="18"/>
      <c r="Y493" s="18"/>
      <c r="Z493" s="18"/>
      <c r="AA493" s="18"/>
      <c r="AB493" s="20"/>
      <c r="AC493" s="20"/>
      <c r="AD493" s="20"/>
      <c r="AE493" s="20"/>
      <c r="AF493" s="20"/>
      <c r="AG493" s="66"/>
      <c r="AH493" s="66"/>
      <c r="AI493" s="66"/>
      <c r="AJ493" s="66"/>
      <c r="AK493" s="66"/>
      <c r="AL493" s="20"/>
    </row>
    <row r="494" spans="4:38" s="2" customFormat="1" ht="15.75" customHeight="1">
      <c r="D494" s="17"/>
      <c r="E494" s="28"/>
      <c r="F494" s="28"/>
      <c r="G494" s="28"/>
      <c r="H494" s="28"/>
      <c r="I494" s="28"/>
      <c r="J494" s="28"/>
      <c r="K494" s="28"/>
      <c r="L494" s="28"/>
      <c r="M494" s="28"/>
      <c r="N494" s="74"/>
      <c r="O494" s="18"/>
      <c r="P494" s="18"/>
      <c r="Q494" s="18"/>
      <c r="R494" s="18"/>
      <c r="S494" s="18"/>
      <c r="T494" s="18"/>
      <c r="U494" s="18"/>
      <c r="V494" s="18"/>
      <c r="W494" s="18"/>
      <c r="X494" s="18"/>
      <c r="Y494" s="18"/>
      <c r="Z494" s="18"/>
      <c r="AA494" s="18"/>
      <c r="AB494" s="20"/>
      <c r="AC494" s="20"/>
      <c r="AD494" s="20"/>
      <c r="AE494" s="20"/>
      <c r="AF494" s="20"/>
      <c r="AG494" s="66"/>
      <c r="AH494" s="66"/>
      <c r="AI494" s="66"/>
      <c r="AJ494" s="66"/>
      <c r="AK494" s="66"/>
      <c r="AL494" s="20"/>
    </row>
    <row r="495" spans="4:38" s="2" customFormat="1" ht="15.75" customHeight="1">
      <c r="D495" s="17"/>
      <c r="E495" s="28"/>
      <c r="F495" s="28"/>
      <c r="G495" s="28"/>
      <c r="H495" s="28"/>
      <c r="I495" s="28"/>
      <c r="J495" s="28"/>
      <c r="K495" s="28"/>
      <c r="L495" s="28"/>
      <c r="M495" s="28"/>
      <c r="N495" s="74"/>
      <c r="O495" s="18"/>
      <c r="P495" s="18"/>
      <c r="Q495" s="18"/>
      <c r="R495" s="18"/>
      <c r="S495" s="18"/>
      <c r="T495" s="18"/>
      <c r="U495" s="18"/>
      <c r="V495" s="18"/>
      <c r="W495" s="18"/>
      <c r="X495" s="18"/>
      <c r="Y495" s="18"/>
      <c r="Z495" s="18"/>
      <c r="AA495" s="18"/>
      <c r="AB495" s="20"/>
      <c r="AC495" s="20"/>
      <c r="AD495" s="20"/>
      <c r="AE495" s="20"/>
      <c r="AF495" s="20"/>
      <c r="AG495" s="66"/>
      <c r="AH495" s="66"/>
      <c r="AI495" s="66"/>
      <c r="AJ495" s="66"/>
      <c r="AK495" s="66"/>
      <c r="AL495" s="20"/>
    </row>
    <row r="496" spans="4:38" s="2" customFormat="1" ht="15.75" customHeight="1">
      <c r="D496" s="17"/>
      <c r="E496" s="28"/>
      <c r="F496" s="28"/>
      <c r="G496" s="28"/>
      <c r="H496" s="28"/>
      <c r="I496" s="28"/>
      <c r="J496" s="28"/>
      <c r="K496" s="28"/>
      <c r="L496" s="28"/>
      <c r="M496" s="28"/>
      <c r="N496" s="74"/>
      <c r="O496" s="18"/>
      <c r="P496" s="18"/>
      <c r="Q496" s="18"/>
      <c r="R496" s="18"/>
      <c r="S496" s="18"/>
      <c r="T496" s="18"/>
      <c r="U496" s="18"/>
      <c r="V496" s="18"/>
      <c r="W496" s="18"/>
      <c r="X496" s="18"/>
      <c r="Y496" s="18"/>
      <c r="Z496" s="18"/>
      <c r="AA496" s="18"/>
      <c r="AB496" s="20"/>
      <c r="AC496" s="20"/>
      <c r="AD496" s="20"/>
      <c r="AE496" s="20"/>
      <c r="AF496" s="20"/>
      <c r="AG496" s="66"/>
      <c r="AH496" s="66"/>
      <c r="AI496" s="66"/>
      <c r="AJ496" s="66"/>
      <c r="AK496" s="66"/>
      <c r="AL496" s="20"/>
    </row>
    <row r="497" spans="4:38" s="2" customFormat="1" ht="15.75" customHeight="1">
      <c r="D497" s="17"/>
      <c r="E497" s="28"/>
      <c r="F497" s="28"/>
      <c r="G497" s="28"/>
      <c r="H497" s="28"/>
      <c r="I497" s="28"/>
      <c r="J497" s="28"/>
      <c r="K497" s="28"/>
      <c r="L497" s="28"/>
      <c r="M497" s="28"/>
      <c r="N497" s="74"/>
      <c r="O497" s="18"/>
      <c r="P497" s="18"/>
      <c r="Q497" s="18"/>
      <c r="R497" s="18"/>
      <c r="S497" s="18"/>
      <c r="T497" s="18"/>
      <c r="U497" s="18"/>
      <c r="V497" s="18"/>
      <c r="W497" s="18"/>
      <c r="X497" s="18"/>
      <c r="Y497" s="18"/>
      <c r="Z497" s="18"/>
      <c r="AA497" s="18"/>
      <c r="AB497" s="20"/>
      <c r="AC497" s="20"/>
      <c r="AD497" s="20"/>
      <c r="AE497" s="20"/>
      <c r="AF497" s="20"/>
      <c r="AG497" s="66"/>
      <c r="AH497" s="66"/>
      <c r="AI497" s="66"/>
      <c r="AJ497" s="66"/>
      <c r="AK497" s="66"/>
      <c r="AL497" s="20"/>
    </row>
    <row r="498" spans="4:38" s="2" customFormat="1" ht="15.75" customHeight="1">
      <c r="D498" s="17"/>
      <c r="E498" s="28"/>
      <c r="F498" s="28"/>
      <c r="G498" s="28"/>
      <c r="H498" s="28"/>
      <c r="I498" s="28"/>
      <c r="J498" s="28"/>
      <c r="K498" s="28"/>
      <c r="L498" s="28"/>
      <c r="M498" s="28"/>
      <c r="N498" s="74"/>
      <c r="O498" s="18"/>
      <c r="P498" s="18"/>
      <c r="Q498" s="18"/>
      <c r="R498" s="18"/>
      <c r="S498" s="18"/>
      <c r="T498" s="18"/>
      <c r="U498" s="18"/>
      <c r="V498" s="18"/>
      <c r="W498" s="18"/>
      <c r="X498" s="18"/>
      <c r="Y498" s="18"/>
      <c r="Z498" s="18"/>
      <c r="AA498" s="18"/>
      <c r="AB498" s="20"/>
      <c r="AC498" s="20"/>
      <c r="AD498" s="20"/>
      <c r="AE498" s="20"/>
      <c r="AF498" s="20"/>
      <c r="AG498" s="66"/>
      <c r="AH498" s="66"/>
      <c r="AI498" s="66"/>
      <c r="AJ498" s="66"/>
      <c r="AK498" s="66"/>
      <c r="AL498" s="20"/>
    </row>
    <row r="499" spans="4:38" s="2" customFormat="1" ht="15.75" customHeight="1">
      <c r="D499" s="17"/>
      <c r="E499" s="28"/>
      <c r="F499" s="28"/>
      <c r="G499" s="28"/>
      <c r="H499" s="28"/>
      <c r="I499" s="28"/>
      <c r="J499" s="28"/>
      <c r="K499" s="28"/>
      <c r="L499" s="28"/>
      <c r="M499" s="28"/>
      <c r="N499" s="74"/>
      <c r="O499" s="18"/>
      <c r="P499" s="18"/>
      <c r="Q499" s="18"/>
      <c r="R499" s="18"/>
      <c r="S499" s="18"/>
      <c r="T499" s="18"/>
      <c r="U499" s="18"/>
      <c r="V499" s="18"/>
      <c r="W499" s="18"/>
      <c r="X499" s="18"/>
      <c r="Y499" s="18"/>
      <c r="Z499" s="18"/>
      <c r="AA499" s="18"/>
      <c r="AB499" s="20"/>
      <c r="AC499" s="20"/>
      <c r="AD499" s="20"/>
      <c r="AE499" s="20"/>
      <c r="AF499" s="20"/>
      <c r="AG499" s="66"/>
      <c r="AH499" s="66"/>
      <c r="AI499" s="66"/>
      <c r="AJ499" s="66"/>
      <c r="AK499" s="66"/>
      <c r="AL499" s="20"/>
    </row>
    <row r="500" spans="4:38" s="2" customFormat="1" ht="15.75" customHeight="1">
      <c r="D500" s="17"/>
      <c r="E500" s="28"/>
      <c r="F500" s="28"/>
      <c r="G500" s="28"/>
      <c r="H500" s="28"/>
      <c r="I500" s="28"/>
      <c r="J500" s="28"/>
      <c r="K500" s="28"/>
      <c r="L500" s="28"/>
      <c r="M500" s="28"/>
      <c r="N500" s="74"/>
      <c r="O500" s="18"/>
      <c r="P500" s="18"/>
      <c r="Q500" s="18"/>
      <c r="R500" s="18"/>
      <c r="S500" s="18"/>
      <c r="T500" s="18"/>
      <c r="U500" s="18"/>
      <c r="V500" s="18"/>
      <c r="W500" s="18"/>
      <c r="X500" s="18"/>
      <c r="Y500" s="18"/>
      <c r="Z500" s="18"/>
      <c r="AA500" s="18"/>
      <c r="AB500" s="20"/>
      <c r="AC500" s="20"/>
      <c r="AD500" s="20"/>
      <c r="AE500" s="20"/>
      <c r="AF500" s="20"/>
      <c r="AG500" s="66"/>
      <c r="AH500" s="66"/>
      <c r="AI500" s="66"/>
      <c r="AJ500" s="66"/>
      <c r="AK500" s="66"/>
      <c r="AL500" s="20"/>
    </row>
    <row r="501" spans="4:38" s="2" customFormat="1" ht="15.75" customHeight="1">
      <c r="D501" s="17"/>
      <c r="E501" s="28"/>
      <c r="F501" s="28"/>
      <c r="G501" s="28"/>
      <c r="H501" s="28"/>
      <c r="I501" s="28"/>
      <c r="J501" s="28"/>
      <c r="K501" s="28"/>
      <c r="L501" s="28"/>
      <c r="M501" s="28"/>
      <c r="N501" s="74"/>
      <c r="O501" s="18"/>
      <c r="P501" s="18"/>
      <c r="Q501" s="18"/>
      <c r="R501" s="18"/>
      <c r="S501" s="18"/>
      <c r="T501" s="18"/>
      <c r="U501" s="18"/>
      <c r="V501" s="18"/>
      <c r="W501" s="18"/>
      <c r="X501" s="18"/>
      <c r="Y501" s="18"/>
      <c r="Z501" s="18"/>
      <c r="AA501" s="18"/>
      <c r="AB501" s="20"/>
      <c r="AC501" s="20"/>
      <c r="AD501" s="20"/>
      <c r="AE501" s="20"/>
      <c r="AF501" s="20"/>
      <c r="AG501" s="66"/>
      <c r="AH501" s="66"/>
      <c r="AI501" s="66"/>
      <c r="AJ501" s="66"/>
      <c r="AK501" s="66"/>
      <c r="AL501" s="20"/>
    </row>
    <row r="502" spans="4:38" s="2" customFormat="1" ht="15.75" customHeight="1">
      <c r="D502" s="17"/>
      <c r="E502" s="28"/>
      <c r="F502" s="28"/>
      <c r="G502" s="28"/>
      <c r="H502" s="28"/>
      <c r="I502" s="28"/>
      <c r="J502" s="28"/>
      <c r="K502" s="28"/>
      <c r="L502" s="28"/>
      <c r="M502" s="28"/>
      <c r="N502" s="74"/>
      <c r="O502" s="18"/>
      <c r="P502" s="18"/>
      <c r="Q502" s="18"/>
      <c r="R502" s="18"/>
      <c r="S502" s="18"/>
      <c r="T502" s="18"/>
      <c r="U502" s="18"/>
      <c r="V502" s="18"/>
      <c r="W502" s="18"/>
      <c r="X502" s="18"/>
      <c r="Y502" s="18"/>
      <c r="Z502" s="18"/>
      <c r="AA502" s="18"/>
      <c r="AB502" s="20"/>
      <c r="AC502" s="20"/>
      <c r="AD502" s="20"/>
      <c r="AE502" s="20"/>
      <c r="AF502" s="20"/>
      <c r="AG502" s="66"/>
      <c r="AH502" s="66"/>
      <c r="AI502" s="66"/>
      <c r="AJ502" s="66"/>
      <c r="AK502" s="66"/>
      <c r="AL502" s="20"/>
    </row>
    <row r="503" spans="4:38" s="2" customFormat="1" ht="15.75" customHeight="1">
      <c r="D503" s="17"/>
      <c r="E503" s="28"/>
      <c r="F503" s="28"/>
      <c r="G503" s="28"/>
      <c r="H503" s="28"/>
      <c r="I503" s="28"/>
      <c r="J503" s="28"/>
      <c r="K503" s="28"/>
      <c r="L503" s="28"/>
      <c r="M503" s="28"/>
      <c r="N503" s="74"/>
      <c r="O503" s="18"/>
      <c r="P503" s="18"/>
      <c r="Q503" s="18"/>
      <c r="R503" s="18"/>
      <c r="S503" s="18"/>
      <c r="T503" s="18"/>
      <c r="U503" s="18"/>
      <c r="V503" s="18"/>
      <c r="W503" s="18"/>
      <c r="X503" s="18"/>
      <c r="Y503" s="18"/>
      <c r="Z503" s="18"/>
      <c r="AA503" s="18"/>
      <c r="AB503" s="20"/>
      <c r="AC503" s="20"/>
      <c r="AD503" s="20"/>
      <c r="AE503" s="20"/>
      <c r="AF503" s="20"/>
      <c r="AG503" s="66"/>
      <c r="AH503" s="66"/>
      <c r="AI503" s="66"/>
      <c r="AJ503" s="66"/>
      <c r="AK503" s="66"/>
      <c r="AL503" s="20"/>
    </row>
    <row r="504" spans="4:38" s="2" customFormat="1" ht="15.75" customHeight="1">
      <c r="D504" s="17"/>
      <c r="E504" s="28"/>
      <c r="F504" s="28"/>
      <c r="G504" s="28"/>
      <c r="H504" s="28"/>
      <c r="I504" s="28"/>
      <c r="J504" s="28"/>
      <c r="K504" s="28"/>
      <c r="L504" s="28"/>
      <c r="M504" s="28"/>
      <c r="N504" s="74"/>
      <c r="O504" s="18"/>
      <c r="P504" s="18"/>
      <c r="Q504" s="18"/>
      <c r="R504" s="18"/>
      <c r="S504" s="18"/>
      <c r="T504" s="18"/>
      <c r="U504" s="18"/>
      <c r="V504" s="18"/>
      <c r="W504" s="18"/>
      <c r="X504" s="18"/>
      <c r="Y504" s="18"/>
      <c r="Z504" s="18"/>
      <c r="AA504" s="18"/>
      <c r="AB504" s="20"/>
      <c r="AC504" s="20"/>
      <c r="AD504" s="20"/>
      <c r="AE504" s="20"/>
      <c r="AF504" s="20"/>
      <c r="AG504" s="66"/>
      <c r="AH504" s="66"/>
      <c r="AI504" s="66"/>
      <c r="AJ504" s="66"/>
      <c r="AK504" s="66"/>
      <c r="AL504" s="20"/>
    </row>
    <row r="505" spans="4:38" s="2" customFormat="1" ht="15.75" customHeight="1">
      <c r="D505" s="17"/>
      <c r="E505" s="28"/>
      <c r="F505" s="28"/>
      <c r="G505" s="28"/>
      <c r="H505" s="28"/>
      <c r="I505" s="28"/>
      <c r="J505" s="28"/>
      <c r="K505" s="28"/>
      <c r="L505" s="28"/>
      <c r="M505" s="28"/>
      <c r="N505" s="74"/>
      <c r="O505" s="18"/>
      <c r="P505" s="18"/>
      <c r="Q505" s="18"/>
      <c r="R505" s="18"/>
      <c r="S505" s="18"/>
      <c r="T505" s="18"/>
      <c r="U505" s="18"/>
      <c r="V505" s="18"/>
      <c r="W505" s="18"/>
      <c r="X505" s="18"/>
      <c r="Y505" s="18"/>
      <c r="Z505" s="18"/>
      <c r="AA505" s="18"/>
      <c r="AB505" s="20"/>
      <c r="AC505" s="20"/>
      <c r="AD505" s="20"/>
      <c r="AE505" s="20"/>
      <c r="AF505" s="20"/>
      <c r="AG505" s="66"/>
      <c r="AH505" s="66"/>
      <c r="AI505" s="66"/>
      <c r="AJ505" s="66"/>
      <c r="AK505" s="66"/>
      <c r="AL505" s="20"/>
    </row>
    <row r="506" spans="4:38" s="2" customFormat="1" ht="15.75" customHeight="1">
      <c r="D506" s="17"/>
      <c r="E506" s="28"/>
      <c r="F506" s="28"/>
      <c r="G506" s="28"/>
      <c r="H506" s="28"/>
      <c r="I506" s="28"/>
      <c r="J506" s="28"/>
      <c r="K506" s="28"/>
      <c r="L506" s="28"/>
      <c r="M506" s="28"/>
      <c r="N506" s="74"/>
      <c r="O506" s="18"/>
      <c r="P506" s="18"/>
      <c r="Q506" s="18"/>
      <c r="R506" s="18"/>
      <c r="S506" s="18"/>
      <c r="T506" s="18"/>
      <c r="U506" s="18"/>
      <c r="V506" s="18"/>
      <c r="W506" s="18"/>
      <c r="X506" s="18"/>
      <c r="Y506" s="18"/>
      <c r="Z506" s="18"/>
      <c r="AA506" s="18"/>
      <c r="AB506" s="20"/>
      <c r="AC506" s="20"/>
      <c r="AD506" s="20"/>
      <c r="AE506" s="20"/>
      <c r="AF506" s="20"/>
      <c r="AG506" s="66"/>
      <c r="AH506" s="66"/>
      <c r="AI506" s="66"/>
      <c r="AJ506" s="66"/>
      <c r="AK506" s="66"/>
      <c r="AL506" s="20"/>
    </row>
    <row r="507" spans="4:38" s="2" customFormat="1" ht="15.75" customHeight="1">
      <c r="D507" s="17"/>
      <c r="E507" s="28"/>
      <c r="F507" s="28"/>
      <c r="G507" s="28"/>
      <c r="H507" s="28"/>
      <c r="I507" s="28"/>
      <c r="J507" s="28"/>
      <c r="K507" s="28"/>
      <c r="L507" s="28"/>
      <c r="M507" s="28"/>
      <c r="N507" s="74"/>
      <c r="O507" s="18"/>
      <c r="P507" s="18"/>
      <c r="Q507" s="18"/>
      <c r="R507" s="18"/>
      <c r="S507" s="18"/>
      <c r="T507" s="18"/>
      <c r="U507" s="18"/>
      <c r="V507" s="18"/>
      <c r="W507" s="18"/>
      <c r="X507" s="18"/>
      <c r="Y507" s="18"/>
      <c r="Z507" s="18"/>
      <c r="AA507" s="18"/>
      <c r="AB507" s="20"/>
      <c r="AC507" s="20"/>
      <c r="AD507" s="20"/>
      <c r="AE507" s="20"/>
      <c r="AF507" s="20"/>
      <c r="AG507" s="66"/>
      <c r="AH507" s="66"/>
      <c r="AI507" s="66"/>
      <c r="AJ507" s="66"/>
      <c r="AK507" s="66"/>
      <c r="AL507" s="20"/>
    </row>
    <row r="508" spans="4:38" s="2" customFormat="1" ht="15.75" customHeight="1">
      <c r="D508" s="17"/>
      <c r="E508" s="28"/>
      <c r="F508" s="28"/>
      <c r="G508" s="28"/>
      <c r="H508" s="28"/>
      <c r="I508" s="28"/>
      <c r="J508" s="28"/>
      <c r="K508" s="28"/>
      <c r="L508" s="28"/>
      <c r="M508" s="28"/>
      <c r="N508" s="74"/>
      <c r="O508" s="18"/>
      <c r="P508" s="18"/>
      <c r="Q508" s="18"/>
      <c r="R508" s="18"/>
      <c r="S508" s="18"/>
      <c r="T508" s="18"/>
      <c r="U508" s="18"/>
      <c r="V508" s="18"/>
      <c r="W508" s="18"/>
      <c r="X508" s="18"/>
      <c r="Y508" s="18"/>
      <c r="Z508" s="18"/>
      <c r="AA508" s="18"/>
      <c r="AB508" s="20"/>
      <c r="AC508" s="20"/>
      <c r="AD508" s="20"/>
      <c r="AE508" s="20"/>
      <c r="AF508" s="20"/>
      <c r="AG508" s="66"/>
      <c r="AH508" s="66"/>
      <c r="AI508" s="66"/>
      <c r="AJ508" s="66"/>
      <c r="AK508" s="66"/>
      <c r="AL508" s="20"/>
    </row>
    <row r="509" spans="4:38" s="2" customFormat="1" ht="15.75" customHeight="1">
      <c r="D509" s="17"/>
      <c r="E509" s="28"/>
      <c r="F509" s="28"/>
      <c r="G509" s="28"/>
      <c r="H509" s="28"/>
      <c r="I509" s="28"/>
      <c r="J509" s="28"/>
      <c r="K509" s="28"/>
      <c r="L509" s="28"/>
      <c r="M509" s="28"/>
      <c r="N509" s="74"/>
      <c r="O509" s="18"/>
      <c r="P509" s="18"/>
      <c r="Q509" s="18"/>
      <c r="R509" s="18"/>
      <c r="S509" s="18"/>
      <c r="T509" s="18"/>
      <c r="U509" s="18"/>
      <c r="V509" s="18"/>
      <c r="W509" s="18"/>
      <c r="X509" s="18"/>
      <c r="Y509" s="18"/>
      <c r="Z509" s="18"/>
      <c r="AA509" s="18"/>
      <c r="AB509" s="20"/>
      <c r="AC509" s="20"/>
      <c r="AD509" s="20"/>
      <c r="AE509" s="20"/>
      <c r="AF509" s="20"/>
      <c r="AG509" s="66"/>
      <c r="AH509" s="66"/>
      <c r="AI509" s="66"/>
      <c r="AJ509" s="66"/>
      <c r="AK509" s="66"/>
      <c r="AL509" s="20"/>
    </row>
    <row r="510" spans="4:38" s="2" customFormat="1" ht="15.75" customHeight="1">
      <c r="D510" s="17"/>
      <c r="E510" s="28"/>
      <c r="F510" s="28"/>
      <c r="G510" s="28"/>
      <c r="H510" s="28"/>
      <c r="I510" s="28"/>
      <c r="J510" s="28"/>
      <c r="K510" s="28"/>
      <c r="L510" s="28"/>
      <c r="M510" s="28"/>
      <c r="N510" s="74"/>
      <c r="O510" s="18"/>
      <c r="P510" s="18"/>
      <c r="Q510" s="18"/>
      <c r="R510" s="18"/>
      <c r="S510" s="18"/>
      <c r="T510" s="18"/>
      <c r="U510" s="18"/>
      <c r="V510" s="18"/>
      <c r="W510" s="18"/>
      <c r="X510" s="18"/>
      <c r="Y510" s="18"/>
      <c r="Z510" s="18"/>
      <c r="AA510" s="18"/>
      <c r="AB510" s="20"/>
      <c r="AC510" s="20"/>
      <c r="AD510" s="20"/>
      <c r="AE510" s="20"/>
      <c r="AF510" s="20"/>
      <c r="AG510" s="66"/>
      <c r="AH510" s="66"/>
      <c r="AI510" s="66"/>
      <c r="AJ510" s="66"/>
      <c r="AK510" s="66"/>
      <c r="AL510" s="20"/>
    </row>
    <row r="511" spans="4:38" s="2" customFormat="1" ht="15.75" customHeight="1">
      <c r="D511" s="17"/>
      <c r="E511" s="28"/>
      <c r="F511" s="28"/>
      <c r="G511" s="28"/>
      <c r="H511" s="28"/>
      <c r="I511" s="28"/>
      <c r="J511" s="28"/>
      <c r="K511" s="28"/>
      <c r="L511" s="28"/>
      <c r="M511" s="28"/>
      <c r="N511" s="74"/>
      <c r="O511" s="18"/>
      <c r="P511" s="18"/>
      <c r="Q511" s="18"/>
      <c r="R511" s="18"/>
      <c r="S511" s="18"/>
      <c r="T511" s="18"/>
      <c r="U511" s="18"/>
      <c r="V511" s="18"/>
      <c r="W511" s="18"/>
      <c r="X511" s="18"/>
      <c r="Y511" s="18"/>
      <c r="Z511" s="18"/>
      <c r="AA511" s="18"/>
      <c r="AB511" s="20"/>
      <c r="AC511" s="20"/>
      <c r="AD511" s="20"/>
      <c r="AE511" s="20"/>
      <c r="AF511" s="20"/>
      <c r="AG511" s="66"/>
      <c r="AH511" s="66"/>
      <c r="AI511" s="66"/>
      <c r="AJ511" s="66"/>
      <c r="AK511" s="66"/>
      <c r="AL511" s="20"/>
    </row>
    <row r="512" spans="4:38" s="2" customFormat="1" ht="15.75" customHeight="1">
      <c r="D512" s="17"/>
      <c r="E512" s="28"/>
      <c r="F512" s="28"/>
      <c r="G512" s="28"/>
      <c r="H512" s="28"/>
      <c r="I512" s="28"/>
      <c r="J512" s="28"/>
      <c r="K512" s="28"/>
      <c r="L512" s="28"/>
      <c r="M512" s="28"/>
      <c r="N512" s="74"/>
      <c r="O512" s="18"/>
      <c r="P512" s="18"/>
      <c r="Q512" s="18"/>
      <c r="R512" s="18"/>
      <c r="S512" s="18"/>
      <c r="T512" s="18"/>
      <c r="U512" s="18"/>
      <c r="V512" s="18"/>
      <c r="W512" s="18"/>
      <c r="X512" s="18"/>
      <c r="Y512" s="18"/>
      <c r="Z512" s="18"/>
      <c r="AA512" s="18"/>
      <c r="AB512" s="20"/>
      <c r="AC512" s="20"/>
      <c r="AD512" s="20"/>
      <c r="AE512" s="20"/>
      <c r="AF512" s="20"/>
      <c r="AG512" s="66"/>
      <c r="AH512" s="66"/>
      <c r="AI512" s="66"/>
      <c r="AJ512" s="66"/>
      <c r="AK512" s="66"/>
      <c r="AL512" s="20"/>
    </row>
    <row r="513" spans="4:38" s="2" customFormat="1" ht="15.75" customHeight="1">
      <c r="D513" s="17"/>
      <c r="E513" s="28"/>
      <c r="F513" s="28"/>
      <c r="G513" s="28"/>
      <c r="H513" s="28"/>
      <c r="I513" s="28"/>
      <c r="J513" s="28"/>
      <c r="K513" s="28"/>
      <c r="L513" s="28"/>
      <c r="M513" s="28"/>
      <c r="N513" s="74"/>
      <c r="O513" s="18"/>
      <c r="P513" s="18"/>
      <c r="Q513" s="18"/>
      <c r="R513" s="18"/>
      <c r="S513" s="18"/>
      <c r="T513" s="18"/>
      <c r="U513" s="18"/>
      <c r="V513" s="18"/>
      <c r="W513" s="18"/>
      <c r="X513" s="18"/>
      <c r="Y513" s="18"/>
      <c r="Z513" s="18"/>
      <c r="AA513" s="18"/>
      <c r="AB513" s="20"/>
      <c r="AC513" s="20"/>
      <c r="AD513" s="20"/>
      <c r="AE513" s="20"/>
      <c r="AF513" s="20"/>
      <c r="AG513" s="66"/>
      <c r="AH513" s="66"/>
      <c r="AI513" s="66"/>
      <c r="AJ513" s="66"/>
      <c r="AK513" s="66"/>
      <c r="AL513" s="20"/>
    </row>
    <row r="514" spans="4:38" s="2" customFormat="1" ht="15.75" customHeight="1">
      <c r="D514" s="17"/>
      <c r="E514" s="28"/>
      <c r="F514" s="28"/>
      <c r="G514" s="28"/>
      <c r="H514" s="28"/>
      <c r="I514" s="28"/>
      <c r="J514" s="28"/>
      <c r="K514" s="28"/>
      <c r="L514" s="28"/>
      <c r="M514" s="28"/>
      <c r="N514" s="74"/>
      <c r="O514" s="18"/>
      <c r="P514" s="18"/>
      <c r="Q514" s="18"/>
      <c r="R514" s="18"/>
      <c r="S514" s="18"/>
      <c r="T514" s="18"/>
      <c r="U514" s="18"/>
      <c r="V514" s="18"/>
      <c r="W514" s="18"/>
      <c r="X514" s="18"/>
      <c r="Y514" s="18"/>
      <c r="Z514" s="18"/>
      <c r="AA514" s="18"/>
      <c r="AB514" s="20"/>
      <c r="AC514" s="20"/>
      <c r="AD514" s="20"/>
      <c r="AE514" s="20"/>
      <c r="AF514" s="20"/>
      <c r="AG514" s="66"/>
      <c r="AH514" s="66"/>
      <c r="AI514" s="66"/>
      <c r="AJ514" s="66"/>
      <c r="AK514" s="66"/>
      <c r="AL514" s="20"/>
    </row>
    <row r="515" spans="4:38" s="2" customFormat="1" ht="15.75" customHeight="1">
      <c r="D515" s="17"/>
      <c r="E515" s="28"/>
      <c r="F515" s="28"/>
      <c r="G515" s="28"/>
      <c r="H515" s="28"/>
      <c r="I515" s="28"/>
      <c r="J515" s="28"/>
      <c r="K515" s="28"/>
      <c r="L515" s="28"/>
      <c r="M515" s="28"/>
      <c r="N515" s="74"/>
      <c r="O515" s="18"/>
      <c r="P515" s="18"/>
      <c r="Q515" s="18"/>
      <c r="R515" s="18"/>
      <c r="S515" s="18"/>
      <c r="T515" s="18"/>
      <c r="U515" s="18"/>
      <c r="V515" s="18"/>
      <c r="W515" s="18"/>
      <c r="X515" s="18"/>
      <c r="Y515" s="18"/>
      <c r="Z515" s="18"/>
      <c r="AA515" s="18"/>
      <c r="AB515" s="20"/>
      <c r="AC515" s="20"/>
      <c r="AD515" s="20"/>
      <c r="AE515" s="20"/>
      <c r="AF515" s="20"/>
      <c r="AG515" s="66"/>
      <c r="AH515" s="66"/>
      <c r="AI515" s="66"/>
      <c r="AJ515" s="66"/>
      <c r="AK515" s="66"/>
      <c r="AL515" s="20"/>
    </row>
    <row r="516" spans="4:38" s="2" customFormat="1" ht="15.75" customHeight="1">
      <c r="D516" s="17"/>
      <c r="E516" s="28"/>
      <c r="F516" s="28"/>
      <c r="G516" s="28"/>
      <c r="H516" s="28"/>
      <c r="I516" s="28"/>
      <c r="J516" s="28"/>
      <c r="K516" s="28"/>
      <c r="L516" s="28"/>
      <c r="M516" s="28"/>
      <c r="N516" s="74"/>
      <c r="O516" s="18"/>
      <c r="P516" s="18"/>
      <c r="Q516" s="18"/>
      <c r="R516" s="18"/>
      <c r="S516" s="18"/>
      <c r="T516" s="18"/>
      <c r="U516" s="18"/>
      <c r="V516" s="18"/>
      <c r="W516" s="18"/>
      <c r="X516" s="18"/>
      <c r="Y516" s="18"/>
      <c r="Z516" s="18"/>
      <c r="AA516" s="18"/>
      <c r="AB516" s="20"/>
      <c r="AC516" s="20"/>
      <c r="AD516" s="20"/>
      <c r="AE516" s="20"/>
      <c r="AF516" s="20"/>
      <c r="AG516" s="66"/>
      <c r="AH516" s="66"/>
      <c r="AI516" s="66"/>
      <c r="AJ516" s="66"/>
      <c r="AK516" s="66"/>
      <c r="AL516" s="20"/>
    </row>
    <row r="517" spans="4:38" s="2" customFormat="1" ht="15.75" customHeight="1">
      <c r="D517" s="17"/>
      <c r="E517" s="28"/>
      <c r="F517" s="28"/>
      <c r="G517" s="28"/>
      <c r="H517" s="28"/>
      <c r="I517" s="28"/>
      <c r="J517" s="28"/>
      <c r="K517" s="28"/>
      <c r="L517" s="28"/>
      <c r="M517" s="28"/>
      <c r="N517" s="74"/>
      <c r="O517" s="18"/>
      <c r="P517" s="18"/>
      <c r="Q517" s="18"/>
      <c r="R517" s="18"/>
      <c r="S517" s="18"/>
      <c r="T517" s="18"/>
      <c r="U517" s="18"/>
      <c r="V517" s="18"/>
      <c r="W517" s="18"/>
      <c r="X517" s="18"/>
      <c r="Y517" s="18"/>
      <c r="Z517" s="18"/>
      <c r="AA517" s="18"/>
      <c r="AB517" s="20"/>
      <c r="AC517" s="20"/>
      <c r="AD517" s="20"/>
      <c r="AE517" s="20"/>
      <c r="AF517" s="20"/>
      <c r="AG517" s="66"/>
      <c r="AH517" s="66"/>
      <c r="AI517" s="66"/>
      <c r="AJ517" s="66"/>
      <c r="AK517" s="66"/>
      <c r="AL517" s="20"/>
    </row>
    <row r="518" spans="4:38" s="2" customFormat="1" ht="15.75" customHeight="1">
      <c r="D518" s="17"/>
      <c r="E518" s="28"/>
      <c r="F518" s="28"/>
      <c r="G518" s="28"/>
      <c r="H518" s="28"/>
      <c r="I518" s="28"/>
      <c r="J518" s="28"/>
      <c r="K518" s="28"/>
      <c r="L518" s="28"/>
      <c r="M518" s="28"/>
      <c r="N518" s="74"/>
      <c r="O518" s="18"/>
      <c r="P518" s="18"/>
      <c r="Q518" s="18"/>
      <c r="R518" s="18"/>
      <c r="S518" s="18"/>
      <c r="T518" s="18"/>
      <c r="U518" s="18"/>
      <c r="V518" s="18"/>
      <c r="W518" s="18"/>
      <c r="X518" s="18"/>
      <c r="Y518" s="18"/>
      <c r="Z518" s="18"/>
      <c r="AA518" s="18"/>
      <c r="AB518" s="20"/>
      <c r="AC518" s="20"/>
      <c r="AD518" s="20"/>
      <c r="AE518" s="20"/>
      <c r="AF518" s="20"/>
      <c r="AG518" s="66"/>
      <c r="AH518" s="66"/>
      <c r="AI518" s="66"/>
      <c r="AJ518" s="66"/>
      <c r="AK518" s="66"/>
      <c r="AL518" s="20"/>
    </row>
    <row r="519" spans="4:38" s="2" customFormat="1" ht="15.75" customHeight="1">
      <c r="D519" s="17"/>
      <c r="E519" s="28"/>
      <c r="F519" s="28"/>
      <c r="G519" s="28"/>
      <c r="H519" s="28"/>
      <c r="I519" s="28"/>
      <c r="J519" s="28"/>
      <c r="K519" s="28"/>
      <c r="L519" s="28"/>
      <c r="M519" s="28"/>
      <c r="N519" s="74"/>
      <c r="O519" s="18"/>
      <c r="P519" s="18"/>
      <c r="Q519" s="18"/>
      <c r="R519" s="18"/>
      <c r="S519" s="18"/>
      <c r="T519" s="18"/>
      <c r="U519" s="18"/>
      <c r="V519" s="18"/>
      <c r="W519" s="18"/>
      <c r="X519" s="18"/>
      <c r="Y519" s="18"/>
      <c r="Z519" s="18"/>
      <c r="AA519" s="18"/>
      <c r="AB519" s="20"/>
      <c r="AC519" s="20"/>
      <c r="AD519" s="20"/>
      <c r="AE519" s="20"/>
      <c r="AF519" s="20"/>
      <c r="AG519" s="66"/>
      <c r="AH519" s="66"/>
      <c r="AI519" s="66"/>
      <c r="AJ519" s="66"/>
      <c r="AK519" s="66"/>
      <c r="AL519" s="20"/>
    </row>
    <row r="520" spans="4:38" s="2" customFormat="1" ht="15.75" customHeight="1">
      <c r="D520" s="17"/>
      <c r="E520" s="28"/>
      <c r="F520" s="28"/>
      <c r="G520" s="28"/>
      <c r="H520" s="28"/>
      <c r="I520" s="28"/>
      <c r="J520" s="28"/>
      <c r="K520" s="28"/>
      <c r="L520" s="28"/>
      <c r="M520" s="28"/>
      <c r="N520" s="74"/>
      <c r="O520" s="18"/>
      <c r="P520" s="18"/>
      <c r="Q520" s="18"/>
      <c r="R520" s="18"/>
      <c r="S520" s="18"/>
      <c r="T520" s="18"/>
      <c r="U520" s="18"/>
      <c r="V520" s="18"/>
      <c r="W520" s="18"/>
      <c r="X520" s="18"/>
      <c r="Y520" s="18"/>
      <c r="Z520" s="18"/>
      <c r="AA520" s="18"/>
      <c r="AB520" s="20"/>
      <c r="AC520" s="20"/>
      <c r="AD520" s="20"/>
      <c r="AE520" s="20"/>
      <c r="AF520" s="20"/>
      <c r="AG520" s="66"/>
      <c r="AH520" s="66"/>
      <c r="AI520" s="66"/>
      <c r="AJ520" s="66"/>
      <c r="AK520" s="66"/>
      <c r="AL520" s="20"/>
    </row>
    <row r="521" spans="4:38" s="2" customFormat="1" ht="15.75" customHeight="1">
      <c r="D521" s="17"/>
      <c r="E521" s="28"/>
      <c r="F521" s="28"/>
      <c r="G521" s="28"/>
      <c r="H521" s="28"/>
      <c r="I521" s="28"/>
      <c r="J521" s="28"/>
      <c r="K521" s="28"/>
      <c r="L521" s="28"/>
      <c r="M521" s="28"/>
      <c r="N521" s="74"/>
      <c r="O521" s="18"/>
      <c r="P521" s="18"/>
      <c r="Q521" s="18"/>
      <c r="R521" s="18"/>
      <c r="S521" s="18"/>
      <c r="T521" s="18"/>
      <c r="U521" s="18"/>
      <c r="V521" s="18"/>
      <c r="W521" s="18"/>
      <c r="X521" s="18"/>
      <c r="Y521" s="18"/>
      <c r="Z521" s="18"/>
      <c r="AA521" s="18"/>
      <c r="AB521" s="20"/>
      <c r="AC521" s="20"/>
      <c r="AD521" s="20"/>
      <c r="AE521" s="20"/>
      <c r="AF521" s="20"/>
      <c r="AG521" s="66"/>
      <c r="AH521" s="66"/>
      <c r="AI521" s="66"/>
      <c r="AJ521" s="66"/>
      <c r="AK521" s="66"/>
      <c r="AL521" s="20"/>
    </row>
    <row r="522" spans="4:38" s="2" customFormat="1" ht="15.75" customHeight="1">
      <c r="D522" s="17"/>
      <c r="E522" s="28"/>
      <c r="F522" s="28"/>
      <c r="G522" s="28"/>
      <c r="H522" s="28"/>
      <c r="I522" s="28"/>
      <c r="J522" s="28"/>
      <c r="K522" s="28"/>
      <c r="L522" s="28"/>
      <c r="M522" s="28"/>
      <c r="N522" s="74"/>
      <c r="O522" s="18"/>
      <c r="P522" s="18"/>
      <c r="Q522" s="18"/>
      <c r="R522" s="18"/>
      <c r="S522" s="18"/>
      <c r="T522" s="18"/>
      <c r="U522" s="18"/>
      <c r="V522" s="18"/>
      <c r="W522" s="18"/>
      <c r="X522" s="18"/>
      <c r="Y522" s="18"/>
      <c r="Z522" s="18"/>
      <c r="AA522" s="18"/>
      <c r="AB522" s="20"/>
      <c r="AC522" s="20"/>
      <c r="AD522" s="20"/>
      <c r="AE522" s="20"/>
      <c r="AF522" s="20"/>
      <c r="AG522" s="66"/>
      <c r="AH522" s="66"/>
      <c r="AI522" s="66"/>
      <c r="AJ522" s="66"/>
      <c r="AK522" s="66"/>
      <c r="AL522" s="20"/>
    </row>
    <row r="523" spans="4:38" s="2" customFormat="1" ht="15.75" customHeight="1">
      <c r="D523" s="17"/>
      <c r="E523" s="28"/>
      <c r="F523" s="28"/>
      <c r="G523" s="28"/>
      <c r="H523" s="28"/>
      <c r="I523" s="28"/>
      <c r="J523" s="28"/>
      <c r="K523" s="28"/>
      <c r="L523" s="28"/>
      <c r="M523" s="28"/>
      <c r="N523" s="74"/>
      <c r="O523" s="18"/>
      <c r="P523" s="18"/>
      <c r="Q523" s="18"/>
      <c r="R523" s="18"/>
      <c r="S523" s="18"/>
      <c r="T523" s="18"/>
      <c r="U523" s="18"/>
      <c r="V523" s="18"/>
      <c r="W523" s="18"/>
      <c r="X523" s="18"/>
      <c r="Y523" s="18"/>
      <c r="Z523" s="18"/>
      <c r="AA523" s="18"/>
      <c r="AB523" s="20"/>
      <c r="AC523" s="20"/>
      <c r="AD523" s="20"/>
      <c r="AE523" s="20"/>
      <c r="AF523" s="20"/>
      <c r="AG523" s="66"/>
      <c r="AH523" s="66"/>
      <c r="AI523" s="66"/>
      <c r="AJ523" s="66"/>
      <c r="AK523" s="66"/>
      <c r="AL523" s="20"/>
    </row>
    <row r="524" spans="4:38" s="2" customFormat="1" ht="15.75" customHeight="1">
      <c r="D524" s="17"/>
      <c r="E524" s="28"/>
      <c r="F524" s="28"/>
      <c r="G524" s="28"/>
      <c r="H524" s="28"/>
      <c r="I524" s="28"/>
      <c r="J524" s="28"/>
      <c r="K524" s="28"/>
      <c r="L524" s="28"/>
      <c r="M524" s="28"/>
      <c r="N524" s="74"/>
      <c r="O524" s="18"/>
      <c r="P524" s="18"/>
      <c r="Q524" s="18"/>
      <c r="R524" s="18"/>
      <c r="S524" s="18"/>
      <c r="T524" s="18"/>
      <c r="U524" s="18"/>
      <c r="V524" s="18"/>
      <c r="W524" s="18"/>
      <c r="X524" s="18"/>
      <c r="Y524" s="18"/>
      <c r="Z524" s="18"/>
      <c r="AA524" s="18"/>
      <c r="AB524" s="20"/>
      <c r="AC524" s="20"/>
      <c r="AD524" s="20"/>
      <c r="AE524" s="20"/>
      <c r="AF524" s="20"/>
      <c r="AG524" s="66"/>
      <c r="AH524" s="66"/>
      <c r="AI524" s="66"/>
      <c r="AJ524" s="66"/>
      <c r="AK524" s="66"/>
      <c r="AL524" s="20"/>
    </row>
    <row r="525" spans="4:38" s="2" customFormat="1" ht="15.75" customHeight="1">
      <c r="D525" s="17"/>
      <c r="E525" s="28"/>
      <c r="F525" s="28"/>
      <c r="G525" s="28"/>
      <c r="H525" s="28"/>
      <c r="I525" s="28"/>
      <c r="J525" s="28"/>
      <c r="K525" s="28"/>
      <c r="L525" s="28"/>
      <c r="M525" s="28"/>
      <c r="N525" s="74"/>
      <c r="O525" s="18"/>
      <c r="P525" s="18"/>
      <c r="Q525" s="18"/>
      <c r="R525" s="18"/>
      <c r="S525" s="18"/>
      <c r="T525" s="18"/>
      <c r="U525" s="18"/>
      <c r="V525" s="18"/>
      <c r="W525" s="18"/>
      <c r="X525" s="18"/>
      <c r="Y525" s="18"/>
      <c r="Z525" s="18"/>
      <c r="AA525" s="18"/>
      <c r="AB525" s="20"/>
      <c r="AC525" s="20"/>
      <c r="AD525" s="20"/>
      <c r="AE525" s="20"/>
      <c r="AF525" s="20"/>
      <c r="AG525" s="66"/>
      <c r="AH525" s="66"/>
      <c r="AI525" s="66"/>
      <c r="AJ525" s="66"/>
      <c r="AK525" s="66"/>
      <c r="AL525" s="20"/>
    </row>
    <row r="526" spans="4:38" s="2" customFormat="1" ht="15.75" customHeight="1">
      <c r="D526" s="17"/>
      <c r="E526" s="28"/>
      <c r="F526" s="28"/>
      <c r="G526" s="28"/>
      <c r="H526" s="28"/>
      <c r="I526" s="28"/>
      <c r="J526" s="28"/>
      <c r="K526" s="28"/>
      <c r="L526" s="28"/>
      <c r="M526" s="28"/>
      <c r="N526" s="74"/>
      <c r="O526" s="18"/>
      <c r="P526" s="18"/>
      <c r="Q526" s="18"/>
      <c r="R526" s="18"/>
      <c r="S526" s="18"/>
      <c r="T526" s="18"/>
      <c r="U526" s="18"/>
      <c r="V526" s="18"/>
      <c r="W526" s="18"/>
      <c r="X526" s="18"/>
      <c r="Y526" s="18"/>
      <c r="Z526" s="18"/>
      <c r="AA526" s="18"/>
      <c r="AB526" s="20"/>
      <c r="AC526" s="20"/>
      <c r="AD526" s="20"/>
      <c r="AE526" s="20"/>
      <c r="AF526" s="20"/>
      <c r="AG526" s="66"/>
      <c r="AH526" s="66"/>
      <c r="AI526" s="66"/>
      <c r="AJ526" s="66"/>
      <c r="AK526" s="66"/>
      <c r="AL526" s="20"/>
    </row>
    <row r="527" spans="4:38" s="2" customFormat="1" ht="15.75" customHeight="1">
      <c r="D527" s="17"/>
      <c r="E527" s="28"/>
      <c r="F527" s="28"/>
      <c r="G527" s="28"/>
      <c r="H527" s="28"/>
      <c r="I527" s="28"/>
      <c r="J527" s="28"/>
      <c r="K527" s="28"/>
      <c r="L527" s="28"/>
      <c r="M527" s="28"/>
      <c r="N527" s="74"/>
      <c r="O527" s="18"/>
      <c r="P527" s="18"/>
      <c r="Q527" s="18"/>
      <c r="R527" s="18"/>
      <c r="S527" s="18"/>
      <c r="T527" s="18"/>
      <c r="U527" s="18"/>
      <c r="V527" s="18"/>
      <c r="W527" s="18"/>
      <c r="X527" s="18"/>
      <c r="Y527" s="18"/>
      <c r="Z527" s="18"/>
      <c r="AA527" s="18"/>
      <c r="AB527" s="20"/>
      <c r="AC527" s="20"/>
      <c r="AD527" s="20"/>
      <c r="AE527" s="20"/>
      <c r="AF527" s="20"/>
      <c r="AG527" s="66"/>
      <c r="AH527" s="66"/>
      <c r="AI527" s="66"/>
      <c r="AJ527" s="66"/>
      <c r="AK527" s="66"/>
      <c r="AL527" s="20"/>
    </row>
    <row r="528" spans="4:38" s="2" customFormat="1" ht="15.75" customHeight="1">
      <c r="D528" s="17"/>
      <c r="E528" s="28"/>
      <c r="F528" s="28"/>
      <c r="G528" s="28"/>
      <c r="H528" s="28"/>
      <c r="I528" s="28"/>
      <c r="J528" s="28"/>
      <c r="K528" s="28"/>
      <c r="L528" s="28"/>
      <c r="M528" s="28"/>
      <c r="N528" s="74"/>
      <c r="O528" s="18"/>
      <c r="P528" s="18"/>
      <c r="Q528" s="18"/>
      <c r="R528" s="18"/>
      <c r="S528" s="18"/>
      <c r="T528" s="18"/>
      <c r="U528" s="18"/>
      <c r="V528" s="18"/>
      <c r="W528" s="18"/>
      <c r="X528" s="18"/>
      <c r="Y528" s="18"/>
      <c r="Z528" s="18"/>
      <c r="AA528" s="18"/>
      <c r="AB528" s="20"/>
      <c r="AC528" s="20"/>
      <c r="AD528" s="20"/>
      <c r="AE528" s="20"/>
      <c r="AF528" s="20"/>
      <c r="AG528" s="66"/>
      <c r="AH528" s="66"/>
      <c r="AI528" s="66"/>
      <c r="AJ528" s="66"/>
      <c r="AK528" s="66"/>
      <c r="AL528" s="20"/>
    </row>
    <row r="529" spans="4:38" s="2" customFormat="1" ht="15.75" customHeight="1">
      <c r="D529" s="17"/>
      <c r="E529" s="28"/>
      <c r="F529" s="28"/>
      <c r="G529" s="28"/>
      <c r="H529" s="28"/>
      <c r="I529" s="28"/>
      <c r="J529" s="28"/>
      <c r="K529" s="28"/>
      <c r="L529" s="28"/>
      <c r="M529" s="28"/>
      <c r="N529" s="74"/>
      <c r="O529" s="18"/>
      <c r="P529" s="18"/>
      <c r="Q529" s="18"/>
      <c r="R529" s="18"/>
      <c r="S529" s="18"/>
      <c r="T529" s="18"/>
      <c r="U529" s="18"/>
      <c r="V529" s="18"/>
      <c r="W529" s="18"/>
      <c r="X529" s="18"/>
      <c r="Y529" s="18"/>
      <c r="Z529" s="18"/>
      <c r="AA529" s="18"/>
      <c r="AB529" s="20"/>
      <c r="AC529" s="20"/>
      <c r="AD529" s="20"/>
      <c r="AE529" s="20"/>
      <c r="AF529" s="20"/>
      <c r="AG529" s="66"/>
      <c r="AH529" s="66"/>
      <c r="AI529" s="66"/>
      <c r="AJ529" s="66"/>
      <c r="AK529" s="66"/>
      <c r="AL529" s="20"/>
    </row>
    <row r="530" spans="4:38" s="2" customFormat="1" ht="15.75" customHeight="1">
      <c r="D530" s="17"/>
      <c r="E530" s="28"/>
      <c r="F530" s="28"/>
      <c r="G530" s="28"/>
      <c r="H530" s="28"/>
      <c r="I530" s="28"/>
      <c r="J530" s="28"/>
      <c r="K530" s="28"/>
      <c r="L530" s="28"/>
      <c r="M530" s="28"/>
      <c r="N530" s="74"/>
      <c r="O530" s="18"/>
      <c r="P530" s="18"/>
      <c r="Q530" s="18"/>
      <c r="R530" s="18"/>
      <c r="S530" s="18"/>
      <c r="T530" s="18"/>
      <c r="U530" s="18"/>
      <c r="V530" s="18"/>
      <c r="W530" s="18"/>
      <c r="X530" s="18"/>
      <c r="Y530" s="18"/>
      <c r="Z530" s="18"/>
      <c r="AA530" s="18"/>
      <c r="AB530" s="20"/>
      <c r="AC530" s="20"/>
      <c r="AD530" s="20"/>
      <c r="AE530" s="20"/>
      <c r="AF530" s="20"/>
      <c r="AG530" s="66"/>
      <c r="AH530" s="66"/>
      <c r="AI530" s="66"/>
      <c r="AJ530" s="66"/>
      <c r="AK530" s="66"/>
      <c r="AL530" s="20"/>
    </row>
    <row r="531" spans="4:38" s="2" customFormat="1" ht="15.75" customHeight="1">
      <c r="D531" s="17"/>
      <c r="E531" s="28"/>
      <c r="F531" s="28"/>
      <c r="G531" s="28"/>
      <c r="H531" s="28"/>
      <c r="I531" s="28"/>
      <c r="J531" s="28"/>
      <c r="K531" s="28"/>
      <c r="L531" s="28"/>
      <c r="M531" s="28"/>
      <c r="N531" s="74"/>
      <c r="O531" s="18"/>
      <c r="P531" s="18"/>
      <c r="Q531" s="18"/>
      <c r="R531" s="18"/>
      <c r="S531" s="18"/>
      <c r="T531" s="18"/>
      <c r="U531" s="18"/>
      <c r="V531" s="18"/>
      <c r="W531" s="18"/>
      <c r="X531" s="18"/>
      <c r="Y531" s="18"/>
      <c r="Z531" s="18"/>
      <c r="AA531" s="18"/>
      <c r="AB531" s="20"/>
      <c r="AC531" s="20"/>
      <c r="AD531" s="20"/>
      <c r="AE531" s="20"/>
      <c r="AF531" s="20"/>
      <c r="AG531" s="66"/>
      <c r="AH531" s="66"/>
      <c r="AI531" s="66"/>
      <c r="AJ531" s="66"/>
      <c r="AK531" s="66"/>
      <c r="AL531" s="20"/>
    </row>
    <row r="532" spans="4:38" s="2" customFormat="1" ht="15.75" customHeight="1">
      <c r="D532" s="17"/>
      <c r="E532" s="28"/>
      <c r="F532" s="28"/>
      <c r="G532" s="28"/>
      <c r="H532" s="28"/>
      <c r="I532" s="28"/>
      <c r="J532" s="28"/>
      <c r="K532" s="28"/>
      <c r="L532" s="28"/>
      <c r="M532" s="28"/>
      <c r="N532" s="74"/>
      <c r="O532" s="18"/>
      <c r="P532" s="18"/>
      <c r="Q532" s="18"/>
      <c r="R532" s="18"/>
      <c r="S532" s="18"/>
      <c r="T532" s="18"/>
      <c r="U532" s="18"/>
      <c r="V532" s="18"/>
      <c r="W532" s="18"/>
      <c r="X532" s="18"/>
      <c r="Y532" s="18"/>
      <c r="Z532" s="18"/>
      <c r="AA532" s="18"/>
      <c r="AB532" s="20"/>
      <c r="AC532" s="20"/>
      <c r="AD532" s="20"/>
      <c r="AE532" s="20"/>
      <c r="AF532" s="20"/>
      <c r="AG532" s="66"/>
      <c r="AH532" s="66"/>
      <c r="AI532" s="66"/>
      <c r="AJ532" s="66"/>
      <c r="AK532" s="66"/>
      <c r="AL532" s="20"/>
    </row>
    <row r="533" spans="4:38" s="2" customFormat="1" ht="15.75" customHeight="1">
      <c r="D533" s="17"/>
      <c r="E533" s="28"/>
      <c r="F533" s="28"/>
      <c r="G533" s="28"/>
      <c r="H533" s="28"/>
      <c r="I533" s="28"/>
      <c r="J533" s="28"/>
      <c r="K533" s="28"/>
      <c r="L533" s="28"/>
      <c r="M533" s="28"/>
      <c r="N533" s="74"/>
      <c r="O533" s="18"/>
      <c r="P533" s="18"/>
      <c r="Q533" s="18"/>
      <c r="R533" s="18"/>
      <c r="S533" s="18"/>
      <c r="T533" s="18"/>
      <c r="U533" s="18"/>
      <c r="V533" s="18"/>
      <c r="W533" s="18"/>
      <c r="X533" s="18"/>
      <c r="Y533" s="18"/>
      <c r="Z533" s="18"/>
      <c r="AA533" s="18"/>
      <c r="AB533" s="20"/>
      <c r="AC533" s="20"/>
      <c r="AD533" s="20"/>
      <c r="AE533" s="20"/>
      <c r="AF533" s="20"/>
      <c r="AG533" s="66"/>
      <c r="AH533" s="66"/>
      <c r="AI533" s="66"/>
      <c r="AJ533" s="66"/>
      <c r="AK533" s="66"/>
      <c r="AL533" s="20"/>
    </row>
    <row r="534" spans="4:38" s="2" customFormat="1" ht="15.75" customHeight="1">
      <c r="D534" s="17"/>
      <c r="E534" s="28"/>
      <c r="F534" s="28"/>
      <c r="G534" s="28"/>
      <c r="H534" s="28"/>
      <c r="I534" s="28"/>
      <c r="J534" s="28"/>
      <c r="K534" s="28"/>
      <c r="L534" s="28"/>
      <c r="M534" s="28"/>
      <c r="N534" s="74"/>
      <c r="O534" s="18"/>
      <c r="P534" s="18"/>
      <c r="Q534" s="18"/>
      <c r="R534" s="18"/>
      <c r="S534" s="18"/>
      <c r="T534" s="18"/>
      <c r="U534" s="18"/>
      <c r="V534" s="18"/>
      <c r="W534" s="18"/>
      <c r="X534" s="18"/>
      <c r="Y534" s="18"/>
      <c r="Z534" s="18"/>
      <c r="AA534" s="18"/>
      <c r="AB534" s="20"/>
      <c r="AC534" s="20"/>
      <c r="AD534" s="20"/>
      <c r="AE534" s="20"/>
      <c r="AF534" s="20"/>
      <c r="AG534" s="66"/>
      <c r="AH534" s="66"/>
      <c r="AI534" s="66"/>
      <c r="AJ534" s="66"/>
      <c r="AK534" s="66"/>
      <c r="AL534" s="20"/>
    </row>
    <row r="535" spans="4:38" s="2" customFormat="1" ht="15.75" customHeight="1">
      <c r="D535" s="17"/>
      <c r="E535" s="28"/>
      <c r="F535" s="28"/>
      <c r="G535" s="28"/>
      <c r="H535" s="28"/>
      <c r="I535" s="28"/>
      <c r="J535" s="28"/>
      <c r="K535" s="28"/>
      <c r="L535" s="28"/>
      <c r="M535" s="28"/>
      <c r="N535" s="74"/>
      <c r="O535" s="18"/>
      <c r="P535" s="18"/>
      <c r="Q535" s="18"/>
      <c r="R535" s="18"/>
      <c r="S535" s="18"/>
      <c r="T535" s="18"/>
      <c r="U535" s="18"/>
      <c r="V535" s="18"/>
      <c r="W535" s="18"/>
      <c r="X535" s="18"/>
      <c r="Y535" s="18"/>
      <c r="Z535" s="18"/>
      <c r="AA535" s="18"/>
      <c r="AB535" s="20"/>
      <c r="AC535" s="20"/>
      <c r="AD535" s="20"/>
      <c r="AE535" s="20"/>
      <c r="AF535" s="20"/>
      <c r="AG535" s="66"/>
      <c r="AH535" s="66"/>
      <c r="AI535" s="66"/>
      <c r="AJ535" s="66"/>
      <c r="AK535" s="66"/>
      <c r="AL535" s="20"/>
    </row>
    <row r="536" spans="4:38" s="2" customFormat="1" ht="15.75" customHeight="1">
      <c r="D536" s="17"/>
      <c r="E536" s="28"/>
      <c r="F536" s="28"/>
      <c r="G536" s="28"/>
      <c r="H536" s="28"/>
      <c r="I536" s="28"/>
      <c r="J536" s="28"/>
      <c r="K536" s="28"/>
      <c r="L536" s="28"/>
      <c r="M536" s="28"/>
      <c r="N536" s="74"/>
      <c r="O536" s="18"/>
      <c r="P536" s="18"/>
      <c r="Q536" s="18"/>
      <c r="R536" s="18"/>
      <c r="S536" s="18"/>
      <c r="T536" s="18"/>
      <c r="U536" s="18"/>
      <c r="V536" s="18"/>
      <c r="W536" s="18"/>
      <c r="X536" s="18"/>
      <c r="Y536" s="18"/>
      <c r="Z536" s="18"/>
      <c r="AA536" s="18"/>
      <c r="AB536" s="20"/>
      <c r="AC536" s="20"/>
      <c r="AD536" s="20"/>
      <c r="AE536" s="20"/>
      <c r="AF536" s="20"/>
      <c r="AG536" s="66"/>
      <c r="AH536" s="66"/>
      <c r="AI536" s="66"/>
      <c r="AJ536" s="66"/>
      <c r="AK536" s="66"/>
      <c r="AL536" s="20"/>
    </row>
    <row r="537" spans="4:38" s="2" customFormat="1" ht="15.75" customHeight="1">
      <c r="D537" s="17"/>
      <c r="E537" s="28"/>
      <c r="F537" s="28"/>
      <c r="G537" s="28"/>
      <c r="H537" s="28"/>
      <c r="I537" s="28"/>
      <c r="J537" s="28"/>
      <c r="K537" s="28"/>
      <c r="L537" s="28"/>
      <c r="M537" s="28"/>
      <c r="N537" s="74"/>
      <c r="O537" s="18"/>
      <c r="P537" s="18"/>
      <c r="Q537" s="18"/>
      <c r="R537" s="18"/>
      <c r="S537" s="18"/>
      <c r="T537" s="18"/>
      <c r="U537" s="18"/>
      <c r="V537" s="18"/>
      <c r="W537" s="18"/>
      <c r="X537" s="18"/>
      <c r="Y537" s="18"/>
      <c r="Z537" s="18"/>
      <c r="AA537" s="18"/>
      <c r="AB537" s="20"/>
      <c r="AC537" s="20"/>
      <c r="AD537" s="20"/>
      <c r="AE537" s="20"/>
      <c r="AF537" s="20"/>
      <c r="AG537" s="66"/>
      <c r="AH537" s="66"/>
      <c r="AI537" s="66"/>
      <c r="AJ537" s="66"/>
      <c r="AK537" s="66"/>
      <c r="AL537" s="20"/>
    </row>
    <row r="538" spans="4:38" s="2" customFormat="1" ht="15.75" customHeight="1">
      <c r="D538" s="17"/>
      <c r="E538" s="28"/>
      <c r="F538" s="28"/>
      <c r="G538" s="28"/>
      <c r="H538" s="28"/>
      <c r="I538" s="28"/>
      <c r="J538" s="28"/>
      <c r="K538" s="28"/>
      <c r="L538" s="28"/>
      <c r="M538" s="28"/>
      <c r="N538" s="74"/>
      <c r="O538" s="18"/>
      <c r="P538" s="18"/>
      <c r="Q538" s="18"/>
      <c r="R538" s="18"/>
      <c r="S538" s="18"/>
      <c r="T538" s="18"/>
      <c r="U538" s="18"/>
      <c r="V538" s="18"/>
      <c r="W538" s="18"/>
      <c r="X538" s="18"/>
      <c r="Y538" s="18"/>
      <c r="Z538" s="18"/>
      <c r="AA538" s="18"/>
      <c r="AB538" s="20"/>
      <c r="AC538" s="20"/>
      <c r="AD538" s="20"/>
      <c r="AE538" s="20"/>
      <c r="AF538" s="20"/>
      <c r="AG538" s="66"/>
      <c r="AH538" s="66"/>
      <c r="AI538" s="66"/>
      <c r="AJ538" s="66"/>
      <c r="AK538" s="66"/>
      <c r="AL538" s="20"/>
    </row>
    <row r="539" spans="4:38" s="2" customFormat="1" ht="15.75" customHeight="1">
      <c r="D539" s="17"/>
      <c r="E539" s="28"/>
      <c r="F539" s="28"/>
      <c r="G539" s="28"/>
      <c r="H539" s="28"/>
      <c r="I539" s="28"/>
      <c r="J539" s="28"/>
      <c r="K539" s="28"/>
      <c r="L539" s="28"/>
      <c r="M539" s="28"/>
      <c r="N539" s="74"/>
      <c r="O539" s="18"/>
      <c r="P539" s="18"/>
      <c r="Q539" s="18"/>
      <c r="R539" s="18"/>
      <c r="S539" s="18"/>
      <c r="T539" s="18"/>
      <c r="U539" s="18"/>
      <c r="V539" s="18"/>
      <c r="W539" s="18"/>
      <c r="X539" s="18"/>
      <c r="Y539" s="18"/>
      <c r="Z539" s="18"/>
      <c r="AA539" s="18"/>
      <c r="AB539" s="20"/>
      <c r="AC539" s="20"/>
      <c r="AD539" s="20"/>
      <c r="AE539" s="20"/>
      <c r="AF539" s="20"/>
      <c r="AG539" s="66"/>
      <c r="AH539" s="66"/>
      <c r="AI539" s="66"/>
      <c r="AJ539" s="66"/>
      <c r="AK539" s="66"/>
      <c r="AL539" s="20"/>
    </row>
    <row r="540" spans="4:38" s="2" customFormat="1" ht="15.75" customHeight="1">
      <c r="D540" s="17"/>
      <c r="E540" s="28"/>
      <c r="F540" s="28"/>
      <c r="G540" s="28"/>
      <c r="H540" s="28"/>
      <c r="I540" s="28"/>
      <c r="J540" s="28"/>
      <c r="K540" s="28"/>
      <c r="L540" s="28"/>
      <c r="M540" s="28"/>
      <c r="N540" s="74"/>
      <c r="O540" s="18"/>
      <c r="P540" s="18"/>
      <c r="Q540" s="18"/>
      <c r="R540" s="18"/>
      <c r="S540" s="18"/>
      <c r="T540" s="18"/>
      <c r="U540" s="18"/>
      <c r="V540" s="18"/>
      <c r="W540" s="18"/>
      <c r="X540" s="18"/>
      <c r="Y540" s="18"/>
      <c r="Z540" s="18"/>
      <c r="AA540" s="18"/>
      <c r="AB540" s="20"/>
      <c r="AC540" s="20"/>
      <c r="AD540" s="20"/>
      <c r="AE540" s="20"/>
      <c r="AF540" s="20"/>
      <c r="AG540" s="66"/>
      <c r="AH540" s="66"/>
      <c r="AI540" s="66"/>
      <c r="AJ540" s="66"/>
      <c r="AK540" s="66"/>
      <c r="AL540" s="20"/>
    </row>
    <row r="541" spans="4:38" s="2" customFormat="1" ht="15.75" customHeight="1">
      <c r="D541" s="17"/>
      <c r="E541" s="28"/>
      <c r="F541" s="28"/>
      <c r="G541" s="28"/>
      <c r="H541" s="28"/>
      <c r="I541" s="28"/>
      <c r="J541" s="28"/>
      <c r="K541" s="28"/>
      <c r="L541" s="28"/>
      <c r="M541" s="28"/>
      <c r="N541" s="74"/>
      <c r="O541" s="18"/>
      <c r="P541" s="18"/>
      <c r="Q541" s="18"/>
      <c r="R541" s="18"/>
      <c r="S541" s="18"/>
      <c r="T541" s="18"/>
      <c r="U541" s="18"/>
      <c r="V541" s="18"/>
      <c r="W541" s="18"/>
      <c r="X541" s="18"/>
      <c r="Y541" s="18"/>
      <c r="Z541" s="18"/>
      <c r="AA541" s="18"/>
      <c r="AB541" s="20"/>
      <c r="AC541" s="20"/>
      <c r="AD541" s="20"/>
      <c r="AE541" s="20"/>
      <c r="AF541" s="20"/>
      <c r="AG541" s="66"/>
      <c r="AH541" s="66"/>
      <c r="AI541" s="66"/>
      <c r="AJ541" s="66"/>
      <c r="AK541" s="66"/>
      <c r="AL541" s="20"/>
    </row>
    <row r="542" spans="4:38" s="2" customFormat="1" ht="15.75" customHeight="1">
      <c r="D542" s="17"/>
      <c r="E542" s="28"/>
      <c r="F542" s="28"/>
      <c r="G542" s="28"/>
      <c r="H542" s="28"/>
      <c r="I542" s="28"/>
      <c r="J542" s="28"/>
      <c r="K542" s="28"/>
      <c r="L542" s="28"/>
      <c r="M542" s="28"/>
      <c r="N542" s="74"/>
      <c r="O542" s="18"/>
      <c r="P542" s="18"/>
      <c r="Q542" s="18"/>
      <c r="R542" s="18"/>
      <c r="S542" s="18"/>
      <c r="T542" s="18"/>
      <c r="U542" s="18"/>
      <c r="V542" s="18"/>
      <c r="W542" s="18"/>
      <c r="X542" s="18"/>
      <c r="Y542" s="18"/>
      <c r="Z542" s="18"/>
      <c r="AA542" s="18"/>
      <c r="AB542" s="20"/>
      <c r="AC542" s="20"/>
      <c r="AD542" s="20"/>
      <c r="AE542" s="20"/>
      <c r="AF542" s="20"/>
      <c r="AG542" s="66"/>
      <c r="AH542" s="66"/>
      <c r="AI542" s="66"/>
      <c r="AJ542" s="66"/>
      <c r="AK542" s="66"/>
      <c r="AL542" s="20"/>
    </row>
    <row r="543" spans="4:38" s="2" customFormat="1" ht="15.75" customHeight="1">
      <c r="D543" s="17"/>
      <c r="E543" s="28"/>
      <c r="F543" s="28"/>
      <c r="G543" s="28"/>
      <c r="H543" s="28"/>
      <c r="I543" s="28"/>
      <c r="J543" s="28"/>
      <c r="K543" s="28"/>
      <c r="L543" s="28"/>
      <c r="M543" s="28"/>
      <c r="N543" s="74"/>
      <c r="O543" s="18"/>
      <c r="P543" s="18"/>
      <c r="Q543" s="18"/>
      <c r="R543" s="18"/>
      <c r="S543" s="18"/>
      <c r="T543" s="18"/>
      <c r="U543" s="18"/>
      <c r="V543" s="18"/>
      <c r="W543" s="18"/>
      <c r="X543" s="18"/>
      <c r="Y543" s="18"/>
      <c r="Z543" s="18"/>
      <c r="AA543" s="18"/>
      <c r="AB543" s="20"/>
      <c r="AC543" s="20"/>
      <c r="AD543" s="20"/>
      <c r="AE543" s="20"/>
      <c r="AF543" s="20"/>
      <c r="AG543" s="66"/>
      <c r="AH543" s="66"/>
      <c r="AI543" s="66"/>
      <c r="AJ543" s="66"/>
      <c r="AK543" s="66"/>
      <c r="AL543" s="20"/>
    </row>
    <row r="544" spans="4:38" s="2" customFormat="1" ht="15.75" customHeight="1">
      <c r="D544" s="17"/>
      <c r="E544" s="28"/>
      <c r="F544" s="28"/>
      <c r="G544" s="28"/>
      <c r="H544" s="28"/>
      <c r="I544" s="28"/>
      <c r="J544" s="28"/>
      <c r="K544" s="28"/>
      <c r="L544" s="28"/>
      <c r="M544" s="28"/>
      <c r="N544" s="74"/>
      <c r="O544" s="18"/>
      <c r="P544" s="18"/>
      <c r="Q544" s="18"/>
      <c r="R544" s="18"/>
      <c r="S544" s="18"/>
      <c r="T544" s="18"/>
      <c r="U544" s="18"/>
      <c r="V544" s="18"/>
      <c r="W544" s="18"/>
      <c r="X544" s="18"/>
      <c r="Y544" s="18"/>
      <c r="Z544" s="18"/>
      <c r="AA544" s="18"/>
      <c r="AB544" s="20"/>
      <c r="AC544" s="20"/>
      <c r="AD544" s="20"/>
      <c r="AE544" s="20"/>
      <c r="AF544" s="20"/>
      <c r="AG544" s="66"/>
      <c r="AH544" s="66"/>
      <c r="AI544" s="66"/>
      <c r="AJ544" s="66"/>
      <c r="AK544" s="66"/>
      <c r="AL544" s="20"/>
    </row>
    <row r="545" spans="4:38" s="2" customFormat="1" ht="15.75" customHeight="1">
      <c r="D545" s="17"/>
      <c r="E545" s="28"/>
      <c r="F545" s="28"/>
      <c r="G545" s="28"/>
      <c r="H545" s="28"/>
      <c r="I545" s="28"/>
      <c r="J545" s="28"/>
      <c r="K545" s="28"/>
      <c r="L545" s="28"/>
      <c r="M545" s="28"/>
      <c r="N545" s="74"/>
      <c r="O545" s="18"/>
      <c r="P545" s="18"/>
      <c r="Q545" s="18"/>
      <c r="R545" s="18"/>
      <c r="S545" s="18"/>
      <c r="T545" s="18"/>
      <c r="U545" s="18"/>
      <c r="V545" s="18"/>
      <c r="W545" s="18"/>
      <c r="X545" s="18"/>
      <c r="Y545" s="18"/>
      <c r="Z545" s="18"/>
      <c r="AA545" s="18"/>
      <c r="AB545" s="20"/>
      <c r="AC545" s="20"/>
      <c r="AD545" s="20"/>
      <c r="AE545" s="20"/>
      <c r="AF545" s="20"/>
      <c r="AG545" s="66"/>
      <c r="AH545" s="66"/>
      <c r="AI545" s="66"/>
      <c r="AJ545" s="66"/>
      <c r="AK545" s="66"/>
      <c r="AL545" s="20"/>
    </row>
    <row r="546" spans="4:38" s="2" customFormat="1" ht="15.75" customHeight="1">
      <c r="D546" s="17"/>
      <c r="E546" s="28"/>
      <c r="F546" s="28"/>
      <c r="G546" s="28"/>
      <c r="H546" s="28"/>
      <c r="I546" s="28"/>
      <c r="J546" s="28"/>
      <c r="K546" s="28"/>
      <c r="L546" s="28"/>
      <c r="M546" s="28"/>
      <c r="N546" s="74"/>
      <c r="O546" s="18"/>
      <c r="P546" s="18"/>
      <c r="Q546" s="18"/>
      <c r="R546" s="18"/>
      <c r="S546" s="18"/>
      <c r="T546" s="18"/>
      <c r="U546" s="18"/>
      <c r="V546" s="18"/>
      <c r="W546" s="18"/>
      <c r="X546" s="18"/>
      <c r="Y546" s="18"/>
      <c r="Z546" s="18"/>
      <c r="AA546" s="18"/>
      <c r="AB546" s="20"/>
      <c r="AC546" s="20"/>
      <c r="AD546" s="20"/>
      <c r="AE546" s="20"/>
      <c r="AF546" s="20"/>
      <c r="AG546" s="66"/>
      <c r="AH546" s="66"/>
      <c r="AI546" s="66"/>
      <c r="AJ546" s="66"/>
      <c r="AK546" s="66"/>
      <c r="AL546" s="20"/>
    </row>
    <row r="547" spans="4:38" s="2" customFormat="1" ht="15.75" customHeight="1">
      <c r="D547" s="17"/>
      <c r="E547" s="28"/>
      <c r="F547" s="28"/>
      <c r="G547" s="28"/>
      <c r="H547" s="28"/>
      <c r="I547" s="28"/>
      <c r="J547" s="28"/>
      <c r="K547" s="28"/>
      <c r="L547" s="28"/>
      <c r="M547" s="28"/>
      <c r="N547" s="74"/>
      <c r="O547" s="18"/>
      <c r="P547" s="18"/>
      <c r="Q547" s="18"/>
      <c r="R547" s="18"/>
      <c r="S547" s="18"/>
      <c r="T547" s="18"/>
      <c r="U547" s="18"/>
      <c r="V547" s="18"/>
      <c r="W547" s="18"/>
      <c r="X547" s="18"/>
      <c r="Y547" s="18"/>
      <c r="Z547" s="18"/>
      <c r="AA547" s="18"/>
      <c r="AB547" s="20"/>
      <c r="AC547" s="20"/>
      <c r="AD547" s="20"/>
      <c r="AE547" s="20"/>
      <c r="AF547" s="20"/>
      <c r="AG547" s="66"/>
      <c r="AH547" s="66"/>
      <c r="AI547" s="66"/>
      <c r="AJ547" s="66"/>
      <c r="AK547" s="66"/>
      <c r="AL547" s="20"/>
    </row>
    <row r="548" spans="4:38" s="2" customFormat="1" ht="15.75" customHeight="1">
      <c r="D548" s="17"/>
      <c r="E548" s="28"/>
      <c r="F548" s="28"/>
      <c r="G548" s="28"/>
      <c r="H548" s="28"/>
      <c r="I548" s="28"/>
      <c r="J548" s="28"/>
      <c r="K548" s="28"/>
      <c r="L548" s="28"/>
      <c r="M548" s="28"/>
      <c r="N548" s="74"/>
      <c r="O548" s="18"/>
      <c r="P548" s="18"/>
      <c r="Q548" s="18"/>
      <c r="R548" s="18"/>
      <c r="S548" s="18"/>
      <c r="T548" s="18"/>
      <c r="U548" s="18"/>
      <c r="V548" s="18"/>
      <c r="W548" s="18"/>
      <c r="X548" s="18"/>
      <c r="Y548" s="18"/>
      <c r="Z548" s="18"/>
      <c r="AA548" s="18"/>
      <c r="AB548" s="20"/>
      <c r="AC548" s="20"/>
      <c r="AD548" s="20"/>
      <c r="AE548" s="20"/>
      <c r="AF548" s="20"/>
      <c r="AG548" s="66"/>
      <c r="AH548" s="66"/>
      <c r="AI548" s="66"/>
      <c r="AJ548" s="66"/>
      <c r="AK548" s="66"/>
      <c r="AL548" s="20"/>
    </row>
    <row r="549" spans="4:38" ht="15.75" customHeight="1">
      <c r="AB549" s="69"/>
      <c r="AC549" s="69"/>
      <c r="AD549" s="69"/>
      <c r="AE549" s="69"/>
      <c r="AF549" s="69"/>
      <c r="AL549" s="69"/>
    </row>
    <row r="550" spans="4:38" ht="15.75" customHeight="1">
      <c r="AB550" s="69"/>
      <c r="AC550" s="69"/>
      <c r="AD550" s="69"/>
      <c r="AE550" s="69"/>
      <c r="AF550" s="69"/>
      <c r="AL550" s="69"/>
    </row>
  </sheetData>
  <autoFilter ref="D5:G15" xr:uid="{5A45724E-01E1-D844-8D4E-8AE5637DD352}"/>
  <sortState ref="AW6:AY13">
    <sortCondition descending="1" ref="AX6:AX13"/>
  </sortState>
  <mergeCells count="1">
    <mergeCell ref="D21:E22"/>
  </mergeCells>
  <pageMargins left="0.7" right="0.7" top="0.75" bottom="0.75" header="0.3" footer="0.3"/>
  <pageSetup orientation="portrait" r:id="rId1"/>
  <ignoredErrors>
    <ignoredError sqref="F27" formula="1"/>
  </ignoredErrors>
  <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P603"/>
  <sheetViews>
    <sheetView showGridLines="0" zoomScale="90" zoomScaleNormal="90" zoomScalePageLayoutView="90" workbookViewId="0"/>
  </sheetViews>
  <sheetFormatPr defaultColWidth="8.875" defaultRowHeight="15.75"/>
  <cols>
    <col min="1" max="1" width="8.875" style="2"/>
    <col min="2" max="2" width="17.625" style="2" bestFit="1" customWidth="1"/>
    <col min="3" max="3" width="18.5" style="2" customWidth="1"/>
    <col min="4" max="4" width="21" style="2" customWidth="1"/>
    <col min="5" max="5" width="15.5" style="2" customWidth="1"/>
    <col min="6" max="6" width="29.125" style="2" customWidth="1"/>
    <col min="7" max="7" width="8.875" style="2"/>
    <col min="8" max="8" width="19.625" style="2" customWidth="1"/>
    <col min="9" max="9" width="58.875" style="2" customWidth="1"/>
    <col min="10" max="10" width="53.625" style="2" customWidth="1"/>
    <col min="11" max="11" width="19.875" style="2" customWidth="1"/>
    <col min="12" max="13" width="19.625" style="2" customWidth="1"/>
    <col min="14" max="14" width="41.625" style="2" customWidth="1"/>
    <col min="15" max="15" width="17.125" style="2" customWidth="1"/>
    <col min="16" max="16" width="30.875" style="2" customWidth="1"/>
    <col min="17" max="21" width="17.125" style="2" customWidth="1"/>
    <col min="22" max="22" width="21.625" style="2" customWidth="1"/>
    <col min="23" max="23" width="19.125" style="2" customWidth="1"/>
    <col min="24" max="24" width="20.375" style="2" customWidth="1"/>
    <col min="25" max="25" width="21.875" style="2" customWidth="1"/>
    <col min="26" max="28" width="14.125" style="2" customWidth="1"/>
    <col min="29" max="29" width="41.625" style="2" customWidth="1"/>
    <col min="30" max="30" width="13.375" style="2" customWidth="1"/>
    <col min="31" max="31" width="9.625" style="2" customWidth="1"/>
    <col min="32" max="33" width="8.875" style="2"/>
    <col min="34" max="34" width="23.5" style="2" customWidth="1"/>
    <col min="35" max="35" width="8.875" style="2"/>
    <col min="36" max="36" width="21.125" style="2" customWidth="1"/>
    <col min="37" max="37" width="8.875" style="2"/>
    <col min="38" max="38" width="25.125" style="2" customWidth="1"/>
    <col min="39" max="39" width="13.625" style="2" customWidth="1"/>
    <col min="40" max="40" width="14.5" style="2" customWidth="1"/>
    <col min="41" max="45" width="8.875" style="2"/>
    <col min="46" max="46" width="41.625" style="2" customWidth="1"/>
    <col min="47" max="48" width="8.875" style="2"/>
    <col min="49" max="49" width="13" style="2" customWidth="1"/>
    <col min="50" max="50" width="16" style="2" customWidth="1"/>
    <col min="51" max="16384" width="8.875" style="2"/>
  </cols>
  <sheetData>
    <row r="1" spans="2:42" s="47" customFormat="1" ht="18" customHeight="1"/>
    <row r="2" spans="2:42" s="47" customFormat="1" ht="31.5">
      <c r="C2" s="113" t="s">
        <v>170</v>
      </c>
      <c r="K2" s="6" t="s">
        <v>274</v>
      </c>
      <c r="V2" s="89" t="s">
        <v>169</v>
      </c>
      <c r="AH2" s="159" t="s">
        <v>171</v>
      </c>
      <c r="AI2" s="35"/>
      <c r="AJ2" s="35"/>
      <c r="AK2" s="35"/>
      <c r="AL2" s="35"/>
      <c r="AM2" s="35"/>
      <c r="AN2" s="35"/>
      <c r="AO2" s="35"/>
      <c r="AP2" s="35"/>
    </row>
    <row r="3" spans="2:42" s="47" customFormat="1" ht="18" customHeight="1">
      <c r="V3" s="5"/>
      <c r="AH3" s="35"/>
      <c r="AI3" s="102"/>
      <c r="AJ3" s="102"/>
      <c r="AK3" s="102"/>
      <c r="AL3" s="102"/>
      <c r="AN3" s="102"/>
      <c r="AO3" s="102"/>
      <c r="AP3" s="102"/>
    </row>
    <row r="4" spans="2:42" s="47" customFormat="1">
      <c r="C4" s="140" t="s">
        <v>278</v>
      </c>
      <c r="D4" s="98" t="s">
        <v>91</v>
      </c>
      <c r="E4" s="98" t="s">
        <v>92</v>
      </c>
      <c r="K4" s="140" t="s">
        <v>278</v>
      </c>
      <c r="L4" s="98" t="s">
        <v>91</v>
      </c>
      <c r="M4" s="98" t="s">
        <v>92</v>
      </c>
      <c r="V4" s="129" t="s">
        <v>90</v>
      </c>
      <c r="W4" s="98" t="s">
        <v>91</v>
      </c>
      <c r="X4" s="98" t="s">
        <v>92</v>
      </c>
      <c r="AH4" s="160" t="s">
        <v>90</v>
      </c>
      <c r="AI4" s="98" t="s">
        <v>1071</v>
      </c>
      <c r="AJ4" s="98" t="s">
        <v>118</v>
      </c>
      <c r="AK4" s="98" t="s">
        <v>116</v>
      </c>
      <c r="AL4" s="98" t="s">
        <v>117</v>
      </c>
      <c r="AM4" s="98" t="s">
        <v>870</v>
      </c>
      <c r="AN4" s="98" t="s">
        <v>871</v>
      </c>
      <c r="AO4" s="98" t="s">
        <v>94</v>
      </c>
      <c r="AP4" s="98" t="s">
        <v>92</v>
      </c>
    </row>
    <row r="5" spans="2:42" s="47" customFormat="1" ht="18" customHeight="1">
      <c r="B5" s="108"/>
      <c r="C5" s="109" t="s">
        <v>209</v>
      </c>
      <c r="D5" s="9">
        <f t="shared" ref="D5:D14" si="0">E5/$E$17</f>
        <v>0.41860465116279072</v>
      </c>
      <c r="E5" s="48">
        <f t="shared" ref="E5:E14" si="1">COUNTIFS($E$44:$E$162,C5)</f>
        <v>36</v>
      </c>
      <c r="J5" s="14"/>
      <c r="K5" s="109" t="s">
        <v>1059</v>
      </c>
      <c r="L5" s="49">
        <f t="shared" ref="L5:L11" si="2">M5/$M$13</f>
        <v>0.33333333333333331</v>
      </c>
      <c r="M5" s="48">
        <f t="shared" ref="M5:M11" si="3">COUNTIFS($G$45:$I$162,K5)</f>
        <v>4</v>
      </c>
      <c r="V5" s="109" t="s">
        <v>215</v>
      </c>
      <c r="W5" s="49">
        <f t="shared" ref="W5:W12" si="4">X5/$X$14</f>
        <v>0.27710843373493976</v>
      </c>
      <c r="X5" s="48">
        <f t="shared" ref="X5:X12" si="5">COUNTIFS($K$45:$N$544,V5)</f>
        <v>23</v>
      </c>
      <c r="AH5" s="91" t="s">
        <v>135</v>
      </c>
      <c r="AI5" s="84">
        <f>COUNTIFS($R$45:$R$544,AI$4)+COUNTIFS($U$45:$U$544,AI$4)+COUNTIFS($X$45:$X$544,AI$4)</f>
        <v>2</v>
      </c>
      <c r="AJ5" s="84">
        <f t="shared" ref="AJ5:AO5" si="6">COUNTIFS($R$45:$R$544,AJ$4)+COUNTIFS($U$45:$U$544,AJ$4)+COUNTIFS($X$45:$X$544,AJ$4)</f>
        <v>8</v>
      </c>
      <c r="AK5" s="84">
        <f t="shared" si="6"/>
        <v>11</v>
      </c>
      <c r="AL5" s="84">
        <f t="shared" si="6"/>
        <v>3</v>
      </c>
      <c r="AM5" s="84">
        <f t="shared" si="6"/>
        <v>3</v>
      </c>
      <c r="AN5" s="84">
        <f t="shared" si="6"/>
        <v>5</v>
      </c>
      <c r="AO5" s="84">
        <f t="shared" si="6"/>
        <v>14</v>
      </c>
      <c r="AP5" s="233">
        <f>SUM(AI5:AO5)</f>
        <v>46</v>
      </c>
    </row>
    <row r="6" spans="2:42" s="47" customFormat="1" ht="18" customHeight="1">
      <c r="B6" s="108"/>
      <c r="C6" s="108" t="s">
        <v>118</v>
      </c>
      <c r="D6" s="49">
        <f t="shared" si="0"/>
        <v>0.1744186046511628</v>
      </c>
      <c r="E6" s="48">
        <f t="shared" si="1"/>
        <v>15</v>
      </c>
      <c r="J6" s="14"/>
      <c r="K6" s="109" t="s">
        <v>230</v>
      </c>
      <c r="L6" s="49">
        <f t="shared" si="2"/>
        <v>0.25</v>
      </c>
      <c r="M6" s="48">
        <f t="shared" si="3"/>
        <v>3</v>
      </c>
      <c r="V6" s="114" t="s">
        <v>217</v>
      </c>
      <c r="W6" s="49">
        <f t="shared" si="4"/>
        <v>0.10843373493975904</v>
      </c>
      <c r="X6" s="48">
        <f t="shared" si="5"/>
        <v>9</v>
      </c>
      <c r="AH6" s="91" t="s">
        <v>136</v>
      </c>
      <c r="AI6" s="84">
        <f>COUNTIF($S$45:$S$544,AI$4)+COUNTIFS($V$45:$V$544,AI$4)+COUNTIFS($Y$45:$Y$544,AI$4)</f>
        <v>1</v>
      </c>
      <c r="AJ6" s="84">
        <f>COUNTIF($S$45:$S$544,AJ$4)+COUNTIFS($V$45:$V$544,AJ$4)+COUNTIFS($Y$45:$Y$544,AJ$4)</f>
        <v>10</v>
      </c>
      <c r="AK6" s="84">
        <f t="shared" ref="AK6:AO6" si="7">COUNTIF($S$45:$S$544,AK$4)+COUNTIFS($V$45:$V$544,AK$4)+COUNTIFS($Y$45:$Y$544,AK$4)</f>
        <v>6</v>
      </c>
      <c r="AL6" s="84">
        <f t="shared" si="7"/>
        <v>3</v>
      </c>
      <c r="AM6" s="84">
        <f t="shared" si="7"/>
        <v>3</v>
      </c>
      <c r="AN6" s="84">
        <f t="shared" si="7"/>
        <v>3</v>
      </c>
      <c r="AO6" s="84">
        <f t="shared" si="7"/>
        <v>15</v>
      </c>
      <c r="AP6" s="233">
        <f t="shared" ref="AP6:AP7" si="8">SUM(AI6:AO6)</f>
        <v>41</v>
      </c>
    </row>
    <row r="7" spans="2:42" s="47" customFormat="1" ht="18" customHeight="1">
      <c r="B7" s="108"/>
      <c r="C7" s="108" t="s">
        <v>116</v>
      </c>
      <c r="D7" s="49">
        <f t="shared" si="0"/>
        <v>0.11627906976744186</v>
      </c>
      <c r="E7" s="48">
        <f t="shared" si="1"/>
        <v>10</v>
      </c>
      <c r="J7" s="14"/>
      <c r="K7" s="109" t="s">
        <v>689</v>
      </c>
      <c r="L7" s="49">
        <f t="shared" si="2"/>
        <v>8.3333333333333329E-2</v>
      </c>
      <c r="M7" s="48">
        <f t="shared" si="3"/>
        <v>1</v>
      </c>
      <c r="V7" s="109" t="s">
        <v>233</v>
      </c>
      <c r="W7" s="49">
        <f t="shared" si="4"/>
        <v>0.12048192771084337</v>
      </c>
      <c r="X7" s="48">
        <f t="shared" si="5"/>
        <v>10</v>
      </c>
      <c r="AH7" s="91" t="s">
        <v>137</v>
      </c>
      <c r="AI7" s="84">
        <f>COUNTIF($T$45:$T$544,AI$4)+COUNTIFS($W$45:$W$544,AI$4)+COUNTIFS($Z$45:$Z$544,AI$4)</f>
        <v>2</v>
      </c>
      <c r="AJ7" s="84">
        <f t="shared" ref="AJ7:AO7" si="9">COUNTIF($T$45:$T$544,AJ$4)+COUNTIFS($W$45:$W$544,AJ$4)+COUNTIFS($Z$45:$Z$544,AJ$4)</f>
        <v>4</v>
      </c>
      <c r="AK7" s="84">
        <f t="shared" si="9"/>
        <v>2</v>
      </c>
      <c r="AL7" s="84">
        <f t="shared" si="9"/>
        <v>2</v>
      </c>
      <c r="AM7" s="84">
        <f t="shared" si="9"/>
        <v>3</v>
      </c>
      <c r="AN7" s="84">
        <f t="shared" si="9"/>
        <v>2</v>
      </c>
      <c r="AO7" s="84">
        <f t="shared" si="9"/>
        <v>10</v>
      </c>
      <c r="AP7" s="233">
        <f t="shared" si="8"/>
        <v>25</v>
      </c>
    </row>
    <row r="8" spans="2:42" s="47" customFormat="1" ht="18" customHeight="1">
      <c r="B8" s="108"/>
      <c r="C8" s="108" t="s">
        <v>117</v>
      </c>
      <c r="D8" s="49">
        <f t="shared" si="0"/>
        <v>8.1395348837209308E-2</v>
      </c>
      <c r="E8" s="48">
        <f t="shared" si="1"/>
        <v>7</v>
      </c>
      <c r="J8" s="14"/>
      <c r="K8" s="109" t="s">
        <v>690</v>
      </c>
      <c r="L8" s="49">
        <f t="shared" si="2"/>
        <v>8.3333333333333329E-2</v>
      </c>
      <c r="M8" s="48">
        <f t="shared" si="3"/>
        <v>1</v>
      </c>
      <c r="V8" s="109" t="s">
        <v>495</v>
      </c>
      <c r="W8" s="49">
        <f t="shared" si="4"/>
        <v>0.21686746987951808</v>
      </c>
      <c r="X8" s="48">
        <f t="shared" si="5"/>
        <v>18</v>
      </c>
      <c r="AH8" s="83"/>
      <c r="AI8" s="186"/>
      <c r="AK8" s="186"/>
      <c r="AL8" s="69"/>
      <c r="AM8" s="35"/>
      <c r="AN8" s="35"/>
      <c r="AO8" s="35"/>
      <c r="AP8" s="35"/>
    </row>
    <row r="9" spans="2:42" s="47" customFormat="1" ht="18" customHeight="1">
      <c r="B9" s="108"/>
      <c r="C9" s="108" t="s">
        <v>121</v>
      </c>
      <c r="D9" s="49">
        <f t="shared" si="0"/>
        <v>3.4883720930232558E-2</v>
      </c>
      <c r="E9" s="48">
        <f t="shared" si="1"/>
        <v>3</v>
      </c>
      <c r="K9" s="109" t="s">
        <v>608</v>
      </c>
      <c r="L9" s="49">
        <f t="shared" si="2"/>
        <v>8.3333333333333329E-2</v>
      </c>
      <c r="M9" s="48">
        <f t="shared" si="3"/>
        <v>1</v>
      </c>
      <c r="V9" s="109" t="s">
        <v>214</v>
      </c>
      <c r="W9" s="49">
        <f t="shared" si="4"/>
        <v>9.6385542168674704E-2</v>
      </c>
      <c r="X9" s="48">
        <f t="shared" si="5"/>
        <v>8</v>
      </c>
      <c r="AH9" s="129" t="s">
        <v>93</v>
      </c>
      <c r="AI9" s="98"/>
      <c r="AJ9" s="98"/>
      <c r="AK9" s="98"/>
      <c r="AL9" s="98"/>
      <c r="AM9" s="98"/>
      <c r="AN9" s="98"/>
      <c r="AO9" s="98"/>
      <c r="AP9" s="249">
        <f>SUM(AP5:AP8)</f>
        <v>112</v>
      </c>
    </row>
    <row r="10" spans="2:42" s="47" customFormat="1" ht="18" customHeight="1">
      <c r="B10" s="116"/>
      <c r="C10" s="108" t="s">
        <v>208</v>
      </c>
      <c r="D10" s="49">
        <f t="shared" si="0"/>
        <v>2.3255813953488372E-2</v>
      </c>
      <c r="E10" s="48">
        <f t="shared" si="1"/>
        <v>2</v>
      </c>
      <c r="K10" s="109" t="s">
        <v>970</v>
      </c>
      <c r="L10" s="49">
        <f t="shared" si="2"/>
        <v>8.3333333333333329E-2</v>
      </c>
      <c r="M10" s="48">
        <f t="shared" si="3"/>
        <v>1</v>
      </c>
      <c r="V10" s="109" t="s">
        <v>213</v>
      </c>
      <c r="W10" s="49">
        <f t="shared" si="4"/>
        <v>0.12048192771084337</v>
      </c>
      <c r="X10" s="48">
        <f t="shared" si="5"/>
        <v>10</v>
      </c>
    </row>
    <row r="11" spans="2:42" s="47" customFormat="1" ht="18" customHeight="1">
      <c r="B11" s="116"/>
      <c r="C11" s="116" t="s">
        <v>123</v>
      </c>
      <c r="D11" s="49">
        <f t="shared" si="0"/>
        <v>1.1627906976744186E-2</v>
      </c>
      <c r="E11" s="48">
        <f t="shared" si="1"/>
        <v>1</v>
      </c>
      <c r="K11" s="109" t="s">
        <v>975</v>
      </c>
      <c r="L11" s="49">
        <f t="shared" si="2"/>
        <v>8.3333333333333329E-2</v>
      </c>
      <c r="M11" s="48">
        <f t="shared" si="3"/>
        <v>1</v>
      </c>
      <c r="V11" s="114" t="s">
        <v>216</v>
      </c>
      <c r="W11" s="49">
        <f t="shared" si="4"/>
        <v>1.2048192771084338E-2</v>
      </c>
      <c r="X11" s="48">
        <f t="shared" si="5"/>
        <v>1</v>
      </c>
    </row>
    <row r="12" spans="2:42" s="47" customFormat="1" ht="18" customHeight="1">
      <c r="B12" s="108"/>
      <c r="C12" s="108" t="s">
        <v>115</v>
      </c>
      <c r="D12" s="9">
        <f t="shared" si="0"/>
        <v>0</v>
      </c>
      <c r="E12" s="48">
        <f t="shared" si="1"/>
        <v>0</v>
      </c>
      <c r="K12" s="167"/>
      <c r="L12" s="238"/>
      <c r="M12" s="309"/>
      <c r="V12" s="109" t="s">
        <v>94</v>
      </c>
      <c r="W12" s="49">
        <f t="shared" si="4"/>
        <v>4.8192771084337352E-2</v>
      </c>
      <c r="X12" s="48">
        <f t="shared" si="5"/>
        <v>4</v>
      </c>
    </row>
    <row r="13" spans="2:42" s="47" customFormat="1" ht="18" customHeight="1">
      <c r="B13" s="108"/>
      <c r="C13" s="116" t="s">
        <v>122</v>
      </c>
      <c r="D13" s="49">
        <f t="shared" si="0"/>
        <v>0</v>
      </c>
      <c r="E13" s="48">
        <f t="shared" si="1"/>
        <v>0</v>
      </c>
      <c r="K13" s="98" t="s">
        <v>93</v>
      </c>
      <c r="L13" s="98"/>
      <c r="M13" s="98">
        <f>SUM(M5:M12)</f>
        <v>12</v>
      </c>
    </row>
    <row r="14" spans="2:42" s="47" customFormat="1" ht="18" customHeight="1">
      <c r="B14" s="108"/>
      <c r="C14" s="108" t="s">
        <v>242</v>
      </c>
      <c r="D14" s="9">
        <f t="shared" si="0"/>
        <v>0</v>
      </c>
      <c r="E14" s="48">
        <f t="shared" si="1"/>
        <v>0</v>
      </c>
      <c r="K14" s="167"/>
      <c r="L14" s="238"/>
      <c r="M14" s="309"/>
      <c r="V14" s="129" t="s">
        <v>241</v>
      </c>
      <c r="W14" s="152"/>
      <c r="X14" s="98">
        <f>SUM(X5:X13)</f>
        <v>83</v>
      </c>
    </row>
    <row r="15" spans="2:42" s="47" customFormat="1" ht="18" customHeight="1">
      <c r="B15" s="109"/>
      <c r="C15" s="108" t="s">
        <v>94</v>
      </c>
      <c r="D15" s="49">
        <f t="shared" ref="D15" si="10">E15/$E$17</f>
        <v>0.13953488372093023</v>
      </c>
      <c r="E15" s="48">
        <f t="shared" ref="E15" si="11">COUNTIFS($E$44:$E$162,C15)</f>
        <v>12</v>
      </c>
      <c r="K15" s="167"/>
      <c r="L15" s="238"/>
      <c r="M15" s="309"/>
      <c r="V15" s="184" t="s">
        <v>300</v>
      </c>
      <c r="AC15" s="5"/>
      <c r="AD15" s="5"/>
      <c r="AE15" s="5"/>
    </row>
    <row r="16" spans="2:42" s="47" customFormat="1" ht="18" customHeight="1">
      <c r="C16" s="108"/>
      <c r="E16" s="48"/>
      <c r="K16" s="167"/>
      <c r="L16" s="238"/>
      <c r="M16" s="309"/>
    </row>
    <row r="17" spans="3:25" s="47" customFormat="1">
      <c r="C17" s="142" t="s">
        <v>103</v>
      </c>
      <c r="D17" s="158"/>
      <c r="E17" s="96">
        <f>SUM(E5:E16)</f>
        <v>86</v>
      </c>
      <c r="K17" s="167"/>
      <c r="L17" s="238"/>
      <c r="M17" s="309"/>
    </row>
    <row r="18" spans="3:25" s="47" customFormat="1">
      <c r="K18" s="167"/>
      <c r="L18" s="238"/>
      <c r="M18" s="309"/>
    </row>
    <row r="19" spans="3:25" s="47" customFormat="1">
      <c r="C19" s="13"/>
      <c r="D19" s="13"/>
      <c r="E19" s="365"/>
      <c r="F19" s="13"/>
      <c r="K19" s="167"/>
      <c r="L19" s="238"/>
      <c r="M19" s="309"/>
    </row>
    <row r="20" spans="3:25" s="47" customFormat="1">
      <c r="K20" s="167"/>
      <c r="L20" s="238"/>
      <c r="M20" s="309"/>
    </row>
    <row r="21" spans="3:25" s="47" customFormat="1">
      <c r="K21" s="167"/>
      <c r="L21" s="238"/>
      <c r="M21" s="309"/>
    </row>
    <row r="22" spans="3:25" s="47" customFormat="1">
      <c r="K22" s="114"/>
      <c r="L22" s="49"/>
      <c r="M22" s="48"/>
    </row>
    <row r="23" spans="3:25" s="47" customFormat="1">
      <c r="K23" s="366"/>
      <c r="V23" s="184" t="s">
        <v>1084</v>
      </c>
    </row>
    <row r="24" spans="3:25" s="47" customFormat="1">
      <c r="K24" s="167"/>
      <c r="L24" s="49"/>
      <c r="M24" s="48"/>
      <c r="V24" s="375" t="s">
        <v>1075</v>
      </c>
      <c r="W24" s="375">
        <v>43133</v>
      </c>
      <c r="X24" s="375">
        <v>43214</v>
      </c>
      <c r="Y24" s="375">
        <v>43294</v>
      </c>
    </row>
    <row r="25" spans="3:25" s="47" customFormat="1">
      <c r="V25" s="96" t="s">
        <v>90</v>
      </c>
      <c r="W25" s="96" t="s">
        <v>1076</v>
      </c>
      <c r="X25" s="96" t="s">
        <v>1076</v>
      </c>
      <c r="Y25" s="96" t="s">
        <v>1076</v>
      </c>
    </row>
    <row r="26" spans="3:25" s="47" customFormat="1">
      <c r="V26" s="26" t="s">
        <v>193</v>
      </c>
      <c r="W26" s="377">
        <v>0.21</v>
      </c>
      <c r="X26" s="377">
        <v>0.36842105263157893</v>
      </c>
      <c r="Y26" s="377">
        <v>0.44444444444444442</v>
      </c>
    </row>
    <row r="27" spans="3:25" s="47" customFormat="1">
      <c r="V27" s="26" t="s">
        <v>215</v>
      </c>
      <c r="W27" s="377">
        <v>0.28999999999999998</v>
      </c>
      <c r="X27" s="377">
        <v>0.2982456140350877</v>
      </c>
      <c r="Y27" s="377">
        <v>0.40740740740740738</v>
      </c>
    </row>
    <row r="28" spans="3:25" s="47" customFormat="1">
      <c r="V28" s="26" t="s">
        <v>214</v>
      </c>
      <c r="W28" s="377">
        <v>0.14000000000000001</v>
      </c>
      <c r="X28" s="377">
        <v>0.24561403508771928</v>
      </c>
      <c r="Y28" s="377">
        <v>0.29629629629629628</v>
      </c>
    </row>
    <row r="29" spans="3:25" s="47" customFormat="1">
      <c r="V29" s="26" t="s">
        <v>217</v>
      </c>
      <c r="W29" s="377">
        <v>0.12</v>
      </c>
      <c r="X29" s="377">
        <v>0.15789473684210525</v>
      </c>
      <c r="Y29" s="377">
        <v>0.14814814814814814</v>
      </c>
    </row>
    <row r="30" spans="3:25" s="47" customFormat="1">
      <c r="V30" s="26" t="s">
        <v>213</v>
      </c>
      <c r="W30" s="377">
        <v>0.12</v>
      </c>
      <c r="X30" s="377">
        <v>0.10526315789473684</v>
      </c>
      <c r="Y30" s="377">
        <v>0.12962962962962962</v>
      </c>
    </row>
    <row r="31" spans="3:25" s="47" customFormat="1">
      <c r="V31" s="26" t="s">
        <v>216</v>
      </c>
      <c r="W31" s="377">
        <v>0.04</v>
      </c>
      <c r="X31" s="377">
        <v>0</v>
      </c>
      <c r="Y31" s="377">
        <v>0</v>
      </c>
    </row>
    <row r="32" spans="3:25" s="47" customFormat="1">
      <c r="V32" s="14" t="s">
        <v>94</v>
      </c>
      <c r="W32" s="377">
        <v>0.08</v>
      </c>
      <c r="X32" s="377">
        <v>0.21052631578947367</v>
      </c>
      <c r="Y32" s="377">
        <v>0.19</v>
      </c>
    </row>
    <row r="33" spans="2:39" s="47" customFormat="1"/>
    <row r="34" spans="2:39" s="47" customFormat="1"/>
    <row r="35" spans="2:39" s="47" customFormat="1"/>
    <row r="36" spans="2:39" s="47" customFormat="1"/>
    <row r="37" spans="2:39" s="47" customFormat="1"/>
    <row r="38" spans="2:39" s="47" customFormat="1"/>
    <row r="39" spans="2:39" s="47" customFormat="1"/>
    <row r="40" spans="2:39" s="47" customFormat="1"/>
    <row r="41" spans="2:39" s="47" customFormat="1"/>
    <row r="42" spans="2:39" s="47" customFormat="1"/>
    <row r="43" spans="2:39" s="47" customFormat="1"/>
    <row r="44" spans="2:39" s="47" customFormat="1">
      <c r="B44" s="129" t="s">
        <v>287</v>
      </c>
      <c r="C44" s="164" t="s">
        <v>286</v>
      </c>
      <c r="D44" s="164" t="s">
        <v>167</v>
      </c>
      <c r="E44" s="129" t="s">
        <v>505</v>
      </c>
      <c r="F44" s="129" t="s">
        <v>268</v>
      </c>
      <c r="G44" s="129" t="s">
        <v>505</v>
      </c>
      <c r="H44" s="129" t="s">
        <v>506</v>
      </c>
      <c r="I44" s="129" t="s">
        <v>507</v>
      </c>
      <c r="J44" s="129" t="s">
        <v>168</v>
      </c>
      <c r="K44" s="129" t="s">
        <v>505</v>
      </c>
      <c r="L44" s="129" t="s">
        <v>506</v>
      </c>
      <c r="M44" s="129" t="s">
        <v>507</v>
      </c>
      <c r="N44" s="129" t="s">
        <v>508</v>
      </c>
      <c r="O44" s="129" t="s">
        <v>135</v>
      </c>
      <c r="P44" s="129" t="s">
        <v>136</v>
      </c>
      <c r="Q44" s="129" t="s">
        <v>137</v>
      </c>
      <c r="R44" s="129" t="s">
        <v>135</v>
      </c>
      <c r="S44" s="129" t="s">
        <v>136</v>
      </c>
      <c r="T44" s="129" t="s">
        <v>137</v>
      </c>
      <c r="U44" s="129" t="s">
        <v>135</v>
      </c>
      <c r="V44" s="129" t="s">
        <v>136</v>
      </c>
      <c r="W44" s="129" t="s">
        <v>137</v>
      </c>
      <c r="X44" s="129" t="s">
        <v>135</v>
      </c>
      <c r="Y44" s="129" t="s">
        <v>136</v>
      </c>
      <c r="Z44" s="129" t="s">
        <v>137</v>
      </c>
      <c r="AA44" s="52"/>
      <c r="AB44" s="52"/>
      <c r="AC44" s="52"/>
      <c r="AD44" s="52"/>
      <c r="AE44" s="52"/>
      <c r="AF44" s="52"/>
      <c r="AG44" s="52"/>
      <c r="AH44" s="52"/>
      <c r="AI44" s="52"/>
      <c r="AJ44" s="52"/>
      <c r="AK44" s="52"/>
      <c r="AL44" s="52"/>
      <c r="AM44" s="52"/>
    </row>
    <row r="45" spans="2:39" s="52" customFormat="1" ht="31.5">
      <c r="B45" s="260" t="str">
        <f>'AMZN Auto Part MASTER'!$D$4</f>
        <v>Independent</v>
      </c>
      <c r="C45" s="17" t="s">
        <v>5</v>
      </c>
      <c r="D45" s="260" t="str">
        <f>'AMZN Auto Part MASTER'!$D$29</f>
        <v>O'Reilly</v>
      </c>
      <c r="E45" s="267" t="s">
        <v>118</v>
      </c>
      <c r="F45" s="260">
        <f>'AMZN Auto Part MASTER'!$D$30</f>
        <v>0</v>
      </c>
      <c r="G45" s="230"/>
      <c r="H45" s="230"/>
      <c r="I45" s="231"/>
      <c r="J45" s="379" t="str">
        <f>'AMZN Auto Part MASTER'!$D$31</f>
        <v>Good service and they've expanded what they carry. More autobody repair and supplies.</v>
      </c>
      <c r="K45" s="364" t="s">
        <v>217</v>
      </c>
      <c r="L45" s="364" t="s">
        <v>495</v>
      </c>
      <c r="M45" s="364"/>
      <c r="N45" s="364"/>
      <c r="O45" s="260" t="str">
        <f>'AMZN Auto Part MASTER'!$D$33</f>
        <v>O'Reilly</v>
      </c>
      <c r="P45" s="260" t="str">
        <f>'AMZN Auto Part MASTER'!$D$34</f>
        <v>O'Reilly</v>
      </c>
      <c r="Q45" s="260" t="str">
        <f>'AMZN Auto Part MASTER'!$D$35</f>
        <v>None specifically</v>
      </c>
      <c r="R45" s="231" t="s">
        <v>118</v>
      </c>
      <c r="S45" s="231" t="s">
        <v>118</v>
      </c>
      <c r="T45" s="231"/>
      <c r="U45" s="231"/>
      <c r="V45" s="231"/>
      <c r="W45" s="231"/>
      <c r="X45" s="231"/>
      <c r="Y45" s="231"/>
      <c r="Z45" s="231"/>
      <c r="AA45" s="47"/>
      <c r="AB45" s="47"/>
      <c r="AC45" s="47"/>
      <c r="AD45" s="47"/>
      <c r="AE45" s="47"/>
      <c r="AF45" s="47"/>
      <c r="AG45" s="47"/>
      <c r="AH45" s="47"/>
      <c r="AI45" s="47"/>
      <c r="AJ45" s="47"/>
      <c r="AK45" s="47"/>
      <c r="AL45" s="47"/>
      <c r="AM45" s="47"/>
    </row>
    <row r="46" spans="2:39" s="47" customFormat="1" ht="15.75" customHeight="1">
      <c r="B46" s="260" t="str">
        <f>'AMZN Auto Part MASTER'!$E$4</f>
        <v>Independent</v>
      </c>
      <c r="C46" s="17" t="s">
        <v>6</v>
      </c>
      <c r="D46" s="260" t="str">
        <f>'AMZN Auto Part MASTER'!$E$29</f>
        <v>O'Reilly</v>
      </c>
      <c r="E46" s="267" t="s">
        <v>118</v>
      </c>
      <c r="F46" s="260">
        <f>'AMZN Auto Part MASTER'!$E$30</f>
        <v>0</v>
      </c>
      <c r="G46" s="230"/>
      <c r="H46" s="230"/>
      <c r="I46" s="231"/>
      <c r="J46" s="379" t="str">
        <f>'AMZN Auto Part MASTER'!$E$31</f>
        <v>Good service, and good parts + availability.</v>
      </c>
      <c r="K46" s="364" t="s">
        <v>217</v>
      </c>
      <c r="L46" s="364" t="s">
        <v>495</v>
      </c>
      <c r="M46" s="364" t="s">
        <v>213</v>
      </c>
      <c r="N46" s="364"/>
      <c r="O46" s="260" t="str">
        <f>'AMZN Auto Part MASTER'!$E$33</f>
        <v>O'Reilly</v>
      </c>
      <c r="P46" s="260" t="str">
        <f>'AMZN Auto Part MASTER'!$E$34</f>
        <v>O'Reilly</v>
      </c>
      <c r="Q46" s="260" t="str">
        <f>'AMZN Auto Part MASTER'!$E$35</f>
        <v>None specifically</v>
      </c>
      <c r="R46" s="231" t="s">
        <v>118</v>
      </c>
      <c r="S46" s="231" t="s">
        <v>118</v>
      </c>
      <c r="T46" s="231"/>
      <c r="U46" s="231"/>
      <c r="V46" s="231"/>
      <c r="W46" s="231"/>
      <c r="X46" s="231"/>
      <c r="Y46" s="231"/>
      <c r="Z46" s="231"/>
    </row>
    <row r="47" spans="2:39" s="47" customFormat="1" ht="15.75" customHeight="1">
      <c r="B47" s="260" t="str">
        <f>'AMZN Auto Part MASTER'!$F$4</f>
        <v>Independent</v>
      </c>
      <c r="C47" s="17" t="s">
        <v>7</v>
      </c>
      <c r="D47" s="260" t="str">
        <f>'AMZN Auto Part MASTER'!$F$29</f>
        <v>O'Reilly</v>
      </c>
      <c r="E47" s="267" t="s">
        <v>118</v>
      </c>
      <c r="F47" s="260">
        <f>'AMZN Auto Part MASTER'!$F$30</f>
        <v>0</v>
      </c>
      <c r="G47" s="230"/>
      <c r="H47" s="230"/>
      <c r="I47" s="231"/>
      <c r="J47" s="379" t="str">
        <f>'AMZN Auto Part MASTER'!$F$31</f>
        <v>Availability of parts and pricing is good.</v>
      </c>
      <c r="K47" s="364" t="s">
        <v>495</v>
      </c>
      <c r="L47" s="364" t="s">
        <v>215</v>
      </c>
      <c r="M47" s="364"/>
      <c r="N47" s="364"/>
      <c r="O47" s="260" t="str">
        <f>'AMZN Auto Part MASTER'!$F$33</f>
        <v>None specifically</v>
      </c>
      <c r="P47" s="260" t="str">
        <f>'AMZN Auto Part MASTER'!$F$34</f>
        <v>None specifically</v>
      </c>
      <c r="Q47" s="260" t="str">
        <f>'AMZN Auto Part MASTER'!$F$35</f>
        <v>None specifically</v>
      </c>
      <c r="R47" s="231"/>
      <c r="S47" s="231"/>
      <c r="T47" s="231"/>
      <c r="U47" s="231"/>
      <c r="V47" s="231"/>
      <c r="W47" s="231"/>
      <c r="X47" s="231"/>
      <c r="Y47" s="231"/>
      <c r="Z47" s="231"/>
    </row>
    <row r="48" spans="2:39" s="47" customFormat="1" ht="15.75" customHeight="1">
      <c r="B48" s="260" t="str">
        <f>'AMZN Auto Part MASTER'!$G$4</f>
        <v>Independent</v>
      </c>
      <c r="C48" s="17" t="s">
        <v>8</v>
      </c>
      <c r="D48" s="260" t="str">
        <f>'AMZN Auto Part MASTER'!$G$29</f>
        <v xml:space="preserve">None  </v>
      </c>
      <c r="E48" s="267" t="s">
        <v>209</v>
      </c>
      <c r="F48" s="260" t="str">
        <f>'AMZN Auto Part MASTER'!$G$30</f>
        <v>N/A - Not using anyone more</v>
      </c>
      <c r="G48" s="230"/>
      <c r="H48" s="230"/>
      <c r="I48" s="231"/>
      <c r="J48" s="379" t="str">
        <f>'AMZN Auto Part MASTER'!$G$31</f>
        <v>N/A - Not using anyone more</v>
      </c>
      <c r="K48" s="364"/>
      <c r="L48" s="364"/>
      <c r="M48" s="364"/>
      <c r="N48" s="364"/>
      <c r="O48" s="260" t="str">
        <f>'AMZN Auto Part MASTER'!$G$33</f>
        <v>None specifically</v>
      </c>
      <c r="P48" s="260" t="str">
        <f>'AMZN Auto Part MASTER'!$G$34</f>
        <v>None specifically</v>
      </c>
      <c r="Q48" s="260" t="str">
        <f>'AMZN Auto Part MASTER'!$G$35</f>
        <v>None specifically</v>
      </c>
      <c r="R48" s="231"/>
      <c r="S48" s="231"/>
      <c r="T48" s="231"/>
      <c r="U48" s="231"/>
      <c r="V48" s="231"/>
      <c r="W48" s="231"/>
      <c r="X48" s="231"/>
      <c r="Y48" s="231"/>
      <c r="Z48" s="231"/>
    </row>
    <row r="49" spans="2:26" s="47" customFormat="1" ht="15.75" customHeight="1">
      <c r="B49" s="260" t="str">
        <f>'AMZN Auto Part MASTER'!$H$4</f>
        <v>Independent</v>
      </c>
      <c r="C49" s="17" t="s">
        <v>9</v>
      </c>
      <c r="D49" s="260" t="str">
        <f>'AMZN Auto Part MASTER'!$H$29</f>
        <v>AutoZone</v>
      </c>
      <c r="E49" s="267" t="s">
        <v>116</v>
      </c>
      <c r="F49" s="260">
        <f>'AMZN Auto Part MASTER'!$H$30</f>
        <v>0</v>
      </c>
      <c r="G49" s="230"/>
      <c r="H49" s="230"/>
      <c r="I49" s="231"/>
      <c r="J49" s="379" t="str">
        <f>'AMZN Auto Part MASTER'!$H$31</f>
        <v>They took over any and all warranties for us because I spend so much with them. We have a good relationship going.</v>
      </c>
      <c r="K49" s="364" t="s">
        <v>216</v>
      </c>
      <c r="L49" s="364"/>
      <c r="M49" s="364"/>
      <c r="N49" s="364"/>
      <c r="O49" s="260" t="str">
        <f>'AMZN Auto Part MASTER'!$H$33</f>
        <v>None specifically</v>
      </c>
      <c r="P49" s="260" t="str">
        <f>'AMZN Auto Part MASTER'!$H$34</f>
        <v>None specifically</v>
      </c>
      <c r="Q49" s="260" t="str">
        <f>'AMZN Auto Part MASTER'!$H$35</f>
        <v>None specifically</v>
      </c>
      <c r="R49" s="231"/>
      <c r="S49" s="231"/>
      <c r="T49" s="231"/>
      <c r="U49" s="231"/>
      <c r="V49" s="231"/>
      <c r="W49" s="231"/>
      <c r="X49" s="231"/>
      <c r="Y49" s="231"/>
      <c r="Z49" s="231"/>
    </row>
    <row r="50" spans="2:26" s="47" customFormat="1" ht="15.75" customHeight="1">
      <c r="B50" s="260" t="str">
        <f>'AMZN Auto Part MASTER'!$I$4</f>
        <v>Independent</v>
      </c>
      <c r="C50" s="17" t="s">
        <v>0</v>
      </c>
      <c r="D50" s="260" t="str">
        <f>'AMZN Auto Part MASTER'!$I$29</f>
        <v xml:space="preserve">None   </v>
      </c>
      <c r="E50" s="267" t="s">
        <v>209</v>
      </c>
      <c r="F50" s="260" t="str">
        <f>'AMZN Auto Part MASTER'!$I$30</f>
        <v xml:space="preserve">N/A </v>
      </c>
      <c r="G50" s="230"/>
      <c r="H50" s="230"/>
      <c r="I50" s="231"/>
      <c r="J50" s="379" t="str">
        <f>'AMZN Auto Part MASTER'!$I$31</f>
        <v>Not using anyone more.</v>
      </c>
      <c r="K50" s="364"/>
      <c r="L50" s="364"/>
      <c r="M50" s="364"/>
      <c r="N50" s="364"/>
      <c r="O50" s="260" t="str">
        <f>'AMZN Auto Part MASTER'!$I$33</f>
        <v>None specifically</v>
      </c>
      <c r="P50" s="260" t="str">
        <f>'AMZN Auto Part MASTER'!$I$34</f>
        <v>None specifically</v>
      </c>
      <c r="Q50" s="260" t="str">
        <f>'AMZN Auto Part MASTER'!$I$35</f>
        <v>None specifically</v>
      </c>
      <c r="R50" s="231"/>
      <c r="S50" s="231"/>
      <c r="T50" s="231"/>
      <c r="U50" s="231"/>
      <c r="V50" s="231"/>
      <c r="W50" s="231"/>
      <c r="X50" s="231"/>
      <c r="Y50" s="231"/>
      <c r="Z50" s="231"/>
    </row>
    <row r="51" spans="2:26" s="47" customFormat="1" ht="15.75" customHeight="1">
      <c r="B51" s="260" t="str">
        <f>'AMZN Auto Part MASTER'!$J$4</f>
        <v>Independent</v>
      </c>
      <c r="C51" s="17" t="s">
        <v>1</v>
      </c>
      <c r="D51" s="260" t="str">
        <f>'AMZN Auto Part MASTER'!$J$29</f>
        <v>None</v>
      </c>
      <c r="E51" s="267" t="s">
        <v>209</v>
      </c>
      <c r="F51" s="260" t="str">
        <f>'AMZN Auto Part MASTER'!$J$30</f>
        <v>N/A</v>
      </c>
      <c r="G51" s="230"/>
      <c r="H51" s="230"/>
      <c r="I51" s="231"/>
      <c r="J51" s="379" t="str">
        <f>'AMZN Auto Part MASTER'!$J$31</f>
        <v>Not using anyone more</v>
      </c>
      <c r="K51" s="364"/>
      <c r="L51" s="364"/>
      <c r="M51" s="364"/>
      <c r="N51" s="364"/>
      <c r="O51" s="260" t="str">
        <f>'AMZN Auto Part MASTER'!$J$33</f>
        <v>None</v>
      </c>
      <c r="P51" s="260" t="str">
        <f>'AMZN Auto Part MASTER'!$J$34</f>
        <v>None</v>
      </c>
      <c r="Q51" s="260" t="str">
        <f>'AMZN Auto Part MASTER'!$J$35</f>
        <v>None</v>
      </c>
      <c r="R51" s="231"/>
      <c r="S51" s="231"/>
      <c r="T51" s="231"/>
      <c r="U51" s="231"/>
      <c r="V51" s="231"/>
      <c r="W51" s="231"/>
      <c r="X51" s="231"/>
      <c r="Y51" s="231"/>
      <c r="Z51" s="231"/>
    </row>
    <row r="52" spans="2:26" s="47" customFormat="1" ht="15.75" customHeight="1">
      <c r="B52" s="260" t="str">
        <f>'AMZN Auto Part MASTER'!$K$4</f>
        <v>Independent</v>
      </c>
      <c r="C52" s="17" t="s">
        <v>2</v>
      </c>
      <c r="D52" s="260" t="str">
        <f>'AMZN Auto Part MASTER'!$K$29</f>
        <v>None</v>
      </c>
      <c r="E52" s="267" t="s">
        <v>209</v>
      </c>
      <c r="F52" s="260" t="str">
        <f>'AMZN Auto Part MASTER'!$K$30</f>
        <v>N/A</v>
      </c>
      <c r="G52" s="230"/>
      <c r="H52" s="230"/>
      <c r="I52" s="231"/>
      <c r="J52" s="379" t="str">
        <f>'AMZN Auto Part MASTER'!$K$31</f>
        <v>Not using anyone more</v>
      </c>
      <c r="K52" s="364"/>
      <c r="L52" s="364"/>
      <c r="M52" s="364"/>
      <c r="N52" s="364"/>
      <c r="O52" s="260" t="str">
        <f>'AMZN Auto Part MASTER'!$K$33</f>
        <v>Auto Value</v>
      </c>
      <c r="P52" s="260" t="str">
        <f>'AMZN Auto Part MASTER'!$K$34</f>
        <v>Auto Value</v>
      </c>
      <c r="Q52" s="260" t="str">
        <f>'AMZN Auto Part MASTER'!$K$35</f>
        <v>None</v>
      </c>
      <c r="R52" s="231" t="s">
        <v>94</v>
      </c>
      <c r="S52" s="231" t="s">
        <v>94</v>
      </c>
      <c r="T52" s="231"/>
      <c r="U52" s="231"/>
      <c r="V52" s="231"/>
      <c r="W52" s="231"/>
      <c r="X52" s="231"/>
      <c r="Y52" s="231"/>
      <c r="Z52" s="231"/>
    </row>
    <row r="53" spans="2:26" s="47" customFormat="1" ht="15.75" customHeight="1">
      <c r="B53" s="260" t="str">
        <f>'AMZN Auto Part MASTER'!$L$4</f>
        <v>Independent</v>
      </c>
      <c r="C53" s="17" t="s">
        <v>3</v>
      </c>
      <c r="D53" s="260" t="str">
        <f>'AMZN Auto Part MASTER'!$L$29</f>
        <v>Other</v>
      </c>
      <c r="E53" s="267" t="s">
        <v>94</v>
      </c>
      <c r="F53" s="260" t="str">
        <f>'AMZN Auto Part MASTER'!$L$30</f>
        <v>FMP</v>
      </c>
      <c r="G53" s="230" t="s">
        <v>230</v>
      </c>
      <c r="H53" s="230"/>
      <c r="I53" s="231"/>
      <c r="J53" s="379" t="str">
        <f>'AMZN Auto Part MASTER'!$L$31</f>
        <v>Made us a deal on parts. We get them better priced now with FMP and they were cheap to begin with. I'm not sure why we weren't using them before because they've always been solid with prices and good parts.</v>
      </c>
      <c r="K53" s="364" t="s">
        <v>215</v>
      </c>
      <c r="L53" s="364" t="s">
        <v>213</v>
      </c>
      <c r="M53" s="364"/>
      <c r="N53" s="364"/>
      <c r="O53" s="260" t="str">
        <f>'AMZN Auto Part MASTER'!$L$33</f>
        <v>None specifically</v>
      </c>
      <c r="P53" s="260" t="str">
        <f>'AMZN Auto Part MASTER'!$L$34</f>
        <v>FMP</v>
      </c>
      <c r="Q53" s="260" t="str">
        <f>'AMZN Auto Part MASTER'!$L$35</f>
        <v>None specifically</v>
      </c>
      <c r="R53" s="231"/>
      <c r="S53" s="231" t="s">
        <v>94</v>
      </c>
      <c r="T53" s="231"/>
      <c r="U53" s="231"/>
      <c r="V53" s="231"/>
      <c r="W53" s="231"/>
      <c r="X53" s="231"/>
      <c r="Y53" s="231"/>
      <c r="Z53" s="231"/>
    </row>
    <row r="54" spans="2:26" s="47" customFormat="1" ht="15.75" customHeight="1">
      <c r="B54" s="260" t="str">
        <f>'AMZN Auto Part MASTER'!$M$4</f>
        <v>Independent</v>
      </c>
      <c r="C54" s="17" t="s">
        <v>4</v>
      </c>
      <c r="D54" s="260" t="str">
        <f>'AMZN Auto Part MASTER'!$M$29</f>
        <v>Other</v>
      </c>
      <c r="E54" s="267" t="s">
        <v>94</v>
      </c>
      <c r="F54" s="260" t="str">
        <f>'AMZN Auto Part MASTER'!$M$30</f>
        <v>FMP</v>
      </c>
      <c r="G54" s="230" t="s">
        <v>230</v>
      </c>
      <c r="H54" s="230"/>
      <c r="I54" s="231"/>
      <c r="J54" s="379" t="str">
        <f>'AMZN Auto Part MASTER'!$M$31</f>
        <v>Availability and close to their warehouse.</v>
      </c>
      <c r="K54" s="364" t="s">
        <v>495</v>
      </c>
      <c r="L54" s="364" t="s">
        <v>233</v>
      </c>
      <c r="M54" s="364"/>
      <c r="N54" s="364"/>
      <c r="O54" s="260" t="str">
        <f>'AMZN Auto Part MASTER'!$M$33</f>
        <v>None specifically</v>
      </c>
      <c r="P54" s="260" t="str">
        <f>'AMZN Auto Part MASTER'!$M$34</f>
        <v>None specifically</v>
      </c>
      <c r="Q54" s="260" t="str">
        <f>'AMZN Auto Part MASTER'!$M$35</f>
        <v>None specifically</v>
      </c>
      <c r="R54" s="231"/>
      <c r="S54" s="231"/>
      <c r="T54" s="231"/>
      <c r="U54" s="231"/>
      <c r="V54" s="231"/>
      <c r="W54" s="231"/>
      <c r="X54" s="231"/>
      <c r="Y54" s="231"/>
      <c r="Z54" s="231"/>
    </row>
    <row r="55" spans="2:26" s="47" customFormat="1" ht="15.75" customHeight="1">
      <c r="B55" s="260" t="str">
        <f>'AMZN Auto Part MASTER'!$N$4</f>
        <v>Independent</v>
      </c>
      <c r="C55" s="17" t="s">
        <v>10</v>
      </c>
      <c r="D55" s="260" t="str">
        <f>'AMZN Auto Part MASTER'!$N$29</f>
        <v>WorldPac</v>
      </c>
      <c r="E55" s="267" t="s">
        <v>121</v>
      </c>
      <c r="F55" s="260">
        <f>'AMZN Auto Part MASTER'!$N$30</f>
        <v>0</v>
      </c>
      <c r="G55" s="230"/>
      <c r="H55" s="230"/>
      <c r="I55" s="231"/>
      <c r="J55" s="379" t="str">
        <f>'AMZN Auto Part MASTER'!$N$31</f>
        <v>They opened a location that's very close to us. We will be using them more. And seeing more European imports.</v>
      </c>
      <c r="K55" s="298" t="s">
        <v>233</v>
      </c>
      <c r="L55" s="364"/>
      <c r="M55" s="364"/>
      <c r="N55" s="364"/>
      <c r="O55" s="260" t="str">
        <f>'AMZN Auto Part MASTER'!$N$33</f>
        <v>WorldPac</v>
      </c>
      <c r="P55" s="260" t="str">
        <f>'AMZN Auto Part MASTER'!$N$34</f>
        <v>WorldPac</v>
      </c>
      <c r="Q55" s="260" t="str">
        <f>'AMZN Auto Part MASTER'!$N$35</f>
        <v>None specifically</v>
      </c>
      <c r="R55" s="231" t="s">
        <v>121</v>
      </c>
      <c r="S55" s="231" t="s">
        <v>121</v>
      </c>
      <c r="T55" s="231"/>
      <c r="U55" s="231"/>
      <c r="V55" s="231"/>
      <c r="W55" s="231"/>
      <c r="X55" s="231"/>
      <c r="Y55" s="231"/>
      <c r="Z55" s="231"/>
    </row>
    <row r="56" spans="2:26" s="47" customFormat="1" ht="15.75" customHeight="1">
      <c r="B56" s="260" t="str">
        <f>'AMZN Auto Part MASTER'!$O$4</f>
        <v>Independent</v>
      </c>
      <c r="C56" s="17" t="s">
        <v>11</v>
      </c>
      <c r="D56" s="260" t="str">
        <f>'AMZN Auto Part MASTER'!$O$29</f>
        <v>O'Reilly</v>
      </c>
      <c r="E56" s="267" t="s">
        <v>118</v>
      </c>
      <c r="F56" s="260">
        <f>'AMZN Auto Part MASTER'!$O$30</f>
        <v>0</v>
      </c>
      <c r="G56" s="230"/>
      <c r="H56" s="230"/>
      <c r="I56" s="231"/>
      <c r="J56" s="379" t="str">
        <f>'AMZN Auto Part MASTER'!$O$31</f>
        <v>NAPA closed down the store that was close to us. So we shifted business to O'Reilly.</v>
      </c>
      <c r="K56" s="364" t="s">
        <v>233</v>
      </c>
      <c r="L56" s="364"/>
      <c r="M56" s="364"/>
      <c r="N56" s="364"/>
      <c r="O56" s="260" t="str">
        <f>'AMZN Auto Part MASTER'!$O$33</f>
        <v>None specifically</v>
      </c>
      <c r="P56" s="260" t="str">
        <f>'AMZN Auto Part MASTER'!$O$34</f>
        <v>None specifically</v>
      </c>
      <c r="Q56" s="260" t="str">
        <f>'AMZN Auto Part MASTER'!$O$35</f>
        <v>None specifically</v>
      </c>
      <c r="R56" s="231"/>
      <c r="S56" s="231"/>
      <c r="T56" s="231"/>
      <c r="U56" s="231"/>
      <c r="V56" s="231"/>
      <c r="W56" s="231"/>
      <c r="X56" s="231"/>
      <c r="Y56" s="231"/>
      <c r="Z56" s="231"/>
    </row>
    <row r="57" spans="2:26" s="47" customFormat="1" ht="15.75" customHeight="1">
      <c r="B57" s="260" t="str">
        <f>'AMZN Auto Part MASTER'!$P$4</f>
        <v>Independent</v>
      </c>
      <c r="C57" s="17" t="s">
        <v>12</v>
      </c>
      <c r="D57" s="260" t="str">
        <f>'AMZN Auto Part MASTER'!$P$29</f>
        <v>None</v>
      </c>
      <c r="E57" s="267" t="s">
        <v>209</v>
      </c>
      <c r="F57" s="260">
        <f>'AMZN Auto Part MASTER'!$P$30</f>
        <v>0</v>
      </c>
      <c r="G57" s="230"/>
      <c r="H57" s="230"/>
      <c r="I57" s="231"/>
      <c r="J57" s="379" t="str">
        <f>'AMZN Auto Part MASTER'!$P$31</f>
        <v>No actual change.</v>
      </c>
      <c r="K57" s="364"/>
      <c r="L57" s="364"/>
      <c r="M57" s="364"/>
      <c r="N57" s="364"/>
      <c r="O57" s="260" t="str">
        <f>'AMZN Auto Part MASTER'!$P$33</f>
        <v>WorldPac</v>
      </c>
      <c r="P57" s="260" t="str">
        <f>'AMZN Auto Part MASTER'!$P$34</f>
        <v>None</v>
      </c>
      <c r="Q57" s="260" t="str">
        <f>'AMZN Auto Part MASTER'!$P$35</f>
        <v>None</v>
      </c>
      <c r="R57" s="231" t="s">
        <v>121</v>
      </c>
      <c r="S57" s="231"/>
      <c r="T57" s="231"/>
      <c r="U57" s="231"/>
      <c r="V57" s="231"/>
      <c r="W57" s="231"/>
      <c r="X57" s="231"/>
      <c r="Y57" s="231"/>
      <c r="Z57" s="231"/>
    </row>
    <row r="58" spans="2:26" s="47" customFormat="1" ht="15.75" customHeight="1">
      <c r="B58" s="260" t="str">
        <f>'AMZN Auto Part MASTER'!$Q$4</f>
        <v>Independent</v>
      </c>
      <c r="C58" s="17" t="s">
        <v>13</v>
      </c>
      <c r="D58" s="260" t="str">
        <f>'AMZN Auto Part MASTER'!$Q$29</f>
        <v>AutoZone</v>
      </c>
      <c r="E58" s="267" t="s">
        <v>116</v>
      </c>
      <c r="F58" s="260">
        <f>'AMZN Auto Part MASTER'!$Q$30</f>
        <v>0</v>
      </c>
      <c r="G58" s="230"/>
      <c r="H58" s="230"/>
      <c r="I58" s="231"/>
      <c r="J58" s="379" t="str">
        <f>'AMZN Auto Part MASTER'!$Q$31</f>
        <v>Built new storage box for them.</v>
      </c>
      <c r="K58" s="364" t="s">
        <v>94</v>
      </c>
      <c r="L58" s="364"/>
      <c r="M58" s="364"/>
      <c r="N58" s="364"/>
      <c r="O58" s="260">
        <f>'AMZN Auto Part MASTER'!$Q$33</f>
        <v>0</v>
      </c>
      <c r="P58" s="260" t="str">
        <f>'AMZN Auto Part MASTER'!$Q$34</f>
        <v>O'Reilly</v>
      </c>
      <c r="Q58" s="260">
        <f>'AMZN Auto Part MASTER'!$Q$35</f>
        <v>0</v>
      </c>
      <c r="R58" s="231"/>
      <c r="S58" s="231" t="s">
        <v>118</v>
      </c>
      <c r="T58" s="231"/>
      <c r="U58" s="231"/>
      <c r="V58" s="231"/>
      <c r="W58" s="231"/>
      <c r="X58" s="231"/>
      <c r="Y58" s="231"/>
      <c r="Z58" s="231"/>
    </row>
    <row r="59" spans="2:26" s="47" customFormat="1" ht="15.75" customHeight="1">
      <c r="B59" s="260" t="str">
        <f>'AMZN Auto Part MASTER'!$R$4</f>
        <v>Independent</v>
      </c>
      <c r="C59" s="17" t="s">
        <v>14</v>
      </c>
      <c r="D59" s="260" t="str">
        <f>'AMZN Auto Part MASTER'!$R$29</f>
        <v>Other</v>
      </c>
      <c r="E59" s="267" t="s">
        <v>94</v>
      </c>
      <c r="F59" s="260" t="str">
        <f>'AMZN Auto Part MASTER'!$R$30</f>
        <v>IMC Warehouse</v>
      </c>
      <c r="G59" s="230" t="s">
        <v>689</v>
      </c>
      <c r="H59" s="230"/>
      <c r="I59" s="231"/>
      <c r="J59" s="379" t="str">
        <f>'AMZN Auto Part MASTER'!$R$31</f>
        <v>We get parts faster.</v>
      </c>
      <c r="K59" s="364" t="s">
        <v>214</v>
      </c>
      <c r="L59" s="364"/>
      <c r="M59" s="364"/>
      <c r="N59" s="364"/>
      <c r="O59" s="260" t="str">
        <f>'AMZN Auto Part MASTER'!$R$33</f>
        <v>Same</v>
      </c>
      <c r="P59" s="260" t="str">
        <f>'AMZN Auto Part MASTER'!$R$34</f>
        <v>Same</v>
      </c>
      <c r="Q59" s="260" t="str">
        <f>'AMZN Auto Part MASTER'!$R$35</f>
        <v>Same</v>
      </c>
      <c r="R59" s="231"/>
      <c r="S59" s="231"/>
      <c r="T59" s="231"/>
      <c r="U59" s="231"/>
      <c r="V59" s="231"/>
      <c r="W59" s="231"/>
      <c r="X59" s="231"/>
      <c r="Y59" s="231"/>
      <c r="Z59" s="231"/>
    </row>
    <row r="60" spans="2:26" s="47" customFormat="1" ht="15.75" customHeight="1">
      <c r="B60" s="260" t="str">
        <f>'AMZN Auto Part MASTER'!$S$4</f>
        <v>Independent</v>
      </c>
      <c r="C60" s="17" t="s">
        <v>15</v>
      </c>
      <c r="D60" s="260" t="str">
        <f>'AMZN Auto Part MASTER'!$S$29</f>
        <v>Other</v>
      </c>
      <c r="E60" s="267" t="s">
        <v>94</v>
      </c>
      <c r="F60" s="260" t="str">
        <f>'AMZN Auto Part MASTER'!$S$30</f>
        <v xml:space="preserve">ASAP  </v>
      </c>
      <c r="G60" s="230" t="s">
        <v>690</v>
      </c>
      <c r="H60" s="230"/>
      <c r="I60" s="231"/>
      <c r="J60" s="379" t="str">
        <f>'AMZN Auto Part MASTER'!$S$31</f>
        <v>Better prices.</v>
      </c>
      <c r="K60" s="364" t="s">
        <v>215</v>
      </c>
      <c r="L60" s="364"/>
      <c r="M60" s="364"/>
      <c r="N60" s="364"/>
      <c r="O60" s="260" t="str">
        <f>'AMZN Auto Part MASTER'!$S$33</f>
        <v>None</v>
      </c>
      <c r="P60" s="260" t="str">
        <f>'AMZN Auto Part MASTER'!$S$34</f>
        <v>O'Reilly</v>
      </c>
      <c r="Q60" s="260" t="str">
        <f>'AMZN Auto Part MASTER'!$S$35</f>
        <v>O'Reilly</v>
      </c>
      <c r="R60" s="231"/>
      <c r="S60" s="231" t="s">
        <v>118</v>
      </c>
      <c r="T60" s="231" t="s">
        <v>118</v>
      </c>
      <c r="U60" s="231"/>
      <c r="V60" s="231"/>
      <c r="W60" s="231"/>
      <c r="X60" s="231"/>
      <c r="Y60" s="231"/>
      <c r="Z60" s="231"/>
    </row>
    <row r="61" spans="2:26" s="47" customFormat="1" ht="15.75" customHeight="1">
      <c r="B61" s="260" t="str">
        <f>'AMZN Auto Part MASTER'!$T$4</f>
        <v>Independent</v>
      </c>
      <c r="C61" s="17" t="s">
        <v>16</v>
      </c>
      <c r="D61" s="260" t="str">
        <f>'AMZN Auto Part MASTER'!$T$29</f>
        <v>O'Reilly</v>
      </c>
      <c r="E61" s="267" t="s">
        <v>118</v>
      </c>
      <c r="F61" s="260">
        <f>'AMZN Auto Part MASTER'!$T$30</f>
        <v>0</v>
      </c>
      <c r="G61" s="230"/>
      <c r="H61" s="230"/>
      <c r="I61" s="231"/>
      <c r="J61" s="379" t="str">
        <f>'AMZN Auto Part MASTER'!$T$31</f>
        <v>Their service has gotten better over the years.</v>
      </c>
      <c r="K61" s="364" t="s">
        <v>217</v>
      </c>
      <c r="L61" s="364"/>
      <c r="M61" s="364"/>
      <c r="N61" s="364"/>
      <c r="O61" s="260" t="str">
        <f>'AMZN Auto Part MASTER'!$T$33</f>
        <v>O'Reilly</v>
      </c>
      <c r="P61" s="260" t="str">
        <f>'AMZN Auto Part MASTER'!$T$34</f>
        <v>O'Reilly</v>
      </c>
      <c r="Q61" s="260" t="str">
        <f>'AMZN Auto Part MASTER'!$T$35</f>
        <v>O'Reilly</v>
      </c>
      <c r="R61" s="231" t="s">
        <v>118</v>
      </c>
      <c r="S61" s="231" t="s">
        <v>118</v>
      </c>
      <c r="T61" s="231" t="s">
        <v>118</v>
      </c>
      <c r="U61" s="231"/>
      <c r="V61" s="231"/>
      <c r="W61" s="231"/>
      <c r="X61" s="231"/>
      <c r="Y61" s="231"/>
      <c r="Z61" s="231"/>
    </row>
    <row r="62" spans="2:26" s="47" customFormat="1" ht="15.75" customHeight="1">
      <c r="B62" s="260" t="str">
        <f>'AMZN Auto Part MASTER'!$U$4</f>
        <v>Independent</v>
      </c>
      <c r="C62" s="17" t="s">
        <v>17</v>
      </c>
      <c r="D62" s="260" t="str">
        <f>'AMZN Auto Part MASTER'!$U$29</f>
        <v xml:space="preserve">None   </v>
      </c>
      <c r="E62" s="267" t="s">
        <v>209</v>
      </c>
      <c r="F62" s="260">
        <f>'AMZN Auto Part MASTER'!$U$30</f>
        <v>0</v>
      </c>
      <c r="G62" s="230"/>
      <c r="H62" s="230"/>
      <c r="I62" s="231"/>
      <c r="J62" s="379">
        <f>'AMZN Auto Part MASTER'!$U$31</f>
        <v>0</v>
      </c>
      <c r="K62" s="364"/>
      <c r="L62" s="364"/>
      <c r="M62" s="364"/>
      <c r="N62" s="364"/>
      <c r="O62" s="260" t="str">
        <f>'AMZN Auto Part MASTER'!$U$33</f>
        <v>Church's Autoparts</v>
      </c>
      <c r="P62" s="260" t="str">
        <f>'AMZN Auto Part MASTER'!$U$34</f>
        <v>Church's Autoparts</v>
      </c>
      <c r="Q62" s="260" t="str">
        <f>'AMZN Auto Part MASTER'!$U$35</f>
        <v>Church's Autoparts</v>
      </c>
      <c r="R62" s="231" t="s">
        <v>94</v>
      </c>
      <c r="S62" s="231" t="s">
        <v>94</v>
      </c>
      <c r="T62" s="231" t="s">
        <v>94</v>
      </c>
      <c r="U62" s="231"/>
      <c r="V62" s="231"/>
      <c r="W62" s="231"/>
      <c r="X62" s="231"/>
      <c r="Y62" s="231"/>
      <c r="Z62" s="231"/>
    </row>
    <row r="63" spans="2:26" s="47" customFormat="1" ht="15.75" customHeight="1">
      <c r="B63" s="260" t="str">
        <f>'AMZN Auto Part MASTER'!$V$4</f>
        <v>Independent</v>
      </c>
      <c r="C63" s="17" t="s">
        <v>18</v>
      </c>
      <c r="D63" s="260" t="str">
        <f>'AMZN Auto Part MASTER'!$V$29</f>
        <v>WorldPac</v>
      </c>
      <c r="E63" s="267" t="s">
        <v>121</v>
      </c>
      <c r="F63" s="260">
        <f>'AMZN Auto Part MASTER'!$V$30</f>
        <v>0</v>
      </c>
      <c r="G63" s="230"/>
      <c r="H63" s="230"/>
      <c r="I63" s="231"/>
      <c r="J63" s="379">
        <f>'AMZN Auto Part MASTER'!$V$31</f>
        <v>0</v>
      </c>
      <c r="K63" s="364"/>
      <c r="L63" s="364"/>
      <c r="M63" s="364"/>
      <c r="N63" s="364"/>
      <c r="O63" s="260" t="str">
        <f>'AMZN Auto Part MASTER'!$V$33</f>
        <v>WorldPac</v>
      </c>
      <c r="P63" s="260" t="str">
        <f>'AMZN Auto Part MASTER'!$V$34</f>
        <v>WorldPac</v>
      </c>
      <c r="Q63" s="260" t="str">
        <f>'AMZN Auto Part MASTER'!$V$35</f>
        <v>WorldPac</v>
      </c>
      <c r="R63" s="231" t="s">
        <v>121</v>
      </c>
      <c r="S63" s="231" t="s">
        <v>121</v>
      </c>
      <c r="T63" s="231" t="s">
        <v>121</v>
      </c>
      <c r="U63" s="231"/>
      <c r="V63" s="231"/>
      <c r="W63" s="231"/>
      <c r="X63" s="231"/>
      <c r="Y63" s="231"/>
      <c r="Z63" s="231"/>
    </row>
    <row r="64" spans="2:26" s="47" customFormat="1" ht="15.75" customHeight="1">
      <c r="B64" s="260" t="str">
        <f>'AMZN Auto Part MASTER'!$W$4</f>
        <v>Independent</v>
      </c>
      <c r="C64" s="17" t="s">
        <v>19</v>
      </c>
      <c r="D64" s="260" t="str">
        <f>'AMZN Auto Part MASTER'!$W$29</f>
        <v>None</v>
      </c>
      <c r="E64" s="267" t="s">
        <v>209</v>
      </c>
      <c r="F64" s="260">
        <f>'AMZN Auto Part MASTER'!$W$30</f>
        <v>0</v>
      </c>
      <c r="G64" s="230"/>
      <c r="H64" s="230"/>
      <c r="I64" s="231"/>
      <c r="J64" s="379">
        <f>'AMZN Auto Part MASTER'!$W$31</f>
        <v>0</v>
      </c>
      <c r="K64" s="364"/>
      <c r="L64" s="364"/>
      <c r="M64" s="364"/>
      <c r="N64" s="364"/>
      <c r="O64" s="260" t="str">
        <f>'AMZN Auto Part MASTER'!$W$33</f>
        <v>factory motor parts</v>
      </c>
      <c r="P64" s="260" t="str">
        <f>'AMZN Auto Part MASTER'!$W$34</f>
        <v>factory motor parts</v>
      </c>
      <c r="Q64" s="260" t="str">
        <f>'AMZN Auto Part MASTER'!$W$35</f>
        <v>factory motor parts</v>
      </c>
      <c r="R64" s="231" t="s">
        <v>94</v>
      </c>
      <c r="S64" s="231" t="s">
        <v>94</v>
      </c>
      <c r="T64" s="231" t="s">
        <v>94</v>
      </c>
      <c r="U64" s="231"/>
      <c r="V64" s="231"/>
      <c r="W64" s="231"/>
      <c r="X64" s="231"/>
      <c r="Y64" s="231"/>
      <c r="Z64" s="231"/>
    </row>
    <row r="65" spans="2:26" s="47" customFormat="1" ht="15.75" customHeight="1">
      <c r="B65" s="260" t="str">
        <f>'AMZN Auto Part MASTER'!$X$4</f>
        <v>Independent</v>
      </c>
      <c r="C65" s="17" t="s">
        <v>20</v>
      </c>
      <c r="D65" s="260" t="str">
        <f>'AMZN Auto Part MASTER'!$X$29</f>
        <v>None</v>
      </c>
      <c r="E65" s="267" t="s">
        <v>209</v>
      </c>
      <c r="F65" s="260">
        <f>'AMZN Auto Part MASTER'!$X$30</f>
        <v>0</v>
      </c>
      <c r="G65" s="230"/>
      <c r="H65" s="230"/>
      <c r="I65" s="231"/>
      <c r="J65" s="379">
        <f>'AMZN Auto Part MASTER'!$X$31</f>
        <v>0</v>
      </c>
      <c r="K65" s="364"/>
      <c r="L65" s="364"/>
      <c r="M65" s="364"/>
      <c r="N65" s="364"/>
      <c r="O65" s="260" t="str">
        <f>'AMZN Auto Part MASTER'!$X$33</f>
        <v>AutoZone</v>
      </c>
      <c r="P65" s="260" t="str">
        <f>'AMZN Auto Part MASTER'!$X$34</f>
        <v>O'Reilly</v>
      </c>
      <c r="Q65" s="260" t="str">
        <f>'AMZN Auto Part MASTER'!$X$35</f>
        <v>AutoZone</v>
      </c>
      <c r="R65" s="231" t="s">
        <v>116</v>
      </c>
      <c r="S65" s="231" t="s">
        <v>118</v>
      </c>
      <c r="T65" s="231" t="s">
        <v>116</v>
      </c>
      <c r="U65" s="231"/>
      <c r="V65" s="231"/>
      <c r="W65" s="231"/>
      <c r="X65" s="231"/>
      <c r="Y65" s="231"/>
      <c r="Z65" s="231"/>
    </row>
    <row r="66" spans="2:26" s="47" customFormat="1" ht="15.75" customHeight="1">
      <c r="B66" s="260" t="str">
        <f>'AMZN Auto Part MASTER'!$Y$4</f>
        <v>Independent</v>
      </c>
      <c r="C66" s="17" t="s">
        <v>21</v>
      </c>
      <c r="D66" s="260" t="str">
        <f>'AMZN Auto Part MASTER'!$Y$29</f>
        <v xml:space="preserve">None  </v>
      </c>
      <c r="E66" s="267" t="s">
        <v>209</v>
      </c>
      <c r="F66" s="260">
        <f>'AMZN Auto Part MASTER'!$Y$30</f>
        <v>0</v>
      </c>
      <c r="G66" s="230"/>
      <c r="H66" s="230"/>
      <c r="I66" s="231"/>
      <c r="J66" s="379">
        <f>'AMZN Auto Part MASTER'!$Y$31</f>
        <v>0</v>
      </c>
      <c r="K66" s="364"/>
      <c r="L66" s="364"/>
      <c r="M66" s="364"/>
      <c r="N66" s="364"/>
      <c r="O66" s="260" t="str">
        <f>'AMZN Auto Part MASTER'!$Y$33</f>
        <v>Berridon</v>
      </c>
      <c r="P66" s="260" t="str">
        <f>'AMZN Auto Part MASTER'!$Y$34</f>
        <v>Berridon</v>
      </c>
      <c r="Q66" s="260" t="str">
        <f>'AMZN Auto Part MASTER'!$Y$35</f>
        <v>Berridon</v>
      </c>
      <c r="R66" s="231" t="s">
        <v>94</v>
      </c>
      <c r="S66" s="231" t="s">
        <v>94</v>
      </c>
      <c r="T66" s="231" t="s">
        <v>94</v>
      </c>
      <c r="U66" s="231"/>
      <c r="V66" s="231"/>
      <c r="W66" s="231"/>
      <c r="X66" s="231"/>
      <c r="Y66" s="231"/>
      <c r="Z66" s="231"/>
    </row>
    <row r="67" spans="2:26" s="47" customFormat="1" ht="15.75" customHeight="1">
      <c r="B67" s="260" t="str">
        <f>'AMZN Auto Part MASTER'!$Z$4</f>
        <v>Independent</v>
      </c>
      <c r="C67" s="17" t="s">
        <v>22</v>
      </c>
      <c r="D67" s="260" t="str">
        <f>'AMZN Auto Part MASTER'!$Z$29</f>
        <v>None</v>
      </c>
      <c r="E67" s="267" t="s">
        <v>209</v>
      </c>
      <c r="F67" s="260">
        <f>'AMZN Auto Part MASTER'!$Z$30</f>
        <v>0</v>
      </c>
      <c r="G67" s="230"/>
      <c r="H67" s="230"/>
      <c r="I67" s="231"/>
      <c r="J67" s="379">
        <f>'AMZN Auto Part MASTER'!$Z$31</f>
        <v>0</v>
      </c>
      <c r="K67" s="364"/>
      <c r="L67" s="364"/>
      <c r="M67" s="364"/>
      <c r="N67" s="364"/>
      <c r="O67" s="260" t="str">
        <f>'AMZN Auto Part MASTER'!$Z$33</f>
        <v>None in particular</v>
      </c>
      <c r="P67" s="260" t="str">
        <f>'AMZN Auto Part MASTER'!$Z$34</f>
        <v>Local wholesalers</v>
      </c>
      <c r="Q67" s="260" t="str">
        <f>'AMZN Auto Part MASTER'!$Z$35</f>
        <v>None in particular</v>
      </c>
      <c r="R67" s="231"/>
      <c r="S67" s="231" t="s">
        <v>870</v>
      </c>
      <c r="T67" s="231"/>
      <c r="U67" s="231"/>
      <c r="V67" s="231"/>
      <c r="W67" s="231"/>
      <c r="X67" s="231"/>
      <c r="Y67" s="231"/>
      <c r="Z67" s="231"/>
    </row>
    <row r="68" spans="2:26" s="47" customFormat="1" ht="15.75" customHeight="1">
      <c r="B68" s="260" t="str">
        <f>'AMZN Auto Part MASTER'!$AA$4</f>
        <v>Independent</v>
      </c>
      <c r="C68" s="17" t="s">
        <v>23</v>
      </c>
      <c r="D68" s="260" t="str">
        <f>'AMZN Auto Part MASTER'!$AA$29</f>
        <v>None</v>
      </c>
      <c r="E68" s="267" t="s">
        <v>209</v>
      </c>
      <c r="F68" s="260">
        <f>'AMZN Auto Part MASTER'!$AA$30</f>
        <v>0</v>
      </c>
      <c r="G68" s="230"/>
      <c r="H68" s="230"/>
      <c r="I68" s="231"/>
      <c r="J68" s="379">
        <f>'AMZN Auto Part MASTER'!$AA$31</f>
        <v>0</v>
      </c>
      <c r="K68" s="364"/>
      <c r="L68" s="364"/>
      <c r="M68" s="364"/>
      <c r="N68" s="364"/>
      <c r="O68" s="260" t="str">
        <f>'AMZN Auto Part MASTER'!$AA$33</f>
        <v>AutoZone</v>
      </c>
      <c r="P68" s="260" t="str">
        <f>'AMZN Auto Part MASTER'!$AA$34</f>
        <v>AutoZone</v>
      </c>
      <c r="Q68" s="260" t="str">
        <f>'AMZN Auto Part MASTER'!$AA$35</f>
        <v>O'Reilly</v>
      </c>
      <c r="R68" s="231" t="s">
        <v>116</v>
      </c>
      <c r="S68" s="231" t="s">
        <v>116</v>
      </c>
      <c r="T68" s="231" t="s">
        <v>118</v>
      </c>
      <c r="U68" s="231"/>
      <c r="V68" s="231"/>
      <c r="W68" s="231"/>
      <c r="X68" s="231"/>
      <c r="Y68" s="231"/>
      <c r="Z68" s="231"/>
    </row>
    <row r="69" spans="2:26" s="47" customFormat="1" ht="15.75" customHeight="1">
      <c r="B69" s="260" t="str">
        <f>'AMZN Auto Part MASTER'!$AB$4</f>
        <v>Independent</v>
      </c>
      <c r="C69" s="17" t="s">
        <v>24</v>
      </c>
      <c r="D69" s="260" t="str">
        <f>'AMZN Auto Part MASTER'!$AB$29</f>
        <v xml:space="preserve">None  </v>
      </c>
      <c r="E69" s="267" t="s">
        <v>209</v>
      </c>
      <c r="F69" s="260">
        <f>'AMZN Auto Part MASTER'!$AB$30</f>
        <v>0</v>
      </c>
      <c r="G69" s="230"/>
      <c r="H69" s="230"/>
      <c r="I69" s="231"/>
      <c r="J69" s="379">
        <f>'AMZN Auto Part MASTER'!$AB$31</f>
        <v>0</v>
      </c>
      <c r="K69" s="364"/>
      <c r="L69" s="364"/>
      <c r="M69" s="364"/>
      <c r="N69" s="364"/>
      <c r="O69" s="260" t="str">
        <f>'AMZN Auto Part MASTER'!$AB$33</f>
        <v>Local Nissan dealership</v>
      </c>
      <c r="P69" s="260" t="str">
        <f>'AMZN Auto Part MASTER'!$AB$34</f>
        <v>Tuston Toyota</v>
      </c>
      <c r="Q69" s="260" t="str">
        <f>'AMZN Auto Part MASTER'!$AB$35</f>
        <v>Tuston Toyota</v>
      </c>
      <c r="R69" s="231" t="s">
        <v>870</v>
      </c>
      <c r="S69" s="231" t="s">
        <v>94</v>
      </c>
      <c r="T69" s="231" t="s">
        <v>94</v>
      </c>
      <c r="U69" s="231"/>
      <c r="V69" s="231"/>
      <c r="W69" s="231"/>
      <c r="X69" s="231"/>
      <c r="Y69" s="231"/>
      <c r="Z69" s="231"/>
    </row>
    <row r="70" spans="2:26" s="47" customFormat="1" ht="15.75" customHeight="1">
      <c r="B70" s="260" t="str">
        <f>'AMZN Auto Part MASTER'!$AC$4</f>
        <v>Independent</v>
      </c>
      <c r="C70" s="17" t="s">
        <v>25</v>
      </c>
      <c r="D70" s="260" t="str">
        <f>'AMZN Auto Part MASTER'!$AC$29</f>
        <v>None</v>
      </c>
      <c r="E70" s="267" t="s">
        <v>209</v>
      </c>
      <c r="F70" s="260">
        <f>'AMZN Auto Part MASTER'!$AC$30</f>
        <v>0</v>
      </c>
      <c r="G70" s="230"/>
      <c r="H70" s="230"/>
      <c r="I70" s="231"/>
      <c r="J70" s="379">
        <f>'AMZN Auto Part MASTER'!$AC$31</f>
        <v>0</v>
      </c>
      <c r="K70" s="364"/>
      <c r="L70" s="364"/>
      <c r="M70" s="364"/>
      <c r="N70" s="364"/>
      <c r="O70" s="260" t="str">
        <f>'AMZN Auto Part MASTER'!$AC$33</f>
        <v>LMI</v>
      </c>
      <c r="P70" s="260" t="str">
        <f>'AMZN Auto Part MASTER'!$AC$34</f>
        <v>LMI</v>
      </c>
      <c r="Q70" s="260" t="str">
        <f>'AMZN Auto Part MASTER'!$AC$35</f>
        <v>Webbers</v>
      </c>
      <c r="R70" s="231" t="s">
        <v>94</v>
      </c>
      <c r="S70" s="231" t="s">
        <v>94</v>
      </c>
      <c r="T70" s="231" t="s">
        <v>94</v>
      </c>
      <c r="U70" s="231"/>
      <c r="V70" s="231"/>
      <c r="W70" s="231"/>
      <c r="X70" s="231"/>
      <c r="Y70" s="231"/>
      <c r="Z70" s="231"/>
    </row>
    <row r="71" spans="2:26" s="47" customFormat="1" ht="15.75" customHeight="1">
      <c r="B71" s="260" t="str">
        <f>'AMZN Auto Part MASTER'!$AD$4</f>
        <v>Independent</v>
      </c>
      <c r="C71" s="17" t="s">
        <v>26</v>
      </c>
      <c r="D71" s="260" t="str">
        <f>'AMZN Auto Part MASTER'!$AD$29</f>
        <v>None</v>
      </c>
      <c r="E71" s="267" t="s">
        <v>209</v>
      </c>
      <c r="F71" s="260">
        <f>'AMZN Auto Part MASTER'!$AD$30</f>
        <v>0</v>
      </c>
      <c r="G71" s="230"/>
      <c r="H71" s="230"/>
      <c r="I71" s="231"/>
      <c r="J71" s="379">
        <f>'AMZN Auto Part MASTER'!$AD$31</f>
        <v>0</v>
      </c>
      <c r="K71" s="364"/>
      <c r="L71" s="364"/>
      <c r="M71" s="364"/>
      <c r="N71" s="364"/>
      <c r="O71" s="260" t="str">
        <f>'AMZN Auto Part MASTER'!$AD$33</f>
        <v>WorldPac</v>
      </c>
      <c r="P71" s="260" t="str">
        <f>'AMZN Auto Part MASTER'!$AD$34</f>
        <v>WorldPac</v>
      </c>
      <c r="Q71" s="260" t="str">
        <f>'AMZN Auto Part MASTER'!$AD$35</f>
        <v>WorldPac</v>
      </c>
      <c r="R71" s="231" t="s">
        <v>121</v>
      </c>
      <c r="S71" s="231" t="s">
        <v>121</v>
      </c>
      <c r="T71" s="231" t="s">
        <v>121</v>
      </c>
      <c r="U71" s="231"/>
      <c r="V71" s="231"/>
      <c r="W71" s="231"/>
      <c r="X71" s="231"/>
      <c r="Y71" s="231"/>
      <c r="Z71" s="231"/>
    </row>
    <row r="72" spans="2:26" s="47" customFormat="1" ht="15.75" customHeight="1">
      <c r="B72" s="260" t="str">
        <f>'AMZN Auto Part MASTER'!$AE$4</f>
        <v>Independent</v>
      </c>
      <c r="C72" s="17" t="s">
        <v>27</v>
      </c>
      <c r="D72" s="260" t="str">
        <f>'AMZN Auto Part MASTER'!$AE$29</f>
        <v>None</v>
      </c>
      <c r="E72" s="267" t="s">
        <v>209</v>
      </c>
      <c r="F72" s="260">
        <f>'AMZN Auto Part MASTER'!$AE$30</f>
        <v>0</v>
      </c>
      <c r="G72" s="230"/>
      <c r="H72" s="230"/>
      <c r="I72" s="231"/>
      <c r="J72" s="379">
        <f>'AMZN Auto Part MASTER'!$AE$31</f>
        <v>0</v>
      </c>
      <c r="K72" s="364"/>
      <c r="L72" s="364"/>
      <c r="M72" s="364"/>
      <c r="N72" s="364"/>
      <c r="O72" s="260" t="str">
        <f>'AMZN Auto Part MASTER'!$AE$33</f>
        <v>None in particular.</v>
      </c>
      <c r="P72" s="260" t="str">
        <f>'AMZN Auto Part MASTER'!$AE$34</f>
        <v>None in particular.</v>
      </c>
      <c r="Q72" s="260" t="str">
        <f>'AMZN Auto Part MASTER'!$AE$35</f>
        <v>None in particular.</v>
      </c>
      <c r="R72" s="231"/>
      <c r="S72" s="231"/>
      <c r="T72" s="231"/>
      <c r="U72" s="231"/>
      <c r="V72" s="231"/>
      <c r="W72" s="231"/>
      <c r="X72" s="231"/>
      <c r="Y72" s="231"/>
      <c r="Z72" s="231"/>
    </row>
    <row r="73" spans="2:26" s="47" customFormat="1" ht="15.75" customHeight="1">
      <c r="B73" s="260" t="str">
        <f>'AMZN Auto Part MASTER'!$AF$4</f>
        <v>Independent</v>
      </c>
      <c r="C73" s="17" t="s">
        <v>28</v>
      </c>
      <c r="D73" s="260" t="str">
        <f>'AMZN Auto Part MASTER'!$AF$29</f>
        <v>None</v>
      </c>
      <c r="E73" s="267" t="s">
        <v>209</v>
      </c>
      <c r="F73" s="260">
        <f>'AMZN Auto Part MASTER'!$AF$30</f>
        <v>0</v>
      </c>
      <c r="G73" s="230"/>
      <c r="H73" s="230"/>
      <c r="I73" s="231"/>
      <c r="J73" s="379">
        <f>'AMZN Auto Part MASTER'!$AF$31</f>
        <v>0</v>
      </c>
      <c r="K73" s="364"/>
      <c r="L73" s="364"/>
      <c r="M73" s="364"/>
      <c r="N73" s="364"/>
      <c r="O73" s="260" t="str">
        <f>'AMZN Auto Part MASTER'!$AF$33</f>
        <v>None in particular.</v>
      </c>
      <c r="P73" s="260" t="str">
        <f>'AMZN Auto Part MASTER'!$AF$34</f>
        <v>None in particular.</v>
      </c>
      <c r="Q73" s="260" t="str">
        <f>'AMZN Auto Part MASTER'!$AF$35</f>
        <v>None in particular.</v>
      </c>
      <c r="R73" s="231"/>
      <c r="S73" s="231"/>
      <c r="T73" s="231"/>
      <c r="U73" s="231"/>
      <c r="V73" s="231"/>
      <c r="W73" s="231"/>
      <c r="X73" s="231"/>
      <c r="Y73" s="231"/>
      <c r="Z73" s="231"/>
    </row>
    <row r="74" spans="2:26" s="47" customFormat="1" ht="15.75" customHeight="1">
      <c r="B74" s="260" t="str">
        <f>'AMZN Auto Part MASTER'!$AG$4</f>
        <v>Independent</v>
      </c>
      <c r="C74" s="17" t="s">
        <v>29</v>
      </c>
      <c r="D74" s="260" t="str">
        <f>'AMZN Auto Part MASTER'!$AG$29</f>
        <v>None</v>
      </c>
      <c r="E74" s="267" t="s">
        <v>209</v>
      </c>
      <c r="F74" s="260">
        <f>'AMZN Auto Part MASTER'!$AG$30</f>
        <v>0</v>
      </c>
      <c r="G74" s="230"/>
      <c r="H74" s="230"/>
      <c r="I74" s="231"/>
      <c r="J74" s="379">
        <f>'AMZN Auto Part MASTER'!$AG$31</f>
        <v>0</v>
      </c>
      <c r="K74" s="364"/>
      <c r="L74" s="364"/>
      <c r="M74" s="364"/>
      <c r="N74" s="364"/>
      <c r="O74" s="260" t="str">
        <f>'AMZN Auto Part MASTER'!$AG$33</f>
        <v>WorldPac</v>
      </c>
      <c r="P74" s="260" t="str">
        <f>'AMZN Auto Part MASTER'!$AG$34</f>
        <v>IMC</v>
      </c>
      <c r="Q74" s="260" t="str">
        <f>'AMZN Auto Part MASTER'!$AG$35</f>
        <v>IMC</v>
      </c>
      <c r="R74" s="231" t="s">
        <v>121</v>
      </c>
      <c r="S74" s="231" t="s">
        <v>94</v>
      </c>
      <c r="T74" s="231" t="s">
        <v>94</v>
      </c>
      <c r="U74" s="231"/>
      <c r="V74" s="231"/>
      <c r="W74" s="231"/>
      <c r="X74" s="231"/>
      <c r="Y74" s="231"/>
      <c r="Z74" s="231"/>
    </row>
    <row r="75" spans="2:26" s="47" customFormat="1" ht="15.75" customHeight="1">
      <c r="B75" s="260" t="str">
        <f>'AMZN Auto Part MASTER'!$AH$4</f>
        <v>Independent</v>
      </c>
      <c r="C75" s="17" t="s">
        <v>30</v>
      </c>
      <c r="D75" s="260" t="str">
        <f>'AMZN Auto Part MASTER'!$AH$29</f>
        <v>None</v>
      </c>
      <c r="E75" s="267" t="s">
        <v>209</v>
      </c>
      <c r="F75" s="260">
        <f>'AMZN Auto Part MASTER'!$AH$30</f>
        <v>0</v>
      </c>
      <c r="G75" s="230"/>
      <c r="H75" s="230"/>
      <c r="I75" s="231"/>
      <c r="J75" s="379" t="str">
        <f>'AMZN Auto Part MASTER'!$AH$31</f>
        <v>None, things have stayed the same from what it was last year.</v>
      </c>
      <c r="K75" s="364"/>
      <c r="L75" s="364"/>
      <c r="M75" s="364"/>
      <c r="N75" s="364"/>
      <c r="O75" s="260" t="str">
        <f>'AMZN Auto Part MASTER'!$AH$33</f>
        <v>None specifically</v>
      </c>
      <c r="P75" s="260" t="str">
        <f>'AMZN Auto Part MASTER'!$AH$34</f>
        <v>None specifically</v>
      </c>
      <c r="Q75" s="260" t="str">
        <f>'AMZN Auto Part MASTER'!$AH$35</f>
        <v>None specifically</v>
      </c>
      <c r="R75" s="231"/>
      <c r="S75" s="231"/>
      <c r="T75" s="231"/>
      <c r="U75" s="231"/>
      <c r="V75" s="231"/>
      <c r="W75" s="231"/>
      <c r="X75" s="231"/>
      <c r="Y75" s="231"/>
      <c r="Z75" s="231"/>
    </row>
    <row r="76" spans="2:26" s="47" customFormat="1" ht="15.75" customHeight="1">
      <c r="B76" s="260" t="str">
        <f>'AMZN Auto Part MASTER'!$AI$4</f>
        <v>Independent</v>
      </c>
      <c r="C76" s="17" t="s">
        <v>31</v>
      </c>
      <c r="D76" s="260" t="str">
        <f>'AMZN Auto Part MASTER'!$AI$29</f>
        <v>AutoZone</v>
      </c>
      <c r="E76" s="267" t="s">
        <v>116</v>
      </c>
      <c r="F76" s="260">
        <f>'AMZN Auto Part MASTER'!$AI$30</f>
        <v>0</v>
      </c>
      <c r="G76" s="230"/>
      <c r="H76" s="230"/>
      <c r="I76" s="231"/>
      <c r="J76" s="379" t="str">
        <f>'AMZN Auto Part MASTER'!$AI$31</f>
        <v>They have a nice exhaust line I use them for, that's all I order through them though.</v>
      </c>
      <c r="K76" s="364" t="s">
        <v>213</v>
      </c>
      <c r="L76" s="364"/>
      <c r="M76" s="364"/>
      <c r="N76" s="364"/>
      <c r="O76" s="260" t="str">
        <f>'AMZN Auto Part MASTER'!$AI$33</f>
        <v>None Specifically</v>
      </c>
      <c r="P76" s="260" t="str">
        <f>'AMZN Auto Part MASTER'!$AI$34</f>
        <v>None Specifically</v>
      </c>
      <c r="Q76" s="260" t="str">
        <f>'AMZN Auto Part MASTER'!$AI$35</f>
        <v>None Specifically</v>
      </c>
      <c r="R76" s="231"/>
      <c r="S76" s="231"/>
      <c r="T76" s="231"/>
      <c r="U76" s="231"/>
      <c r="V76" s="231"/>
      <c r="W76" s="231"/>
      <c r="X76" s="231"/>
      <c r="Y76" s="231"/>
      <c r="Z76" s="231"/>
    </row>
    <row r="77" spans="2:26" s="47" customFormat="1" ht="15.75" customHeight="1">
      <c r="B77" s="260" t="str">
        <f>'AMZN Auto Part MASTER'!$AJ$4</f>
        <v>Independent</v>
      </c>
      <c r="C77" s="17" t="s">
        <v>32</v>
      </c>
      <c r="D77" s="260" t="str">
        <f>'AMZN Auto Part MASTER'!$AJ$29</f>
        <v>O'Reilly</v>
      </c>
      <c r="E77" s="267" t="s">
        <v>118</v>
      </c>
      <c r="F77" s="260">
        <f>'AMZN Auto Part MASTER'!$AJ$30</f>
        <v>0</v>
      </c>
      <c r="G77" s="230"/>
      <c r="H77" s="230"/>
      <c r="I77" s="231"/>
      <c r="J77" s="379" t="str">
        <f>'AMZN Auto Part MASTER'!$AJ$31</f>
        <v>They are very competitive with prices, and delivery is great.</v>
      </c>
      <c r="K77" s="364" t="s">
        <v>215</v>
      </c>
      <c r="L77" s="364" t="s">
        <v>214</v>
      </c>
      <c r="M77" s="364"/>
      <c r="N77" s="364"/>
      <c r="O77" s="260" t="str">
        <f>'AMZN Auto Part MASTER'!$AJ$33</f>
        <v>O'Reilly</v>
      </c>
      <c r="P77" s="260" t="str">
        <f>'AMZN Auto Part MASTER'!$AJ$34</f>
        <v>O'Reilly</v>
      </c>
      <c r="Q77" s="260" t="str">
        <f>'AMZN Auto Part MASTER'!$AJ$35</f>
        <v>None specifically</v>
      </c>
      <c r="R77" s="231" t="s">
        <v>118</v>
      </c>
      <c r="S77" s="231" t="s">
        <v>118</v>
      </c>
      <c r="T77" s="231"/>
      <c r="U77" s="231"/>
      <c r="V77" s="231"/>
      <c r="W77" s="231"/>
      <c r="X77" s="231"/>
      <c r="Y77" s="231"/>
      <c r="Z77" s="231"/>
    </row>
    <row r="78" spans="2:26" s="47" customFormat="1" ht="15.75" customHeight="1">
      <c r="B78" s="260" t="str">
        <f>'AMZN Auto Part MASTER'!$AK$4</f>
        <v>Independent</v>
      </c>
      <c r="C78" s="17" t="s">
        <v>33</v>
      </c>
      <c r="D78" s="260" t="str">
        <f>'AMZN Auto Part MASTER'!$AK$29</f>
        <v>O'Reilly</v>
      </c>
      <c r="E78" s="267" t="s">
        <v>118</v>
      </c>
      <c r="F78" s="260">
        <f>'AMZN Auto Part MASTER'!$AK$30</f>
        <v>0</v>
      </c>
      <c r="G78" s="230"/>
      <c r="H78" s="230"/>
      <c r="I78" s="231"/>
      <c r="J78" s="379" t="str">
        <f>'AMZN Auto Part MASTER'!$AK$31</f>
        <v>Better prices.</v>
      </c>
      <c r="K78" s="364" t="s">
        <v>215</v>
      </c>
      <c r="L78" s="364"/>
      <c r="M78" s="364"/>
      <c r="N78" s="364"/>
      <c r="O78" s="260" t="str">
        <f>'AMZN Auto Part MASTER'!$AK$33</f>
        <v>O'Reilly</v>
      </c>
      <c r="P78" s="260" t="str">
        <f>'AMZN Auto Part MASTER'!$AK$34</f>
        <v>O'Reilly</v>
      </c>
      <c r="Q78" s="260" t="str">
        <f>'AMZN Auto Part MASTER'!$AK$35</f>
        <v>None specifically</v>
      </c>
      <c r="R78" s="231" t="s">
        <v>118</v>
      </c>
      <c r="S78" s="231" t="s">
        <v>118</v>
      </c>
      <c r="T78" s="231"/>
      <c r="U78" s="231"/>
      <c r="V78" s="231"/>
      <c r="W78" s="231"/>
      <c r="X78" s="231"/>
      <c r="Y78" s="231"/>
      <c r="Z78" s="231"/>
    </row>
    <row r="79" spans="2:26" s="47" customFormat="1" ht="15.75" customHeight="1">
      <c r="B79" s="260" t="str">
        <f>'AMZN Auto Part MASTER'!$AL$4</f>
        <v>Independent</v>
      </c>
      <c r="C79" s="17" t="s">
        <v>34</v>
      </c>
      <c r="D79" s="260" t="str">
        <f>'AMZN Auto Part MASTER'!$AL$29</f>
        <v>O'Reilly</v>
      </c>
      <c r="E79" s="267" t="s">
        <v>118</v>
      </c>
      <c r="F79" s="260">
        <f>'AMZN Auto Part MASTER'!$AL$30</f>
        <v>0</v>
      </c>
      <c r="G79" s="230"/>
      <c r="H79" s="230"/>
      <c r="I79" s="231"/>
      <c r="J79" s="379" t="str">
        <f>'AMZN Auto Part MASTER'!$AL$31</f>
        <v>Good prices compared to others. They price match.</v>
      </c>
      <c r="K79" s="364" t="s">
        <v>215</v>
      </c>
      <c r="L79" s="364"/>
      <c r="M79" s="364"/>
      <c r="N79" s="364"/>
      <c r="O79" s="260" t="str">
        <f>'AMZN Auto Part MASTER'!$AL$33</f>
        <v>XL Parts</v>
      </c>
      <c r="P79" s="260" t="str">
        <f>'AMZN Auto Part MASTER'!$AL$34</f>
        <v>XL Parts</v>
      </c>
      <c r="Q79" s="260" t="str">
        <f>'AMZN Auto Part MASTER'!$AL$35</f>
        <v>None specifically</v>
      </c>
      <c r="R79" s="231" t="s">
        <v>94</v>
      </c>
      <c r="S79" s="231" t="s">
        <v>94</v>
      </c>
      <c r="T79" s="231"/>
      <c r="U79" s="231"/>
      <c r="V79" s="231"/>
      <c r="W79" s="231"/>
      <c r="X79" s="231"/>
      <c r="Y79" s="231"/>
      <c r="Z79" s="231"/>
    </row>
    <row r="80" spans="2:26" s="47" customFormat="1" ht="15.75" customHeight="1">
      <c r="B80" s="260" t="str">
        <f>'AMZN Auto Part MASTER'!$AM$4</f>
        <v>Independent</v>
      </c>
      <c r="C80" s="17" t="s">
        <v>35</v>
      </c>
      <c r="D80" s="260" t="str">
        <f>'AMZN Auto Part MASTER'!$AM$29</f>
        <v>WorldPac</v>
      </c>
      <c r="E80" s="267" t="s">
        <v>121</v>
      </c>
      <c r="F80" s="260">
        <f>'AMZN Auto Part MASTER'!$AM$30</f>
        <v>0</v>
      </c>
      <c r="G80" s="230"/>
      <c r="H80" s="230"/>
      <c r="I80" s="231"/>
      <c r="J80" s="379" t="str">
        <f>'AMZN Auto Part MASTER'!$AM$31</f>
        <v>Good quality part, and good prices and delivery time.</v>
      </c>
      <c r="K80" s="364" t="s">
        <v>215</v>
      </c>
      <c r="L80" s="364" t="s">
        <v>214</v>
      </c>
      <c r="M80" s="364" t="s">
        <v>213</v>
      </c>
      <c r="N80" s="364"/>
      <c r="O80" s="260" t="str">
        <f>'AMZN Auto Part MASTER'!$AM$33</f>
        <v>None specifically</v>
      </c>
      <c r="P80" s="260" t="str">
        <f>'AMZN Auto Part MASTER'!$AM$34</f>
        <v>None specifically</v>
      </c>
      <c r="Q80" s="260" t="str">
        <f>'AMZN Auto Part MASTER'!$AM$35</f>
        <v>None specifically</v>
      </c>
      <c r="R80" s="231"/>
      <c r="S80" s="231"/>
      <c r="T80" s="231"/>
      <c r="U80" s="231"/>
      <c r="V80" s="231"/>
      <c r="W80" s="231"/>
      <c r="X80" s="231"/>
      <c r="Y80" s="231"/>
      <c r="Z80" s="231"/>
    </row>
    <row r="81" spans="2:26" s="47" customFormat="1" ht="15.75" customHeight="1">
      <c r="B81" s="260" t="str">
        <f>'AMZN Auto Part MASTER'!$AN$4</f>
        <v>Independent</v>
      </c>
      <c r="C81" s="17" t="s">
        <v>36</v>
      </c>
      <c r="D81" s="260" t="str">
        <f>'AMZN Auto Part MASTER'!$AN$29</f>
        <v>None</v>
      </c>
      <c r="E81" s="267" t="s">
        <v>209</v>
      </c>
      <c r="F81" s="260">
        <f>'AMZN Auto Part MASTER'!$AN$30</f>
        <v>0</v>
      </c>
      <c r="G81" s="230"/>
      <c r="H81" s="230"/>
      <c r="I81" s="231"/>
      <c r="J81" s="379">
        <f>'AMZN Auto Part MASTER'!$AN$31</f>
        <v>0</v>
      </c>
      <c r="K81" s="364"/>
      <c r="L81" s="364"/>
      <c r="M81" s="364"/>
      <c r="N81" s="364"/>
      <c r="O81" s="260" t="str">
        <f>'AMZN Auto Part MASTER'!$AN$33</f>
        <v>None specifically</v>
      </c>
      <c r="P81" s="260" t="str">
        <f>'AMZN Auto Part MASTER'!$AN$34</f>
        <v>None specifically</v>
      </c>
      <c r="Q81" s="260" t="str">
        <f>'AMZN Auto Part MASTER'!$AN$35</f>
        <v>None specifically</v>
      </c>
      <c r="R81" s="231"/>
      <c r="S81" s="231"/>
      <c r="T81" s="231"/>
      <c r="U81" s="231"/>
      <c r="V81" s="231"/>
      <c r="W81" s="231"/>
      <c r="X81" s="231"/>
      <c r="Y81" s="231"/>
      <c r="Z81" s="231"/>
    </row>
    <row r="82" spans="2:26" s="47" customFormat="1" ht="15.75" customHeight="1">
      <c r="B82" s="260" t="str">
        <f>'AMZN Auto Part MASTER'!$AO$4</f>
        <v>Independent</v>
      </c>
      <c r="C82" s="17" t="s">
        <v>37</v>
      </c>
      <c r="D82" s="260" t="str">
        <f>'AMZN Auto Part MASTER'!$AO$29</f>
        <v>None</v>
      </c>
      <c r="E82" s="267" t="s">
        <v>209</v>
      </c>
      <c r="F82" s="260">
        <f>'AMZN Auto Part MASTER'!$AO$30</f>
        <v>0</v>
      </c>
      <c r="G82" s="230"/>
      <c r="H82" s="230"/>
      <c r="I82" s="231"/>
      <c r="J82" s="379">
        <f>'AMZN Auto Part MASTER'!$AO$31</f>
        <v>0</v>
      </c>
      <c r="K82" s="364"/>
      <c r="L82" s="364"/>
      <c r="M82" s="364"/>
      <c r="N82" s="364"/>
      <c r="O82" s="260" t="str">
        <f>'AMZN Auto Part MASTER'!$AO$33</f>
        <v>None specifically</v>
      </c>
      <c r="P82" s="260" t="str">
        <f>'AMZN Auto Part MASTER'!$AO$34</f>
        <v>None specifically</v>
      </c>
      <c r="Q82" s="260" t="str">
        <f>'AMZN Auto Part MASTER'!$AO$35</f>
        <v>None specifically</v>
      </c>
      <c r="R82" s="231"/>
      <c r="S82" s="231"/>
      <c r="T82" s="231"/>
      <c r="U82" s="231"/>
      <c r="V82" s="231"/>
      <c r="W82" s="231"/>
      <c r="X82" s="231"/>
      <c r="Y82" s="231"/>
      <c r="Z82" s="231"/>
    </row>
    <row r="83" spans="2:26" s="47" customFormat="1" ht="15.75" customHeight="1">
      <c r="B83" s="260" t="str">
        <f>'AMZN Auto Part MASTER'!$AP$4</f>
        <v>Independent</v>
      </c>
      <c r="C83" s="17" t="s">
        <v>38</v>
      </c>
      <c r="D83" s="260" t="str">
        <f>'AMZN Auto Part MASTER'!$AP$29</f>
        <v>O'Reilly</v>
      </c>
      <c r="E83" s="267" t="s">
        <v>118</v>
      </c>
      <c r="F83" s="260">
        <f>'AMZN Auto Part MASTER'!$AP$30</f>
        <v>0</v>
      </c>
      <c r="G83" s="230"/>
      <c r="H83" s="230"/>
      <c r="I83" s="231"/>
      <c r="J83" s="379" t="str">
        <f>'AMZN Auto Part MASTER'!$AP$31</f>
        <v>They opened up a location nearby.</v>
      </c>
      <c r="K83" s="364" t="s">
        <v>233</v>
      </c>
      <c r="L83" s="364"/>
      <c r="M83" s="364"/>
      <c r="N83" s="364"/>
      <c r="O83" s="260" t="str">
        <f>'AMZN Auto Part MASTER'!$AP$33</f>
        <v>None specifically</v>
      </c>
      <c r="P83" s="260" t="str">
        <f>'AMZN Auto Part MASTER'!$AP$34</f>
        <v>None specifically</v>
      </c>
      <c r="Q83" s="260" t="str">
        <f>'AMZN Auto Part MASTER'!$AP$35</f>
        <v>None specifically</v>
      </c>
      <c r="R83" s="231"/>
      <c r="S83" s="231"/>
      <c r="T83" s="231"/>
      <c r="U83" s="231"/>
      <c r="V83" s="231"/>
      <c r="W83" s="231"/>
      <c r="X83" s="231"/>
      <c r="Y83" s="231"/>
      <c r="Z83" s="231"/>
    </row>
    <row r="84" spans="2:26" s="47" customFormat="1" ht="15.75" customHeight="1">
      <c r="B84" s="260" t="str">
        <f>'AMZN Auto Part MASTER'!$AQ$4</f>
        <v>Independent</v>
      </c>
      <c r="C84" s="17" t="s">
        <v>39</v>
      </c>
      <c r="D84" s="260" t="str">
        <f>'AMZN Auto Part MASTER'!$AQ$29</f>
        <v>None</v>
      </c>
      <c r="E84" s="267" t="s">
        <v>209</v>
      </c>
      <c r="F84" s="260">
        <f>'AMZN Auto Part MASTER'!$AQ$30</f>
        <v>0</v>
      </c>
      <c r="G84" s="230"/>
      <c r="H84" s="230"/>
      <c r="I84" s="231"/>
      <c r="J84" s="379">
        <f>'AMZN Auto Part MASTER'!$AQ$31</f>
        <v>0</v>
      </c>
      <c r="K84" s="364"/>
      <c r="L84" s="364"/>
      <c r="M84" s="364"/>
      <c r="N84" s="298"/>
      <c r="O84" s="260" t="str">
        <f>'AMZN Auto Part MASTER'!$AQ$33</f>
        <v>None in particular</v>
      </c>
      <c r="P84" s="260" t="str">
        <f>'AMZN Auto Part MASTER'!$AQ$34</f>
        <v>None in particular</v>
      </c>
      <c r="Q84" s="260" t="str">
        <f>'AMZN Auto Part MASTER'!$AQ$35</f>
        <v>None in particular</v>
      </c>
      <c r="R84" s="231"/>
      <c r="S84" s="231"/>
      <c r="T84" s="231"/>
      <c r="U84" s="231"/>
      <c r="V84" s="231"/>
      <c r="W84" s="231"/>
      <c r="X84" s="231"/>
      <c r="Y84" s="231"/>
      <c r="Z84" s="231"/>
    </row>
    <row r="85" spans="2:26" s="47" customFormat="1" ht="15.75" customHeight="1">
      <c r="B85" s="260" t="str">
        <f>'AMZN Auto Part MASTER'!$AR$4</f>
        <v>Independent</v>
      </c>
      <c r="C85" s="17" t="s">
        <v>40</v>
      </c>
      <c r="D85" s="260" t="str">
        <f>'AMZN Auto Part MASTER'!$AR$29</f>
        <v>None</v>
      </c>
      <c r="E85" s="267" t="s">
        <v>209</v>
      </c>
      <c r="F85" s="260">
        <f>'AMZN Auto Part MASTER'!$AR$30</f>
        <v>0</v>
      </c>
      <c r="G85" s="230"/>
      <c r="H85" s="230"/>
      <c r="I85" s="231"/>
      <c r="J85" s="379">
        <f>'AMZN Auto Part MASTER'!$AR$31</f>
        <v>0</v>
      </c>
      <c r="K85" s="364"/>
      <c r="L85" s="364"/>
      <c r="M85" s="364"/>
      <c r="N85" s="364"/>
      <c r="O85" s="260" t="str">
        <f>'AMZN Auto Part MASTER'!$AR$33</f>
        <v>None in particular</v>
      </c>
      <c r="P85" s="260" t="str">
        <f>'AMZN Auto Part MASTER'!$AR$34</f>
        <v>None in particular</v>
      </c>
      <c r="Q85" s="260" t="str">
        <f>'AMZN Auto Part MASTER'!$AR$35</f>
        <v>None in particular</v>
      </c>
      <c r="R85" s="231"/>
      <c r="S85" s="231"/>
      <c r="T85" s="231"/>
      <c r="U85" s="231"/>
      <c r="V85" s="231"/>
      <c r="W85" s="231"/>
      <c r="X85" s="231"/>
      <c r="Y85" s="231"/>
      <c r="Z85" s="231"/>
    </row>
    <row r="86" spans="2:26" s="47" customFormat="1" ht="15.75" customHeight="1">
      <c r="B86" s="260" t="str">
        <f>'AMZN Auto Part MASTER'!$AS$4</f>
        <v>Independent</v>
      </c>
      <c r="C86" s="17" t="s">
        <v>41</v>
      </c>
      <c r="D86" s="260" t="str">
        <f>'AMZN Auto Part MASTER'!$AS$29</f>
        <v>NAPA Auto</v>
      </c>
      <c r="E86" s="267" t="s">
        <v>208</v>
      </c>
      <c r="F86" s="260">
        <f>'AMZN Auto Part MASTER'!$AS$30</f>
        <v>0</v>
      </c>
      <c r="G86" s="230"/>
      <c r="H86" s="230"/>
      <c r="I86" s="231"/>
      <c r="J86" s="379" t="str">
        <f>'AMZN Auto Part MASTER'!$AS$31</f>
        <v>They provide great service.</v>
      </c>
      <c r="K86" s="364" t="s">
        <v>217</v>
      </c>
      <c r="L86" s="364"/>
      <c r="M86" s="364"/>
      <c r="N86" s="364"/>
      <c r="O86" s="260" t="str">
        <f>'AMZN Auto Part MASTER'!$AS$33</f>
        <v>None in particular</v>
      </c>
      <c r="P86" s="260" t="str">
        <f>'AMZN Auto Part MASTER'!$AS$34</f>
        <v>None in particular</v>
      </c>
      <c r="Q86" s="260" t="str">
        <f>'AMZN Auto Part MASTER'!$AS$35</f>
        <v>NAPA and local suppliers.</v>
      </c>
      <c r="R86" s="231"/>
      <c r="S86" s="231"/>
      <c r="T86" s="231" t="s">
        <v>1071</v>
      </c>
      <c r="U86" s="231"/>
      <c r="V86" s="231"/>
      <c r="W86" s="231" t="s">
        <v>870</v>
      </c>
      <c r="X86" s="231"/>
      <c r="Y86" s="231"/>
      <c r="Z86" s="231"/>
    </row>
    <row r="87" spans="2:26" s="47" customFormat="1" ht="15.75" customHeight="1">
      <c r="B87" s="260" t="str">
        <f>'AMZN Auto Part MASTER'!$AT$4</f>
        <v>Independent</v>
      </c>
      <c r="C87" s="17" t="s">
        <v>42</v>
      </c>
      <c r="D87" s="260" t="str">
        <f>'AMZN Auto Part MASTER'!$AT$29</f>
        <v>O'Reilly</v>
      </c>
      <c r="E87" s="267" t="s">
        <v>118</v>
      </c>
      <c r="F87" s="260">
        <f>'AMZN Auto Part MASTER'!$AT$30</f>
        <v>0</v>
      </c>
      <c r="G87" s="230"/>
      <c r="H87" s="230"/>
      <c r="I87" s="231"/>
      <c r="J87" s="379" t="str">
        <f>'AMZN Auto Part MASTER'!$AT$31</f>
        <v>Their product inventory is good and they're trustworthy.</v>
      </c>
      <c r="K87" s="364" t="s">
        <v>495</v>
      </c>
      <c r="L87" s="364" t="s">
        <v>94</v>
      </c>
      <c r="M87" s="364"/>
      <c r="N87" s="298"/>
      <c r="O87" s="260" t="str">
        <f>'AMZN Auto Part MASTER'!$AT$33</f>
        <v>AutoZone and O'Reilly</v>
      </c>
      <c r="P87" s="260" t="str">
        <f>'AMZN Auto Part MASTER'!$AT$34</f>
        <v>None in particular</v>
      </c>
      <c r="Q87" s="260" t="str">
        <f>'AMZN Auto Part MASTER'!$AT$35</f>
        <v>None in particular</v>
      </c>
      <c r="R87" s="231" t="s">
        <v>116</v>
      </c>
      <c r="S87" s="231"/>
      <c r="T87" s="231"/>
      <c r="U87" s="231" t="s">
        <v>118</v>
      </c>
      <c r="V87" s="231"/>
      <c r="W87" s="231"/>
      <c r="X87" s="231"/>
      <c r="Y87" s="231"/>
      <c r="Z87" s="231"/>
    </row>
    <row r="88" spans="2:26" s="47" customFormat="1" ht="15.75" customHeight="1">
      <c r="B88" s="260" t="str">
        <f>'AMZN Auto Part MASTER'!$AU$4</f>
        <v>Independent</v>
      </c>
      <c r="C88" s="17" t="s">
        <v>43</v>
      </c>
      <c r="D88" s="260" t="str">
        <f>'AMZN Auto Part MASTER'!$AU$29</f>
        <v>Other</v>
      </c>
      <c r="E88" s="267" t="s">
        <v>94</v>
      </c>
      <c r="F88" s="260" t="str">
        <f>'AMZN Auto Part MASTER'!$AU$30</f>
        <v>Fastening Motors</v>
      </c>
      <c r="G88" s="230" t="s">
        <v>608</v>
      </c>
      <c r="H88" s="230"/>
      <c r="I88" s="231"/>
      <c r="J88" s="379" t="str">
        <f>'AMZN Auto Part MASTER'!$AU$31</f>
        <v>Speedy delivery and excellent customer service.</v>
      </c>
      <c r="K88" s="364" t="s">
        <v>214</v>
      </c>
      <c r="L88" s="364" t="s">
        <v>217</v>
      </c>
      <c r="M88" s="364"/>
      <c r="N88" s="364"/>
      <c r="O88" s="260" t="str">
        <f>'AMZN Auto Part MASTER'!$AU$33</f>
        <v>AutoZone</v>
      </c>
      <c r="P88" s="260" t="str">
        <f>'AMZN Auto Part MASTER'!$AU$34</f>
        <v>Fastening Motors</v>
      </c>
      <c r="Q88" s="260" t="str">
        <f>'AMZN Auto Part MASTER'!$AU$35</f>
        <v>None in particular</v>
      </c>
      <c r="R88" s="231" t="s">
        <v>116</v>
      </c>
      <c r="S88" s="231" t="s">
        <v>94</v>
      </c>
      <c r="T88" s="231"/>
      <c r="U88" s="231"/>
      <c r="V88" s="231"/>
      <c r="W88" s="231"/>
      <c r="X88" s="231"/>
      <c r="Y88" s="231"/>
      <c r="Z88" s="231"/>
    </row>
    <row r="89" spans="2:26" s="47" customFormat="1" ht="15.75" customHeight="1">
      <c r="B89" s="260" t="str">
        <f>'AMZN Auto Part MASTER'!$AV$4</f>
        <v>Independent</v>
      </c>
      <c r="C89" s="17" t="s">
        <v>44</v>
      </c>
      <c r="D89" s="260" t="str">
        <f>'AMZN Auto Part MASTER'!$AV$29</f>
        <v>O'Reilly</v>
      </c>
      <c r="E89" s="267" t="s">
        <v>118</v>
      </c>
      <c r="F89" s="260">
        <f>'AMZN Auto Part MASTER'!$AV$30</f>
        <v>0</v>
      </c>
      <c r="G89" s="230"/>
      <c r="H89" s="230"/>
      <c r="I89" s="231"/>
      <c r="J89" s="379" t="str">
        <f>'AMZN Auto Part MASTER'!$AV$31</f>
        <v>When we first started using them we weren't particularly impressed, but they improved and we started using them more.</v>
      </c>
      <c r="K89" s="364" t="s">
        <v>217</v>
      </c>
      <c r="L89" s="364"/>
      <c r="M89" s="364"/>
      <c r="N89" s="364"/>
      <c r="O89" s="260" t="str">
        <f>'AMZN Auto Part MASTER'!$AV$33</f>
        <v>AutoZone and O'Reilly</v>
      </c>
      <c r="P89" s="260" t="str">
        <f>'AMZN Auto Part MASTER'!$AV$34</f>
        <v>None in particular</v>
      </c>
      <c r="Q89" s="260" t="str">
        <f>'AMZN Auto Part MASTER'!$AV$35</f>
        <v>None in particular</v>
      </c>
      <c r="R89" s="231" t="s">
        <v>116</v>
      </c>
      <c r="S89" s="231"/>
      <c r="T89" s="231"/>
      <c r="U89" s="231" t="s">
        <v>118</v>
      </c>
      <c r="V89" s="231"/>
      <c r="W89" s="231"/>
      <c r="X89" s="231"/>
      <c r="Y89" s="231"/>
      <c r="Z89" s="231"/>
    </row>
    <row r="90" spans="2:26" s="47" customFormat="1" ht="15.75" customHeight="1">
      <c r="B90" s="260" t="str">
        <f>'AMZN Auto Part MASTER'!$AW$4</f>
        <v>Independent</v>
      </c>
      <c r="C90" s="17" t="s">
        <v>45</v>
      </c>
      <c r="D90" s="260" t="str">
        <f>'AMZN Auto Part MASTER'!$AW$29</f>
        <v>Rock Auto</v>
      </c>
      <c r="E90" s="267" t="s">
        <v>94</v>
      </c>
      <c r="F90" s="260">
        <f>'AMZN Auto Part MASTER'!$AW$30</f>
        <v>0</v>
      </c>
      <c r="G90" s="230"/>
      <c r="H90" s="230"/>
      <c r="I90" s="231"/>
      <c r="J90" s="379" t="str">
        <f>'AMZN Auto Part MASTER'!$AW$31</f>
        <v>They were recommended to us.</v>
      </c>
      <c r="K90" s="364" t="s">
        <v>94</v>
      </c>
      <c r="L90" s="364"/>
      <c r="M90" s="364"/>
      <c r="N90" s="364"/>
      <c r="O90" s="260" t="str">
        <f>'AMZN Auto Part MASTER'!$AW$33</f>
        <v>None in particular</v>
      </c>
      <c r="P90" s="260" t="str">
        <f>'AMZN Auto Part MASTER'!$AW$34</f>
        <v>None in particular</v>
      </c>
      <c r="Q90" s="260" t="str">
        <f>'AMZN Auto Part MASTER'!$AW$35</f>
        <v>None in particular</v>
      </c>
      <c r="R90" s="231"/>
      <c r="S90" s="231"/>
      <c r="T90" s="231"/>
      <c r="U90" s="231"/>
      <c r="V90" s="231"/>
      <c r="W90" s="231"/>
      <c r="X90" s="231"/>
      <c r="Y90" s="231"/>
      <c r="Z90" s="231"/>
    </row>
    <row r="91" spans="2:26" s="47" customFormat="1" ht="15.75" customHeight="1">
      <c r="B91" s="260" t="str">
        <f>'AMZN Auto Part MASTER'!$AX$4</f>
        <v>Independent</v>
      </c>
      <c r="C91" s="17" t="s">
        <v>46</v>
      </c>
      <c r="D91" s="260" t="str">
        <f>'AMZN Auto Part MASTER'!$AX$29</f>
        <v xml:space="preserve">None   </v>
      </c>
      <c r="E91" s="267" t="s">
        <v>209</v>
      </c>
      <c r="F91" s="260">
        <f>'AMZN Auto Part MASTER'!$AX$30</f>
        <v>0</v>
      </c>
      <c r="G91" s="230"/>
      <c r="H91" s="230"/>
      <c r="I91" s="231"/>
      <c r="J91" s="371">
        <f>'AMZN Auto Part MASTER'!$AX$31</f>
        <v>0</v>
      </c>
      <c r="K91" s="364"/>
      <c r="L91" s="364"/>
      <c r="M91" s="364"/>
      <c r="N91" s="364"/>
      <c r="O91" s="260" t="str">
        <f>'AMZN Auto Part MASTER'!$AX$33</f>
        <v>None in particular</v>
      </c>
      <c r="P91" s="260" t="str">
        <f>'AMZN Auto Part MASTER'!$AX$34</f>
        <v>None in particular</v>
      </c>
      <c r="Q91" s="260" t="str">
        <f>'AMZN Auto Part MASTER'!$AX$35</f>
        <v>None in particular</v>
      </c>
      <c r="R91" s="231"/>
      <c r="S91" s="231"/>
      <c r="T91" s="231"/>
      <c r="U91" s="231"/>
      <c r="V91" s="231"/>
      <c r="W91" s="231"/>
      <c r="X91" s="231"/>
      <c r="Y91" s="231"/>
      <c r="Z91" s="231"/>
    </row>
    <row r="92" spans="2:26" s="47" customFormat="1" ht="15.75" customHeight="1">
      <c r="B92" s="260" t="str">
        <f>'AMZN Auto Part MASTER'!$AY$4</f>
        <v>Independent</v>
      </c>
      <c r="C92" s="17" t="s">
        <v>47</v>
      </c>
      <c r="D92" s="260" t="str">
        <f>'AMZN Auto Part MASTER'!$AY$29</f>
        <v xml:space="preserve">None  </v>
      </c>
      <c r="E92" s="267" t="s">
        <v>209</v>
      </c>
      <c r="F92" s="260">
        <f>'AMZN Auto Part MASTER'!$AY$30</f>
        <v>0</v>
      </c>
      <c r="G92" s="230"/>
      <c r="H92" s="230"/>
      <c r="I92" s="231"/>
      <c r="J92" s="371">
        <f>'AMZN Auto Part MASTER'!$AY$31</f>
        <v>0</v>
      </c>
      <c r="K92" s="364"/>
      <c r="L92" s="364"/>
      <c r="M92" s="364"/>
      <c r="N92" s="364"/>
      <c r="O92" s="260" t="str">
        <f>'AMZN Auto Part MASTER'!$AY$33</f>
        <v>Weeber</v>
      </c>
      <c r="P92" s="260" t="str">
        <f>'AMZN Auto Part MASTER'!$AY$34</f>
        <v>AutoZone</v>
      </c>
      <c r="Q92" s="260" t="str">
        <f>'AMZN Auto Part MASTER'!$AY$35</f>
        <v>Weeber</v>
      </c>
      <c r="R92" s="231" t="s">
        <v>94</v>
      </c>
      <c r="S92" s="231" t="s">
        <v>116</v>
      </c>
      <c r="T92" s="231" t="s">
        <v>94</v>
      </c>
      <c r="U92" s="231"/>
      <c r="V92" s="231"/>
      <c r="W92" s="231"/>
      <c r="X92" s="231"/>
      <c r="Y92" s="231"/>
      <c r="Z92" s="231"/>
    </row>
    <row r="93" spans="2:26" s="47" customFormat="1" ht="15.75" customHeight="1">
      <c r="B93" s="260" t="str">
        <f>'AMZN Auto Part MASTER'!$AZ$4</f>
        <v>Independent</v>
      </c>
      <c r="C93" s="17" t="s">
        <v>48</v>
      </c>
      <c r="D93" s="260" t="str">
        <f>'AMZN Auto Part MASTER'!$AZ$29</f>
        <v xml:space="preserve">None  </v>
      </c>
      <c r="E93" s="267" t="s">
        <v>209</v>
      </c>
      <c r="F93" s="260">
        <f>'AMZN Auto Part MASTER'!$AZ$30</f>
        <v>0</v>
      </c>
      <c r="G93" s="230"/>
      <c r="H93" s="230"/>
      <c r="I93" s="231"/>
      <c r="J93" s="371">
        <f>'AMZN Auto Part MASTER'!$AZ$31</f>
        <v>0</v>
      </c>
      <c r="K93" s="364"/>
      <c r="L93" s="364"/>
      <c r="M93" s="364"/>
      <c r="N93" s="298"/>
      <c r="O93" s="260" t="str">
        <f>'AMZN Auto Part MASTER'!$AZ$33</f>
        <v>NAPA</v>
      </c>
      <c r="P93" s="260" t="str">
        <f>'AMZN Auto Part MASTER'!$AZ$34</f>
        <v>NAPA</v>
      </c>
      <c r="Q93" s="260" t="str">
        <f>'AMZN Auto Part MASTER'!$AZ$35</f>
        <v>NAPA</v>
      </c>
      <c r="R93" s="231" t="s">
        <v>1071</v>
      </c>
      <c r="S93" s="231" t="s">
        <v>1071</v>
      </c>
      <c r="T93" s="231" t="s">
        <v>1071</v>
      </c>
      <c r="U93" s="231"/>
      <c r="V93" s="231"/>
      <c r="W93" s="231"/>
      <c r="X93" s="231"/>
      <c r="Y93" s="231"/>
      <c r="Z93" s="231"/>
    </row>
    <row r="94" spans="2:26" s="47" customFormat="1" ht="15.75" customHeight="1">
      <c r="B94" s="260" t="str">
        <f>'AMZN Auto Part MASTER'!$BA$4</f>
        <v>Independent</v>
      </c>
      <c r="C94" s="17" t="s">
        <v>49</v>
      </c>
      <c r="D94" s="260" t="str">
        <f>'AMZN Auto Part MASTER'!$BA$29</f>
        <v>None</v>
      </c>
      <c r="E94" s="267" t="s">
        <v>209</v>
      </c>
      <c r="F94" s="260">
        <f>'AMZN Auto Part MASTER'!$BA$30</f>
        <v>0</v>
      </c>
      <c r="G94" s="230"/>
      <c r="H94" s="230"/>
      <c r="I94" s="231"/>
      <c r="J94" s="371">
        <f>'AMZN Auto Part MASTER'!$BA$31</f>
        <v>0</v>
      </c>
      <c r="K94" s="364"/>
      <c r="L94" s="364"/>
      <c r="M94" s="364"/>
      <c r="N94" s="298"/>
      <c r="O94" s="260" t="str">
        <f>'AMZN Auto Part MASTER'!$BA$33</f>
        <v>Local Commercial Warehouse</v>
      </c>
      <c r="P94" s="260" t="str">
        <f>'AMZN Auto Part MASTER'!$BA$34</f>
        <v>Local Commercial Warehouse</v>
      </c>
      <c r="Q94" s="260" t="str">
        <f>'AMZN Auto Part MASTER'!$BA$35</f>
        <v>Local Commercial Warehouse</v>
      </c>
      <c r="R94" s="231" t="s">
        <v>870</v>
      </c>
      <c r="S94" s="231" t="s">
        <v>870</v>
      </c>
      <c r="T94" s="231" t="s">
        <v>870</v>
      </c>
      <c r="U94" s="231"/>
      <c r="V94" s="231"/>
      <c r="W94" s="231"/>
      <c r="X94" s="231"/>
      <c r="Y94" s="231"/>
      <c r="Z94" s="231"/>
    </row>
    <row r="95" spans="2:26" s="47" customFormat="1" ht="15.75" customHeight="1">
      <c r="B95" s="260" t="str">
        <f>'AMZN Auto Part MASTER'!$BB$4</f>
        <v>Chain</v>
      </c>
      <c r="C95" s="17" t="s">
        <v>50</v>
      </c>
      <c r="D95" s="260" t="str">
        <f>'AMZN Auto Part MASTER'!$BB$29</f>
        <v>None</v>
      </c>
      <c r="E95" s="364" t="s">
        <v>209</v>
      </c>
      <c r="F95" s="260">
        <f>'AMZN Auto Part MASTER'!$BB$30</f>
        <v>0</v>
      </c>
      <c r="G95" s="230"/>
      <c r="H95" s="230"/>
      <c r="I95" s="231"/>
      <c r="J95" s="371">
        <f>'AMZN Auto Part MASTER'!$BB$31</f>
        <v>0</v>
      </c>
      <c r="K95" s="364"/>
      <c r="L95" s="364"/>
      <c r="M95" s="364"/>
      <c r="N95" s="298"/>
      <c r="O95" s="260" t="str">
        <f>'AMZN Auto Part MASTER'!$BB$33</f>
        <v>AutoZone</v>
      </c>
      <c r="P95" s="260" t="str">
        <f>'AMZN Auto Part MASTER'!$BB$34</f>
        <v>AutoZone</v>
      </c>
      <c r="Q95" s="260" t="str">
        <f>'AMZN Auto Part MASTER'!$BB$35</f>
        <v>None specifically</v>
      </c>
      <c r="R95" s="231" t="s">
        <v>116</v>
      </c>
      <c r="S95" s="231" t="s">
        <v>116</v>
      </c>
      <c r="T95" s="231"/>
      <c r="U95" s="231"/>
      <c r="V95" s="231"/>
      <c r="W95" s="231"/>
      <c r="X95" s="231"/>
      <c r="Y95" s="231"/>
      <c r="Z95" s="231"/>
    </row>
    <row r="96" spans="2:26" s="47" customFormat="1" ht="15.75" customHeight="1">
      <c r="B96" s="260" t="str">
        <f>'AMZN Auto Part MASTER'!$BC$4</f>
        <v>Chain</v>
      </c>
      <c r="C96" s="17" t="s">
        <v>51</v>
      </c>
      <c r="D96" s="260" t="str">
        <f>'AMZN Auto Part MASTER'!$BC$29</f>
        <v>AutoZone</v>
      </c>
      <c r="E96" s="364" t="s">
        <v>116</v>
      </c>
      <c r="F96" s="260">
        <f>'AMZN Auto Part MASTER'!$BC$30</f>
        <v>0</v>
      </c>
      <c r="G96" s="230"/>
      <c r="H96" s="230"/>
      <c r="I96" s="231"/>
      <c r="J96" s="371" t="str">
        <f>'AMZN Auto Part MASTER'!$BC$31</f>
        <v>They carry more parts that we need compared to AutoZone, and are right here next to us.</v>
      </c>
      <c r="K96" s="364" t="s">
        <v>495</v>
      </c>
      <c r="L96" s="364" t="s">
        <v>233</v>
      </c>
      <c r="M96" s="364"/>
      <c r="N96" s="298"/>
      <c r="O96" s="260" t="str">
        <f>'AMZN Auto Part MASTER'!$BC$33</f>
        <v>AutoZone</v>
      </c>
      <c r="P96" s="260" t="str">
        <f>'AMZN Auto Part MASTER'!$BC$34</f>
        <v>AutoZone</v>
      </c>
      <c r="Q96" s="260" t="str">
        <f>'AMZN Auto Part MASTER'!$BC$35</f>
        <v>None specifically</v>
      </c>
      <c r="R96" s="231" t="s">
        <v>116</v>
      </c>
      <c r="S96" s="231" t="s">
        <v>116</v>
      </c>
      <c r="T96" s="231"/>
      <c r="U96" s="231"/>
      <c r="V96" s="231"/>
      <c r="W96" s="231"/>
      <c r="X96" s="231"/>
      <c r="Y96" s="231"/>
      <c r="Z96" s="231"/>
    </row>
    <row r="97" spans="2:26" s="47" customFormat="1" ht="15.75" customHeight="1">
      <c r="B97" s="260" t="str">
        <f>'AMZN Auto Part MASTER'!$BD$4</f>
        <v>Chain</v>
      </c>
      <c r="C97" s="17" t="s">
        <v>52</v>
      </c>
      <c r="D97" s="260" t="str">
        <f>'AMZN Auto Part MASTER'!$BD$29</f>
        <v>AutoZone</v>
      </c>
      <c r="E97" s="364" t="s">
        <v>116</v>
      </c>
      <c r="F97" s="260">
        <f>'AMZN Auto Part MASTER'!$BD$30</f>
        <v>0</v>
      </c>
      <c r="G97" s="230"/>
      <c r="H97" s="230"/>
      <c r="I97" s="231"/>
      <c r="J97" s="371" t="str">
        <f>'AMZN Auto Part MASTER'!$BD$31</f>
        <v>Location, using them more because they just popped open a location near us.</v>
      </c>
      <c r="K97" s="364" t="s">
        <v>233</v>
      </c>
      <c r="L97" s="364"/>
      <c r="M97" s="364"/>
      <c r="N97" s="298"/>
      <c r="O97" s="260" t="str">
        <f>'AMZN Auto Part MASTER'!$BD$33</f>
        <v>AutoZone</v>
      </c>
      <c r="P97" s="260" t="str">
        <f>'AMZN Auto Part MASTER'!$BD$34</f>
        <v>AutoZone</v>
      </c>
      <c r="Q97" s="260" t="str">
        <f>'AMZN Auto Part MASTER'!$BD$35</f>
        <v>None Specifically</v>
      </c>
      <c r="R97" s="231" t="s">
        <v>116</v>
      </c>
      <c r="S97" s="231" t="s">
        <v>116</v>
      </c>
      <c r="T97" s="231"/>
      <c r="U97" s="231"/>
      <c r="V97" s="231"/>
      <c r="W97" s="231"/>
      <c r="X97" s="231"/>
      <c r="Y97" s="231"/>
      <c r="Z97" s="231"/>
    </row>
    <row r="98" spans="2:26" s="47" customFormat="1" ht="15.75" customHeight="1">
      <c r="B98" s="260" t="str">
        <f>'AMZN Auto Part MASTER'!$BE$4</f>
        <v>Chain</v>
      </c>
      <c r="C98" s="17" t="s">
        <v>53</v>
      </c>
      <c r="D98" s="260" t="str">
        <f>'AMZN Auto Part MASTER'!$BE$29</f>
        <v>None</v>
      </c>
      <c r="E98" s="364" t="s">
        <v>209</v>
      </c>
      <c r="F98" s="260">
        <f>'AMZN Auto Part MASTER'!$BE$30</f>
        <v>0</v>
      </c>
      <c r="G98" s="230"/>
      <c r="H98" s="230"/>
      <c r="I98" s="231"/>
      <c r="J98" s="371">
        <f>'AMZN Auto Part MASTER'!$BE$31</f>
        <v>0</v>
      </c>
      <c r="K98" s="364"/>
      <c r="L98" s="364"/>
      <c r="M98" s="364"/>
      <c r="N98" s="298"/>
      <c r="O98" s="260" t="str">
        <f>'AMZN Auto Part MASTER'!$BE$33</f>
        <v>None specifically</v>
      </c>
      <c r="P98" s="260" t="str">
        <f>'AMZN Auto Part MASTER'!$BE$34</f>
        <v>None specifically</v>
      </c>
      <c r="Q98" s="260" t="str">
        <f>'AMZN Auto Part MASTER'!$BE$35</f>
        <v>None specifically</v>
      </c>
      <c r="R98" s="231"/>
      <c r="S98" s="231"/>
      <c r="T98" s="231"/>
      <c r="U98" s="231"/>
      <c r="V98" s="231"/>
      <c r="W98" s="231"/>
      <c r="X98" s="231"/>
      <c r="Y98" s="231"/>
      <c r="Z98" s="231"/>
    </row>
    <row r="99" spans="2:26" s="47" customFormat="1" ht="15.75" customHeight="1">
      <c r="B99" s="260" t="str">
        <f>'AMZN Auto Part MASTER'!$BF$4</f>
        <v>Chain</v>
      </c>
      <c r="C99" s="17" t="s">
        <v>54</v>
      </c>
      <c r="D99" s="260" t="str">
        <f>'AMZN Auto Part MASTER'!$BF$29</f>
        <v>Advance Auto Parts</v>
      </c>
      <c r="E99" s="364" t="s">
        <v>117</v>
      </c>
      <c r="F99" s="260">
        <f>'AMZN Auto Part MASTER'!$BF$30</f>
        <v>0</v>
      </c>
      <c r="G99" s="230"/>
      <c r="H99" s="230"/>
      <c r="I99" s="231"/>
      <c r="J99" s="371" t="str">
        <f>'AMZN Auto Part MASTER'!$BF$31</f>
        <v>Better customer service than what I was getting from NAPA.</v>
      </c>
      <c r="K99" s="364" t="s">
        <v>217</v>
      </c>
      <c r="L99" s="364"/>
      <c r="M99" s="364"/>
      <c r="N99" s="298"/>
      <c r="O99" s="260" t="str">
        <f>'AMZN Auto Part MASTER'!$BF$33</f>
        <v>None specifically</v>
      </c>
      <c r="P99" s="260" t="str">
        <f>'AMZN Auto Part MASTER'!$BF$34</f>
        <v>None specifically</v>
      </c>
      <c r="Q99" s="260" t="str">
        <f>'AMZN Auto Part MASTER'!$BF$35</f>
        <v>None specifically</v>
      </c>
      <c r="R99" s="231"/>
      <c r="S99" s="231"/>
      <c r="T99" s="231"/>
      <c r="U99" s="231"/>
      <c r="V99" s="231"/>
      <c r="W99" s="231"/>
      <c r="X99" s="231"/>
      <c r="Y99" s="231"/>
      <c r="Z99" s="231"/>
    </row>
    <row r="100" spans="2:26" s="47" customFormat="1" ht="15.75" customHeight="1">
      <c r="B100" s="260" t="str">
        <f>'AMZN Auto Part MASTER'!$BG$4</f>
        <v>Chain</v>
      </c>
      <c r="C100" s="17" t="s">
        <v>55</v>
      </c>
      <c r="D100" s="260" t="str">
        <f>'AMZN Auto Part MASTER'!$BG$29</f>
        <v>None</v>
      </c>
      <c r="E100" s="364" t="s">
        <v>209</v>
      </c>
      <c r="F100" s="260">
        <f>'AMZN Auto Part MASTER'!$BG$30</f>
        <v>0</v>
      </c>
      <c r="G100" s="230"/>
      <c r="H100" s="230"/>
      <c r="I100" s="231"/>
      <c r="J100" s="371">
        <f>'AMZN Auto Part MASTER'!$BG$31</f>
        <v>0</v>
      </c>
      <c r="K100" s="364"/>
      <c r="L100" s="364"/>
      <c r="M100" s="364"/>
      <c r="N100" s="364"/>
      <c r="O100" s="260" t="str">
        <f>'AMZN Auto Part MASTER'!$BG$33</f>
        <v>None specifically</v>
      </c>
      <c r="P100" s="260" t="str">
        <f>'AMZN Auto Part MASTER'!$BG$34</f>
        <v>None specifically</v>
      </c>
      <c r="Q100" s="260" t="str">
        <f>'AMZN Auto Part MASTER'!$BG$35</f>
        <v>None specifically</v>
      </c>
      <c r="R100" s="231"/>
      <c r="S100" s="231"/>
      <c r="T100" s="231"/>
      <c r="U100" s="231"/>
      <c r="V100" s="231"/>
      <c r="W100" s="231"/>
      <c r="X100" s="231"/>
      <c r="Y100" s="231"/>
      <c r="Z100" s="231"/>
    </row>
    <row r="101" spans="2:26" s="47" customFormat="1" ht="15.75" customHeight="1">
      <c r="B101" s="260" t="str">
        <f>'AMZN Auto Part MASTER'!$BH$4</f>
        <v>Chain</v>
      </c>
      <c r="C101" s="17" t="s">
        <v>56</v>
      </c>
      <c r="D101" s="260" t="str">
        <f>'AMZN Auto Part MASTER'!$BH$29</f>
        <v>O'Reilly</v>
      </c>
      <c r="E101" s="364" t="s">
        <v>118</v>
      </c>
      <c r="F101" s="260">
        <f>'AMZN Auto Part MASTER'!$BH$30</f>
        <v>0</v>
      </c>
      <c r="G101" s="230"/>
      <c r="H101" s="230"/>
      <c r="I101" s="231"/>
      <c r="J101" s="371" t="str">
        <f>'AMZN Auto Part MASTER'!$BH$31</f>
        <v>They built a store 2 blocks from us, which made it convenient for us to do a good portion of business there. They give us kickbacks on dollars spent, similar to what AAP does for us.</v>
      </c>
      <c r="K101" s="364" t="s">
        <v>233</v>
      </c>
      <c r="L101" s="364" t="s">
        <v>215</v>
      </c>
      <c r="M101" s="364"/>
      <c r="N101" s="364"/>
      <c r="O101" s="260" t="str">
        <f>'AMZN Auto Part MASTER'!$BH$33</f>
        <v>None specifically</v>
      </c>
      <c r="P101" s="260" t="str">
        <f>'AMZN Auto Part MASTER'!$BH$34</f>
        <v>None specifically</v>
      </c>
      <c r="Q101" s="260" t="str">
        <f>'AMZN Auto Part MASTER'!$BH$35</f>
        <v>None specifically</v>
      </c>
      <c r="R101" s="231"/>
      <c r="S101" s="231"/>
      <c r="T101" s="231"/>
      <c r="U101" s="231"/>
      <c r="V101" s="231"/>
      <c r="W101" s="231"/>
      <c r="X101" s="231"/>
      <c r="Y101" s="231"/>
      <c r="Z101" s="231"/>
    </row>
    <row r="102" spans="2:26" s="47" customFormat="1" ht="15.75" customHeight="1">
      <c r="B102" s="260" t="str">
        <f>'AMZN Auto Part MASTER'!$BI$4</f>
        <v>Chain</v>
      </c>
      <c r="C102" s="17" t="s">
        <v>57</v>
      </c>
      <c r="D102" s="260" t="str">
        <f>'AMZN Auto Part MASTER'!$BI$29</f>
        <v>None</v>
      </c>
      <c r="E102" s="364" t="s">
        <v>209</v>
      </c>
      <c r="F102" s="260">
        <f>'AMZN Auto Part MASTER'!$BI$30</f>
        <v>0</v>
      </c>
      <c r="G102" s="230"/>
      <c r="H102" s="230"/>
      <c r="I102" s="231"/>
      <c r="J102" s="371">
        <f>'AMZN Auto Part MASTER'!$BI$31</f>
        <v>0</v>
      </c>
      <c r="K102" s="364"/>
      <c r="L102" s="364"/>
      <c r="M102" s="364"/>
      <c r="N102" s="364"/>
      <c r="O102" s="260" t="str">
        <f>'AMZN Auto Part MASTER'!$BI$33</f>
        <v>None specifically</v>
      </c>
      <c r="P102" s="260" t="str">
        <f>'AMZN Auto Part MASTER'!$BI$34</f>
        <v>None specifically</v>
      </c>
      <c r="Q102" s="260" t="str">
        <f>'AMZN Auto Part MASTER'!$BI$35</f>
        <v>None specifically</v>
      </c>
      <c r="R102" s="231"/>
      <c r="S102" s="231"/>
      <c r="T102" s="231"/>
      <c r="U102" s="231"/>
      <c r="V102" s="231"/>
      <c r="W102" s="231"/>
      <c r="X102" s="231"/>
      <c r="Y102" s="231"/>
      <c r="Z102" s="231"/>
    </row>
    <row r="103" spans="2:26" s="47" customFormat="1" ht="15.75" customHeight="1">
      <c r="B103" s="260" t="str">
        <f>'AMZN Auto Part MASTER'!$BJ$4</f>
        <v>Chain</v>
      </c>
      <c r="C103" s="17" t="s">
        <v>58</v>
      </c>
      <c r="D103" s="260" t="str">
        <f>'AMZN Auto Part MASTER'!$BJ$29</f>
        <v>AutoZone</v>
      </c>
      <c r="E103" s="364" t="s">
        <v>116</v>
      </c>
      <c r="F103" s="260">
        <f>'AMZN Auto Part MASTER'!$BJ$30</f>
        <v>0</v>
      </c>
      <c r="G103" s="230"/>
      <c r="H103" s="230"/>
      <c r="I103" s="231"/>
      <c r="J103" s="371" t="str">
        <f>'AMZN Auto Part MASTER'!$BJ$31</f>
        <v xml:space="preserve">Pricing, they bend over backwards and take </v>
      </c>
      <c r="K103" s="364" t="s">
        <v>215</v>
      </c>
      <c r="L103" s="364"/>
      <c r="M103" s="364"/>
      <c r="N103" s="364"/>
      <c r="O103" s="260" t="str">
        <f>'AMZN Auto Part MASTER'!$BJ$33</f>
        <v>None specifically</v>
      </c>
      <c r="P103" s="260" t="str">
        <f>'AMZN Auto Part MASTER'!$BJ$34</f>
        <v>None specifically</v>
      </c>
      <c r="Q103" s="260" t="str">
        <f>'AMZN Auto Part MASTER'!$BJ$35</f>
        <v>None specifically</v>
      </c>
      <c r="R103" s="231"/>
      <c r="S103" s="231"/>
      <c r="T103" s="231"/>
      <c r="U103" s="231"/>
      <c r="V103" s="231"/>
      <c r="W103" s="231"/>
      <c r="X103" s="231"/>
      <c r="Y103" s="231"/>
      <c r="Z103" s="231"/>
    </row>
    <row r="104" spans="2:26" s="47" customFormat="1" ht="15.75" customHeight="1">
      <c r="B104" s="260" t="str">
        <f>'AMZN Auto Part MASTER'!$BK$4</f>
        <v>Independent</v>
      </c>
      <c r="C104" s="17" t="s">
        <v>59</v>
      </c>
      <c r="D104" s="260" t="str">
        <f>'AMZN Auto Part MASTER'!$BK$29</f>
        <v>O'Reilly</v>
      </c>
      <c r="E104" s="364" t="s">
        <v>118</v>
      </c>
      <c r="F104" s="260">
        <f>'AMZN Auto Part MASTER'!$BK$30</f>
        <v>0</v>
      </c>
      <c r="G104" s="230"/>
      <c r="H104" s="230"/>
      <c r="I104" s="231"/>
      <c r="J104" s="371" t="str">
        <f>'AMZN Auto Part MASTER'!$BK$31</f>
        <v>Their pricing is better than most, competitive with price matching.</v>
      </c>
      <c r="K104" s="364" t="s">
        <v>215</v>
      </c>
      <c r="L104" s="364"/>
      <c r="M104" s="364"/>
      <c r="N104" s="364"/>
      <c r="O104" s="260" t="str">
        <f>'AMZN Auto Part MASTER'!$BK$33</f>
        <v>None specifically</v>
      </c>
      <c r="P104" s="260" t="str">
        <f>'AMZN Auto Part MASTER'!$BK$34</f>
        <v>O'Reilly</v>
      </c>
      <c r="Q104" s="260" t="str">
        <f>'AMZN Auto Part MASTER'!$BK$35</f>
        <v>None specifically</v>
      </c>
      <c r="R104" s="231"/>
      <c r="S104" s="231" t="s">
        <v>118</v>
      </c>
      <c r="T104" s="231"/>
      <c r="U104" s="231"/>
      <c r="V104" s="231"/>
      <c r="W104" s="231"/>
      <c r="X104" s="231"/>
      <c r="Y104" s="231"/>
      <c r="Z104" s="231"/>
    </row>
    <row r="105" spans="2:26" s="47" customFormat="1" ht="15.75" customHeight="1">
      <c r="B105" s="260" t="str">
        <f>'AMZN Auto Part MASTER'!$BL$4</f>
        <v>Independent</v>
      </c>
      <c r="C105" s="17" t="s">
        <v>60</v>
      </c>
      <c r="D105" s="260" t="str">
        <f>'AMZN Auto Part MASTER'!$BL$29</f>
        <v xml:space="preserve">None  </v>
      </c>
      <c r="E105" s="364" t="s">
        <v>209</v>
      </c>
      <c r="F105" s="260" t="str">
        <f>'AMZN Auto Part MASTER'!$BL$30</f>
        <v>None in particular.</v>
      </c>
      <c r="G105" s="230"/>
      <c r="H105" s="230"/>
      <c r="I105" s="231"/>
      <c r="J105" s="371">
        <f>'AMZN Auto Part MASTER'!$BL$31</f>
        <v>0</v>
      </c>
      <c r="K105" s="364"/>
      <c r="L105" s="364"/>
      <c r="M105" s="364"/>
      <c r="N105" s="364"/>
      <c r="O105" s="260" t="str">
        <f>'AMZN Auto Part MASTER'!$BL$33</f>
        <v>None in particular.</v>
      </c>
      <c r="P105" s="260" t="str">
        <f>'AMZN Auto Part MASTER'!$BL$34</f>
        <v>None in particular.</v>
      </c>
      <c r="Q105" s="260" t="str">
        <f>'AMZN Auto Part MASTER'!$BL$35</f>
        <v>None in particular.</v>
      </c>
      <c r="R105" s="231"/>
      <c r="S105" s="231"/>
      <c r="T105" s="231"/>
      <c r="U105" s="231"/>
      <c r="V105" s="231"/>
      <c r="W105" s="231"/>
      <c r="X105" s="231"/>
      <c r="Y105" s="231"/>
      <c r="Z105" s="231"/>
    </row>
    <row r="106" spans="2:26" s="47" customFormat="1" ht="15.75" customHeight="1">
      <c r="B106" s="260" t="str">
        <f>'AMZN Auto Part MASTER'!$BM$4</f>
        <v>Independent</v>
      </c>
      <c r="C106" s="17" t="s">
        <v>61</v>
      </c>
      <c r="D106" s="260" t="str">
        <f>'AMZN Auto Part MASTER'!$BM$29</f>
        <v xml:space="preserve">None  </v>
      </c>
      <c r="E106" s="364" t="s">
        <v>209</v>
      </c>
      <c r="F106" s="260" t="str">
        <f>'AMZN Auto Part MASTER'!$BM$30</f>
        <v>None in particular.</v>
      </c>
      <c r="G106" s="230"/>
      <c r="H106" s="230"/>
      <c r="I106" s="231"/>
      <c r="J106" s="371">
        <f>'AMZN Auto Part MASTER'!$BM$31</f>
        <v>0</v>
      </c>
      <c r="K106" s="364"/>
      <c r="L106" s="364"/>
      <c r="M106" s="364"/>
      <c r="N106" s="364"/>
      <c r="O106" s="260" t="str">
        <f>'AMZN Auto Part MASTER'!$BM$33</f>
        <v>White Brothers</v>
      </c>
      <c r="P106" s="260" t="str">
        <f>'AMZN Auto Part MASTER'!$BM$34</f>
        <v>White Brothers</v>
      </c>
      <c r="Q106" s="260" t="str">
        <f>'AMZN Auto Part MASTER'!$BM$35</f>
        <v>White Brothers</v>
      </c>
      <c r="R106" s="231" t="s">
        <v>94</v>
      </c>
      <c r="S106" s="231" t="s">
        <v>94</v>
      </c>
      <c r="T106" s="231" t="s">
        <v>94</v>
      </c>
      <c r="U106" s="231"/>
      <c r="V106" s="231"/>
      <c r="W106" s="231"/>
      <c r="X106" s="231"/>
      <c r="Y106" s="231"/>
      <c r="Z106" s="231"/>
    </row>
    <row r="107" spans="2:26" s="47" customFormat="1" ht="15.75" customHeight="1">
      <c r="B107" s="260" t="str">
        <f>'AMZN Auto Part MASTER'!$BN$4</f>
        <v>Independent</v>
      </c>
      <c r="C107" s="17" t="s">
        <v>62</v>
      </c>
      <c r="D107" s="260" t="str">
        <f>'AMZN Auto Part MASTER'!$BN$29</f>
        <v xml:space="preserve">None   </v>
      </c>
      <c r="E107" s="364" t="s">
        <v>209</v>
      </c>
      <c r="F107" s="260" t="str">
        <f>'AMZN Auto Part MASTER'!$BN$30</f>
        <v>None in particular.</v>
      </c>
      <c r="G107" s="230"/>
      <c r="H107" s="230"/>
      <c r="I107" s="231"/>
      <c r="J107" s="371">
        <f>'AMZN Auto Part MASTER'!$BN$31</f>
        <v>0</v>
      </c>
      <c r="K107" s="364"/>
      <c r="L107" s="364"/>
      <c r="M107" s="364"/>
      <c r="N107" s="364"/>
      <c r="O107" s="260" t="str">
        <f>'AMZN Auto Part MASTER'!$BN$33</f>
        <v>Bumper to Bumper</v>
      </c>
      <c r="P107" s="260" t="str">
        <f>'AMZN Auto Part MASTER'!$BN$34</f>
        <v>Advanced Auto Parts</v>
      </c>
      <c r="Q107" s="260" t="str">
        <f>'AMZN Auto Part MASTER'!$BN$35</f>
        <v>Bumper to Bumper</v>
      </c>
      <c r="R107" s="231" t="s">
        <v>94</v>
      </c>
      <c r="S107" s="231" t="s">
        <v>117</v>
      </c>
      <c r="T107" s="231" t="s">
        <v>94</v>
      </c>
      <c r="U107" s="231"/>
      <c r="V107" s="231"/>
      <c r="W107" s="231"/>
      <c r="X107" s="231"/>
      <c r="Y107" s="231"/>
      <c r="Z107" s="231"/>
    </row>
    <row r="108" spans="2:26" s="47" customFormat="1" ht="15.75" customHeight="1">
      <c r="B108" s="260" t="str">
        <f>'AMZN Auto Part MASTER'!$BO$4</f>
        <v>Independent</v>
      </c>
      <c r="C108" s="17" t="s">
        <v>63</v>
      </c>
      <c r="D108" s="260" t="str">
        <f>'AMZN Auto Part MASTER'!$BO$29</f>
        <v>AutoZone</v>
      </c>
      <c r="E108" s="364" t="s">
        <v>116</v>
      </c>
      <c r="F108" s="260">
        <f>'AMZN Auto Part MASTER'!$BO$30</f>
        <v>0</v>
      </c>
      <c r="G108" s="230"/>
      <c r="H108" s="230"/>
      <c r="I108" s="231"/>
      <c r="J108" s="371" t="str">
        <f>'AMZN Auto Part MASTER'!$BO$31</f>
        <v>Their prices have gotten better.</v>
      </c>
      <c r="K108" s="364" t="s">
        <v>215</v>
      </c>
      <c r="L108" s="364"/>
      <c r="M108" s="364"/>
      <c r="N108" s="364"/>
      <c r="O108" s="260" t="str">
        <f>'AMZN Auto Part MASTER'!$BO$33</f>
        <v>Advanced Auto Parts</v>
      </c>
      <c r="P108" s="260" t="str">
        <f>'AMZN Auto Part MASTER'!$BO$34</f>
        <v>Advanced Auto Parts</v>
      </c>
      <c r="Q108" s="260" t="str">
        <f>'AMZN Auto Part MASTER'!$BO$35</f>
        <v>Advanced Auto Parts</v>
      </c>
      <c r="R108" s="231" t="s">
        <v>117</v>
      </c>
      <c r="S108" s="231" t="s">
        <v>117</v>
      </c>
      <c r="T108" s="231" t="s">
        <v>117</v>
      </c>
      <c r="U108" s="231"/>
      <c r="V108" s="231"/>
      <c r="W108" s="231"/>
      <c r="X108" s="231"/>
      <c r="Y108" s="231"/>
      <c r="Z108" s="231"/>
    </row>
    <row r="109" spans="2:26" s="47" customFormat="1" ht="15.75" customHeight="1">
      <c r="B109" s="260" t="str">
        <f>'AMZN Auto Part MASTER'!$BP$4</f>
        <v>Independent</v>
      </c>
      <c r="C109" s="17" t="s">
        <v>64</v>
      </c>
      <c r="D109" s="260" t="str">
        <f>'AMZN Auto Part MASTER'!$BP$29</f>
        <v xml:space="preserve">None   </v>
      </c>
      <c r="E109" s="364" t="s">
        <v>209</v>
      </c>
      <c r="F109" s="260" t="str">
        <f>'AMZN Auto Part MASTER'!$BP$30</f>
        <v>None in particular.</v>
      </c>
      <c r="G109" s="230"/>
      <c r="H109" s="230"/>
      <c r="I109" s="231"/>
      <c r="J109" s="371">
        <f>'AMZN Auto Part MASTER'!$BP$31</f>
        <v>0</v>
      </c>
      <c r="K109" s="364"/>
      <c r="L109" s="364"/>
      <c r="M109" s="364"/>
      <c r="N109" s="364"/>
      <c r="O109" s="260" t="str">
        <f>'AMZN Auto Part MASTER'!$BP$33</f>
        <v>None in particular.</v>
      </c>
      <c r="P109" s="260" t="str">
        <f>'AMZN Auto Part MASTER'!$BP$34</f>
        <v>None in particular.</v>
      </c>
      <c r="Q109" s="260" t="str">
        <f>'AMZN Auto Part MASTER'!$BP$35</f>
        <v>None in particular.</v>
      </c>
      <c r="R109" s="231"/>
      <c r="S109" s="231"/>
      <c r="T109" s="231"/>
      <c r="U109" s="231"/>
      <c r="V109" s="231"/>
      <c r="W109" s="231"/>
      <c r="X109" s="231"/>
      <c r="Y109" s="231"/>
      <c r="Z109" s="231"/>
    </row>
    <row r="110" spans="2:26" s="47" customFormat="1" ht="15.75" customHeight="1">
      <c r="B110" s="260" t="str">
        <f>'AMZN Auto Part MASTER'!$BQ$4</f>
        <v>Independent</v>
      </c>
      <c r="C110" s="17" t="s">
        <v>65</v>
      </c>
      <c r="D110" s="260" t="str">
        <f>'AMZN Auto Part MASTER'!$BQ$29</f>
        <v>None</v>
      </c>
      <c r="E110" s="364" t="s">
        <v>209</v>
      </c>
      <c r="F110" s="260" t="str">
        <f>'AMZN Auto Part MASTER'!$BQ$30</f>
        <v>N/A</v>
      </c>
      <c r="G110" s="230"/>
      <c r="H110" s="230"/>
      <c r="I110" s="231"/>
      <c r="J110" s="371">
        <f>'AMZN Auto Part MASTER'!$BQ$31</f>
        <v>0</v>
      </c>
      <c r="K110" s="364"/>
      <c r="L110" s="364"/>
      <c r="M110" s="364"/>
      <c r="N110" s="364"/>
      <c r="O110" s="260" t="str">
        <f>'AMZN Auto Part MASTER'!$BQ$33</f>
        <v>Amazon</v>
      </c>
      <c r="P110" s="260" t="str">
        <f>'AMZN Auto Part MASTER'!$BQ$34</f>
        <v>Amazon</v>
      </c>
      <c r="Q110" s="260" t="str">
        <f>'AMZN Auto Part MASTER'!$BQ$35</f>
        <v>None specifically</v>
      </c>
      <c r="R110" s="231" t="s">
        <v>94</v>
      </c>
      <c r="S110" s="231" t="s">
        <v>94</v>
      </c>
      <c r="T110" s="231"/>
      <c r="U110" s="231"/>
      <c r="V110" s="231"/>
      <c r="W110" s="231"/>
      <c r="X110" s="231"/>
      <c r="Y110" s="231"/>
      <c r="Z110" s="231"/>
    </row>
    <row r="111" spans="2:26" s="47" customFormat="1" ht="15.75" customHeight="1">
      <c r="B111" s="260" t="str">
        <f>'AMZN Auto Part MASTER'!$BR$4</f>
        <v>Chain</v>
      </c>
      <c r="C111" s="17" t="s">
        <v>66</v>
      </c>
      <c r="D111" s="260" t="str">
        <f>'AMZN Auto Part MASTER'!$BR$29</f>
        <v>Other</v>
      </c>
      <c r="E111" s="364" t="s">
        <v>94</v>
      </c>
      <c r="F111" s="260" t="str">
        <f>'AMZN Auto Part MASTER'!$BR$30</f>
        <v>Raybestos</v>
      </c>
      <c r="G111" s="230" t="s">
        <v>970</v>
      </c>
      <c r="H111" s="231"/>
      <c r="I111" s="231"/>
      <c r="J111" s="371" t="str">
        <f>'AMZN Auto Part MASTER'!$BR$31</f>
        <v>As above.</v>
      </c>
      <c r="K111" s="298" t="s">
        <v>495</v>
      </c>
      <c r="L111" s="367"/>
      <c r="M111" s="298"/>
      <c r="N111" s="364"/>
      <c r="O111" s="260">
        <f>'AMZN Auto Part MASTER'!$BR$33</f>
        <v>0</v>
      </c>
      <c r="P111" s="260">
        <f>'AMZN Auto Part MASTER'!$BR$34</f>
        <v>0</v>
      </c>
      <c r="Q111" s="260">
        <f>'AMZN Auto Part MASTER'!$BR$35</f>
        <v>0</v>
      </c>
      <c r="R111" s="231"/>
      <c r="S111" s="231"/>
      <c r="T111" s="231"/>
      <c r="U111" s="231"/>
      <c r="V111" s="231"/>
      <c r="W111" s="231"/>
      <c r="X111" s="231"/>
      <c r="Y111" s="231"/>
      <c r="Z111" s="231"/>
    </row>
    <row r="112" spans="2:26" s="47" customFormat="1" ht="15.75" customHeight="1">
      <c r="B112" s="260" t="str">
        <f>'AMZN Auto Part MASTER'!$BS$4</f>
        <v>Chain</v>
      </c>
      <c r="C112" s="17" t="s">
        <v>67</v>
      </c>
      <c r="D112" s="260" t="str">
        <f>'AMZN Auto Part MASTER'!$BS$29</f>
        <v>Advance Auto Parts</v>
      </c>
      <c r="E112" s="364" t="s">
        <v>117</v>
      </c>
      <c r="F112" s="260">
        <f>'AMZN Auto Part MASTER'!$BS$30</f>
        <v>0</v>
      </c>
      <c r="G112" s="230"/>
      <c r="H112" s="231"/>
      <c r="I112" s="231"/>
      <c r="J112" s="371" t="str">
        <f>'AMZN Auto Part MASTER'!$BS$31</f>
        <v>As above.</v>
      </c>
      <c r="K112" s="298" t="s">
        <v>215</v>
      </c>
      <c r="L112" s="367"/>
      <c r="M112" s="298"/>
      <c r="N112" s="364"/>
      <c r="O112" s="260">
        <f>'AMZN Auto Part MASTER'!$BS$33</f>
        <v>0</v>
      </c>
      <c r="P112" s="260">
        <f>'AMZN Auto Part MASTER'!$BS$34</f>
        <v>0</v>
      </c>
      <c r="Q112" s="260">
        <f>'AMZN Auto Part MASTER'!$BS$35</f>
        <v>0</v>
      </c>
      <c r="R112" s="231"/>
      <c r="S112" s="231"/>
      <c r="T112" s="231"/>
      <c r="U112" s="231"/>
      <c r="V112" s="231"/>
      <c r="W112" s="231"/>
      <c r="X112" s="231"/>
      <c r="Y112" s="231"/>
      <c r="Z112" s="231"/>
    </row>
    <row r="113" spans="2:26" s="47" customFormat="1" ht="15.75" customHeight="1">
      <c r="B113" s="260" t="str">
        <f>'AMZN Auto Part MASTER'!$BT$4</f>
        <v>Chain</v>
      </c>
      <c r="C113" s="17" t="s">
        <v>68</v>
      </c>
      <c r="D113" s="260" t="str">
        <f>'AMZN Auto Part MASTER'!$BT$29</f>
        <v>Advance Auto Parts</v>
      </c>
      <c r="E113" s="364" t="s">
        <v>117</v>
      </c>
      <c r="F113" s="260">
        <f>'AMZN Auto Part MASTER'!$BT$30</f>
        <v>0</v>
      </c>
      <c r="G113" s="230"/>
      <c r="H113" s="231"/>
      <c r="I113" s="231"/>
      <c r="J113" s="371" t="str">
        <f>'AMZN Auto Part MASTER'!$BT$31</f>
        <v>As above.</v>
      </c>
      <c r="K113" s="298" t="s">
        <v>495</v>
      </c>
      <c r="L113" s="298" t="s">
        <v>215</v>
      </c>
      <c r="M113" s="298"/>
      <c r="N113" s="364"/>
      <c r="O113" s="260" t="str">
        <f>'AMZN Auto Part MASTER'!$BT$33</f>
        <v>Advance, AutoZone, and Car Parts International.</v>
      </c>
      <c r="P113" s="260">
        <f>'AMZN Auto Part MASTER'!$BT$34</f>
        <v>0</v>
      </c>
      <c r="Q113" s="260">
        <f>'AMZN Auto Part MASTER'!$BT$35</f>
        <v>0</v>
      </c>
      <c r="R113" s="231" t="s">
        <v>117</v>
      </c>
      <c r="S113" s="231"/>
      <c r="T113" s="231"/>
      <c r="U113" s="231" t="s">
        <v>116</v>
      </c>
      <c r="V113" s="231"/>
      <c r="W113" s="231"/>
      <c r="X113" s="231" t="s">
        <v>94</v>
      </c>
      <c r="Y113" s="231"/>
      <c r="Z113" s="231"/>
    </row>
    <row r="114" spans="2:26" s="47" customFormat="1" ht="15.75" customHeight="1">
      <c r="B114" s="260" t="str">
        <f>'AMZN Auto Part MASTER'!$BU$4</f>
        <v>Chain</v>
      </c>
      <c r="C114" s="17" t="s">
        <v>69</v>
      </c>
      <c r="D114" s="260" t="str">
        <f>'AMZN Auto Part MASTER'!$BU$29</f>
        <v>AutoZone</v>
      </c>
      <c r="E114" s="364" t="s">
        <v>116</v>
      </c>
      <c r="F114" s="260">
        <f>'AMZN Auto Part MASTER'!$BU$30</f>
        <v>0</v>
      </c>
      <c r="G114" s="230"/>
      <c r="H114" s="231"/>
      <c r="I114" s="231"/>
      <c r="J114" s="371" t="str">
        <f>'AMZN Auto Part MASTER'!$BU$31</f>
        <v>As above.</v>
      </c>
      <c r="K114" s="297" t="s">
        <v>233</v>
      </c>
      <c r="L114" s="367"/>
      <c r="M114" s="298"/>
      <c r="N114" s="364"/>
      <c r="O114" s="260" t="str">
        <f>'AMZN Auto Part MASTER'!$BU$33</f>
        <v>AutoZone and NAPA.</v>
      </c>
      <c r="P114" s="260">
        <f>'AMZN Auto Part MASTER'!$BU$34</f>
        <v>0</v>
      </c>
      <c r="Q114" s="260">
        <f>'AMZN Auto Part MASTER'!$BU$35</f>
        <v>0</v>
      </c>
      <c r="R114" s="231" t="s">
        <v>116</v>
      </c>
      <c r="S114" s="231"/>
      <c r="T114" s="231"/>
      <c r="U114" s="231" t="s">
        <v>1071</v>
      </c>
      <c r="V114" s="231"/>
      <c r="W114" s="231"/>
      <c r="X114" s="231"/>
      <c r="Y114" s="231"/>
      <c r="Z114" s="231"/>
    </row>
    <row r="115" spans="2:26" s="47" customFormat="1" ht="15.75" customHeight="1">
      <c r="B115" s="260" t="str">
        <f>'AMZN Auto Part MASTER'!$BV$4</f>
        <v>Chain</v>
      </c>
      <c r="C115" s="17" t="s">
        <v>70</v>
      </c>
      <c r="D115" s="260" t="str">
        <f>'AMZN Auto Part MASTER'!$BV$29</f>
        <v>O'Reilly</v>
      </c>
      <c r="E115" s="364" t="s">
        <v>118</v>
      </c>
      <c r="F115" s="260">
        <f>'AMZN Auto Part MASTER'!$BV$30</f>
        <v>0</v>
      </c>
      <c r="G115" s="230"/>
      <c r="H115" s="231"/>
      <c r="I115" s="231"/>
      <c r="J115" s="371" t="str">
        <f>'AMZN Auto Part MASTER'!$BV$31</f>
        <v>They had what we needed when we needed it.</v>
      </c>
      <c r="K115" s="298" t="s">
        <v>495</v>
      </c>
      <c r="L115" s="364" t="s">
        <v>214</v>
      </c>
      <c r="M115" s="364"/>
      <c r="N115" s="364"/>
      <c r="O115" s="260">
        <f>'AMZN Auto Part MASTER'!$BV$33</f>
        <v>0</v>
      </c>
      <c r="P115" s="260">
        <f>'AMZN Auto Part MASTER'!$BV$34</f>
        <v>0</v>
      </c>
      <c r="Q115" s="260">
        <f>'AMZN Auto Part MASTER'!$BV$35</f>
        <v>0</v>
      </c>
      <c r="R115" s="231"/>
      <c r="S115" s="231"/>
      <c r="T115" s="231"/>
      <c r="U115" s="231"/>
      <c r="V115" s="231"/>
      <c r="W115" s="231"/>
      <c r="X115" s="231"/>
      <c r="Y115" s="231"/>
      <c r="Z115" s="231"/>
    </row>
    <row r="116" spans="2:26" s="47" customFormat="1" ht="15.75" customHeight="1">
      <c r="B116" s="260" t="str">
        <f>'AMZN Auto Part MASTER'!$BW$4</f>
        <v>Chain</v>
      </c>
      <c r="C116" s="17" t="s">
        <v>71</v>
      </c>
      <c r="D116" s="260" t="str">
        <f>'AMZN Auto Part MASTER'!$BW$29</f>
        <v>Advance Auto Parts</v>
      </c>
      <c r="E116" s="364" t="s">
        <v>117</v>
      </c>
      <c r="F116" s="260">
        <f>'AMZN Auto Part MASTER'!$BW$30</f>
        <v>0</v>
      </c>
      <c r="G116" s="230"/>
      <c r="H116" s="231"/>
      <c r="I116" s="231"/>
      <c r="J116" s="371" t="str">
        <f>'AMZN Auto Part MASTER'!$BW$31</f>
        <v>We're using AutoZone more too because business is up and they are the two closest to us with discounts we like.</v>
      </c>
      <c r="K116" s="298" t="s">
        <v>495</v>
      </c>
      <c r="L116" s="364" t="s">
        <v>215</v>
      </c>
      <c r="M116" s="364"/>
      <c r="N116" s="364"/>
      <c r="O116" s="260">
        <f>'AMZN Auto Part MASTER'!$BW$33</f>
        <v>0</v>
      </c>
      <c r="P116" s="260">
        <f>'AMZN Auto Part MASTER'!$BW$34</f>
        <v>0</v>
      </c>
      <c r="Q116" s="260">
        <f>'AMZN Auto Part MASTER'!$BW$35</f>
        <v>0</v>
      </c>
      <c r="R116" s="231"/>
      <c r="S116" s="231"/>
      <c r="T116" s="231"/>
      <c r="U116" s="231"/>
      <c r="V116" s="231"/>
      <c r="W116" s="231"/>
      <c r="X116" s="231"/>
      <c r="Y116" s="231"/>
      <c r="Z116" s="231"/>
    </row>
    <row r="117" spans="2:26" s="47" customFormat="1" ht="15.75" customHeight="1">
      <c r="B117" s="260" t="str">
        <f>'AMZN Auto Part MASTER'!$BX$4</f>
        <v>Chain</v>
      </c>
      <c r="C117" s="17" t="s">
        <v>72</v>
      </c>
      <c r="D117" s="260" t="str">
        <f>'AMZN Auto Part MASTER'!$BX$29</f>
        <v>Advance Auto Parts</v>
      </c>
      <c r="E117" s="364" t="s">
        <v>117</v>
      </c>
      <c r="F117" s="260">
        <f>'AMZN Auto Part MASTER'!$BX$30</f>
        <v>0</v>
      </c>
      <c r="G117" s="230"/>
      <c r="H117" s="231"/>
      <c r="I117" s="231"/>
      <c r="J117" s="371" t="str">
        <f>'AMZN Auto Part MASTER'!$BX$31</f>
        <v>Using AutoZone and API more too. They have the part at the best price typically and very close by.</v>
      </c>
      <c r="K117" s="298" t="s">
        <v>495</v>
      </c>
      <c r="L117" s="364" t="s">
        <v>215</v>
      </c>
      <c r="M117" s="364" t="s">
        <v>233</v>
      </c>
      <c r="N117" s="364"/>
      <c r="O117" s="260">
        <f>'AMZN Auto Part MASTER'!$BX$33</f>
        <v>0</v>
      </c>
      <c r="P117" s="260">
        <f>'AMZN Auto Part MASTER'!$BX$34</f>
        <v>0</v>
      </c>
      <c r="Q117" s="260">
        <f>'AMZN Auto Part MASTER'!$BX$35</f>
        <v>0</v>
      </c>
      <c r="R117" s="231"/>
      <c r="S117" s="231"/>
      <c r="T117" s="231"/>
      <c r="U117" s="231"/>
      <c r="V117" s="231"/>
      <c r="W117" s="231"/>
      <c r="X117" s="231"/>
      <c r="Y117" s="231"/>
      <c r="Z117" s="231"/>
    </row>
    <row r="118" spans="2:26" s="47" customFormat="1" ht="15.75" customHeight="1">
      <c r="B118" s="260" t="str">
        <f>'AMZN Auto Part MASTER'!$BY$4</f>
        <v>Chain</v>
      </c>
      <c r="C118" s="17" t="s">
        <v>73</v>
      </c>
      <c r="D118" s="260" t="str">
        <f>'AMZN Auto Part MASTER'!$BY$29</f>
        <v>Advance Auto Parts</v>
      </c>
      <c r="E118" s="364" t="s">
        <v>117</v>
      </c>
      <c r="F118" s="260">
        <f>'AMZN Auto Part MASTER'!$BY$30</f>
        <v>0</v>
      </c>
      <c r="G118" s="230"/>
      <c r="H118" s="231"/>
      <c r="I118" s="231"/>
      <c r="J118" s="371" t="str">
        <f>'AMZN Auto Part MASTER'!$BY$31</f>
        <v>They have what we need and can deliver the quickest.</v>
      </c>
      <c r="K118" s="298" t="s">
        <v>495</v>
      </c>
      <c r="L118" s="364" t="s">
        <v>214</v>
      </c>
      <c r="M118" s="364"/>
      <c r="N118" s="364"/>
      <c r="O118" s="260" t="str">
        <f>'AMZN Auto Part MASTER'!$BY$33</f>
        <v>Advance Auto Parts</v>
      </c>
      <c r="P118" s="260" t="str">
        <f>'AMZN Auto Part MASTER'!$BY$34</f>
        <v>Advance Auto Parts</v>
      </c>
      <c r="Q118" s="260" t="str">
        <f>'AMZN Auto Part MASTER'!$BY$35</f>
        <v>Advance Auto Parts</v>
      </c>
      <c r="R118" s="231" t="s">
        <v>117</v>
      </c>
      <c r="S118" s="231" t="s">
        <v>117</v>
      </c>
      <c r="T118" s="231" t="s">
        <v>117</v>
      </c>
      <c r="U118" s="231"/>
      <c r="V118" s="231"/>
      <c r="W118" s="231"/>
      <c r="X118" s="231"/>
      <c r="Y118" s="231"/>
      <c r="Z118" s="231"/>
    </row>
    <row r="119" spans="2:26" s="47" customFormat="1" ht="15.75" customHeight="1">
      <c r="B119" s="260" t="str">
        <f>'AMZN Auto Part MASTER'!$BZ$4</f>
        <v>Chain</v>
      </c>
      <c r="C119" s="17" t="s">
        <v>74</v>
      </c>
      <c r="D119" s="260" t="str">
        <f>'AMZN Auto Part MASTER'!$BZ$29</f>
        <v>NAPA Auto</v>
      </c>
      <c r="E119" s="364" t="s">
        <v>208</v>
      </c>
      <c r="F119" s="260">
        <f>'AMZN Auto Part MASTER'!$BZ$30</f>
        <v>0</v>
      </c>
      <c r="G119" s="230"/>
      <c r="H119" s="231"/>
      <c r="I119" s="231"/>
      <c r="J119" s="371" t="str">
        <f>'AMZN Auto Part MASTER'!$BZ$31</f>
        <v>They have better quality on some brake pads etc.</v>
      </c>
      <c r="K119" s="364" t="s">
        <v>213</v>
      </c>
      <c r="L119" s="364"/>
      <c r="M119" s="364"/>
      <c r="N119" s="364"/>
      <c r="O119" s="260">
        <f>'AMZN Auto Part MASTER'!$BZ$33</f>
        <v>0</v>
      </c>
      <c r="P119" s="260">
        <f>'AMZN Auto Part MASTER'!$BZ$34</f>
        <v>0</v>
      </c>
      <c r="Q119" s="260">
        <f>'AMZN Auto Part MASTER'!$BZ$35</f>
        <v>0</v>
      </c>
      <c r="R119" s="231"/>
      <c r="S119" s="231"/>
      <c r="T119" s="231"/>
      <c r="U119" s="231"/>
      <c r="V119" s="231"/>
      <c r="W119" s="231"/>
      <c r="X119" s="231"/>
      <c r="Y119" s="231"/>
      <c r="Z119" s="231"/>
    </row>
    <row r="120" spans="2:26" s="47" customFormat="1" ht="15.75" customHeight="1">
      <c r="B120" s="260" t="str">
        <f>'AMZN Auto Part MASTER'!$CA$4</f>
        <v>Chain</v>
      </c>
      <c r="C120" s="17" t="s">
        <v>75</v>
      </c>
      <c r="D120" s="260" t="str">
        <f>'AMZN Auto Part MASTER'!$CA$29</f>
        <v>Other</v>
      </c>
      <c r="E120" s="364" t="s">
        <v>94</v>
      </c>
      <c r="F120" s="260" t="str">
        <f>'AMZN Auto Part MASTER'!$CA$30</f>
        <v>Our inventory.</v>
      </c>
      <c r="G120" s="230" t="s">
        <v>1059</v>
      </c>
      <c r="H120" s="231"/>
      <c r="I120" s="231"/>
      <c r="J120" s="371" t="str">
        <f>'AMZN Auto Part MASTER'!$CA$31</f>
        <v>We've transitioned from Hill Tire slowly and added Mavis inventory.</v>
      </c>
      <c r="K120" s="364" t="s">
        <v>94</v>
      </c>
      <c r="L120" s="364"/>
      <c r="M120" s="364"/>
      <c r="N120" s="364"/>
      <c r="O120" s="260">
        <f>'AMZN Auto Part MASTER'!$CA$33</f>
        <v>0</v>
      </c>
      <c r="P120" s="260">
        <f>'AMZN Auto Part MASTER'!$CA$34</f>
        <v>0</v>
      </c>
      <c r="Q120" s="260">
        <f>'AMZN Auto Part MASTER'!$CA$35</f>
        <v>0</v>
      </c>
      <c r="R120" s="231"/>
      <c r="S120" s="231"/>
      <c r="T120" s="231"/>
      <c r="U120" s="231"/>
      <c r="V120" s="231"/>
      <c r="W120" s="231"/>
      <c r="X120" s="231"/>
      <c r="Y120" s="231"/>
      <c r="Z120" s="231"/>
    </row>
    <row r="121" spans="2:26" s="47" customFormat="1" ht="15.75" customHeight="1">
      <c r="B121" s="260" t="str">
        <f>'AMZN Auto Part MASTER'!$CB$4</f>
        <v>Chain</v>
      </c>
      <c r="C121" s="17" t="s">
        <v>76</v>
      </c>
      <c r="D121" s="260" t="str">
        <f>'AMZN Auto Part MASTER'!$CB$29</f>
        <v>AutoZone</v>
      </c>
      <c r="E121" s="364" t="s">
        <v>116</v>
      </c>
      <c r="F121" s="260">
        <f>'AMZN Auto Part MASTER'!$CB$30</f>
        <v>0</v>
      </c>
      <c r="G121" s="230"/>
      <c r="H121" s="231"/>
      <c r="I121" s="231"/>
      <c r="J121" s="371" t="str">
        <f>'AMZN Auto Part MASTER'!$CB$31</f>
        <v>As above.</v>
      </c>
      <c r="K121" s="297" t="s">
        <v>217</v>
      </c>
      <c r="L121" s="297" t="s">
        <v>495</v>
      </c>
      <c r="M121" s="297" t="s">
        <v>270</v>
      </c>
      <c r="N121" s="364"/>
      <c r="O121" s="260" t="str">
        <f>'AMZN Auto Part MASTER'!$CB$33</f>
        <v>AutoZone</v>
      </c>
      <c r="P121" s="260" t="str">
        <f>'AMZN Auto Part MASTER'!$CB$34</f>
        <v>AutoZone</v>
      </c>
      <c r="Q121" s="260" t="str">
        <f>'AMZN Auto Part MASTER'!$CB$35</f>
        <v>AutoZone</v>
      </c>
      <c r="R121" s="231" t="s">
        <v>116</v>
      </c>
      <c r="S121" s="231" t="s">
        <v>116</v>
      </c>
      <c r="T121" s="231" t="s">
        <v>116</v>
      </c>
      <c r="U121" s="231"/>
      <c r="V121" s="231"/>
      <c r="W121" s="231"/>
      <c r="X121" s="231"/>
      <c r="Y121" s="231"/>
      <c r="Z121" s="231"/>
    </row>
    <row r="122" spans="2:26" s="47" customFormat="1" ht="15.75" customHeight="1">
      <c r="B122" s="260" t="str">
        <f>'AMZN Auto Part MASTER'!$CC$4</f>
        <v>Chain</v>
      </c>
      <c r="C122" s="17" t="s">
        <v>77</v>
      </c>
      <c r="D122" s="260" t="str">
        <f>'AMZN Auto Part MASTER'!$CC$29</f>
        <v>Advance Auto Parts</v>
      </c>
      <c r="E122" s="364" t="s">
        <v>117</v>
      </c>
      <c r="F122" s="260">
        <f>'AMZN Auto Part MASTER'!$CC$30</f>
        <v>0</v>
      </c>
      <c r="G122" s="230"/>
      <c r="H122" s="231"/>
      <c r="I122" s="231"/>
      <c r="J122" s="371" t="str">
        <f>'AMZN Auto Part MASTER'!$CC$31</f>
        <v>As above.</v>
      </c>
      <c r="K122" s="297" t="s">
        <v>213</v>
      </c>
      <c r="L122" s="298"/>
      <c r="M122" s="298"/>
      <c r="N122" s="364"/>
      <c r="O122" s="260">
        <f>'AMZN Auto Part MASTER'!$CC$33</f>
        <v>0</v>
      </c>
      <c r="P122" s="260">
        <f>'AMZN Auto Part MASTER'!$CC$34</f>
        <v>0</v>
      </c>
      <c r="Q122" s="260">
        <f>'AMZN Auto Part MASTER'!$CC$35</f>
        <v>0</v>
      </c>
      <c r="R122" s="231"/>
      <c r="S122" s="231"/>
      <c r="T122" s="231"/>
      <c r="U122" s="231"/>
      <c r="V122" s="231"/>
      <c r="W122" s="231"/>
      <c r="X122" s="231"/>
      <c r="Y122" s="231"/>
      <c r="Z122" s="231"/>
    </row>
    <row r="123" spans="2:26" s="47" customFormat="1" ht="15.75" customHeight="1">
      <c r="B123" s="260" t="str">
        <f>'AMZN Auto Part MASTER'!$CD$4</f>
        <v>Chain</v>
      </c>
      <c r="C123" s="17" t="s">
        <v>78</v>
      </c>
      <c r="D123" s="260" t="str">
        <f>'AMZN Auto Part MASTER'!$CD$29</f>
        <v>Other</v>
      </c>
      <c r="E123" s="364" t="s">
        <v>94</v>
      </c>
      <c r="F123" s="260" t="str">
        <f>'AMZN Auto Part MASTER'!$CD$30</f>
        <v>Our in-house inventory has included mobile oil.</v>
      </c>
      <c r="G123" s="230" t="s">
        <v>1059</v>
      </c>
      <c r="H123" s="231"/>
      <c r="I123" s="231"/>
      <c r="J123" s="371" t="str">
        <f>'AMZN Auto Part MASTER'!$CD$31</f>
        <v>As above. Better quality and price and on hand.</v>
      </c>
      <c r="K123" s="364" t="s">
        <v>213</v>
      </c>
      <c r="L123" s="364" t="s">
        <v>215</v>
      </c>
      <c r="M123" s="297" t="s">
        <v>495</v>
      </c>
      <c r="N123" s="364"/>
      <c r="O123" s="260">
        <f>'AMZN Auto Part MASTER'!$CD$33</f>
        <v>0</v>
      </c>
      <c r="P123" s="260">
        <f>'AMZN Auto Part MASTER'!$CD$34</f>
        <v>0</v>
      </c>
      <c r="Q123" s="260">
        <f>'AMZN Auto Part MASTER'!$CD$35</f>
        <v>0</v>
      </c>
      <c r="R123" s="231"/>
      <c r="S123" s="231"/>
      <c r="T123" s="231"/>
      <c r="U123" s="231"/>
      <c r="V123" s="231"/>
      <c r="W123" s="231"/>
      <c r="X123" s="231"/>
      <c r="Y123" s="231"/>
      <c r="Z123" s="231"/>
    </row>
    <row r="124" spans="2:26" s="47" customFormat="1" ht="15.75" customHeight="1">
      <c r="B124" s="260" t="str">
        <f>'AMZN Auto Part MASTER'!$CE$4</f>
        <v>Chain</v>
      </c>
      <c r="C124" s="17" t="s">
        <v>79</v>
      </c>
      <c r="D124" s="260" t="str">
        <f>'AMZN Auto Part MASTER'!$CE$29</f>
        <v>Other</v>
      </c>
      <c r="E124" s="364" t="s">
        <v>94</v>
      </c>
      <c r="F124" s="260" t="str">
        <f>'AMZN Auto Part MASTER'!$CE$30</f>
        <v>our in house inventory</v>
      </c>
      <c r="G124" s="230" t="s">
        <v>1059</v>
      </c>
      <c r="H124" s="231"/>
      <c r="I124" s="231"/>
      <c r="J124" s="371" t="str">
        <f>'AMZN Auto Part MASTER'!$CE$31</f>
        <v>On hand at a great price for quality products.</v>
      </c>
      <c r="K124" s="364" t="s">
        <v>213</v>
      </c>
      <c r="L124" s="364" t="s">
        <v>215</v>
      </c>
      <c r="M124" s="364"/>
      <c r="N124" s="364"/>
      <c r="O124" s="260" t="str">
        <f>'AMZN Auto Part MASTER'!$CE$33</f>
        <v>In-house oil products</v>
      </c>
      <c r="P124" s="260" t="str">
        <f>'AMZN Auto Part MASTER'!$CE$34</f>
        <v>In-house oil products</v>
      </c>
      <c r="Q124" s="260">
        <f>'AMZN Auto Part MASTER'!$CE$35</f>
        <v>0</v>
      </c>
      <c r="R124" s="231" t="s">
        <v>94</v>
      </c>
      <c r="S124" s="231" t="s">
        <v>94</v>
      </c>
      <c r="T124" s="231"/>
      <c r="U124" s="231"/>
      <c r="V124" s="231"/>
      <c r="W124" s="231"/>
      <c r="X124" s="231"/>
      <c r="Y124" s="231"/>
      <c r="Z124" s="231"/>
    </row>
    <row r="125" spans="2:26" s="47" customFormat="1" ht="15.75" customHeight="1">
      <c r="B125" s="260" t="str">
        <f>'AMZN Auto Part MASTER'!$CF$4</f>
        <v>Chain</v>
      </c>
      <c r="C125" s="17" t="s">
        <v>80</v>
      </c>
      <c r="D125" s="260" t="str">
        <f>'AMZN Auto Part MASTER'!$CF$29</f>
        <v>Other</v>
      </c>
      <c r="E125" s="230" t="s">
        <v>116</v>
      </c>
      <c r="F125" s="260" t="str">
        <f>'AMZN Auto Part MASTER'!$CF$30</f>
        <v>In house OIL suppliers and Auto Zone</v>
      </c>
      <c r="G125" s="230" t="s">
        <v>1059</v>
      </c>
      <c r="H125" s="230"/>
      <c r="I125" s="231"/>
      <c r="J125" s="371" t="str">
        <f>'AMZN Auto Part MASTER'!$CF$31</f>
        <v>As above.</v>
      </c>
      <c r="K125" s="298" t="s">
        <v>495</v>
      </c>
      <c r="L125" s="298" t="s">
        <v>215</v>
      </c>
      <c r="M125" s="298" t="s">
        <v>217</v>
      </c>
      <c r="N125" s="364"/>
      <c r="O125" s="260" t="str">
        <f>'AMZN Auto Part MASTER'!$CF$33</f>
        <v>In-house oil products</v>
      </c>
      <c r="P125" s="260" t="str">
        <f>'AMZN Auto Part MASTER'!$CF$34</f>
        <v>In-house oil products</v>
      </c>
      <c r="Q125" s="260">
        <f>'AMZN Auto Part MASTER'!$CF$35</f>
        <v>0</v>
      </c>
      <c r="R125" s="231" t="s">
        <v>94</v>
      </c>
      <c r="S125" s="231" t="s">
        <v>94</v>
      </c>
      <c r="T125" s="231"/>
      <c r="U125" s="231"/>
      <c r="V125" s="231"/>
      <c r="W125" s="231"/>
      <c r="X125" s="231"/>
      <c r="Y125" s="231"/>
      <c r="Z125" s="231"/>
    </row>
    <row r="126" spans="2:26" s="47" customFormat="1" ht="15.75" customHeight="1">
      <c r="B126" s="260" t="str">
        <f>'AMZN Auto Part MASTER'!$CG$4</f>
        <v>Chain</v>
      </c>
      <c r="C126" s="17" t="s">
        <v>81</v>
      </c>
      <c r="D126" s="260" t="str">
        <f>'AMZN Auto Part MASTER'!$CG$29</f>
        <v>Other</v>
      </c>
      <c r="E126" s="364" t="s">
        <v>94</v>
      </c>
      <c r="F126" s="260" t="str">
        <f>'AMZN Auto Part MASTER'!$CG$30</f>
        <v>Smythe</v>
      </c>
      <c r="G126" s="230" t="s">
        <v>975</v>
      </c>
      <c r="H126" s="231"/>
      <c r="I126" s="231"/>
      <c r="J126" s="371" t="str">
        <f>'AMZN Auto Part MASTER'!$CG$31</f>
        <v>They have what we need when we need it at best price.</v>
      </c>
      <c r="K126" s="298" t="s">
        <v>495</v>
      </c>
      <c r="L126" s="298" t="s">
        <v>215</v>
      </c>
      <c r="M126" s="298"/>
      <c r="N126" s="364"/>
      <c r="O126" s="260" t="str">
        <f>'AMZN Auto Part MASTER'!$CG$33</f>
        <v>Smythe</v>
      </c>
      <c r="P126" s="260" t="str">
        <f>'AMZN Auto Part MASTER'!$CG$34</f>
        <v>Smythe</v>
      </c>
      <c r="Q126" s="260" t="str">
        <f>'AMZN Auto Part MASTER'!$CG$35</f>
        <v>Smythe</v>
      </c>
      <c r="R126" s="231" t="s">
        <v>870</v>
      </c>
      <c r="S126" s="231" t="s">
        <v>870</v>
      </c>
      <c r="T126" s="231" t="s">
        <v>870</v>
      </c>
      <c r="U126" s="231"/>
      <c r="V126" s="231"/>
      <c r="W126" s="231"/>
      <c r="X126" s="231"/>
      <c r="Y126" s="231"/>
      <c r="Z126" s="231"/>
    </row>
    <row r="127" spans="2:26" s="47" customFormat="1" ht="15.75" customHeight="1">
      <c r="B127" s="260" t="str">
        <f>'AMZN Auto Part MASTER'!$CH$4</f>
        <v>Chain</v>
      </c>
      <c r="C127" s="17" t="s">
        <v>82</v>
      </c>
      <c r="D127" s="260" t="str">
        <f>'AMZN Auto Part MASTER'!$CH$29</f>
        <v>Carquest</v>
      </c>
      <c r="E127" s="364" t="s">
        <v>123</v>
      </c>
      <c r="F127" s="260">
        <f>'AMZN Auto Part MASTER'!$CH$30</f>
        <v>0</v>
      </c>
      <c r="G127" s="230"/>
      <c r="H127" s="231"/>
      <c r="I127" s="231"/>
      <c r="J127" s="371" t="str">
        <f>'AMZN Auto Part MASTER'!$CH$31</f>
        <v>As above.</v>
      </c>
      <c r="K127" s="297" t="s">
        <v>213</v>
      </c>
      <c r="L127" s="297" t="s">
        <v>270</v>
      </c>
      <c r="M127" s="297" t="s">
        <v>214</v>
      </c>
      <c r="N127" s="364"/>
      <c r="O127" s="260" t="str">
        <f>'AMZN Auto Part MASTER'!$CH$33</f>
        <v>Carquest</v>
      </c>
      <c r="P127" s="260" t="str">
        <f>'AMZN Auto Part MASTER'!$CH$34</f>
        <v>Carquest</v>
      </c>
      <c r="Q127" s="260" t="str">
        <f>'AMZN Auto Part MASTER'!$CH$35</f>
        <v>Carquest</v>
      </c>
      <c r="R127" s="231" t="s">
        <v>94</v>
      </c>
      <c r="S127" s="231" t="s">
        <v>94</v>
      </c>
      <c r="T127" s="231" t="s">
        <v>94</v>
      </c>
      <c r="U127" s="231"/>
      <c r="V127" s="231"/>
      <c r="W127" s="231"/>
      <c r="X127" s="231"/>
      <c r="Y127" s="231"/>
      <c r="Z127" s="231"/>
    </row>
    <row r="128" spans="2:26" s="47" customFormat="1" ht="15.75" customHeight="1">
      <c r="B128" s="260" t="str">
        <f>'AMZN Auto Part MASTER'!$CI$4</f>
        <v>Chain</v>
      </c>
      <c r="C128" s="17" t="s">
        <v>83</v>
      </c>
      <c r="D128" s="260" t="str">
        <f>'AMZN Auto Part MASTER'!$CI$29</f>
        <v>O'Reilly</v>
      </c>
      <c r="E128" s="364" t="s">
        <v>118</v>
      </c>
      <c r="F128" s="260">
        <f>'AMZN Auto Part MASTER'!$CI$30</f>
        <v>0</v>
      </c>
      <c r="G128" s="230"/>
      <c r="H128" s="231"/>
      <c r="I128" s="231"/>
      <c r="J128" s="371" t="str">
        <f>'AMZN Auto Part MASTER'!$CI$31</f>
        <v>They have what we need and are close by at best price.</v>
      </c>
      <c r="K128" s="298" t="s">
        <v>495</v>
      </c>
      <c r="L128" s="298" t="s">
        <v>215</v>
      </c>
      <c r="M128" s="364" t="s">
        <v>233</v>
      </c>
      <c r="N128" s="364"/>
      <c r="O128" s="260" t="str">
        <f>'AMZN Auto Part MASTER'!$CI$33</f>
        <v>O'Reilly</v>
      </c>
      <c r="P128" s="260" t="str">
        <f>'AMZN Auto Part MASTER'!$CI$34</f>
        <v>O'Reilly</v>
      </c>
      <c r="Q128" s="260" t="str">
        <f>'AMZN Auto Part MASTER'!$CI$35</f>
        <v>O'Reilly</v>
      </c>
      <c r="R128" s="231" t="s">
        <v>118</v>
      </c>
      <c r="S128" s="231" t="s">
        <v>118</v>
      </c>
      <c r="T128" s="231" t="s">
        <v>118</v>
      </c>
      <c r="U128" s="231"/>
      <c r="V128" s="231"/>
      <c r="W128" s="231"/>
      <c r="X128" s="231"/>
      <c r="Y128" s="231"/>
      <c r="Z128" s="231"/>
    </row>
    <row r="129" spans="2:26" s="47" customFormat="1" ht="15.75" customHeight="1">
      <c r="B129" s="260" t="str">
        <f>'AMZN Auto Part MASTER'!$CJ$4</f>
        <v>Chain</v>
      </c>
      <c r="C129" s="17" t="s">
        <v>84</v>
      </c>
      <c r="D129" s="260" t="str">
        <f>'AMZN Auto Part MASTER'!$CJ$29</f>
        <v>None</v>
      </c>
      <c r="E129" s="364" t="s">
        <v>209</v>
      </c>
      <c r="F129" s="260">
        <f>'AMZN Auto Part MASTER'!$CJ$30</f>
        <v>0</v>
      </c>
      <c r="G129" s="230"/>
      <c r="H129" s="231"/>
      <c r="I129" s="231"/>
      <c r="J129" s="371">
        <f>'AMZN Auto Part MASTER'!$CJ$31</f>
        <v>0</v>
      </c>
      <c r="K129" s="364"/>
      <c r="L129" s="364"/>
      <c r="M129" s="364"/>
      <c r="N129" s="364"/>
      <c r="O129" s="260">
        <f>'AMZN Auto Part MASTER'!$CJ$33</f>
        <v>0</v>
      </c>
      <c r="P129" s="260">
        <f>'AMZN Auto Part MASTER'!$CJ$34</f>
        <v>0</v>
      </c>
      <c r="Q129" s="260">
        <f>'AMZN Auto Part MASTER'!$CJ$35</f>
        <v>0</v>
      </c>
      <c r="R129" s="231"/>
      <c r="S129" s="231"/>
      <c r="T129" s="231"/>
      <c r="U129" s="231"/>
      <c r="V129" s="231"/>
      <c r="W129" s="231"/>
      <c r="X129" s="231"/>
      <c r="Y129" s="231"/>
      <c r="Z129" s="231"/>
    </row>
    <row r="130" spans="2:26" s="47" customFormat="1" ht="15.75" customHeight="1">
      <c r="B130" s="260" t="str">
        <f>'AMZN Auto Part MASTER'!$CK$4</f>
        <v>Chain</v>
      </c>
      <c r="C130" s="17" t="s">
        <v>85</v>
      </c>
      <c r="D130" s="260" t="str">
        <f>'AMZN Auto Part MASTER'!$CK$29</f>
        <v>Other</v>
      </c>
      <c r="E130" s="364" t="s">
        <v>94</v>
      </c>
      <c r="F130" s="260" t="str">
        <f>'AMZN Auto Part MASTER'!$CK$30</f>
        <v>FMP[Factory Motor Parts]</v>
      </c>
      <c r="G130" s="230" t="s">
        <v>230</v>
      </c>
      <c r="H130" s="231"/>
      <c r="I130" s="231"/>
      <c r="J130" s="371" t="str">
        <f>'AMZN Auto Part MASTER'!$CK$31</f>
        <v>Best quality, best price, and best delivery and availability.</v>
      </c>
      <c r="K130" s="364" t="s">
        <v>213</v>
      </c>
      <c r="L130" s="364" t="s">
        <v>215</v>
      </c>
      <c r="M130" s="297" t="s">
        <v>495</v>
      </c>
      <c r="N130" s="297" t="s">
        <v>214</v>
      </c>
      <c r="O130" s="260">
        <f>'AMZN Auto Part MASTER'!$CK$33</f>
        <v>0</v>
      </c>
      <c r="P130" s="260">
        <f>'AMZN Auto Part MASTER'!$CK$34</f>
        <v>0</v>
      </c>
      <c r="Q130" s="260">
        <f>'AMZN Auto Part MASTER'!$CK$35</f>
        <v>0</v>
      </c>
      <c r="R130" s="231"/>
      <c r="S130" s="231"/>
      <c r="T130" s="231"/>
      <c r="U130" s="231"/>
      <c r="V130" s="231"/>
      <c r="W130" s="231"/>
      <c r="X130" s="231"/>
      <c r="Y130" s="231"/>
      <c r="Z130" s="231"/>
    </row>
    <row r="131" spans="2:26" s="47" customFormat="1" ht="15.75" customHeight="1">
      <c r="B131" s="260">
        <f>'AMZN Auto Part MASTER'!$CL$4</f>
        <v>0</v>
      </c>
      <c r="C131" s="17" t="s">
        <v>362</v>
      </c>
      <c r="D131" s="260">
        <f>'AMZN Auto Part MASTER'!$CL$29</f>
        <v>0</v>
      </c>
      <c r="E131" s="230">
        <v>0</v>
      </c>
      <c r="F131" s="260">
        <f>'AMZN Auto Part MASTER'!$CL$30</f>
        <v>0</v>
      </c>
      <c r="G131" s="230">
        <v>0</v>
      </c>
      <c r="H131" s="231"/>
      <c r="I131" s="231"/>
      <c r="J131" s="371">
        <f>'AMZN Auto Part MASTER'!$CL$31</f>
        <v>0</v>
      </c>
      <c r="K131" s="230">
        <v>0</v>
      </c>
      <c r="L131" s="231"/>
      <c r="M131" s="231"/>
      <c r="N131" s="231"/>
      <c r="O131" s="260">
        <f>'AMZN Auto Part MASTER'!$CL$33</f>
        <v>0</v>
      </c>
      <c r="P131" s="260">
        <f>'AMZN Auto Part MASTER'!$CL$34</f>
        <v>0</v>
      </c>
      <c r="Q131" s="260">
        <f>'AMZN Auto Part MASTER'!$CL$35</f>
        <v>0</v>
      </c>
      <c r="R131" s="231"/>
      <c r="S131" s="231"/>
      <c r="T131" s="231"/>
      <c r="U131" s="231"/>
      <c r="V131" s="231"/>
      <c r="W131" s="231"/>
      <c r="X131" s="231"/>
      <c r="Y131" s="231"/>
      <c r="Z131" s="231"/>
    </row>
    <row r="132" spans="2:26" s="47" customFormat="1" ht="15.75" customHeight="1">
      <c r="B132" s="260">
        <f>'AMZN Auto Part MASTER'!$CM$4</f>
        <v>0</v>
      </c>
      <c r="C132" s="17" t="s">
        <v>363</v>
      </c>
      <c r="D132" s="260">
        <f>'AMZN Auto Part MASTER'!$CM$29</f>
        <v>0</v>
      </c>
      <c r="E132" s="230">
        <v>0</v>
      </c>
      <c r="F132" s="260">
        <f>'AMZN Auto Part MASTER'!$CM$30</f>
        <v>0</v>
      </c>
      <c r="G132" s="230">
        <v>0</v>
      </c>
      <c r="H132" s="231"/>
      <c r="I132" s="231"/>
      <c r="J132" s="371">
        <f>'AMZN Auto Part MASTER'!$CM$31</f>
        <v>0</v>
      </c>
      <c r="K132" s="230">
        <v>0</v>
      </c>
      <c r="L132" s="231"/>
      <c r="M132" s="231"/>
      <c r="N132" s="231"/>
      <c r="O132" s="260">
        <f>'AMZN Auto Part MASTER'!$CM$33</f>
        <v>0</v>
      </c>
      <c r="P132" s="260">
        <f>'AMZN Auto Part MASTER'!$CM$34</f>
        <v>0</v>
      </c>
      <c r="Q132" s="260">
        <f>'AMZN Auto Part MASTER'!$CM$35</f>
        <v>0</v>
      </c>
      <c r="R132" s="231"/>
      <c r="S132" s="231"/>
      <c r="T132" s="231"/>
      <c r="U132" s="231"/>
      <c r="V132" s="231"/>
      <c r="W132" s="231"/>
      <c r="X132" s="231"/>
      <c r="Y132" s="231"/>
      <c r="Z132" s="231"/>
    </row>
    <row r="133" spans="2:26" s="47" customFormat="1" ht="15.75" customHeight="1">
      <c r="B133" s="260">
        <f>'AMZN Auto Part MASTER'!$CN$4</f>
        <v>0</v>
      </c>
      <c r="C133" s="17" t="s">
        <v>364</v>
      </c>
      <c r="D133" s="260">
        <f>'AMZN Auto Part MASTER'!$CN$29</f>
        <v>0</v>
      </c>
      <c r="E133" s="230">
        <v>0</v>
      </c>
      <c r="F133" s="260">
        <f>'AMZN Auto Part MASTER'!$CN$30</f>
        <v>0</v>
      </c>
      <c r="G133" s="230">
        <v>0</v>
      </c>
      <c r="H133" s="231"/>
      <c r="I133" s="231"/>
      <c r="J133" s="371">
        <f>'AMZN Auto Part MASTER'!$CN$31</f>
        <v>0</v>
      </c>
      <c r="K133" s="230">
        <v>0</v>
      </c>
      <c r="L133" s="231"/>
      <c r="M133" s="231"/>
      <c r="N133" s="231"/>
      <c r="O133" s="260">
        <f>'AMZN Auto Part MASTER'!$CN$33</f>
        <v>0</v>
      </c>
      <c r="P133" s="260">
        <f>'AMZN Auto Part MASTER'!$CN$34</f>
        <v>0</v>
      </c>
      <c r="Q133" s="260">
        <f>'AMZN Auto Part MASTER'!$CN$35</f>
        <v>0</v>
      </c>
      <c r="R133" s="231"/>
      <c r="S133" s="231"/>
      <c r="T133" s="231"/>
      <c r="U133" s="231"/>
      <c r="V133" s="231"/>
      <c r="W133" s="231"/>
      <c r="X133" s="231"/>
      <c r="Y133" s="231"/>
      <c r="Z133" s="231"/>
    </row>
    <row r="134" spans="2:26" s="47" customFormat="1" ht="15.75" customHeight="1">
      <c r="B134" s="260">
        <f>'AMZN Auto Part MASTER'!$CO$4</f>
        <v>0</v>
      </c>
      <c r="C134" s="17" t="s">
        <v>365</v>
      </c>
      <c r="D134" s="260">
        <f>'AMZN Auto Part MASTER'!$CO$29</f>
        <v>0</v>
      </c>
      <c r="E134" s="230">
        <v>0</v>
      </c>
      <c r="F134" s="260">
        <f>'AMZN Auto Part MASTER'!$CO$30</f>
        <v>0</v>
      </c>
      <c r="G134" s="230">
        <v>0</v>
      </c>
      <c r="H134" s="231"/>
      <c r="I134" s="231"/>
      <c r="J134" s="371">
        <f>'AMZN Auto Part MASTER'!$CO$31</f>
        <v>0</v>
      </c>
      <c r="K134" s="230">
        <v>0</v>
      </c>
      <c r="L134" s="231"/>
      <c r="M134" s="231"/>
      <c r="N134" s="231"/>
      <c r="O134" s="260">
        <f>'AMZN Auto Part MASTER'!$CO$33</f>
        <v>0</v>
      </c>
      <c r="P134" s="260">
        <f>'AMZN Auto Part MASTER'!$CO$34</f>
        <v>0</v>
      </c>
      <c r="Q134" s="260">
        <f>'AMZN Auto Part MASTER'!$CO$35</f>
        <v>0</v>
      </c>
      <c r="R134" s="231"/>
      <c r="S134" s="231"/>
      <c r="T134" s="231"/>
      <c r="U134" s="231"/>
      <c r="V134" s="231"/>
      <c r="W134" s="231"/>
      <c r="X134" s="231"/>
      <c r="Y134" s="231"/>
      <c r="Z134" s="231"/>
    </row>
    <row r="135" spans="2:26" s="47" customFormat="1" ht="15.75" customHeight="1">
      <c r="B135" s="260">
        <f>'AMZN Auto Part MASTER'!$CP$4</f>
        <v>0</v>
      </c>
      <c r="C135" s="17" t="s">
        <v>366</v>
      </c>
      <c r="D135" s="260">
        <f>'AMZN Auto Part MASTER'!$CP$29</f>
        <v>0</v>
      </c>
      <c r="E135" s="230">
        <v>0</v>
      </c>
      <c r="F135" s="260">
        <f>'AMZN Auto Part MASTER'!$CP$30</f>
        <v>0</v>
      </c>
      <c r="G135" s="230">
        <v>0</v>
      </c>
      <c r="H135" s="231"/>
      <c r="I135" s="231"/>
      <c r="J135" s="371">
        <f>'AMZN Auto Part MASTER'!$CP$31</f>
        <v>0</v>
      </c>
      <c r="K135" s="230">
        <v>0</v>
      </c>
      <c r="L135" s="231"/>
      <c r="M135" s="231"/>
      <c r="N135" s="231"/>
      <c r="O135" s="260">
        <f>'AMZN Auto Part MASTER'!$CP$33</f>
        <v>0</v>
      </c>
      <c r="P135" s="260">
        <f>'AMZN Auto Part MASTER'!$CP$34</f>
        <v>0</v>
      </c>
      <c r="Q135" s="260">
        <f>'AMZN Auto Part MASTER'!$CP$35</f>
        <v>0</v>
      </c>
      <c r="R135" s="231"/>
      <c r="S135" s="231"/>
      <c r="T135" s="231"/>
      <c r="U135" s="231"/>
      <c r="V135" s="231"/>
      <c r="W135" s="231"/>
      <c r="X135" s="231"/>
      <c r="Y135" s="231"/>
      <c r="Z135" s="231"/>
    </row>
    <row r="136" spans="2:26" s="47" customFormat="1" ht="15.75" customHeight="1">
      <c r="B136" s="260">
        <f>'AMZN Auto Part MASTER'!$CQ$4</f>
        <v>0</v>
      </c>
      <c r="C136" s="17" t="s">
        <v>367</v>
      </c>
      <c r="D136" s="260">
        <f>'AMZN Auto Part MASTER'!$CQ$29</f>
        <v>0</v>
      </c>
      <c r="E136" s="230">
        <v>0</v>
      </c>
      <c r="F136" s="260">
        <f>'AMZN Auto Part MASTER'!$CQ$30</f>
        <v>0</v>
      </c>
      <c r="G136" s="230">
        <v>0</v>
      </c>
      <c r="H136" s="231"/>
      <c r="I136" s="231"/>
      <c r="J136" s="371">
        <f>'AMZN Auto Part MASTER'!$CQ$31</f>
        <v>0</v>
      </c>
      <c r="K136" s="230">
        <v>0</v>
      </c>
      <c r="L136" s="231"/>
      <c r="M136" s="231"/>
      <c r="N136" s="231"/>
      <c r="O136" s="260">
        <f>'AMZN Auto Part MASTER'!$CQ$33</f>
        <v>0</v>
      </c>
      <c r="P136" s="260">
        <f>'AMZN Auto Part MASTER'!$CQ$34</f>
        <v>0</v>
      </c>
      <c r="Q136" s="260">
        <f>'AMZN Auto Part MASTER'!$CQ$35</f>
        <v>0</v>
      </c>
      <c r="R136" s="231"/>
      <c r="S136" s="231"/>
      <c r="T136" s="231"/>
      <c r="U136" s="231"/>
      <c r="V136" s="231"/>
      <c r="W136" s="231"/>
      <c r="X136" s="231"/>
      <c r="Y136" s="231"/>
      <c r="Z136" s="231"/>
    </row>
    <row r="137" spans="2:26" s="47" customFormat="1" ht="15.75" customHeight="1">
      <c r="B137" s="260">
        <f>'AMZN Auto Part MASTER'!$CR$4</f>
        <v>0</v>
      </c>
      <c r="C137" s="17" t="s">
        <v>368</v>
      </c>
      <c r="D137" s="260">
        <f>'AMZN Auto Part MASTER'!$CR$29</f>
        <v>0</v>
      </c>
      <c r="E137" s="230">
        <v>0</v>
      </c>
      <c r="F137" s="260">
        <f>'AMZN Auto Part MASTER'!$CR$30</f>
        <v>0</v>
      </c>
      <c r="G137" s="230">
        <v>0</v>
      </c>
      <c r="H137" s="231"/>
      <c r="I137" s="231"/>
      <c r="J137" s="371">
        <f>'AMZN Auto Part MASTER'!$CR$31</f>
        <v>0</v>
      </c>
      <c r="K137" s="230">
        <v>0</v>
      </c>
      <c r="L137" s="231"/>
      <c r="M137" s="231"/>
      <c r="N137" s="231"/>
      <c r="O137" s="260">
        <f>'AMZN Auto Part MASTER'!$CR$33</f>
        <v>0</v>
      </c>
      <c r="P137" s="260">
        <f>'AMZN Auto Part MASTER'!$CR$34</f>
        <v>0</v>
      </c>
      <c r="Q137" s="260">
        <f>'AMZN Auto Part MASTER'!$CR$35</f>
        <v>0</v>
      </c>
      <c r="R137" s="231"/>
      <c r="S137" s="231"/>
      <c r="T137" s="231"/>
      <c r="U137" s="231"/>
      <c r="V137" s="231"/>
      <c r="W137" s="231"/>
      <c r="X137" s="231"/>
      <c r="Y137" s="231"/>
      <c r="Z137" s="231"/>
    </row>
    <row r="138" spans="2:26" s="47" customFormat="1" ht="15.75" customHeight="1">
      <c r="B138" s="260">
        <f>'AMZN Auto Part MASTER'!$CS$4</f>
        <v>0</v>
      </c>
      <c r="C138" s="17" t="s">
        <v>369</v>
      </c>
      <c r="D138" s="260">
        <f>'AMZN Auto Part MASTER'!$CS$29</f>
        <v>0</v>
      </c>
      <c r="E138" s="230">
        <v>0</v>
      </c>
      <c r="F138" s="260">
        <f>'AMZN Auto Part MASTER'!$CS$30</f>
        <v>0</v>
      </c>
      <c r="G138" s="230">
        <v>0</v>
      </c>
      <c r="H138" s="231"/>
      <c r="I138" s="231"/>
      <c r="J138" s="371">
        <f>'AMZN Auto Part MASTER'!$CS$31</f>
        <v>0</v>
      </c>
      <c r="K138" s="230">
        <v>0</v>
      </c>
      <c r="L138" s="231"/>
      <c r="M138" s="231"/>
      <c r="N138" s="231"/>
      <c r="O138" s="260">
        <f>'AMZN Auto Part MASTER'!$CS$33</f>
        <v>0</v>
      </c>
      <c r="P138" s="260">
        <f>'AMZN Auto Part MASTER'!$CS$34</f>
        <v>0</v>
      </c>
      <c r="Q138" s="260">
        <f>'AMZN Auto Part MASTER'!$CS$35</f>
        <v>0</v>
      </c>
      <c r="R138" s="231"/>
      <c r="S138" s="231"/>
      <c r="T138" s="231"/>
      <c r="U138" s="231"/>
      <c r="V138" s="231"/>
      <c r="W138" s="231"/>
      <c r="X138" s="231"/>
      <c r="Y138" s="231"/>
      <c r="Z138" s="231"/>
    </row>
    <row r="139" spans="2:26" s="47" customFormat="1" ht="15.75" customHeight="1">
      <c r="B139" s="260">
        <f>'AMZN Auto Part MASTER'!$CT$4</f>
        <v>0</v>
      </c>
      <c r="C139" s="17" t="s">
        <v>370</v>
      </c>
      <c r="D139" s="260">
        <f>'AMZN Auto Part MASTER'!$CT$29</f>
        <v>0</v>
      </c>
      <c r="E139" s="230">
        <v>0</v>
      </c>
      <c r="F139" s="260">
        <f>'AMZN Auto Part MASTER'!$CT$30</f>
        <v>0</v>
      </c>
      <c r="G139" s="230">
        <v>0</v>
      </c>
      <c r="H139" s="231"/>
      <c r="I139" s="231"/>
      <c r="J139" s="371">
        <f>'AMZN Auto Part MASTER'!$CT$31</f>
        <v>0</v>
      </c>
      <c r="K139" s="230">
        <v>0</v>
      </c>
      <c r="L139" s="231"/>
      <c r="M139" s="231"/>
      <c r="N139" s="231"/>
      <c r="O139" s="260">
        <f>'AMZN Auto Part MASTER'!$CT$33</f>
        <v>0</v>
      </c>
      <c r="P139" s="260">
        <f>'AMZN Auto Part MASTER'!$CT$34</f>
        <v>0</v>
      </c>
      <c r="Q139" s="260">
        <f>'AMZN Auto Part MASTER'!$CT$35</f>
        <v>0</v>
      </c>
      <c r="R139" s="231"/>
      <c r="S139" s="231"/>
      <c r="T139" s="231"/>
      <c r="U139" s="231"/>
      <c r="V139" s="231"/>
      <c r="W139" s="231"/>
      <c r="X139" s="231"/>
      <c r="Y139" s="231"/>
      <c r="Z139" s="231"/>
    </row>
    <row r="140" spans="2:26" s="47" customFormat="1" ht="15.75" customHeight="1">
      <c r="B140" s="260">
        <f>'AMZN Auto Part MASTER'!$CU$4</f>
        <v>0</v>
      </c>
      <c r="C140" s="17" t="s">
        <v>371</v>
      </c>
      <c r="D140" s="260">
        <f>'AMZN Auto Part MASTER'!$CU$29</f>
        <v>0</v>
      </c>
      <c r="E140" s="230">
        <v>0</v>
      </c>
      <c r="F140" s="260">
        <f>'AMZN Auto Part MASTER'!$CU$30</f>
        <v>0</v>
      </c>
      <c r="G140" s="230">
        <v>0</v>
      </c>
      <c r="H140" s="231"/>
      <c r="I140" s="231"/>
      <c r="J140" s="371">
        <f>'AMZN Auto Part MASTER'!$CU$31</f>
        <v>0</v>
      </c>
      <c r="K140" s="230">
        <v>0</v>
      </c>
      <c r="L140" s="231"/>
      <c r="M140" s="231"/>
      <c r="N140" s="231"/>
      <c r="O140" s="260">
        <f>'AMZN Auto Part MASTER'!$CU$33</f>
        <v>0</v>
      </c>
      <c r="P140" s="260">
        <f>'AMZN Auto Part MASTER'!$CU$34</f>
        <v>0</v>
      </c>
      <c r="Q140" s="260">
        <f>'AMZN Auto Part MASTER'!$CU$35</f>
        <v>0</v>
      </c>
      <c r="R140" s="231"/>
      <c r="S140" s="231"/>
      <c r="T140" s="231"/>
      <c r="U140" s="231"/>
      <c r="V140" s="231"/>
      <c r="W140" s="231"/>
      <c r="X140" s="231"/>
      <c r="Y140" s="231"/>
      <c r="Z140" s="231"/>
    </row>
    <row r="141" spans="2:26" s="47" customFormat="1" ht="15.75" customHeight="1">
      <c r="B141" s="260">
        <f>'AMZN Auto Part MASTER'!$CV$4</f>
        <v>0</v>
      </c>
      <c r="C141" s="17" t="s">
        <v>372</v>
      </c>
      <c r="D141" s="260">
        <f>'AMZN Auto Part MASTER'!$CV$29</f>
        <v>0</v>
      </c>
      <c r="E141" s="230">
        <v>0</v>
      </c>
      <c r="F141" s="260">
        <f>'AMZN Auto Part MASTER'!$CV$30</f>
        <v>0</v>
      </c>
      <c r="G141" s="230">
        <v>0</v>
      </c>
      <c r="H141" s="231"/>
      <c r="I141" s="231"/>
      <c r="J141" s="371">
        <f>'AMZN Auto Part MASTER'!$CV$31</f>
        <v>0</v>
      </c>
      <c r="K141" s="230">
        <v>0</v>
      </c>
      <c r="L141" s="231"/>
      <c r="M141" s="231"/>
      <c r="N141" s="231"/>
      <c r="O141" s="260">
        <f>'AMZN Auto Part MASTER'!$CV$33</f>
        <v>0</v>
      </c>
      <c r="P141" s="260">
        <f>'AMZN Auto Part MASTER'!$CV$34</f>
        <v>0</v>
      </c>
      <c r="Q141" s="260">
        <f>'AMZN Auto Part MASTER'!$CV$35</f>
        <v>0</v>
      </c>
      <c r="R141" s="231"/>
      <c r="S141" s="231"/>
      <c r="T141" s="231"/>
      <c r="U141" s="231"/>
      <c r="V141" s="231"/>
      <c r="W141" s="231"/>
      <c r="X141" s="231"/>
      <c r="Y141" s="231"/>
      <c r="Z141" s="231"/>
    </row>
    <row r="142" spans="2:26" s="47" customFormat="1" ht="15.75" customHeight="1">
      <c r="B142" s="260">
        <f>'AMZN Auto Part MASTER'!$CW$4</f>
        <v>0</v>
      </c>
      <c r="C142" s="17" t="s">
        <v>373</v>
      </c>
      <c r="D142" s="260">
        <f>'AMZN Auto Part MASTER'!$CW$29</f>
        <v>0</v>
      </c>
      <c r="E142" s="230">
        <v>0</v>
      </c>
      <c r="F142" s="260">
        <f>'AMZN Auto Part MASTER'!$CW$30</f>
        <v>0</v>
      </c>
      <c r="G142" s="230">
        <v>0</v>
      </c>
      <c r="H142" s="231"/>
      <c r="I142" s="231"/>
      <c r="J142" s="371">
        <f>'AMZN Auto Part MASTER'!$CW$31</f>
        <v>0</v>
      </c>
      <c r="K142" s="230">
        <v>0</v>
      </c>
      <c r="L142" s="231"/>
      <c r="M142" s="231"/>
      <c r="N142" s="231"/>
      <c r="O142" s="260">
        <f>'AMZN Auto Part MASTER'!$CW$33</f>
        <v>0</v>
      </c>
      <c r="P142" s="260">
        <f>'AMZN Auto Part MASTER'!$CW$34</f>
        <v>0</v>
      </c>
      <c r="Q142" s="260">
        <f>'AMZN Auto Part MASTER'!$CW$35</f>
        <v>0</v>
      </c>
      <c r="R142" s="231"/>
      <c r="S142" s="231"/>
      <c r="T142" s="231"/>
      <c r="U142" s="231"/>
      <c r="V142" s="231"/>
      <c r="W142" s="231"/>
      <c r="X142" s="231"/>
      <c r="Y142" s="231"/>
      <c r="Z142" s="231"/>
    </row>
    <row r="143" spans="2:26" s="47" customFormat="1" ht="15.75" customHeight="1">
      <c r="B143" s="260">
        <f>'AMZN Auto Part MASTER'!$CX$4</f>
        <v>0</v>
      </c>
      <c r="C143" s="17" t="s">
        <v>374</v>
      </c>
      <c r="D143" s="260">
        <f>'AMZN Auto Part MASTER'!$CX$29</f>
        <v>0</v>
      </c>
      <c r="E143" s="230">
        <v>0</v>
      </c>
      <c r="F143" s="260">
        <f>'AMZN Auto Part MASTER'!$CX$30</f>
        <v>0</v>
      </c>
      <c r="G143" s="230">
        <v>0</v>
      </c>
      <c r="H143" s="231"/>
      <c r="I143" s="231"/>
      <c r="J143" s="371">
        <f>'AMZN Auto Part MASTER'!$CX$31</f>
        <v>0</v>
      </c>
      <c r="K143" s="230">
        <v>0</v>
      </c>
      <c r="L143" s="231"/>
      <c r="M143" s="231"/>
      <c r="N143" s="231"/>
      <c r="O143" s="260">
        <f>'AMZN Auto Part MASTER'!$CX$33</f>
        <v>0</v>
      </c>
      <c r="P143" s="260">
        <f>'AMZN Auto Part MASTER'!$CX$34</f>
        <v>0</v>
      </c>
      <c r="Q143" s="260">
        <f>'AMZN Auto Part MASTER'!$CX$35</f>
        <v>0</v>
      </c>
      <c r="R143" s="231"/>
      <c r="S143" s="231"/>
      <c r="T143" s="231"/>
      <c r="U143" s="231"/>
      <c r="V143" s="231"/>
      <c r="W143" s="231"/>
      <c r="X143" s="231"/>
      <c r="Y143" s="231"/>
      <c r="Z143" s="231"/>
    </row>
    <row r="144" spans="2:26" s="47" customFormat="1" ht="15.75" customHeight="1">
      <c r="B144" s="260">
        <f>'AMZN Auto Part MASTER'!$CY$4</f>
        <v>0</v>
      </c>
      <c r="C144" s="17" t="s">
        <v>375</v>
      </c>
      <c r="D144" s="260">
        <f>'AMZN Auto Part MASTER'!$CY$29</f>
        <v>0</v>
      </c>
      <c r="E144" s="230">
        <v>0</v>
      </c>
      <c r="F144" s="260">
        <f>'AMZN Auto Part MASTER'!$CY$30</f>
        <v>0</v>
      </c>
      <c r="G144" s="230">
        <v>0</v>
      </c>
      <c r="H144" s="231"/>
      <c r="I144" s="231"/>
      <c r="J144" s="371">
        <f>'AMZN Auto Part MASTER'!$CY$31</f>
        <v>0</v>
      </c>
      <c r="K144" s="230">
        <v>0</v>
      </c>
      <c r="L144" s="231"/>
      <c r="M144" s="231"/>
      <c r="N144" s="231"/>
      <c r="O144" s="260">
        <f>'AMZN Auto Part MASTER'!$CY$33</f>
        <v>0</v>
      </c>
      <c r="P144" s="260">
        <f>'AMZN Auto Part MASTER'!$CY$34</f>
        <v>0</v>
      </c>
      <c r="Q144" s="260">
        <f>'AMZN Auto Part MASTER'!$CY$35</f>
        <v>0</v>
      </c>
      <c r="R144" s="231"/>
      <c r="S144" s="231"/>
      <c r="T144" s="231"/>
      <c r="U144" s="231"/>
      <c r="V144" s="231"/>
      <c r="W144" s="231"/>
      <c r="X144" s="231"/>
      <c r="Y144" s="231"/>
      <c r="Z144" s="231"/>
    </row>
    <row r="145" spans="2:26" s="47" customFormat="1" ht="15.75" customHeight="1">
      <c r="B145" s="260">
        <f>'AMZN Auto Part MASTER'!$CZ$4</f>
        <v>0</v>
      </c>
      <c r="C145" s="17" t="s">
        <v>394</v>
      </c>
      <c r="D145" s="260">
        <f>'AMZN Auto Part MASTER'!$CZ$29</f>
        <v>0</v>
      </c>
      <c r="E145" s="230">
        <v>0</v>
      </c>
      <c r="F145" s="260">
        <f>'AMZN Auto Part MASTER'!$CZ$30</f>
        <v>0</v>
      </c>
      <c r="G145" s="230">
        <v>0</v>
      </c>
      <c r="H145" s="231"/>
      <c r="I145" s="231"/>
      <c r="J145" s="371">
        <f>'AMZN Auto Part MASTER'!$CZ$31</f>
        <v>0</v>
      </c>
      <c r="K145" s="230">
        <v>0</v>
      </c>
      <c r="L145" s="231"/>
      <c r="M145" s="231"/>
      <c r="N145" s="231"/>
      <c r="O145" s="260">
        <f>'AMZN Auto Part MASTER'!$CZ$33</f>
        <v>0</v>
      </c>
      <c r="P145" s="260">
        <f>'AMZN Auto Part MASTER'!$CZ$34</f>
        <v>0</v>
      </c>
      <c r="Q145" s="260">
        <f>'AMZN Auto Part MASTER'!$CZ$35</f>
        <v>0</v>
      </c>
      <c r="R145" s="231"/>
      <c r="S145" s="231"/>
      <c r="T145" s="231"/>
      <c r="U145" s="231"/>
      <c r="V145" s="231"/>
      <c r="W145" s="231"/>
      <c r="X145" s="231"/>
      <c r="Y145" s="231"/>
      <c r="Z145" s="231"/>
    </row>
    <row r="146" spans="2:26" s="47" customFormat="1" ht="15.75" customHeight="1">
      <c r="B146" s="260">
        <f>'AMZN Auto Part MASTER'!$DA$4</f>
        <v>0</v>
      </c>
      <c r="C146" s="17" t="s">
        <v>395</v>
      </c>
      <c r="D146" s="260">
        <f>'AMZN Auto Part MASTER'!$DA$29</f>
        <v>0</v>
      </c>
      <c r="E146" s="230">
        <v>0</v>
      </c>
      <c r="F146" s="260">
        <f>'AMZN Auto Part MASTER'!$DA$30</f>
        <v>0</v>
      </c>
      <c r="G146" s="230">
        <v>0</v>
      </c>
      <c r="H146" s="231"/>
      <c r="I146" s="231"/>
      <c r="J146" s="371">
        <f>'AMZN Auto Part MASTER'!$DA$31</f>
        <v>0</v>
      </c>
      <c r="K146" s="230">
        <v>0</v>
      </c>
      <c r="L146" s="231"/>
      <c r="M146" s="231"/>
      <c r="N146" s="231"/>
      <c r="O146" s="260">
        <f>'AMZN Auto Part MASTER'!$DA$33</f>
        <v>0</v>
      </c>
      <c r="P146" s="260">
        <f>'AMZN Auto Part MASTER'!$DA$34</f>
        <v>0</v>
      </c>
      <c r="Q146" s="260">
        <f>'AMZN Auto Part MASTER'!$DA$35</f>
        <v>0</v>
      </c>
      <c r="R146" s="231"/>
      <c r="S146" s="231"/>
      <c r="T146" s="231"/>
      <c r="U146" s="231"/>
      <c r="V146" s="231"/>
      <c r="W146" s="231"/>
      <c r="X146" s="231"/>
      <c r="Y146" s="231"/>
      <c r="Z146" s="231"/>
    </row>
    <row r="147" spans="2:26" s="47" customFormat="1" ht="15.75" customHeight="1">
      <c r="B147" s="260">
        <f>'AMZN Auto Part MASTER'!$DB$4</f>
        <v>0</v>
      </c>
      <c r="C147" s="17" t="s">
        <v>396</v>
      </c>
      <c r="D147" s="260">
        <f>'AMZN Auto Part MASTER'!$DB$29</f>
        <v>0</v>
      </c>
      <c r="E147" s="230">
        <v>0</v>
      </c>
      <c r="F147" s="260">
        <f>'AMZN Auto Part MASTER'!$DB$30</f>
        <v>0</v>
      </c>
      <c r="G147" s="230">
        <v>0</v>
      </c>
      <c r="H147" s="231"/>
      <c r="I147" s="231"/>
      <c r="J147" s="371">
        <f>'AMZN Auto Part MASTER'!$DB$31</f>
        <v>0</v>
      </c>
      <c r="K147" s="230">
        <v>0</v>
      </c>
      <c r="L147" s="231"/>
      <c r="M147" s="231"/>
      <c r="N147" s="231"/>
      <c r="O147" s="260">
        <f>'AMZN Auto Part MASTER'!$DB$33</f>
        <v>0</v>
      </c>
      <c r="P147" s="260">
        <f>'AMZN Auto Part MASTER'!$DB$34</f>
        <v>0</v>
      </c>
      <c r="Q147" s="260">
        <f>'AMZN Auto Part MASTER'!$DB$35</f>
        <v>0</v>
      </c>
      <c r="R147" s="231"/>
      <c r="S147" s="231"/>
      <c r="T147" s="231"/>
      <c r="U147" s="231"/>
      <c r="V147" s="231"/>
      <c r="W147" s="231"/>
      <c r="X147" s="231"/>
      <c r="Y147" s="231"/>
      <c r="Z147" s="231"/>
    </row>
    <row r="148" spans="2:26" s="47" customFormat="1" ht="15.75" customHeight="1">
      <c r="B148" s="260">
        <f>'AMZN Auto Part MASTER'!$DC$4</f>
        <v>0</v>
      </c>
      <c r="C148" s="17" t="s">
        <v>397</v>
      </c>
      <c r="D148" s="260">
        <f>'AMZN Auto Part MASTER'!$DC$29</f>
        <v>0</v>
      </c>
      <c r="E148" s="230">
        <v>0</v>
      </c>
      <c r="F148" s="260">
        <f>'AMZN Auto Part MASTER'!$DC$30</f>
        <v>0</v>
      </c>
      <c r="G148" s="230">
        <v>0</v>
      </c>
      <c r="H148" s="231"/>
      <c r="I148" s="231"/>
      <c r="J148" s="371">
        <f>'AMZN Auto Part MASTER'!$DC$31</f>
        <v>0</v>
      </c>
      <c r="K148" s="230">
        <v>0</v>
      </c>
      <c r="L148" s="231"/>
      <c r="M148" s="231"/>
      <c r="N148" s="231"/>
      <c r="O148" s="260">
        <f>'AMZN Auto Part MASTER'!$DC$33</f>
        <v>0</v>
      </c>
      <c r="P148" s="260">
        <f>'AMZN Auto Part MASTER'!$DC$34</f>
        <v>0</v>
      </c>
      <c r="Q148" s="260">
        <f>'AMZN Auto Part MASTER'!$DC$35</f>
        <v>0</v>
      </c>
      <c r="R148" s="231"/>
      <c r="S148" s="231"/>
      <c r="T148" s="231"/>
      <c r="U148" s="231"/>
      <c r="V148" s="231"/>
      <c r="W148" s="231"/>
      <c r="X148" s="231"/>
      <c r="Y148" s="231"/>
      <c r="Z148" s="231"/>
    </row>
    <row r="149" spans="2:26" s="47" customFormat="1" ht="15.75" customHeight="1">
      <c r="B149" s="260">
        <f>'AMZN Auto Part MASTER'!$DD$4</f>
        <v>0</v>
      </c>
      <c r="C149" s="17" t="s">
        <v>398</v>
      </c>
      <c r="D149" s="260">
        <f>'AMZN Auto Part MASTER'!$DD$29</f>
        <v>0</v>
      </c>
      <c r="E149" s="230">
        <v>0</v>
      </c>
      <c r="F149" s="260">
        <f>'AMZN Auto Part MASTER'!$DD$30</f>
        <v>0</v>
      </c>
      <c r="G149" s="230">
        <v>0</v>
      </c>
      <c r="H149" s="231"/>
      <c r="I149" s="231"/>
      <c r="J149" s="371">
        <f>'AMZN Auto Part MASTER'!$DD$31</f>
        <v>0</v>
      </c>
      <c r="K149" s="230">
        <v>0</v>
      </c>
      <c r="L149" s="231"/>
      <c r="M149" s="231"/>
      <c r="N149" s="231"/>
      <c r="O149" s="260">
        <f>'AMZN Auto Part MASTER'!$DD$33</f>
        <v>0</v>
      </c>
      <c r="P149" s="260">
        <f>'AMZN Auto Part MASTER'!$DD$34</f>
        <v>0</v>
      </c>
      <c r="Q149" s="260">
        <f>'AMZN Auto Part MASTER'!$DD$35</f>
        <v>0</v>
      </c>
      <c r="R149" s="231"/>
      <c r="S149" s="231"/>
      <c r="T149" s="231"/>
      <c r="U149" s="231"/>
      <c r="V149" s="231"/>
      <c r="W149" s="231"/>
      <c r="X149" s="231"/>
      <c r="Y149" s="231"/>
      <c r="Z149" s="231"/>
    </row>
    <row r="150" spans="2:26" s="47" customFormat="1" ht="15.75" customHeight="1">
      <c r="B150" s="260">
        <f>'AMZN Auto Part MASTER'!$DE$4</f>
        <v>0</v>
      </c>
      <c r="C150" s="17" t="s">
        <v>399</v>
      </c>
      <c r="D150" s="260">
        <f>'AMZN Auto Part MASTER'!$DE$29</f>
        <v>0</v>
      </c>
      <c r="E150" s="230">
        <v>0</v>
      </c>
      <c r="F150" s="260">
        <f>'AMZN Auto Part MASTER'!$DE$30</f>
        <v>0</v>
      </c>
      <c r="G150" s="230">
        <v>0</v>
      </c>
      <c r="H150" s="231"/>
      <c r="I150" s="231"/>
      <c r="J150" s="371">
        <f>'AMZN Auto Part MASTER'!$DE$31</f>
        <v>0</v>
      </c>
      <c r="K150" s="230">
        <v>0</v>
      </c>
      <c r="L150" s="231"/>
      <c r="M150" s="231"/>
      <c r="N150" s="231"/>
      <c r="O150" s="260">
        <f>'AMZN Auto Part MASTER'!$DE$33</f>
        <v>0</v>
      </c>
      <c r="P150" s="260">
        <f>'AMZN Auto Part MASTER'!$DE$34</f>
        <v>0</v>
      </c>
      <c r="Q150" s="260">
        <f>'AMZN Auto Part MASTER'!$DE$35</f>
        <v>0</v>
      </c>
      <c r="R150" s="231"/>
      <c r="S150" s="231"/>
      <c r="T150" s="231"/>
      <c r="U150" s="231"/>
      <c r="V150" s="231"/>
      <c r="W150" s="231"/>
      <c r="X150" s="231"/>
      <c r="Y150" s="231"/>
      <c r="Z150" s="231"/>
    </row>
    <row r="151" spans="2:26" s="47" customFormat="1" ht="15.75" customHeight="1">
      <c r="B151" s="260">
        <f>'AMZN Auto Part MASTER'!$DF$4</f>
        <v>0</v>
      </c>
      <c r="C151" s="17" t="s">
        <v>400</v>
      </c>
      <c r="D151" s="260">
        <f>'AMZN Auto Part MASTER'!$DF$29</f>
        <v>0</v>
      </c>
      <c r="E151" s="230">
        <v>0</v>
      </c>
      <c r="F151" s="260">
        <f>'AMZN Auto Part MASTER'!$DF$30</f>
        <v>0</v>
      </c>
      <c r="G151" s="230">
        <v>0</v>
      </c>
      <c r="H151" s="231"/>
      <c r="I151" s="231"/>
      <c r="J151" s="371">
        <f>'AMZN Auto Part MASTER'!$DF$31</f>
        <v>0</v>
      </c>
      <c r="K151" s="230">
        <v>0</v>
      </c>
      <c r="L151" s="231"/>
      <c r="M151" s="231"/>
      <c r="N151" s="231"/>
      <c r="O151" s="260">
        <f>'AMZN Auto Part MASTER'!$DF$33</f>
        <v>0</v>
      </c>
      <c r="P151" s="260">
        <f>'AMZN Auto Part MASTER'!$DF$34</f>
        <v>0</v>
      </c>
      <c r="Q151" s="260">
        <f>'AMZN Auto Part MASTER'!$DF$35</f>
        <v>0</v>
      </c>
      <c r="R151" s="231"/>
      <c r="S151" s="231"/>
      <c r="T151" s="231"/>
      <c r="U151" s="231"/>
      <c r="V151" s="231"/>
      <c r="W151" s="231"/>
      <c r="X151" s="231"/>
      <c r="Y151" s="231"/>
      <c r="Z151" s="231"/>
    </row>
    <row r="152" spans="2:26" s="47" customFormat="1" ht="15.75" customHeight="1">
      <c r="B152" s="260">
        <f>'AMZN Auto Part MASTER'!$DG$4</f>
        <v>0</v>
      </c>
      <c r="C152" s="17" t="s">
        <v>401</v>
      </c>
      <c r="D152" s="260">
        <f>'AMZN Auto Part MASTER'!$DG$29</f>
        <v>0</v>
      </c>
      <c r="E152" s="230">
        <v>0</v>
      </c>
      <c r="F152" s="260">
        <f>'AMZN Auto Part MASTER'!$DG$30</f>
        <v>0</v>
      </c>
      <c r="G152" s="230">
        <v>0</v>
      </c>
      <c r="H152" s="231"/>
      <c r="I152" s="231"/>
      <c r="J152" s="371">
        <f>'AMZN Auto Part MASTER'!$DG$31</f>
        <v>0</v>
      </c>
      <c r="K152" s="230">
        <v>0</v>
      </c>
      <c r="L152" s="231"/>
      <c r="M152" s="231"/>
      <c r="N152" s="231"/>
      <c r="O152" s="260">
        <f>'AMZN Auto Part MASTER'!$DG$33</f>
        <v>0</v>
      </c>
      <c r="P152" s="260">
        <f>'AMZN Auto Part MASTER'!$DG$34</f>
        <v>0</v>
      </c>
      <c r="Q152" s="260">
        <f>'AMZN Auto Part MASTER'!$DG$35</f>
        <v>0</v>
      </c>
      <c r="R152" s="231"/>
      <c r="S152" s="231"/>
      <c r="T152" s="231"/>
      <c r="U152" s="231"/>
      <c r="V152" s="231"/>
      <c r="W152" s="231"/>
      <c r="X152" s="231"/>
      <c r="Y152" s="231"/>
      <c r="Z152" s="231"/>
    </row>
    <row r="153" spans="2:26" s="47" customFormat="1" ht="15.75" customHeight="1">
      <c r="B153" s="260">
        <f>'AMZN Auto Part MASTER'!$DH$4</f>
        <v>0</v>
      </c>
      <c r="C153" s="17" t="s">
        <v>402</v>
      </c>
      <c r="D153" s="260">
        <f>'AMZN Auto Part MASTER'!$DH$29</f>
        <v>0</v>
      </c>
      <c r="E153" s="230">
        <v>0</v>
      </c>
      <c r="F153" s="260">
        <f>'AMZN Auto Part MASTER'!$DH$30</f>
        <v>0</v>
      </c>
      <c r="G153" s="230">
        <v>0</v>
      </c>
      <c r="H153" s="231"/>
      <c r="I153" s="231"/>
      <c r="J153" s="371">
        <f>'AMZN Auto Part MASTER'!$DH$31</f>
        <v>0</v>
      </c>
      <c r="K153" s="230">
        <v>0</v>
      </c>
      <c r="L153" s="231"/>
      <c r="M153" s="231"/>
      <c r="N153" s="231"/>
      <c r="O153" s="260">
        <f>'AMZN Auto Part MASTER'!$DH$33</f>
        <v>0</v>
      </c>
      <c r="P153" s="260">
        <f>'AMZN Auto Part MASTER'!$DH$34</f>
        <v>0</v>
      </c>
      <c r="Q153" s="260">
        <f>'AMZN Auto Part MASTER'!$DH$35</f>
        <v>0</v>
      </c>
      <c r="R153" s="231"/>
      <c r="S153" s="231"/>
      <c r="T153" s="231"/>
      <c r="U153" s="231"/>
      <c r="V153" s="231"/>
      <c r="W153" s="231"/>
      <c r="X153" s="231"/>
      <c r="Y153" s="231"/>
      <c r="Z153" s="231"/>
    </row>
    <row r="154" spans="2:26" s="47" customFormat="1" ht="15.75" customHeight="1">
      <c r="B154" s="260">
        <f>'AMZN Auto Part MASTER'!$DI$4</f>
        <v>0</v>
      </c>
      <c r="C154" s="17" t="s">
        <v>403</v>
      </c>
      <c r="D154" s="260">
        <f>'AMZN Auto Part MASTER'!$DI$29</f>
        <v>0</v>
      </c>
      <c r="E154" s="230">
        <v>0</v>
      </c>
      <c r="F154" s="260">
        <f>'AMZN Auto Part MASTER'!$DI$30</f>
        <v>0</v>
      </c>
      <c r="G154" s="230">
        <v>0</v>
      </c>
      <c r="H154" s="231"/>
      <c r="I154" s="231"/>
      <c r="J154" s="371">
        <f>'AMZN Auto Part MASTER'!$DI$31</f>
        <v>0</v>
      </c>
      <c r="K154" s="230">
        <v>0</v>
      </c>
      <c r="L154" s="231"/>
      <c r="M154" s="231"/>
      <c r="N154" s="231"/>
      <c r="O154" s="260">
        <f>'AMZN Auto Part MASTER'!$DI$33</f>
        <v>0</v>
      </c>
      <c r="P154" s="260">
        <f>'AMZN Auto Part MASTER'!$DI$34</f>
        <v>0</v>
      </c>
      <c r="Q154" s="260">
        <f>'AMZN Auto Part MASTER'!$DI$35</f>
        <v>0</v>
      </c>
      <c r="R154" s="231"/>
      <c r="S154" s="231"/>
      <c r="T154" s="231"/>
      <c r="U154" s="231"/>
      <c r="V154" s="231"/>
      <c r="W154" s="231"/>
      <c r="X154" s="231"/>
      <c r="Y154" s="231"/>
      <c r="Z154" s="231"/>
    </row>
    <row r="155" spans="2:26" s="47" customFormat="1" ht="15.75" customHeight="1">
      <c r="B155" s="260">
        <f>'AMZN Auto Part MASTER'!$DJ$4</f>
        <v>0</v>
      </c>
      <c r="C155" s="17" t="s">
        <v>404</v>
      </c>
      <c r="D155" s="260">
        <f>'AMZN Auto Part MASTER'!$DJ$29</f>
        <v>0</v>
      </c>
      <c r="E155" s="230">
        <v>0</v>
      </c>
      <c r="F155" s="260">
        <f>'AMZN Auto Part MASTER'!$DJ$30</f>
        <v>0</v>
      </c>
      <c r="G155" s="230">
        <v>0</v>
      </c>
      <c r="H155" s="231"/>
      <c r="I155" s="231"/>
      <c r="J155" s="371">
        <f>'AMZN Auto Part MASTER'!$DJ$31</f>
        <v>0</v>
      </c>
      <c r="K155" s="230">
        <v>0</v>
      </c>
      <c r="L155" s="231"/>
      <c r="M155" s="231"/>
      <c r="N155" s="231"/>
      <c r="O155" s="260">
        <f>'AMZN Auto Part MASTER'!$DJ$33</f>
        <v>0</v>
      </c>
      <c r="P155" s="260">
        <f>'AMZN Auto Part MASTER'!$DJ$34</f>
        <v>0</v>
      </c>
      <c r="Q155" s="260">
        <f>'AMZN Auto Part MASTER'!$DJ$35</f>
        <v>0</v>
      </c>
      <c r="R155" s="231"/>
      <c r="S155" s="231"/>
      <c r="T155" s="231"/>
      <c r="U155" s="231"/>
      <c r="V155" s="231"/>
      <c r="W155" s="231"/>
      <c r="X155" s="231"/>
      <c r="Y155" s="231"/>
      <c r="Z155" s="231"/>
    </row>
    <row r="156" spans="2:26" s="47" customFormat="1" ht="15.75" customHeight="1">
      <c r="B156" s="260">
        <f>'AMZN Auto Part MASTER'!$DK$4</f>
        <v>0</v>
      </c>
      <c r="C156" s="17" t="s">
        <v>405</v>
      </c>
      <c r="D156" s="260">
        <f>'AMZN Auto Part MASTER'!$DK$29</f>
        <v>0</v>
      </c>
      <c r="E156" s="230">
        <v>0</v>
      </c>
      <c r="F156" s="260">
        <f>'AMZN Auto Part MASTER'!$DK$30</f>
        <v>0</v>
      </c>
      <c r="G156" s="230">
        <v>0</v>
      </c>
      <c r="H156" s="231"/>
      <c r="I156" s="231"/>
      <c r="J156" s="371">
        <f>'AMZN Auto Part MASTER'!$DK$31</f>
        <v>0</v>
      </c>
      <c r="K156" s="230">
        <v>0</v>
      </c>
      <c r="L156" s="231"/>
      <c r="M156" s="231"/>
      <c r="N156" s="231"/>
      <c r="O156" s="260">
        <f>'AMZN Auto Part MASTER'!$DK$33</f>
        <v>0</v>
      </c>
      <c r="P156" s="260">
        <f>'AMZN Auto Part MASTER'!$DK$34</f>
        <v>0</v>
      </c>
      <c r="Q156" s="260">
        <f>'AMZN Auto Part MASTER'!$DK$35</f>
        <v>0</v>
      </c>
      <c r="R156" s="231"/>
      <c r="S156" s="231"/>
      <c r="T156" s="231"/>
      <c r="U156" s="231"/>
      <c r="V156" s="231"/>
      <c r="W156" s="231"/>
      <c r="X156" s="231"/>
      <c r="Y156" s="231"/>
      <c r="Z156" s="231"/>
    </row>
    <row r="157" spans="2:26" s="47" customFormat="1" ht="15.75" customHeight="1">
      <c r="B157" s="260">
        <f>'AMZN Auto Part MASTER'!$DL$4</f>
        <v>0</v>
      </c>
      <c r="C157" s="17" t="s">
        <v>406</v>
      </c>
      <c r="D157" s="260">
        <f>'AMZN Auto Part MASTER'!$DL$29</f>
        <v>0</v>
      </c>
      <c r="E157" s="230">
        <v>0</v>
      </c>
      <c r="F157" s="260">
        <f>'AMZN Auto Part MASTER'!$DL$30</f>
        <v>0</v>
      </c>
      <c r="G157" s="230">
        <v>0</v>
      </c>
      <c r="H157" s="231"/>
      <c r="I157" s="231"/>
      <c r="J157" s="371">
        <f>'AMZN Auto Part MASTER'!$DL$31</f>
        <v>0</v>
      </c>
      <c r="K157" s="230">
        <v>0</v>
      </c>
      <c r="L157" s="231"/>
      <c r="M157" s="231"/>
      <c r="N157" s="231"/>
      <c r="O157" s="260">
        <f>'AMZN Auto Part MASTER'!$DL$33</f>
        <v>0</v>
      </c>
      <c r="P157" s="260">
        <f>'AMZN Auto Part MASTER'!$DL$34</f>
        <v>0</v>
      </c>
      <c r="Q157" s="260">
        <f>'AMZN Auto Part MASTER'!$DL$35</f>
        <v>0</v>
      </c>
      <c r="R157" s="231"/>
      <c r="S157" s="231"/>
      <c r="T157" s="231"/>
      <c r="U157" s="231"/>
      <c r="V157" s="231"/>
      <c r="W157" s="231"/>
      <c r="X157" s="231"/>
      <c r="Y157" s="231"/>
      <c r="Z157" s="231"/>
    </row>
    <row r="158" spans="2:26" s="47" customFormat="1" ht="15.75" customHeight="1">
      <c r="B158" s="260">
        <f>'AMZN Auto Part MASTER'!$DM$4</f>
        <v>0</v>
      </c>
      <c r="C158" s="17" t="s">
        <v>407</v>
      </c>
      <c r="D158" s="260">
        <f>'AMZN Auto Part MASTER'!$DM$29</f>
        <v>0</v>
      </c>
      <c r="E158" s="230">
        <v>0</v>
      </c>
      <c r="F158" s="260">
        <f>'AMZN Auto Part MASTER'!$DM$30</f>
        <v>0</v>
      </c>
      <c r="G158" s="230">
        <v>0</v>
      </c>
      <c r="H158" s="231"/>
      <c r="I158" s="231"/>
      <c r="J158" s="371">
        <f>'AMZN Auto Part MASTER'!$DM$31</f>
        <v>0</v>
      </c>
      <c r="K158" s="230">
        <v>0</v>
      </c>
      <c r="L158" s="231"/>
      <c r="M158" s="231"/>
      <c r="N158" s="231"/>
      <c r="O158" s="260">
        <f>'AMZN Auto Part MASTER'!$DM$33</f>
        <v>0</v>
      </c>
      <c r="P158" s="260">
        <f>'AMZN Auto Part MASTER'!$DM$34</f>
        <v>0</v>
      </c>
      <c r="Q158" s="260">
        <f>'AMZN Auto Part MASTER'!$DM$35</f>
        <v>0</v>
      </c>
      <c r="R158" s="231"/>
      <c r="S158" s="231"/>
      <c r="T158" s="231"/>
      <c r="U158" s="231"/>
      <c r="V158" s="231"/>
      <c r="W158" s="231"/>
      <c r="X158" s="231"/>
      <c r="Y158" s="231"/>
      <c r="Z158" s="231"/>
    </row>
    <row r="159" spans="2:26" s="47" customFormat="1" ht="15.75" customHeight="1">
      <c r="B159" s="260">
        <f>'AMZN Auto Part MASTER'!$DN$4</f>
        <v>0</v>
      </c>
      <c r="C159" s="17" t="s">
        <v>408</v>
      </c>
      <c r="D159" s="260">
        <f>'AMZN Auto Part MASTER'!$DN$29</f>
        <v>0</v>
      </c>
      <c r="E159" s="230">
        <v>0</v>
      </c>
      <c r="F159" s="260">
        <f>'AMZN Auto Part MASTER'!$DN$30</f>
        <v>0</v>
      </c>
      <c r="G159" s="230">
        <v>0</v>
      </c>
      <c r="H159" s="231"/>
      <c r="I159" s="231"/>
      <c r="J159" s="371">
        <f>'AMZN Auto Part MASTER'!$DN$31</f>
        <v>0</v>
      </c>
      <c r="K159" s="230">
        <v>0</v>
      </c>
      <c r="L159" s="231"/>
      <c r="M159" s="231"/>
      <c r="N159" s="231"/>
      <c r="O159" s="260">
        <f>'AMZN Auto Part MASTER'!$DN$33</f>
        <v>0</v>
      </c>
      <c r="P159" s="260">
        <f>'AMZN Auto Part MASTER'!$DN$34</f>
        <v>0</v>
      </c>
      <c r="Q159" s="260">
        <f>'AMZN Auto Part MASTER'!$DN$35</f>
        <v>0</v>
      </c>
      <c r="R159" s="231"/>
      <c r="S159" s="231"/>
      <c r="T159" s="231"/>
      <c r="U159" s="231"/>
      <c r="V159" s="231"/>
      <c r="W159" s="231"/>
      <c r="X159" s="231"/>
      <c r="Y159" s="231"/>
      <c r="Z159" s="231"/>
    </row>
    <row r="160" spans="2:26" s="47" customFormat="1" ht="15.75" customHeight="1">
      <c r="B160" s="260">
        <f>'AMZN Auto Part MASTER'!$DO$4</f>
        <v>0</v>
      </c>
      <c r="C160" s="17" t="s">
        <v>409</v>
      </c>
      <c r="D160" s="260">
        <f>'AMZN Auto Part MASTER'!$DO$29</f>
        <v>0</v>
      </c>
      <c r="E160" s="230">
        <v>0</v>
      </c>
      <c r="F160" s="260">
        <f>'AMZN Auto Part MASTER'!$DO$30</f>
        <v>0</v>
      </c>
      <c r="G160" s="230">
        <v>0</v>
      </c>
      <c r="H160" s="231"/>
      <c r="I160" s="231"/>
      <c r="J160" s="371">
        <f>'AMZN Auto Part MASTER'!$DO$31</f>
        <v>0</v>
      </c>
      <c r="K160" s="230">
        <v>0</v>
      </c>
      <c r="L160" s="231"/>
      <c r="M160" s="231"/>
      <c r="N160" s="231"/>
      <c r="O160" s="260">
        <f>'AMZN Auto Part MASTER'!$DO$33</f>
        <v>0</v>
      </c>
      <c r="P160" s="260">
        <f>'AMZN Auto Part MASTER'!$DO$34</f>
        <v>0</v>
      </c>
      <c r="Q160" s="260">
        <f>'AMZN Auto Part MASTER'!$DO$35</f>
        <v>0</v>
      </c>
      <c r="R160" s="231"/>
      <c r="S160" s="231"/>
      <c r="T160" s="231"/>
      <c r="U160" s="231"/>
      <c r="V160" s="231"/>
      <c r="W160" s="231"/>
      <c r="X160" s="231"/>
      <c r="Y160" s="231"/>
      <c r="Z160" s="231"/>
    </row>
    <row r="161" spans="2:26" s="47" customFormat="1" ht="15.75" customHeight="1">
      <c r="B161" s="260">
        <f>'AMZN Auto Part MASTER'!$DP$4</f>
        <v>0</v>
      </c>
      <c r="C161" s="17" t="s">
        <v>410</v>
      </c>
      <c r="D161" s="260">
        <f>'AMZN Auto Part MASTER'!$DP$29</f>
        <v>0</v>
      </c>
      <c r="E161" s="230">
        <v>0</v>
      </c>
      <c r="F161" s="260">
        <f>'AMZN Auto Part MASTER'!$DP$30</f>
        <v>0</v>
      </c>
      <c r="G161" s="230">
        <v>0</v>
      </c>
      <c r="H161" s="231"/>
      <c r="I161" s="231"/>
      <c r="J161" s="371">
        <f>'AMZN Auto Part MASTER'!$DP$31</f>
        <v>0</v>
      </c>
      <c r="K161" s="230">
        <v>0</v>
      </c>
      <c r="L161" s="231"/>
      <c r="M161" s="231"/>
      <c r="N161" s="231"/>
      <c r="O161" s="260">
        <f>'AMZN Auto Part MASTER'!$DP$33</f>
        <v>0</v>
      </c>
      <c r="P161" s="260">
        <f>'AMZN Auto Part MASTER'!$DP$34</f>
        <v>0</v>
      </c>
      <c r="Q161" s="260">
        <f>'AMZN Auto Part MASTER'!$DP$35</f>
        <v>0</v>
      </c>
      <c r="R161" s="231"/>
      <c r="S161" s="231"/>
      <c r="T161" s="231"/>
      <c r="U161" s="231"/>
      <c r="V161" s="231"/>
      <c r="W161" s="231"/>
      <c r="X161" s="231"/>
      <c r="Y161" s="231"/>
      <c r="Z161" s="231"/>
    </row>
    <row r="162" spans="2:26" s="47" customFormat="1" ht="15.75" customHeight="1">
      <c r="B162" s="260">
        <f>'AMZN Auto Part MASTER'!$DQ$4</f>
        <v>0</v>
      </c>
      <c r="C162" s="17" t="s">
        <v>411</v>
      </c>
      <c r="D162" s="260">
        <f>'AMZN Auto Part MASTER'!$DQ$29</f>
        <v>0</v>
      </c>
      <c r="E162" s="230">
        <v>0</v>
      </c>
      <c r="F162" s="260">
        <f>'AMZN Auto Part MASTER'!$DQ$30</f>
        <v>0</v>
      </c>
      <c r="G162" s="230">
        <v>0</v>
      </c>
      <c r="H162" s="231"/>
      <c r="I162" s="231"/>
      <c r="J162" s="371">
        <f>'AMZN Auto Part MASTER'!$DQ$31</f>
        <v>0</v>
      </c>
      <c r="K162" s="230">
        <v>0</v>
      </c>
      <c r="L162" s="231"/>
      <c r="M162" s="231"/>
      <c r="N162" s="231"/>
      <c r="O162" s="260">
        <f>'AMZN Auto Part MASTER'!$DQ$33</f>
        <v>0</v>
      </c>
      <c r="P162" s="260">
        <f>'AMZN Auto Part MASTER'!$DQ$34</f>
        <v>0</v>
      </c>
      <c r="Q162" s="260">
        <f>'AMZN Auto Part MASTER'!$DQ$35</f>
        <v>0</v>
      </c>
      <c r="R162" s="231"/>
      <c r="S162" s="231"/>
      <c r="T162" s="231"/>
      <c r="U162" s="231"/>
      <c r="V162" s="231"/>
      <c r="W162" s="231"/>
      <c r="X162" s="231"/>
      <c r="Y162" s="231"/>
      <c r="Z162" s="231"/>
    </row>
    <row r="163" spans="2:26" s="47" customFormat="1" ht="15.75" customHeight="1">
      <c r="B163" s="260">
        <f>'AMZN Auto Part MASTER'!$DR$4</f>
        <v>0</v>
      </c>
      <c r="C163" s="17" t="s">
        <v>412</v>
      </c>
      <c r="D163" s="260">
        <f>'AMZN Auto Part MASTER'!$DR$29</f>
        <v>0</v>
      </c>
      <c r="E163" s="230">
        <v>0</v>
      </c>
      <c r="F163" s="260">
        <f>'AMZN Auto Part MASTER'!$DR$30</f>
        <v>0</v>
      </c>
      <c r="G163" s="230">
        <v>0</v>
      </c>
      <c r="H163" s="231"/>
      <c r="I163" s="231"/>
      <c r="J163" s="371">
        <f>'AMZN Auto Part MASTER'!$DR$31</f>
        <v>0</v>
      </c>
      <c r="K163" s="230">
        <v>0</v>
      </c>
      <c r="L163" s="231"/>
      <c r="M163" s="231"/>
      <c r="N163" s="231"/>
      <c r="O163" s="260">
        <f>'AMZN Auto Part MASTER'!$DR$33</f>
        <v>0</v>
      </c>
      <c r="P163" s="260">
        <f>'AMZN Auto Part MASTER'!$DR$34</f>
        <v>0</v>
      </c>
      <c r="Q163" s="260">
        <f>'AMZN Auto Part MASTER'!$DR$35</f>
        <v>0</v>
      </c>
      <c r="R163" s="231"/>
      <c r="S163" s="231"/>
      <c r="T163" s="231"/>
      <c r="U163" s="231"/>
      <c r="V163" s="231"/>
      <c r="W163" s="231"/>
      <c r="X163" s="231"/>
      <c r="Y163" s="231"/>
      <c r="Z163" s="231"/>
    </row>
    <row r="164" spans="2:26" s="47" customFormat="1" ht="15.75" customHeight="1">
      <c r="B164" s="260">
        <f>'AMZN Auto Part MASTER'!$DS$4</f>
        <v>0</v>
      </c>
      <c r="C164" s="17" t="s">
        <v>413</v>
      </c>
      <c r="D164" s="260">
        <f>'AMZN Auto Part MASTER'!$DS$29</f>
        <v>0</v>
      </c>
      <c r="E164" s="230">
        <v>0</v>
      </c>
      <c r="F164" s="260">
        <f>'AMZN Auto Part MASTER'!$DS$30</f>
        <v>0</v>
      </c>
      <c r="G164" s="230">
        <v>0</v>
      </c>
      <c r="H164" s="231"/>
      <c r="I164" s="231"/>
      <c r="J164" s="371">
        <f>'AMZN Auto Part MASTER'!$DS$31</f>
        <v>0</v>
      </c>
      <c r="K164" s="230">
        <v>0</v>
      </c>
      <c r="L164" s="231"/>
      <c r="M164" s="231"/>
      <c r="N164" s="231"/>
      <c r="O164" s="260">
        <f>'AMZN Auto Part MASTER'!$DS$33</f>
        <v>0</v>
      </c>
      <c r="P164" s="260">
        <f>'AMZN Auto Part MASTER'!$DS$34</f>
        <v>0</v>
      </c>
      <c r="Q164" s="260">
        <f>'AMZN Auto Part MASTER'!$DS$35</f>
        <v>0</v>
      </c>
      <c r="R164" s="231"/>
      <c r="S164" s="231"/>
      <c r="T164" s="231"/>
      <c r="U164" s="231"/>
      <c r="V164" s="231"/>
      <c r="W164" s="231"/>
      <c r="X164" s="231"/>
      <c r="Y164" s="231"/>
      <c r="Z164" s="231"/>
    </row>
    <row r="165" spans="2:26" s="47" customFormat="1" ht="15.75" customHeight="1">
      <c r="B165" s="260">
        <f>'AMZN Auto Part MASTER'!$DT$4</f>
        <v>0</v>
      </c>
      <c r="C165" s="17" t="s">
        <v>414</v>
      </c>
      <c r="D165" s="260">
        <f>'AMZN Auto Part MASTER'!$DT$29</f>
        <v>0</v>
      </c>
      <c r="E165" s="230">
        <v>0</v>
      </c>
      <c r="F165" s="260">
        <f>'AMZN Auto Part MASTER'!$DT$30</f>
        <v>0</v>
      </c>
      <c r="G165" s="230">
        <v>0</v>
      </c>
      <c r="H165" s="231"/>
      <c r="I165" s="231"/>
      <c r="J165" s="371">
        <f>'AMZN Auto Part MASTER'!$DT$31</f>
        <v>0</v>
      </c>
      <c r="K165" s="230">
        <v>0</v>
      </c>
      <c r="L165" s="231"/>
      <c r="M165" s="231"/>
      <c r="N165" s="231"/>
      <c r="O165" s="260">
        <f>'AMZN Auto Part MASTER'!$DT$33</f>
        <v>0</v>
      </c>
      <c r="P165" s="260">
        <f>'AMZN Auto Part MASTER'!$DT$34</f>
        <v>0</v>
      </c>
      <c r="Q165" s="260">
        <f>'AMZN Auto Part MASTER'!$DT$35</f>
        <v>0</v>
      </c>
      <c r="R165" s="231"/>
      <c r="S165" s="231"/>
      <c r="T165" s="231"/>
      <c r="U165" s="231"/>
      <c r="V165" s="231"/>
      <c r="W165" s="231"/>
      <c r="X165" s="231"/>
      <c r="Y165" s="231"/>
      <c r="Z165" s="231"/>
    </row>
    <row r="166" spans="2:26" s="47" customFormat="1" ht="15.75" customHeight="1">
      <c r="B166" s="260">
        <f>'AMZN Auto Part MASTER'!$DU$4</f>
        <v>0</v>
      </c>
      <c r="C166" s="17" t="s">
        <v>415</v>
      </c>
      <c r="D166" s="260">
        <f>'AMZN Auto Part MASTER'!$DU$29</f>
        <v>0</v>
      </c>
      <c r="E166" s="230">
        <v>0</v>
      </c>
      <c r="F166" s="260">
        <f>'AMZN Auto Part MASTER'!$DU$30</f>
        <v>0</v>
      </c>
      <c r="G166" s="230">
        <v>0</v>
      </c>
      <c r="H166" s="231"/>
      <c r="I166" s="231"/>
      <c r="J166" s="371">
        <f>'AMZN Auto Part MASTER'!$DU$31</f>
        <v>0</v>
      </c>
      <c r="K166" s="230">
        <v>0</v>
      </c>
      <c r="L166" s="231"/>
      <c r="M166" s="231"/>
      <c r="N166" s="231"/>
      <c r="O166" s="260">
        <f>'AMZN Auto Part MASTER'!$DU$33</f>
        <v>0</v>
      </c>
      <c r="P166" s="260">
        <f>'AMZN Auto Part MASTER'!$DU$34</f>
        <v>0</v>
      </c>
      <c r="Q166" s="260">
        <f>'AMZN Auto Part MASTER'!$DU$35</f>
        <v>0</v>
      </c>
      <c r="R166" s="231"/>
      <c r="S166" s="231"/>
      <c r="T166" s="231"/>
      <c r="U166" s="231"/>
      <c r="V166" s="231"/>
      <c r="W166" s="231"/>
      <c r="X166" s="231"/>
      <c r="Y166" s="231"/>
      <c r="Z166" s="231"/>
    </row>
    <row r="167" spans="2:26" s="47" customFormat="1" ht="15.75" customHeight="1">
      <c r="B167" s="260">
        <f>'AMZN Auto Part MASTER'!$DV$4</f>
        <v>0</v>
      </c>
      <c r="C167" s="17" t="s">
        <v>416</v>
      </c>
      <c r="D167" s="260">
        <f>'AMZN Auto Part MASTER'!$DV$29</f>
        <v>0</v>
      </c>
      <c r="E167" s="230">
        <v>0</v>
      </c>
      <c r="F167" s="260">
        <f>'AMZN Auto Part MASTER'!$DV$30</f>
        <v>0</v>
      </c>
      <c r="G167" s="230">
        <v>0</v>
      </c>
      <c r="H167" s="231"/>
      <c r="I167" s="231"/>
      <c r="J167" s="371">
        <f>'AMZN Auto Part MASTER'!$DV$31</f>
        <v>0</v>
      </c>
      <c r="K167" s="230">
        <v>0</v>
      </c>
      <c r="L167" s="231"/>
      <c r="M167" s="231"/>
      <c r="N167" s="231"/>
      <c r="O167" s="260">
        <f>'AMZN Auto Part MASTER'!$DV$33</f>
        <v>0</v>
      </c>
      <c r="P167" s="260">
        <f>'AMZN Auto Part MASTER'!$DV$34</f>
        <v>0</v>
      </c>
      <c r="Q167" s="260">
        <f>'AMZN Auto Part MASTER'!$DV$35</f>
        <v>0</v>
      </c>
      <c r="R167" s="231"/>
      <c r="S167" s="231"/>
      <c r="T167" s="231"/>
      <c r="U167" s="231"/>
      <c r="V167" s="231"/>
      <c r="W167" s="231"/>
      <c r="X167" s="231"/>
      <c r="Y167" s="231"/>
      <c r="Z167" s="231"/>
    </row>
    <row r="168" spans="2:26" s="47" customFormat="1" ht="15.75" customHeight="1">
      <c r="B168" s="260">
        <f>'AMZN Auto Part MASTER'!$DW$4</f>
        <v>0</v>
      </c>
      <c r="C168" s="17" t="s">
        <v>417</v>
      </c>
      <c r="D168" s="260">
        <f>'AMZN Auto Part MASTER'!$DW$29</f>
        <v>0</v>
      </c>
      <c r="E168" s="230">
        <v>0</v>
      </c>
      <c r="F168" s="260">
        <f>'AMZN Auto Part MASTER'!$DW$30</f>
        <v>0</v>
      </c>
      <c r="G168" s="230">
        <v>0</v>
      </c>
      <c r="H168" s="231"/>
      <c r="I168" s="231"/>
      <c r="J168" s="371">
        <f>'AMZN Auto Part MASTER'!$DW$31</f>
        <v>0</v>
      </c>
      <c r="K168" s="230">
        <v>0</v>
      </c>
      <c r="L168" s="231"/>
      <c r="M168" s="231"/>
      <c r="N168" s="231"/>
      <c r="O168" s="260">
        <f>'AMZN Auto Part MASTER'!$DW$33</f>
        <v>0</v>
      </c>
      <c r="P168" s="260">
        <f>'AMZN Auto Part MASTER'!$DW$34</f>
        <v>0</v>
      </c>
      <c r="Q168" s="260">
        <f>'AMZN Auto Part MASTER'!$DW$35</f>
        <v>0</v>
      </c>
      <c r="R168" s="231"/>
      <c r="S168" s="231"/>
      <c r="T168" s="231"/>
      <c r="U168" s="231"/>
      <c r="V168" s="231"/>
      <c r="W168" s="231"/>
      <c r="X168" s="231"/>
      <c r="Y168" s="231"/>
      <c r="Z168" s="231"/>
    </row>
    <row r="169" spans="2:26" s="47" customFormat="1" ht="15.75" customHeight="1">
      <c r="B169" s="260">
        <f>'AMZN Auto Part MASTER'!$DX$4</f>
        <v>0</v>
      </c>
      <c r="C169" s="17" t="s">
        <v>418</v>
      </c>
      <c r="D169" s="260">
        <f>'AMZN Auto Part MASTER'!$DX$29</f>
        <v>0</v>
      </c>
      <c r="E169" s="230">
        <v>0</v>
      </c>
      <c r="F169" s="260">
        <f>'AMZN Auto Part MASTER'!$DX$30</f>
        <v>0</v>
      </c>
      <c r="G169" s="230">
        <v>0</v>
      </c>
      <c r="H169" s="231"/>
      <c r="I169" s="231"/>
      <c r="J169" s="371">
        <f>'AMZN Auto Part MASTER'!$DX$31</f>
        <v>0</v>
      </c>
      <c r="K169" s="230">
        <v>0</v>
      </c>
      <c r="L169" s="231"/>
      <c r="M169" s="231"/>
      <c r="N169" s="231"/>
      <c r="O169" s="260">
        <f>'AMZN Auto Part MASTER'!$DX$33</f>
        <v>0</v>
      </c>
      <c r="P169" s="260">
        <f>'AMZN Auto Part MASTER'!$DX$34</f>
        <v>0</v>
      </c>
      <c r="Q169" s="260">
        <f>'AMZN Auto Part MASTER'!$DX$35</f>
        <v>0</v>
      </c>
      <c r="R169" s="231"/>
      <c r="S169" s="231"/>
      <c r="T169" s="231"/>
      <c r="U169" s="231"/>
      <c r="V169" s="231"/>
      <c r="W169" s="231"/>
      <c r="X169" s="231"/>
      <c r="Y169" s="231"/>
      <c r="Z169" s="231"/>
    </row>
    <row r="170" spans="2:26" s="47" customFormat="1" ht="15.75" customHeight="1">
      <c r="B170" s="260">
        <f>'AMZN Auto Part MASTER'!$DY$4</f>
        <v>0</v>
      </c>
      <c r="C170" s="17" t="s">
        <v>419</v>
      </c>
      <c r="D170" s="260">
        <f>'AMZN Auto Part MASTER'!$DY$29</f>
        <v>0</v>
      </c>
      <c r="E170" s="230">
        <v>0</v>
      </c>
      <c r="F170" s="260">
        <f>'AMZN Auto Part MASTER'!$DY$30</f>
        <v>0</v>
      </c>
      <c r="G170" s="230">
        <v>0</v>
      </c>
      <c r="H170" s="231"/>
      <c r="I170" s="231"/>
      <c r="J170" s="371">
        <f>'AMZN Auto Part MASTER'!$DY$31</f>
        <v>0</v>
      </c>
      <c r="K170" s="230">
        <v>0</v>
      </c>
      <c r="L170" s="231"/>
      <c r="M170" s="231"/>
      <c r="N170" s="231"/>
      <c r="O170" s="260">
        <f>'AMZN Auto Part MASTER'!$DY$33</f>
        <v>0</v>
      </c>
      <c r="P170" s="260">
        <f>'AMZN Auto Part MASTER'!$DY$34</f>
        <v>0</v>
      </c>
      <c r="Q170" s="260">
        <f>'AMZN Auto Part MASTER'!$DY$35</f>
        <v>0</v>
      </c>
      <c r="R170" s="231"/>
      <c r="S170" s="231"/>
      <c r="T170" s="231"/>
      <c r="U170" s="231"/>
      <c r="V170" s="231"/>
      <c r="W170" s="231"/>
      <c r="X170" s="231"/>
      <c r="Y170" s="231"/>
      <c r="Z170" s="231"/>
    </row>
    <row r="171" spans="2:26" s="47" customFormat="1" ht="15.75" customHeight="1">
      <c r="B171" s="260">
        <f>'AMZN Auto Part MASTER'!$DZ$4</f>
        <v>0</v>
      </c>
      <c r="C171" s="17" t="s">
        <v>420</v>
      </c>
      <c r="D171" s="260">
        <f>'AMZN Auto Part MASTER'!$DZ$29</f>
        <v>0</v>
      </c>
      <c r="E171" s="230">
        <v>0</v>
      </c>
      <c r="F171" s="260">
        <f>'AMZN Auto Part MASTER'!$DZ$30</f>
        <v>0</v>
      </c>
      <c r="G171" s="230">
        <v>0</v>
      </c>
      <c r="H171" s="231"/>
      <c r="I171" s="231"/>
      <c r="J171" s="371">
        <f>'AMZN Auto Part MASTER'!$DZ$31</f>
        <v>0</v>
      </c>
      <c r="K171" s="230">
        <v>0</v>
      </c>
      <c r="L171" s="231"/>
      <c r="M171" s="231"/>
      <c r="N171" s="231"/>
      <c r="O171" s="260">
        <f>'AMZN Auto Part MASTER'!$DZ$33</f>
        <v>0</v>
      </c>
      <c r="P171" s="260">
        <f>'AMZN Auto Part MASTER'!$DZ$34</f>
        <v>0</v>
      </c>
      <c r="Q171" s="260">
        <f>'AMZN Auto Part MASTER'!$DZ$35</f>
        <v>0</v>
      </c>
      <c r="R171" s="231"/>
      <c r="S171" s="231"/>
      <c r="T171" s="231"/>
      <c r="U171" s="231"/>
      <c r="V171" s="231"/>
      <c r="W171" s="231"/>
      <c r="X171" s="231"/>
      <c r="Y171" s="231"/>
      <c r="Z171" s="231"/>
    </row>
    <row r="172" spans="2:26" s="47" customFormat="1" ht="15.75" customHeight="1">
      <c r="B172" s="260">
        <f>'AMZN Auto Part MASTER'!$EA$4</f>
        <v>0</v>
      </c>
      <c r="C172" s="17" t="s">
        <v>421</v>
      </c>
      <c r="D172" s="260">
        <f>'AMZN Auto Part MASTER'!$EA$29</f>
        <v>0</v>
      </c>
      <c r="E172" s="230">
        <v>0</v>
      </c>
      <c r="F172" s="260">
        <f>'AMZN Auto Part MASTER'!$EA$30</f>
        <v>0</v>
      </c>
      <c r="G172" s="230">
        <v>0</v>
      </c>
      <c r="H172" s="231"/>
      <c r="I172" s="231"/>
      <c r="J172" s="371">
        <f>'AMZN Auto Part MASTER'!$EA$31</f>
        <v>0</v>
      </c>
      <c r="K172" s="230">
        <v>0</v>
      </c>
      <c r="L172" s="231"/>
      <c r="M172" s="231"/>
      <c r="N172" s="231"/>
      <c r="O172" s="260">
        <f>'AMZN Auto Part MASTER'!$EA$33</f>
        <v>0</v>
      </c>
      <c r="P172" s="260">
        <f>'AMZN Auto Part MASTER'!$EA$34</f>
        <v>0</v>
      </c>
      <c r="Q172" s="260">
        <f>'AMZN Auto Part MASTER'!$EA$35</f>
        <v>0</v>
      </c>
      <c r="R172" s="231"/>
      <c r="S172" s="231"/>
      <c r="T172" s="231"/>
      <c r="U172" s="231"/>
      <c r="V172" s="231"/>
      <c r="W172" s="231"/>
      <c r="X172" s="231"/>
      <c r="Y172" s="231"/>
      <c r="Z172" s="231"/>
    </row>
    <row r="173" spans="2:26" s="47" customFormat="1" ht="15.75" customHeight="1">
      <c r="B173" s="260">
        <f>'AMZN Auto Part MASTER'!$EB$4</f>
        <v>0</v>
      </c>
      <c r="C173" s="17" t="s">
        <v>422</v>
      </c>
      <c r="D173" s="260">
        <f>'AMZN Auto Part MASTER'!$EB$29</f>
        <v>0</v>
      </c>
      <c r="E173" s="230">
        <v>0</v>
      </c>
      <c r="F173" s="260">
        <f>'AMZN Auto Part MASTER'!$EB$30</f>
        <v>0</v>
      </c>
      <c r="G173" s="230">
        <v>0</v>
      </c>
      <c r="H173" s="231"/>
      <c r="I173" s="231"/>
      <c r="J173" s="371">
        <f>'AMZN Auto Part MASTER'!$EB$31</f>
        <v>0</v>
      </c>
      <c r="K173" s="230">
        <v>0</v>
      </c>
      <c r="L173" s="231"/>
      <c r="M173" s="231"/>
      <c r="N173" s="231"/>
      <c r="O173" s="260">
        <f>'AMZN Auto Part MASTER'!$EB$33</f>
        <v>0</v>
      </c>
      <c r="P173" s="260">
        <f>'AMZN Auto Part MASTER'!$EB$34</f>
        <v>0</v>
      </c>
      <c r="Q173" s="260">
        <f>'AMZN Auto Part MASTER'!$EB$35</f>
        <v>0</v>
      </c>
      <c r="R173" s="231"/>
      <c r="S173" s="231"/>
      <c r="T173" s="231"/>
      <c r="U173" s="231"/>
      <c r="V173" s="231"/>
      <c r="W173" s="231"/>
      <c r="X173" s="231"/>
      <c r="Y173" s="231"/>
      <c r="Z173" s="231"/>
    </row>
    <row r="174" spans="2:26" s="47" customFormat="1" ht="15.75" customHeight="1">
      <c r="B174" s="260">
        <f>'AMZN Auto Part MASTER'!$EC$4</f>
        <v>0</v>
      </c>
      <c r="C174" s="17" t="s">
        <v>423</v>
      </c>
      <c r="D174" s="260">
        <f>'AMZN Auto Part MASTER'!$EC$29</f>
        <v>0</v>
      </c>
      <c r="E174" s="230">
        <v>0</v>
      </c>
      <c r="F174" s="260">
        <f>'AMZN Auto Part MASTER'!$EC$30</f>
        <v>0</v>
      </c>
      <c r="G174" s="230">
        <v>0</v>
      </c>
      <c r="H174" s="231"/>
      <c r="I174" s="231"/>
      <c r="J174" s="371">
        <f>'AMZN Auto Part MASTER'!$EC$31</f>
        <v>0</v>
      </c>
      <c r="K174" s="230">
        <v>0</v>
      </c>
      <c r="L174" s="231"/>
      <c r="M174" s="231"/>
      <c r="N174" s="231"/>
      <c r="O174" s="260">
        <f>'AMZN Auto Part MASTER'!$EC$33</f>
        <v>0</v>
      </c>
      <c r="P174" s="260">
        <f>'AMZN Auto Part MASTER'!$EC$34</f>
        <v>0</v>
      </c>
      <c r="Q174" s="260">
        <f>'AMZN Auto Part MASTER'!$EC$35</f>
        <v>0</v>
      </c>
      <c r="R174" s="231"/>
      <c r="S174" s="231"/>
      <c r="T174" s="231"/>
      <c r="U174" s="231"/>
      <c r="V174" s="231"/>
      <c r="W174" s="231"/>
      <c r="X174" s="231"/>
      <c r="Y174" s="231"/>
      <c r="Z174" s="231"/>
    </row>
    <row r="175" spans="2:26" s="47" customFormat="1" ht="15.75" customHeight="1">
      <c r="B175" s="260">
        <f>'AMZN Auto Part MASTER'!$ED$4</f>
        <v>0</v>
      </c>
      <c r="C175" s="17" t="s">
        <v>424</v>
      </c>
      <c r="D175" s="260">
        <f>'AMZN Auto Part MASTER'!$ED$29</f>
        <v>0</v>
      </c>
      <c r="E175" s="230">
        <v>0</v>
      </c>
      <c r="F175" s="260">
        <f>'AMZN Auto Part MASTER'!$ED$30</f>
        <v>0</v>
      </c>
      <c r="G175" s="230">
        <v>0</v>
      </c>
      <c r="H175" s="231"/>
      <c r="I175" s="231"/>
      <c r="J175" s="371">
        <f>'AMZN Auto Part MASTER'!$ED$31</f>
        <v>0</v>
      </c>
      <c r="K175" s="230">
        <v>0</v>
      </c>
      <c r="L175" s="231"/>
      <c r="M175" s="231"/>
      <c r="N175" s="231"/>
      <c r="O175" s="260">
        <f>'AMZN Auto Part MASTER'!$ED$33</f>
        <v>0</v>
      </c>
      <c r="P175" s="260">
        <f>'AMZN Auto Part MASTER'!$ED$34</f>
        <v>0</v>
      </c>
      <c r="Q175" s="260">
        <f>'AMZN Auto Part MASTER'!$ED$35</f>
        <v>0</v>
      </c>
      <c r="R175" s="231"/>
      <c r="S175" s="231"/>
      <c r="T175" s="231"/>
      <c r="U175" s="231"/>
      <c r="V175" s="231"/>
      <c r="W175" s="231"/>
      <c r="X175" s="231"/>
      <c r="Y175" s="231"/>
      <c r="Z175" s="231"/>
    </row>
    <row r="176" spans="2:26" s="47" customFormat="1" ht="15.75" customHeight="1">
      <c r="B176" s="260">
        <f>'AMZN Auto Part MASTER'!$EE$4</f>
        <v>0</v>
      </c>
      <c r="C176" s="17" t="s">
        <v>425</v>
      </c>
      <c r="D176" s="260">
        <f>'AMZN Auto Part MASTER'!$EE$29</f>
        <v>0</v>
      </c>
      <c r="E176" s="230">
        <v>0</v>
      </c>
      <c r="F176" s="260">
        <f>'AMZN Auto Part MASTER'!$EE$30</f>
        <v>0</v>
      </c>
      <c r="G176" s="230">
        <v>0</v>
      </c>
      <c r="H176" s="231"/>
      <c r="I176" s="231"/>
      <c r="J176" s="371">
        <f>'AMZN Auto Part MASTER'!$EE$31</f>
        <v>0</v>
      </c>
      <c r="K176" s="230">
        <v>0</v>
      </c>
      <c r="L176" s="231"/>
      <c r="M176" s="231"/>
      <c r="N176" s="231"/>
      <c r="O176" s="260">
        <f>'AMZN Auto Part MASTER'!$EE$33</f>
        <v>0</v>
      </c>
      <c r="P176" s="260">
        <f>'AMZN Auto Part MASTER'!$EE$34</f>
        <v>0</v>
      </c>
      <c r="Q176" s="260">
        <f>'AMZN Auto Part MASTER'!$EE$35</f>
        <v>0</v>
      </c>
      <c r="R176" s="231"/>
      <c r="S176" s="231"/>
      <c r="T176" s="231"/>
      <c r="U176" s="231"/>
      <c r="V176" s="231"/>
      <c r="W176" s="231"/>
      <c r="X176" s="231"/>
      <c r="Y176" s="231"/>
      <c r="Z176" s="231"/>
    </row>
    <row r="177" spans="2:26" s="47" customFormat="1" ht="15.75" customHeight="1">
      <c r="B177" s="260">
        <f>'AMZN Auto Part MASTER'!$EF$4</f>
        <v>0</v>
      </c>
      <c r="C177" s="17" t="s">
        <v>426</v>
      </c>
      <c r="D177" s="260">
        <f>'AMZN Auto Part MASTER'!$EF$29</f>
        <v>0</v>
      </c>
      <c r="E177" s="230">
        <v>0</v>
      </c>
      <c r="F177" s="260">
        <f>'AMZN Auto Part MASTER'!$EF$30</f>
        <v>0</v>
      </c>
      <c r="G177" s="230">
        <v>0</v>
      </c>
      <c r="H177" s="231"/>
      <c r="I177" s="231"/>
      <c r="J177" s="371">
        <f>'AMZN Auto Part MASTER'!$EF$31</f>
        <v>0</v>
      </c>
      <c r="K177" s="230">
        <v>0</v>
      </c>
      <c r="L177" s="231"/>
      <c r="M177" s="231"/>
      <c r="N177" s="231"/>
      <c r="O177" s="260">
        <f>'AMZN Auto Part MASTER'!$EF$33</f>
        <v>0</v>
      </c>
      <c r="P177" s="260">
        <f>'AMZN Auto Part MASTER'!$EF$34</f>
        <v>0</v>
      </c>
      <c r="Q177" s="260">
        <f>'AMZN Auto Part MASTER'!$EF$35</f>
        <v>0</v>
      </c>
      <c r="R177" s="231"/>
      <c r="S177" s="231"/>
      <c r="T177" s="231"/>
      <c r="U177" s="231"/>
      <c r="V177" s="231"/>
      <c r="W177" s="231"/>
      <c r="X177" s="231"/>
      <c r="Y177" s="231"/>
      <c r="Z177" s="231"/>
    </row>
    <row r="178" spans="2:26" s="47" customFormat="1" ht="15.75" customHeight="1">
      <c r="B178" s="260">
        <f>'AMZN Auto Part MASTER'!$EG$4</f>
        <v>0</v>
      </c>
      <c r="C178" s="17" t="s">
        <v>427</v>
      </c>
      <c r="D178" s="260">
        <f>'AMZN Auto Part MASTER'!$EG$29</f>
        <v>0</v>
      </c>
      <c r="E178" s="230">
        <v>0</v>
      </c>
      <c r="F178" s="260">
        <f>'AMZN Auto Part MASTER'!$EG$30</f>
        <v>0</v>
      </c>
      <c r="G178" s="230">
        <v>0</v>
      </c>
      <c r="H178" s="231"/>
      <c r="I178" s="231"/>
      <c r="J178" s="371">
        <f>'AMZN Auto Part MASTER'!$EG$31</f>
        <v>0</v>
      </c>
      <c r="K178" s="230">
        <v>0</v>
      </c>
      <c r="L178" s="231"/>
      <c r="M178" s="231"/>
      <c r="N178" s="231"/>
      <c r="O178" s="260">
        <f>'AMZN Auto Part MASTER'!$EG$33</f>
        <v>0</v>
      </c>
      <c r="P178" s="260">
        <f>'AMZN Auto Part MASTER'!$EG$34</f>
        <v>0</v>
      </c>
      <c r="Q178" s="260">
        <f>'AMZN Auto Part MASTER'!$EG$35</f>
        <v>0</v>
      </c>
      <c r="R178" s="231"/>
      <c r="S178" s="231"/>
      <c r="T178" s="231"/>
      <c r="U178" s="231"/>
      <c r="V178" s="231"/>
      <c r="W178" s="231"/>
      <c r="X178" s="231"/>
      <c r="Y178" s="231"/>
      <c r="Z178" s="231"/>
    </row>
    <row r="179" spans="2:26" s="47" customFormat="1" ht="15.75" customHeight="1">
      <c r="B179" s="260">
        <f>'AMZN Auto Part MASTER'!$EH$4</f>
        <v>0</v>
      </c>
      <c r="C179" s="17" t="s">
        <v>428</v>
      </c>
      <c r="D179" s="260">
        <f>'AMZN Auto Part MASTER'!$EH$29</f>
        <v>0</v>
      </c>
      <c r="E179" s="230">
        <v>0</v>
      </c>
      <c r="F179" s="260">
        <f>'AMZN Auto Part MASTER'!$EH$30</f>
        <v>0</v>
      </c>
      <c r="G179" s="230">
        <v>0</v>
      </c>
      <c r="H179" s="231"/>
      <c r="I179" s="231"/>
      <c r="J179" s="371">
        <f>'AMZN Auto Part MASTER'!$EH$31</f>
        <v>0</v>
      </c>
      <c r="K179" s="230">
        <v>0</v>
      </c>
      <c r="L179" s="231"/>
      <c r="M179" s="231"/>
      <c r="N179" s="231"/>
      <c r="O179" s="260">
        <f>'AMZN Auto Part MASTER'!$EH$33</f>
        <v>0</v>
      </c>
      <c r="P179" s="260">
        <f>'AMZN Auto Part MASTER'!$EH$34</f>
        <v>0</v>
      </c>
      <c r="Q179" s="260">
        <f>'AMZN Auto Part MASTER'!$EH$35</f>
        <v>0</v>
      </c>
      <c r="R179" s="231"/>
      <c r="S179" s="231"/>
      <c r="T179" s="231"/>
      <c r="U179" s="231"/>
      <c r="V179" s="231"/>
      <c r="W179" s="231"/>
      <c r="X179" s="231"/>
      <c r="Y179" s="231"/>
      <c r="Z179" s="231"/>
    </row>
    <row r="180" spans="2:26" s="47" customFormat="1" ht="15.75" customHeight="1">
      <c r="B180" s="260">
        <f>'AMZN Auto Part MASTER'!$EI$4</f>
        <v>0</v>
      </c>
      <c r="C180" s="17" t="s">
        <v>429</v>
      </c>
      <c r="D180" s="260">
        <f>'AMZN Auto Part MASTER'!$EI$29</f>
        <v>0</v>
      </c>
      <c r="E180" s="230">
        <v>0</v>
      </c>
      <c r="F180" s="260">
        <f>'AMZN Auto Part MASTER'!$EI$30</f>
        <v>0</v>
      </c>
      <c r="G180" s="230">
        <v>0</v>
      </c>
      <c r="H180" s="231"/>
      <c r="I180" s="231"/>
      <c r="J180" s="371">
        <f>'AMZN Auto Part MASTER'!$EI$31</f>
        <v>0</v>
      </c>
      <c r="K180" s="230">
        <v>0</v>
      </c>
      <c r="L180" s="231"/>
      <c r="M180" s="231"/>
      <c r="N180" s="231"/>
      <c r="O180" s="260">
        <f>'AMZN Auto Part MASTER'!$EI$33</f>
        <v>0</v>
      </c>
      <c r="P180" s="260">
        <f>'AMZN Auto Part MASTER'!$EI$34</f>
        <v>0</v>
      </c>
      <c r="Q180" s="260">
        <f>'AMZN Auto Part MASTER'!$EI$35</f>
        <v>0</v>
      </c>
      <c r="R180" s="231"/>
      <c r="S180" s="231"/>
      <c r="T180" s="231"/>
      <c r="U180" s="231"/>
      <c r="V180" s="231"/>
      <c r="W180" s="231"/>
      <c r="X180" s="231"/>
      <c r="Y180" s="231"/>
      <c r="Z180" s="231"/>
    </row>
    <row r="181" spans="2:26" s="47" customFormat="1" ht="15.75" customHeight="1">
      <c r="B181" s="260">
        <f>'AMZN Auto Part MASTER'!$EJ$4</f>
        <v>0</v>
      </c>
      <c r="C181" s="17" t="s">
        <v>430</v>
      </c>
      <c r="D181" s="260">
        <f>'AMZN Auto Part MASTER'!$EJ$29</f>
        <v>0</v>
      </c>
      <c r="E181" s="230">
        <v>0</v>
      </c>
      <c r="F181" s="260">
        <f>'AMZN Auto Part MASTER'!$EJ$30</f>
        <v>0</v>
      </c>
      <c r="G181" s="230">
        <v>0</v>
      </c>
      <c r="H181" s="231"/>
      <c r="I181" s="231"/>
      <c r="J181" s="371">
        <f>'AMZN Auto Part MASTER'!$EJ$31</f>
        <v>0</v>
      </c>
      <c r="K181" s="230">
        <v>0</v>
      </c>
      <c r="L181" s="231"/>
      <c r="M181" s="231"/>
      <c r="N181" s="231"/>
      <c r="O181" s="260">
        <f>'AMZN Auto Part MASTER'!$EJ$33</f>
        <v>0</v>
      </c>
      <c r="P181" s="260">
        <f>'AMZN Auto Part MASTER'!$EJ$34</f>
        <v>0</v>
      </c>
      <c r="Q181" s="260">
        <f>'AMZN Auto Part MASTER'!$EJ$35</f>
        <v>0</v>
      </c>
      <c r="R181" s="231"/>
      <c r="S181" s="231"/>
      <c r="T181" s="231"/>
      <c r="U181" s="231"/>
      <c r="V181" s="231"/>
      <c r="W181" s="231"/>
      <c r="X181" s="231"/>
      <c r="Y181" s="231"/>
      <c r="Z181" s="231"/>
    </row>
    <row r="182" spans="2:26" s="47" customFormat="1" ht="15.75" customHeight="1">
      <c r="B182" s="260">
        <f>'AMZN Auto Part MASTER'!$EK$4</f>
        <v>0</v>
      </c>
      <c r="C182" s="17" t="s">
        <v>431</v>
      </c>
      <c r="D182" s="260">
        <f>'AMZN Auto Part MASTER'!$EK$29</f>
        <v>0</v>
      </c>
      <c r="E182" s="230">
        <v>0</v>
      </c>
      <c r="F182" s="260">
        <f>'AMZN Auto Part MASTER'!$EK$30</f>
        <v>0</v>
      </c>
      <c r="G182" s="230">
        <v>0</v>
      </c>
      <c r="H182" s="231"/>
      <c r="I182" s="231"/>
      <c r="J182" s="371">
        <f>'AMZN Auto Part MASTER'!$EK$31</f>
        <v>0</v>
      </c>
      <c r="K182" s="230">
        <v>0</v>
      </c>
      <c r="L182" s="231"/>
      <c r="M182" s="231"/>
      <c r="N182" s="231"/>
      <c r="O182" s="260">
        <f>'AMZN Auto Part MASTER'!$EK$33</f>
        <v>0</v>
      </c>
      <c r="P182" s="260">
        <f>'AMZN Auto Part MASTER'!$EK$34</f>
        <v>0</v>
      </c>
      <c r="Q182" s="260">
        <f>'AMZN Auto Part MASTER'!$EK$35</f>
        <v>0</v>
      </c>
      <c r="R182" s="231"/>
      <c r="S182" s="231"/>
      <c r="T182" s="231"/>
      <c r="U182" s="231"/>
      <c r="V182" s="231"/>
      <c r="W182" s="231"/>
      <c r="X182" s="231"/>
      <c r="Y182" s="231"/>
      <c r="Z182" s="231"/>
    </row>
    <row r="183" spans="2:26" s="47" customFormat="1" ht="15.75" customHeight="1">
      <c r="B183" s="260">
        <f>'AMZN Auto Part MASTER'!$EL$4</f>
        <v>0</v>
      </c>
      <c r="C183" s="17" t="s">
        <v>432</v>
      </c>
      <c r="D183" s="260">
        <f>'AMZN Auto Part MASTER'!$EL$29</f>
        <v>0</v>
      </c>
      <c r="E183" s="230">
        <v>0</v>
      </c>
      <c r="F183" s="260">
        <f>'AMZN Auto Part MASTER'!$EL$30</f>
        <v>0</v>
      </c>
      <c r="G183" s="230">
        <v>0</v>
      </c>
      <c r="H183" s="231"/>
      <c r="I183" s="231"/>
      <c r="J183" s="371">
        <f>'AMZN Auto Part MASTER'!$EL$31</f>
        <v>0</v>
      </c>
      <c r="K183" s="230">
        <v>0</v>
      </c>
      <c r="L183" s="231"/>
      <c r="M183" s="231"/>
      <c r="N183" s="231"/>
      <c r="O183" s="260">
        <f>'AMZN Auto Part MASTER'!$EL$33</f>
        <v>0</v>
      </c>
      <c r="P183" s="260">
        <f>'AMZN Auto Part MASTER'!$EL$34</f>
        <v>0</v>
      </c>
      <c r="Q183" s="260">
        <f>'AMZN Auto Part MASTER'!$EL$35</f>
        <v>0</v>
      </c>
      <c r="R183" s="231"/>
      <c r="S183" s="231"/>
      <c r="T183" s="231"/>
      <c r="U183" s="231"/>
      <c r="V183" s="231"/>
      <c r="W183" s="231"/>
      <c r="X183" s="231"/>
      <c r="Y183" s="231"/>
      <c r="Z183" s="231"/>
    </row>
    <row r="184" spans="2:26" s="47" customFormat="1" ht="15.75" customHeight="1">
      <c r="B184" s="260">
        <f>'AMZN Auto Part MASTER'!$EM$4</f>
        <v>0</v>
      </c>
      <c r="C184" s="17" t="s">
        <v>433</v>
      </c>
      <c r="D184" s="260">
        <f>'AMZN Auto Part MASTER'!$EM$29</f>
        <v>0</v>
      </c>
      <c r="E184" s="230">
        <v>0</v>
      </c>
      <c r="F184" s="260">
        <f>'AMZN Auto Part MASTER'!$EM$30</f>
        <v>0</v>
      </c>
      <c r="G184" s="230">
        <v>0</v>
      </c>
      <c r="H184" s="231"/>
      <c r="I184" s="231"/>
      <c r="J184" s="371">
        <f>'AMZN Auto Part MASTER'!$EM$31</f>
        <v>0</v>
      </c>
      <c r="K184" s="230">
        <v>0</v>
      </c>
      <c r="L184" s="231"/>
      <c r="M184" s="231"/>
      <c r="N184" s="231"/>
      <c r="O184" s="260">
        <f>'AMZN Auto Part MASTER'!$EM$33</f>
        <v>0</v>
      </c>
      <c r="P184" s="260">
        <f>'AMZN Auto Part MASTER'!$EM$34</f>
        <v>0</v>
      </c>
      <c r="Q184" s="260">
        <f>'AMZN Auto Part MASTER'!$EM$35</f>
        <v>0</v>
      </c>
      <c r="R184" s="231"/>
      <c r="S184" s="231"/>
      <c r="T184" s="231"/>
      <c r="U184" s="231"/>
      <c r="V184" s="231"/>
      <c r="W184" s="231"/>
      <c r="X184" s="231"/>
      <c r="Y184" s="231"/>
      <c r="Z184" s="231"/>
    </row>
    <row r="185" spans="2:26" s="47" customFormat="1" ht="15.75" customHeight="1">
      <c r="B185" s="260">
        <f>'AMZN Auto Part MASTER'!$EN$4</f>
        <v>0</v>
      </c>
      <c r="C185" s="17" t="s">
        <v>434</v>
      </c>
      <c r="D185" s="260">
        <f>'AMZN Auto Part MASTER'!$EN$29</f>
        <v>0</v>
      </c>
      <c r="E185" s="230">
        <v>0</v>
      </c>
      <c r="F185" s="260">
        <f>'AMZN Auto Part MASTER'!$EN$30</f>
        <v>0</v>
      </c>
      <c r="G185" s="230">
        <v>0</v>
      </c>
      <c r="H185" s="231"/>
      <c r="I185" s="231"/>
      <c r="J185" s="371">
        <f>'AMZN Auto Part MASTER'!$EN$31</f>
        <v>0</v>
      </c>
      <c r="K185" s="230">
        <v>0</v>
      </c>
      <c r="L185" s="231"/>
      <c r="M185" s="231"/>
      <c r="N185" s="231"/>
      <c r="O185" s="260">
        <f>'AMZN Auto Part MASTER'!$EN$33</f>
        <v>0</v>
      </c>
      <c r="P185" s="260">
        <f>'AMZN Auto Part MASTER'!$EN$34</f>
        <v>0</v>
      </c>
      <c r="Q185" s="260">
        <f>'AMZN Auto Part MASTER'!$EN$35</f>
        <v>0</v>
      </c>
      <c r="R185" s="231"/>
      <c r="S185" s="231"/>
      <c r="T185" s="231"/>
      <c r="U185" s="231"/>
      <c r="V185" s="231"/>
      <c r="W185" s="231"/>
      <c r="X185" s="231"/>
      <c r="Y185" s="231"/>
      <c r="Z185" s="231"/>
    </row>
    <row r="186" spans="2:26" s="47" customFormat="1" ht="15.75" customHeight="1">
      <c r="B186" s="260">
        <f>'AMZN Auto Part MASTER'!$EO$4</f>
        <v>0</v>
      </c>
      <c r="C186" s="17" t="s">
        <v>435</v>
      </c>
      <c r="D186" s="260">
        <f>'AMZN Auto Part MASTER'!$EO$29</f>
        <v>0</v>
      </c>
      <c r="E186" s="230">
        <v>0</v>
      </c>
      <c r="F186" s="260">
        <f>'AMZN Auto Part MASTER'!$EO$30</f>
        <v>0</v>
      </c>
      <c r="G186" s="230">
        <v>0</v>
      </c>
      <c r="H186" s="231"/>
      <c r="I186" s="231"/>
      <c r="J186" s="371">
        <f>'AMZN Auto Part MASTER'!$EO$31</f>
        <v>0</v>
      </c>
      <c r="K186" s="230">
        <v>0</v>
      </c>
      <c r="L186" s="231"/>
      <c r="M186" s="231"/>
      <c r="N186" s="231"/>
      <c r="O186" s="260">
        <f>'AMZN Auto Part MASTER'!$EO$33</f>
        <v>0</v>
      </c>
      <c r="P186" s="260">
        <f>'AMZN Auto Part MASTER'!$EO$34</f>
        <v>0</v>
      </c>
      <c r="Q186" s="260">
        <f>'AMZN Auto Part MASTER'!$EO$35</f>
        <v>0</v>
      </c>
      <c r="R186" s="231"/>
      <c r="S186" s="231"/>
      <c r="T186" s="231"/>
      <c r="U186" s="231"/>
      <c r="V186" s="231"/>
      <c r="W186" s="231"/>
      <c r="X186" s="231"/>
      <c r="Y186" s="231"/>
      <c r="Z186" s="231"/>
    </row>
    <row r="187" spans="2:26" s="47" customFormat="1" ht="15.75" customHeight="1">
      <c r="B187" s="260">
        <f>'AMZN Auto Part MASTER'!$EP$4</f>
        <v>0</v>
      </c>
      <c r="C187" s="17" t="s">
        <v>436</v>
      </c>
      <c r="D187" s="260">
        <f>'AMZN Auto Part MASTER'!$EP$29</f>
        <v>0</v>
      </c>
      <c r="E187" s="230">
        <v>0</v>
      </c>
      <c r="F187" s="260">
        <f>'AMZN Auto Part MASTER'!$EP$30</f>
        <v>0</v>
      </c>
      <c r="G187" s="230">
        <v>0</v>
      </c>
      <c r="H187" s="231"/>
      <c r="I187" s="231"/>
      <c r="J187" s="371">
        <f>'AMZN Auto Part MASTER'!$EP$31</f>
        <v>0</v>
      </c>
      <c r="K187" s="230">
        <v>0</v>
      </c>
      <c r="L187" s="231"/>
      <c r="M187" s="231"/>
      <c r="N187" s="231"/>
      <c r="O187" s="260">
        <f>'AMZN Auto Part MASTER'!$EP$33</f>
        <v>0</v>
      </c>
      <c r="P187" s="260">
        <f>'AMZN Auto Part MASTER'!$EP$34</f>
        <v>0</v>
      </c>
      <c r="Q187" s="260">
        <f>'AMZN Auto Part MASTER'!$EP$35</f>
        <v>0</v>
      </c>
      <c r="R187" s="231"/>
      <c r="S187" s="231"/>
      <c r="T187" s="231"/>
      <c r="U187" s="231"/>
      <c r="V187" s="231"/>
      <c r="W187" s="231"/>
      <c r="X187" s="231"/>
      <c r="Y187" s="231"/>
      <c r="Z187" s="231"/>
    </row>
    <row r="188" spans="2:26" s="47" customFormat="1" ht="15.75" customHeight="1">
      <c r="B188" s="260">
        <f>'AMZN Auto Part MASTER'!$EQ$4</f>
        <v>0</v>
      </c>
      <c r="C188" s="17" t="s">
        <v>437</v>
      </c>
      <c r="D188" s="260">
        <f>'AMZN Auto Part MASTER'!$EQ$29</f>
        <v>0</v>
      </c>
      <c r="E188" s="230">
        <v>0</v>
      </c>
      <c r="F188" s="260">
        <f>'AMZN Auto Part MASTER'!$EQ$30</f>
        <v>0</v>
      </c>
      <c r="G188" s="230">
        <v>0</v>
      </c>
      <c r="H188" s="231"/>
      <c r="I188" s="231"/>
      <c r="J188" s="371">
        <f>'AMZN Auto Part MASTER'!$EQ$31</f>
        <v>0</v>
      </c>
      <c r="K188" s="230">
        <v>0</v>
      </c>
      <c r="L188" s="231"/>
      <c r="M188" s="231"/>
      <c r="N188" s="231"/>
      <c r="O188" s="260">
        <f>'AMZN Auto Part MASTER'!$EQ$33</f>
        <v>0</v>
      </c>
      <c r="P188" s="260">
        <f>'AMZN Auto Part MASTER'!$EQ$34</f>
        <v>0</v>
      </c>
      <c r="Q188" s="260">
        <f>'AMZN Auto Part MASTER'!$EQ$35</f>
        <v>0</v>
      </c>
      <c r="R188" s="231"/>
      <c r="S188" s="231"/>
      <c r="T188" s="231"/>
      <c r="U188" s="231"/>
      <c r="V188" s="231"/>
      <c r="W188" s="231"/>
      <c r="X188" s="231"/>
      <c r="Y188" s="231"/>
      <c r="Z188" s="231"/>
    </row>
    <row r="189" spans="2:26" s="47" customFormat="1" ht="15.75" customHeight="1">
      <c r="B189" s="260">
        <f>'AMZN Auto Part MASTER'!$ER$4</f>
        <v>0</v>
      </c>
      <c r="C189" s="17" t="s">
        <v>438</v>
      </c>
      <c r="D189" s="260">
        <f>'AMZN Auto Part MASTER'!$ER$29</f>
        <v>0</v>
      </c>
      <c r="E189" s="230">
        <v>0</v>
      </c>
      <c r="F189" s="260">
        <f>'AMZN Auto Part MASTER'!$ER$30</f>
        <v>0</v>
      </c>
      <c r="G189" s="230">
        <v>0</v>
      </c>
      <c r="H189" s="231"/>
      <c r="I189" s="231"/>
      <c r="J189" s="371">
        <f>'AMZN Auto Part MASTER'!$ER$31</f>
        <v>0</v>
      </c>
      <c r="K189" s="230">
        <v>0</v>
      </c>
      <c r="L189" s="231"/>
      <c r="M189" s="231"/>
      <c r="N189" s="231"/>
      <c r="O189" s="260">
        <f>'AMZN Auto Part MASTER'!$ER$33</f>
        <v>0</v>
      </c>
      <c r="P189" s="260">
        <f>'AMZN Auto Part MASTER'!$ER$34</f>
        <v>0</v>
      </c>
      <c r="Q189" s="260">
        <f>'AMZN Auto Part MASTER'!$ER$35</f>
        <v>0</v>
      </c>
      <c r="R189" s="231"/>
      <c r="S189" s="231"/>
      <c r="T189" s="231"/>
      <c r="U189" s="231"/>
      <c r="V189" s="231"/>
      <c r="W189" s="231"/>
      <c r="X189" s="231"/>
      <c r="Y189" s="231"/>
      <c r="Z189" s="231"/>
    </row>
    <row r="190" spans="2:26" s="47" customFormat="1" ht="15.75" customHeight="1">
      <c r="B190" s="260">
        <f>'AMZN Auto Part MASTER'!$ES$4</f>
        <v>0</v>
      </c>
      <c r="C190" s="17" t="s">
        <v>439</v>
      </c>
      <c r="D190" s="260">
        <f>'AMZN Auto Part MASTER'!$ES$29</f>
        <v>0</v>
      </c>
      <c r="E190" s="230">
        <v>0</v>
      </c>
      <c r="F190" s="260">
        <f>'AMZN Auto Part MASTER'!$ES$30</f>
        <v>0</v>
      </c>
      <c r="G190" s="230">
        <v>0</v>
      </c>
      <c r="H190" s="231"/>
      <c r="I190" s="231"/>
      <c r="J190" s="371">
        <f>'AMZN Auto Part MASTER'!$ES$31</f>
        <v>0</v>
      </c>
      <c r="K190" s="230">
        <v>0</v>
      </c>
      <c r="L190" s="231"/>
      <c r="M190" s="231"/>
      <c r="N190" s="231"/>
      <c r="O190" s="260">
        <f>'AMZN Auto Part MASTER'!$ES$33</f>
        <v>0</v>
      </c>
      <c r="P190" s="260">
        <f>'AMZN Auto Part MASTER'!$ES$34</f>
        <v>0</v>
      </c>
      <c r="Q190" s="260">
        <f>'AMZN Auto Part MASTER'!$ES$35</f>
        <v>0</v>
      </c>
      <c r="R190" s="231"/>
      <c r="S190" s="231"/>
      <c r="T190" s="231"/>
      <c r="U190" s="231"/>
      <c r="V190" s="231"/>
      <c r="W190" s="231"/>
      <c r="X190" s="231"/>
      <c r="Y190" s="231"/>
      <c r="Z190" s="231"/>
    </row>
    <row r="191" spans="2:26" s="47" customFormat="1" ht="15.75" customHeight="1">
      <c r="B191" s="260">
        <f>'AMZN Auto Part MASTER'!$ET$4</f>
        <v>0</v>
      </c>
      <c r="C191" s="17" t="s">
        <v>440</v>
      </c>
      <c r="D191" s="260">
        <f>'AMZN Auto Part MASTER'!$ET$29</f>
        <v>0</v>
      </c>
      <c r="E191" s="230">
        <v>0</v>
      </c>
      <c r="F191" s="260">
        <f>'AMZN Auto Part MASTER'!$ET$30</f>
        <v>0</v>
      </c>
      <c r="G191" s="230">
        <v>0</v>
      </c>
      <c r="H191" s="231"/>
      <c r="I191" s="231"/>
      <c r="J191" s="371">
        <f>'AMZN Auto Part MASTER'!$ET$31</f>
        <v>0</v>
      </c>
      <c r="K191" s="230">
        <v>0</v>
      </c>
      <c r="L191" s="231"/>
      <c r="M191" s="231"/>
      <c r="N191" s="231"/>
      <c r="O191" s="260">
        <f>'AMZN Auto Part MASTER'!$ET$33</f>
        <v>0</v>
      </c>
      <c r="P191" s="260">
        <f>'AMZN Auto Part MASTER'!$ET$34</f>
        <v>0</v>
      </c>
      <c r="Q191" s="260">
        <f>'AMZN Auto Part MASTER'!$ET$35</f>
        <v>0</v>
      </c>
      <c r="R191" s="231"/>
      <c r="S191" s="231"/>
      <c r="T191" s="231"/>
      <c r="U191" s="231"/>
      <c r="V191" s="231"/>
      <c r="W191" s="231"/>
      <c r="X191" s="231"/>
      <c r="Y191" s="231"/>
      <c r="Z191" s="231"/>
    </row>
    <row r="192" spans="2:26" s="47" customFormat="1" ht="15.75" customHeight="1">
      <c r="B192" s="260">
        <f>'AMZN Auto Part MASTER'!$EU$4</f>
        <v>0</v>
      </c>
      <c r="C192" s="17" t="s">
        <v>441</v>
      </c>
      <c r="D192" s="260">
        <f>'AMZN Auto Part MASTER'!$EU$29</f>
        <v>0</v>
      </c>
      <c r="E192" s="230">
        <v>0</v>
      </c>
      <c r="F192" s="260">
        <f>'AMZN Auto Part MASTER'!$EU$30</f>
        <v>0</v>
      </c>
      <c r="G192" s="230">
        <v>0</v>
      </c>
      <c r="H192" s="231"/>
      <c r="I192" s="231"/>
      <c r="J192" s="371">
        <f>'AMZN Auto Part MASTER'!$EU$31</f>
        <v>0</v>
      </c>
      <c r="K192" s="230">
        <v>0</v>
      </c>
      <c r="L192" s="231"/>
      <c r="M192" s="231"/>
      <c r="N192" s="231"/>
      <c r="O192" s="260">
        <f>'AMZN Auto Part MASTER'!$EU$33</f>
        <v>0</v>
      </c>
      <c r="P192" s="260">
        <f>'AMZN Auto Part MASTER'!$EU$34</f>
        <v>0</v>
      </c>
      <c r="Q192" s="260">
        <f>'AMZN Auto Part MASTER'!$EU$35</f>
        <v>0</v>
      </c>
      <c r="R192" s="231"/>
      <c r="S192" s="231"/>
      <c r="T192" s="231"/>
      <c r="U192" s="231"/>
      <c r="V192" s="231"/>
      <c r="W192" s="231"/>
      <c r="X192" s="231"/>
      <c r="Y192" s="231"/>
      <c r="Z192" s="231"/>
    </row>
    <row r="193" spans="2:26" s="47" customFormat="1" ht="15.75" customHeight="1">
      <c r="B193" s="260">
        <f>'AMZN Auto Part MASTER'!$EV$4</f>
        <v>0</v>
      </c>
      <c r="C193" s="17" t="s">
        <v>442</v>
      </c>
      <c r="D193" s="260">
        <f>'AMZN Auto Part MASTER'!$EV$29</f>
        <v>0</v>
      </c>
      <c r="E193" s="230">
        <v>0</v>
      </c>
      <c r="F193" s="260">
        <f>'AMZN Auto Part MASTER'!$EV$30</f>
        <v>0</v>
      </c>
      <c r="G193" s="230">
        <v>0</v>
      </c>
      <c r="H193" s="231"/>
      <c r="I193" s="231"/>
      <c r="J193" s="371">
        <f>'AMZN Auto Part MASTER'!$EV$31</f>
        <v>0</v>
      </c>
      <c r="K193" s="230">
        <v>0</v>
      </c>
      <c r="L193" s="231"/>
      <c r="M193" s="231"/>
      <c r="N193" s="231"/>
      <c r="O193" s="260">
        <f>'AMZN Auto Part MASTER'!$EV$33</f>
        <v>0</v>
      </c>
      <c r="P193" s="260">
        <f>'AMZN Auto Part MASTER'!$EV$34</f>
        <v>0</v>
      </c>
      <c r="Q193" s="260">
        <f>'AMZN Auto Part MASTER'!$EV$35</f>
        <v>0</v>
      </c>
      <c r="R193" s="231"/>
      <c r="S193" s="231"/>
      <c r="T193" s="231"/>
      <c r="U193" s="231"/>
      <c r="V193" s="231"/>
      <c r="W193" s="231"/>
      <c r="X193" s="231"/>
      <c r="Y193" s="231"/>
      <c r="Z193" s="231"/>
    </row>
    <row r="194" spans="2:26" s="47" customFormat="1" ht="15.75" customHeight="1">
      <c r="B194" s="260">
        <f>'AMZN Auto Part MASTER'!$EW$4</f>
        <v>0</v>
      </c>
      <c r="C194" s="17" t="s">
        <v>443</v>
      </c>
      <c r="D194" s="260">
        <f>'AMZN Auto Part MASTER'!$EW$29</f>
        <v>0</v>
      </c>
      <c r="E194" s="230">
        <v>0</v>
      </c>
      <c r="F194" s="260">
        <f>'AMZN Auto Part MASTER'!$EW$30</f>
        <v>0</v>
      </c>
      <c r="G194" s="230">
        <v>0</v>
      </c>
      <c r="H194" s="231"/>
      <c r="I194" s="231"/>
      <c r="J194" s="371">
        <f>'AMZN Auto Part MASTER'!$EW$31</f>
        <v>0</v>
      </c>
      <c r="K194" s="230">
        <v>0</v>
      </c>
      <c r="L194" s="231"/>
      <c r="M194" s="231"/>
      <c r="N194" s="231"/>
      <c r="O194" s="260">
        <f>'AMZN Auto Part MASTER'!$EW$33</f>
        <v>0</v>
      </c>
      <c r="P194" s="260">
        <f>'AMZN Auto Part MASTER'!$EW$34</f>
        <v>0</v>
      </c>
      <c r="Q194" s="260">
        <f>'AMZN Auto Part MASTER'!$EW$35</f>
        <v>0</v>
      </c>
      <c r="R194" s="231"/>
      <c r="S194" s="231"/>
      <c r="T194" s="231"/>
      <c r="U194" s="231"/>
      <c r="V194" s="231"/>
      <c r="W194" s="231"/>
      <c r="X194" s="231"/>
      <c r="Y194" s="231"/>
      <c r="Z194" s="231"/>
    </row>
    <row r="195" spans="2:26" s="47" customFormat="1" ht="15.75" customHeight="1">
      <c r="B195" s="260">
        <f>'AMZN Auto Part MASTER'!$EX$4</f>
        <v>0</v>
      </c>
      <c r="C195" s="17" t="s">
        <v>444</v>
      </c>
      <c r="D195" s="260">
        <f>'AMZN Auto Part MASTER'!$EX$29</f>
        <v>0</v>
      </c>
      <c r="E195" s="230">
        <v>0</v>
      </c>
      <c r="F195" s="260">
        <f>'AMZN Auto Part MASTER'!$EX$30</f>
        <v>0</v>
      </c>
      <c r="G195" s="230">
        <v>0</v>
      </c>
      <c r="H195" s="231"/>
      <c r="I195" s="231"/>
      <c r="J195" s="371">
        <f>'AMZN Auto Part MASTER'!$EX$31</f>
        <v>0</v>
      </c>
      <c r="K195" s="230">
        <v>0</v>
      </c>
      <c r="L195" s="231"/>
      <c r="M195" s="231"/>
      <c r="N195" s="231"/>
      <c r="O195" s="260">
        <f>'AMZN Auto Part MASTER'!$EX$33</f>
        <v>0</v>
      </c>
      <c r="P195" s="260">
        <f>'AMZN Auto Part MASTER'!$EX$34</f>
        <v>0</v>
      </c>
      <c r="Q195" s="260">
        <f>'AMZN Auto Part MASTER'!$EX$35</f>
        <v>0</v>
      </c>
      <c r="R195" s="231"/>
      <c r="S195" s="231"/>
      <c r="T195" s="231"/>
      <c r="U195" s="231"/>
      <c r="V195" s="231"/>
      <c r="W195" s="231"/>
      <c r="X195" s="231"/>
      <c r="Y195" s="231"/>
      <c r="Z195" s="231"/>
    </row>
    <row r="196" spans="2:26" s="47" customFormat="1" ht="15.75" customHeight="1">
      <c r="B196" s="260">
        <f>'AMZN Auto Part MASTER'!$EY$4</f>
        <v>0</v>
      </c>
      <c r="C196" s="17" t="s">
        <v>445</v>
      </c>
      <c r="D196" s="260">
        <f>'AMZN Auto Part MASTER'!$EY$29</f>
        <v>0</v>
      </c>
      <c r="E196" s="230">
        <v>0</v>
      </c>
      <c r="F196" s="260">
        <f>'AMZN Auto Part MASTER'!$EY$30</f>
        <v>0</v>
      </c>
      <c r="G196" s="230">
        <v>0</v>
      </c>
      <c r="H196" s="231"/>
      <c r="I196" s="231"/>
      <c r="J196" s="371">
        <f>'AMZN Auto Part MASTER'!$EY$31</f>
        <v>0</v>
      </c>
      <c r="K196" s="230">
        <v>0</v>
      </c>
      <c r="L196" s="231"/>
      <c r="M196" s="231"/>
      <c r="N196" s="231"/>
      <c r="O196" s="260">
        <f>'AMZN Auto Part MASTER'!$EY$33</f>
        <v>0</v>
      </c>
      <c r="P196" s="260">
        <f>'AMZN Auto Part MASTER'!$EY$34</f>
        <v>0</v>
      </c>
      <c r="Q196" s="260">
        <f>'AMZN Auto Part MASTER'!$EY$35</f>
        <v>0</v>
      </c>
      <c r="R196" s="231"/>
      <c r="S196" s="231"/>
      <c r="T196" s="231"/>
      <c r="U196" s="231"/>
      <c r="V196" s="231"/>
      <c r="W196" s="231"/>
      <c r="X196" s="231"/>
      <c r="Y196" s="231"/>
      <c r="Z196" s="231"/>
    </row>
    <row r="197" spans="2:26" s="47" customFormat="1" ht="15.75" customHeight="1">
      <c r="B197" s="260">
        <f>'AMZN Auto Part MASTER'!$EZ$4</f>
        <v>0</v>
      </c>
      <c r="C197" s="17" t="s">
        <v>446</v>
      </c>
      <c r="D197" s="260">
        <f>'AMZN Auto Part MASTER'!$EZ$29</f>
        <v>0</v>
      </c>
      <c r="E197" s="230">
        <v>0</v>
      </c>
      <c r="F197" s="260">
        <f>'AMZN Auto Part MASTER'!$EZ$30</f>
        <v>0</v>
      </c>
      <c r="G197" s="230">
        <v>0</v>
      </c>
      <c r="H197" s="231"/>
      <c r="I197" s="231"/>
      <c r="J197" s="371">
        <f>'AMZN Auto Part MASTER'!$EZ$31</f>
        <v>0</v>
      </c>
      <c r="K197" s="230">
        <v>0</v>
      </c>
      <c r="L197" s="231"/>
      <c r="M197" s="231"/>
      <c r="N197" s="231"/>
      <c r="O197" s="260">
        <f>'AMZN Auto Part MASTER'!$EZ$33</f>
        <v>0</v>
      </c>
      <c r="P197" s="260">
        <f>'AMZN Auto Part MASTER'!$EZ$34</f>
        <v>0</v>
      </c>
      <c r="Q197" s="260">
        <f>'AMZN Auto Part MASTER'!$EZ$35</f>
        <v>0</v>
      </c>
      <c r="R197" s="231"/>
      <c r="S197" s="231"/>
      <c r="T197" s="231"/>
      <c r="U197" s="231"/>
      <c r="V197" s="231"/>
      <c r="W197" s="231"/>
      <c r="X197" s="231"/>
      <c r="Y197" s="231"/>
      <c r="Z197" s="231"/>
    </row>
    <row r="198" spans="2:26" s="47" customFormat="1" ht="15.75" customHeight="1">
      <c r="B198" s="260">
        <f>'AMZN Auto Part MASTER'!$FA$4</f>
        <v>0</v>
      </c>
      <c r="C198" s="17" t="s">
        <v>447</v>
      </c>
      <c r="D198" s="260">
        <f>'AMZN Auto Part MASTER'!$FA$29</f>
        <v>0</v>
      </c>
      <c r="E198" s="230">
        <v>0</v>
      </c>
      <c r="F198" s="260">
        <f>'AMZN Auto Part MASTER'!$FA$30</f>
        <v>0</v>
      </c>
      <c r="G198" s="230">
        <v>0</v>
      </c>
      <c r="H198" s="231"/>
      <c r="I198" s="231"/>
      <c r="J198" s="371">
        <f>'AMZN Auto Part MASTER'!$FA$31</f>
        <v>0</v>
      </c>
      <c r="K198" s="230">
        <v>0</v>
      </c>
      <c r="L198" s="231"/>
      <c r="M198" s="231"/>
      <c r="N198" s="231"/>
      <c r="O198" s="260">
        <f>'AMZN Auto Part MASTER'!$FA$33</f>
        <v>0</v>
      </c>
      <c r="P198" s="260">
        <f>'AMZN Auto Part MASTER'!$FA$34</f>
        <v>0</v>
      </c>
      <c r="Q198" s="260">
        <f>'AMZN Auto Part MASTER'!$FA$35</f>
        <v>0</v>
      </c>
      <c r="R198" s="231"/>
      <c r="S198" s="231"/>
      <c r="T198" s="231"/>
      <c r="U198" s="231"/>
      <c r="V198" s="231"/>
      <c r="W198" s="231"/>
      <c r="X198" s="231"/>
      <c r="Y198" s="231"/>
      <c r="Z198" s="231"/>
    </row>
    <row r="199" spans="2:26" s="47" customFormat="1" ht="15.75" customHeight="1">
      <c r="B199" s="260">
        <f>'AMZN Auto Part MASTER'!$FB$4</f>
        <v>0</v>
      </c>
      <c r="C199" s="17" t="s">
        <v>448</v>
      </c>
      <c r="D199" s="260">
        <f>'AMZN Auto Part MASTER'!$FB$29</f>
        <v>0</v>
      </c>
      <c r="E199" s="230">
        <v>0</v>
      </c>
      <c r="F199" s="260">
        <f>'AMZN Auto Part MASTER'!$FB$30</f>
        <v>0</v>
      </c>
      <c r="G199" s="230">
        <v>0</v>
      </c>
      <c r="H199" s="231"/>
      <c r="I199" s="231"/>
      <c r="J199" s="371">
        <f>'AMZN Auto Part MASTER'!$FB$31</f>
        <v>0</v>
      </c>
      <c r="K199" s="230">
        <v>0</v>
      </c>
      <c r="L199" s="231"/>
      <c r="M199" s="231"/>
      <c r="N199" s="231"/>
      <c r="O199" s="260">
        <f>'AMZN Auto Part MASTER'!$FB$33</f>
        <v>0</v>
      </c>
      <c r="P199" s="260">
        <f>'AMZN Auto Part MASTER'!$FB$34</f>
        <v>0</v>
      </c>
      <c r="Q199" s="260">
        <f>'AMZN Auto Part MASTER'!$FB$35</f>
        <v>0</v>
      </c>
      <c r="R199" s="231"/>
      <c r="S199" s="231"/>
      <c r="T199" s="231"/>
      <c r="U199" s="231"/>
      <c r="V199" s="231"/>
      <c r="W199" s="231"/>
      <c r="X199" s="231"/>
      <c r="Y199" s="231"/>
      <c r="Z199" s="231"/>
    </row>
    <row r="200" spans="2:26" s="47" customFormat="1" ht="15.75" customHeight="1">
      <c r="B200" s="260">
        <f>'AMZN Auto Part MASTER'!$FC$4</f>
        <v>0</v>
      </c>
      <c r="C200" s="17" t="s">
        <v>449</v>
      </c>
      <c r="D200" s="260">
        <f>'AMZN Auto Part MASTER'!$FC$29</f>
        <v>0</v>
      </c>
      <c r="E200" s="230">
        <v>0</v>
      </c>
      <c r="F200" s="260">
        <f>'AMZN Auto Part MASTER'!$FC$30</f>
        <v>0</v>
      </c>
      <c r="G200" s="230">
        <v>0</v>
      </c>
      <c r="H200" s="231"/>
      <c r="I200" s="231"/>
      <c r="J200" s="371">
        <f>'AMZN Auto Part MASTER'!$FC$31</f>
        <v>0</v>
      </c>
      <c r="K200" s="230">
        <v>0</v>
      </c>
      <c r="L200" s="231"/>
      <c r="M200" s="231"/>
      <c r="N200" s="231"/>
      <c r="O200" s="260">
        <f>'AMZN Auto Part MASTER'!$FC$33</f>
        <v>0</v>
      </c>
      <c r="P200" s="260">
        <f>'AMZN Auto Part MASTER'!$FC$34</f>
        <v>0</v>
      </c>
      <c r="Q200" s="260">
        <f>'AMZN Auto Part MASTER'!$FC$35</f>
        <v>0</v>
      </c>
      <c r="R200" s="231"/>
      <c r="S200" s="231"/>
      <c r="T200" s="231"/>
      <c r="U200" s="231"/>
      <c r="V200" s="231"/>
      <c r="W200" s="231"/>
      <c r="X200" s="231"/>
      <c r="Y200" s="231"/>
      <c r="Z200" s="231"/>
    </row>
    <row r="201" spans="2:26" s="47" customFormat="1" ht="15.75" customHeight="1">
      <c r="B201" s="260">
        <f>'AMZN Auto Part MASTER'!$FD$4</f>
        <v>0</v>
      </c>
      <c r="C201" s="17" t="s">
        <v>450</v>
      </c>
      <c r="D201" s="260">
        <f>'AMZN Auto Part MASTER'!$FD$29</f>
        <v>0</v>
      </c>
      <c r="E201" s="230">
        <v>0</v>
      </c>
      <c r="F201" s="260">
        <f>'AMZN Auto Part MASTER'!$FD$30</f>
        <v>0</v>
      </c>
      <c r="G201" s="230">
        <v>0</v>
      </c>
      <c r="H201" s="231"/>
      <c r="I201" s="231"/>
      <c r="J201" s="371">
        <f>'AMZN Auto Part MASTER'!$FD$31</f>
        <v>0</v>
      </c>
      <c r="K201" s="230">
        <v>0</v>
      </c>
      <c r="L201" s="231"/>
      <c r="M201" s="231"/>
      <c r="N201" s="231"/>
      <c r="O201" s="260">
        <f>'AMZN Auto Part MASTER'!$FD$33</f>
        <v>0</v>
      </c>
      <c r="P201" s="260">
        <f>'AMZN Auto Part MASTER'!$FD$34</f>
        <v>0</v>
      </c>
      <c r="Q201" s="260">
        <f>'AMZN Auto Part MASTER'!$FD$35</f>
        <v>0</v>
      </c>
      <c r="R201" s="231"/>
      <c r="S201" s="231"/>
      <c r="T201" s="231"/>
      <c r="U201" s="231"/>
      <c r="V201" s="231"/>
      <c r="W201" s="231"/>
      <c r="X201" s="231"/>
      <c r="Y201" s="231"/>
      <c r="Z201" s="231"/>
    </row>
    <row r="202" spans="2:26" s="47" customFormat="1" ht="15.75" customHeight="1">
      <c r="B202" s="260">
        <f>'AMZN Auto Part MASTER'!$FE$4</f>
        <v>0</v>
      </c>
      <c r="C202" s="17" t="s">
        <v>451</v>
      </c>
      <c r="D202" s="260">
        <f>'AMZN Auto Part MASTER'!$FE$29</f>
        <v>0</v>
      </c>
      <c r="E202" s="230">
        <v>0</v>
      </c>
      <c r="F202" s="260">
        <f>'AMZN Auto Part MASTER'!$FE$30</f>
        <v>0</v>
      </c>
      <c r="G202" s="230">
        <v>0</v>
      </c>
      <c r="H202" s="231"/>
      <c r="I202" s="231"/>
      <c r="J202" s="371">
        <f>'AMZN Auto Part MASTER'!$FE$31</f>
        <v>0</v>
      </c>
      <c r="K202" s="230">
        <v>0</v>
      </c>
      <c r="L202" s="231"/>
      <c r="M202" s="231"/>
      <c r="N202" s="231"/>
      <c r="O202" s="260">
        <f>'AMZN Auto Part MASTER'!$FE$33</f>
        <v>0</v>
      </c>
      <c r="P202" s="260">
        <f>'AMZN Auto Part MASTER'!$FE$34</f>
        <v>0</v>
      </c>
      <c r="Q202" s="260">
        <f>'AMZN Auto Part MASTER'!$FE$35</f>
        <v>0</v>
      </c>
      <c r="R202" s="231"/>
      <c r="S202" s="231"/>
      <c r="T202" s="231"/>
      <c r="U202" s="231"/>
      <c r="V202" s="231"/>
      <c r="W202" s="231"/>
      <c r="X202" s="231"/>
      <c r="Y202" s="231"/>
      <c r="Z202" s="231"/>
    </row>
    <row r="203" spans="2:26" s="47" customFormat="1" ht="15.75" customHeight="1">
      <c r="B203" s="260">
        <f>'AMZN Auto Part MASTER'!$FF$4</f>
        <v>0</v>
      </c>
      <c r="C203" s="17" t="s">
        <v>452</v>
      </c>
      <c r="D203" s="260">
        <f>'AMZN Auto Part MASTER'!$FF$29</f>
        <v>0</v>
      </c>
      <c r="E203" s="230">
        <v>0</v>
      </c>
      <c r="F203" s="260">
        <f>'AMZN Auto Part MASTER'!$FF$30</f>
        <v>0</v>
      </c>
      <c r="G203" s="230">
        <v>0</v>
      </c>
      <c r="H203" s="231"/>
      <c r="I203" s="231"/>
      <c r="J203" s="371">
        <f>'AMZN Auto Part MASTER'!$FF$31</f>
        <v>0</v>
      </c>
      <c r="K203" s="230">
        <v>0</v>
      </c>
      <c r="L203" s="231"/>
      <c r="M203" s="231"/>
      <c r="N203" s="231"/>
      <c r="O203" s="260">
        <f>'AMZN Auto Part MASTER'!$FF$33</f>
        <v>0</v>
      </c>
      <c r="P203" s="260">
        <f>'AMZN Auto Part MASTER'!$FF$34</f>
        <v>0</v>
      </c>
      <c r="Q203" s="260">
        <f>'AMZN Auto Part MASTER'!$FF$35</f>
        <v>0</v>
      </c>
      <c r="R203" s="231"/>
      <c r="S203" s="231"/>
      <c r="T203" s="231"/>
      <c r="U203" s="231"/>
      <c r="V203" s="231"/>
      <c r="W203" s="231"/>
      <c r="X203" s="231"/>
      <c r="Y203" s="231"/>
      <c r="Z203" s="231"/>
    </row>
    <row r="204" spans="2:26" s="47" customFormat="1">
      <c r="B204" s="260">
        <f>'AMZN Auto Part MASTER'!$FG$4</f>
        <v>0</v>
      </c>
      <c r="C204" s="17" t="s">
        <v>453</v>
      </c>
      <c r="D204" s="260">
        <f>'AMZN Auto Part MASTER'!$FG$29</f>
        <v>0</v>
      </c>
      <c r="E204" s="230">
        <v>0</v>
      </c>
      <c r="F204" s="260">
        <f>'AMZN Auto Part MASTER'!$FG$30</f>
        <v>0</v>
      </c>
      <c r="G204" s="230">
        <v>0</v>
      </c>
      <c r="H204" s="231"/>
      <c r="I204" s="231"/>
      <c r="J204" s="371">
        <f>'AMZN Auto Part MASTER'!$FG$31</f>
        <v>0</v>
      </c>
      <c r="K204" s="230">
        <v>0</v>
      </c>
      <c r="L204" s="231"/>
      <c r="M204" s="231"/>
      <c r="N204" s="231"/>
      <c r="O204" s="260">
        <f>'AMZN Auto Part MASTER'!$FG$33</f>
        <v>0</v>
      </c>
      <c r="P204" s="260">
        <f>'AMZN Auto Part MASTER'!$FG$34</f>
        <v>0</v>
      </c>
      <c r="Q204" s="260">
        <f>'AMZN Auto Part MASTER'!$FG$35</f>
        <v>0</v>
      </c>
      <c r="R204" s="231"/>
      <c r="S204" s="231"/>
      <c r="T204" s="231"/>
      <c r="U204" s="231"/>
      <c r="V204" s="231"/>
      <c r="W204" s="231"/>
      <c r="X204" s="231"/>
      <c r="Y204" s="231"/>
      <c r="Z204" s="231"/>
    </row>
    <row r="205" spans="2:26" s="47" customFormat="1">
      <c r="B205" s="260">
        <f>'AMZN Auto Part MASTER'!$FH$4</f>
        <v>0</v>
      </c>
      <c r="C205" s="17" t="s">
        <v>454</v>
      </c>
      <c r="D205" s="260">
        <f>'AMZN Auto Part MASTER'!$FH$29</f>
        <v>0</v>
      </c>
      <c r="E205" s="230">
        <v>0</v>
      </c>
      <c r="F205" s="260">
        <f>'AMZN Auto Part MASTER'!$FH$30</f>
        <v>0</v>
      </c>
      <c r="G205" s="230">
        <v>0</v>
      </c>
      <c r="H205" s="231"/>
      <c r="I205" s="231"/>
      <c r="J205" s="371">
        <f>'AMZN Auto Part MASTER'!$FH$31</f>
        <v>0</v>
      </c>
      <c r="K205" s="230">
        <v>0</v>
      </c>
      <c r="L205" s="231"/>
      <c r="M205" s="231"/>
      <c r="N205" s="231"/>
      <c r="O205" s="260">
        <f>'AMZN Auto Part MASTER'!$FH$33</f>
        <v>0</v>
      </c>
      <c r="P205" s="260">
        <f>'AMZN Auto Part MASTER'!$FH$34</f>
        <v>0</v>
      </c>
      <c r="Q205" s="260">
        <f>'AMZN Auto Part MASTER'!$FH$35</f>
        <v>0</v>
      </c>
      <c r="R205" s="231"/>
      <c r="S205" s="231"/>
      <c r="T205" s="231"/>
      <c r="U205" s="231"/>
      <c r="V205" s="231"/>
      <c r="W205" s="231"/>
      <c r="X205" s="231"/>
      <c r="Y205" s="231"/>
      <c r="Z205" s="231"/>
    </row>
    <row r="206" spans="2:26" s="47" customFormat="1">
      <c r="B206" s="260">
        <f>'AMZN Auto Part MASTER'!$FI$4</f>
        <v>0</v>
      </c>
      <c r="C206" s="17" t="s">
        <v>455</v>
      </c>
      <c r="D206" s="260">
        <f>'AMZN Auto Part MASTER'!$FI$29</f>
        <v>0</v>
      </c>
      <c r="E206" s="230">
        <v>0</v>
      </c>
      <c r="F206" s="260">
        <f>'AMZN Auto Part MASTER'!$FI$30</f>
        <v>0</v>
      </c>
      <c r="G206" s="230">
        <v>0</v>
      </c>
      <c r="H206" s="231"/>
      <c r="I206" s="231"/>
      <c r="J206" s="371">
        <f>'AMZN Auto Part MASTER'!$FI$31</f>
        <v>0</v>
      </c>
      <c r="K206" s="230">
        <v>0</v>
      </c>
      <c r="L206" s="231"/>
      <c r="M206" s="231"/>
      <c r="N206" s="231"/>
      <c r="O206" s="260">
        <f>'AMZN Auto Part MASTER'!$FI$33</f>
        <v>0</v>
      </c>
      <c r="P206" s="260">
        <f>'AMZN Auto Part MASTER'!$FI$34</f>
        <v>0</v>
      </c>
      <c r="Q206" s="260">
        <f>'AMZN Auto Part MASTER'!$FI$35</f>
        <v>0</v>
      </c>
      <c r="R206" s="231"/>
      <c r="S206" s="231"/>
      <c r="T206" s="231"/>
      <c r="U206" s="231"/>
      <c r="V206" s="231"/>
      <c r="W206" s="231"/>
      <c r="X206" s="231"/>
      <c r="Y206" s="231"/>
      <c r="Z206" s="231"/>
    </row>
    <row r="207" spans="2:26" s="47" customFormat="1">
      <c r="B207" s="260">
        <f>'AMZN Auto Part MASTER'!$FJ$4</f>
        <v>0</v>
      </c>
      <c r="C207" s="17" t="s">
        <v>456</v>
      </c>
      <c r="D207" s="260">
        <f>'AMZN Auto Part MASTER'!$FJ$29</f>
        <v>0</v>
      </c>
      <c r="E207" s="230">
        <v>0</v>
      </c>
      <c r="F207" s="260">
        <f>'AMZN Auto Part MASTER'!$FJ$30</f>
        <v>0</v>
      </c>
      <c r="G207" s="230">
        <v>0</v>
      </c>
      <c r="H207" s="231"/>
      <c r="I207" s="231"/>
      <c r="J207" s="371">
        <f>'AMZN Auto Part MASTER'!$FJ$31</f>
        <v>0</v>
      </c>
      <c r="K207" s="230">
        <v>0</v>
      </c>
      <c r="L207" s="231"/>
      <c r="M207" s="231"/>
      <c r="N207" s="231"/>
      <c r="O207" s="260">
        <f>'AMZN Auto Part MASTER'!$FJ$33</f>
        <v>0</v>
      </c>
      <c r="P207" s="260">
        <f>'AMZN Auto Part MASTER'!$FJ$34</f>
        <v>0</v>
      </c>
      <c r="Q207" s="260">
        <f>'AMZN Auto Part MASTER'!$FJ$35</f>
        <v>0</v>
      </c>
      <c r="R207" s="231"/>
      <c r="S207" s="231"/>
      <c r="T207" s="231"/>
      <c r="U207" s="231"/>
      <c r="V207" s="231"/>
      <c r="W207" s="231"/>
      <c r="X207" s="231"/>
      <c r="Y207" s="231"/>
      <c r="Z207" s="231"/>
    </row>
    <row r="208" spans="2:26" s="47" customFormat="1">
      <c r="B208" s="260">
        <f>'AMZN Auto Part MASTER'!$FK$4</f>
        <v>0</v>
      </c>
      <c r="C208" s="17" t="s">
        <v>457</v>
      </c>
      <c r="D208" s="260">
        <f>'AMZN Auto Part MASTER'!$FK$29</f>
        <v>0</v>
      </c>
      <c r="E208" s="230">
        <v>0</v>
      </c>
      <c r="F208" s="260">
        <f>'AMZN Auto Part MASTER'!$FK$30</f>
        <v>0</v>
      </c>
      <c r="G208" s="230">
        <v>0</v>
      </c>
      <c r="H208" s="231"/>
      <c r="I208" s="231"/>
      <c r="J208" s="371">
        <f>'AMZN Auto Part MASTER'!$FK$31</f>
        <v>0</v>
      </c>
      <c r="K208" s="230">
        <v>0</v>
      </c>
      <c r="L208" s="231"/>
      <c r="M208" s="231"/>
      <c r="N208" s="231"/>
      <c r="O208" s="260">
        <f>'AMZN Auto Part MASTER'!$FK$33</f>
        <v>0</v>
      </c>
      <c r="P208" s="260">
        <f>'AMZN Auto Part MASTER'!$FK$34</f>
        <v>0</v>
      </c>
      <c r="Q208" s="260">
        <f>'AMZN Auto Part MASTER'!$FK$35</f>
        <v>0</v>
      </c>
      <c r="R208" s="231"/>
      <c r="S208" s="231"/>
      <c r="T208" s="231"/>
      <c r="U208" s="231"/>
      <c r="V208" s="231"/>
      <c r="W208" s="231"/>
      <c r="X208" s="231"/>
      <c r="Y208" s="231"/>
      <c r="Z208" s="231"/>
    </row>
    <row r="209" spans="2:26" s="47" customFormat="1">
      <c r="B209" s="260">
        <f>'AMZN Auto Part MASTER'!$FL$4</f>
        <v>0</v>
      </c>
      <c r="C209" s="17" t="s">
        <v>458</v>
      </c>
      <c r="D209" s="260">
        <f>'AMZN Auto Part MASTER'!$FL$29</f>
        <v>0</v>
      </c>
      <c r="E209" s="230">
        <v>0</v>
      </c>
      <c r="F209" s="260">
        <f>'AMZN Auto Part MASTER'!$FL$30</f>
        <v>0</v>
      </c>
      <c r="G209" s="230">
        <v>0</v>
      </c>
      <c r="H209" s="231"/>
      <c r="I209" s="231"/>
      <c r="J209" s="371">
        <f>'AMZN Auto Part MASTER'!$FL$31</f>
        <v>0</v>
      </c>
      <c r="K209" s="230">
        <v>0</v>
      </c>
      <c r="L209" s="231"/>
      <c r="M209" s="231"/>
      <c r="N209" s="231"/>
      <c r="O209" s="260">
        <f>'AMZN Auto Part MASTER'!$FL$33</f>
        <v>0</v>
      </c>
      <c r="P209" s="260">
        <f>'AMZN Auto Part MASTER'!$FL$34</f>
        <v>0</v>
      </c>
      <c r="Q209" s="260">
        <f>'AMZN Auto Part MASTER'!$FL$35</f>
        <v>0</v>
      </c>
      <c r="R209" s="231"/>
      <c r="S209" s="231"/>
      <c r="T209" s="231"/>
      <c r="U209" s="231"/>
      <c r="V209" s="231"/>
      <c r="W209" s="231"/>
      <c r="X209" s="231"/>
      <c r="Y209" s="231"/>
      <c r="Z209" s="231"/>
    </row>
    <row r="210" spans="2:26" s="47" customFormat="1">
      <c r="B210" s="260">
        <f>'AMZN Auto Part MASTER'!$FM$4</f>
        <v>0</v>
      </c>
      <c r="C210" s="17" t="s">
        <v>459</v>
      </c>
      <c r="D210" s="260">
        <f>'AMZN Auto Part MASTER'!$FM$29</f>
        <v>0</v>
      </c>
      <c r="E210" s="230">
        <v>0</v>
      </c>
      <c r="F210" s="260">
        <f>'AMZN Auto Part MASTER'!$FM$30</f>
        <v>0</v>
      </c>
      <c r="G210" s="230">
        <v>0</v>
      </c>
      <c r="H210" s="231"/>
      <c r="I210" s="231"/>
      <c r="J210" s="371">
        <f>'AMZN Auto Part MASTER'!$FM$31</f>
        <v>0</v>
      </c>
      <c r="K210" s="230">
        <v>0</v>
      </c>
      <c r="L210" s="231"/>
      <c r="M210" s="231"/>
      <c r="N210" s="231"/>
      <c r="O210" s="260">
        <f>'AMZN Auto Part MASTER'!$FM$33</f>
        <v>0</v>
      </c>
      <c r="P210" s="260">
        <f>'AMZN Auto Part MASTER'!$FM$34</f>
        <v>0</v>
      </c>
      <c r="Q210" s="260">
        <f>'AMZN Auto Part MASTER'!$FM$35</f>
        <v>0</v>
      </c>
      <c r="R210" s="231"/>
      <c r="S210" s="231"/>
      <c r="T210" s="231"/>
      <c r="U210" s="231"/>
      <c r="V210" s="231"/>
      <c r="W210" s="231"/>
      <c r="X210" s="231"/>
      <c r="Y210" s="231"/>
      <c r="Z210" s="231"/>
    </row>
    <row r="211" spans="2:26" s="47" customFormat="1">
      <c r="B211" s="260">
        <f>'AMZN Auto Part MASTER'!$FN$4</f>
        <v>0</v>
      </c>
      <c r="C211" s="17" t="s">
        <v>460</v>
      </c>
      <c r="D211" s="260">
        <f>'AMZN Auto Part MASTER'!$FN$29</f>
        <v>0</v>
      </c>
      <c r="E211" s="230">
        <v>0</v>
      </c>
      <c r="F211" s="260">
        <f>'AMZN Auto Part MASTER'!$FN$30</f>
        <v>0</v>
      </c>
      <c r="G211" s="230">
        <v>0</v>
      </c>
      <c r="H211" s="231"/>
      <c r="I211" s="231"/>
      <c r="J211" s="371">
        <f>'AMZN Auto Part MASTER'!$FN$31</f>
        <v>0</v>
      </c>
      <c r="K211" s="230">
        <v>0</v>
      </c>
      <c r="L211" s="231"/>
      <c r="M211" s="231"/>
      <c r="N211" s="231"/>
      <c r="O211" s="260">
        <f>'AMZN Auto Part MASTER'!$FN$33</f>
        <v>0</v>
      </c>
      <c r="P211" s="260">
        <f>'AMZN Auto Part MASTER'!$FN$34</f>
        <v>0</v>
      </c>
      <c r="Q211" s="260">
        <f>'AMZN Auto Part MASTER'!$FN$35</f>
        <v>0</v>
      </c>
      <c r="R211" s="231"/>
      <c r="S211" s="231"/>
      <c r="T211" s="231"/>
      <c r="U211" s="231"/>
      <c r="V211" s="231"/>
      <c r="W211" s="231"/>
      <c r="X211" s="231"/>
      <c r="Y211" s="231"/>
      <c r="Z211" s="231"/>
    </row>
    <row r="212" spans="2:26" s="47" customFormat="1">
      <c r="B212" s="260">
        <f>'AMZN Auto Part MASTER'!$FO$4</f>
        <v>0</v>
      </c>
      <c r="C212" s="17" t="s">
        <v>461</v>
      </c>
      <c r="D212" s="260">
        <f>'AMZN Auto Part MASTER'!$FO$29</f>
        <v>0</v>
      </c>
      <c r="E212" s="230">
        <v>0</v>
      </c>
      <c r="F212" s="260">
        <f>'AMZN Auto Part MASTER'!$FO$30</f>
        <v>0</v>
      </c>
      <c r="G212" s="230">
        <v>0</v>
      </c>
      <c r="H212" s="231"/>
      <c r="I212" s="231"/>
      <c r="J212" s="371">
        <f>'AMZN Auto Part MASTER'!$FO$31</f>
        <v>0</v>
      </c>
      <c r="K212" s="230">
        <v>0</v>
      </c>
      <c r="L212" s="231"/>
      <c r="M212" s="231"/>
      <c r="N212" s="231"/>
      <c r="O212" s="260">
        <f>'AMZN Auto Part MASTER'!$FO$33</f>
        <v>0</v>
      </c>
      <c r="P212" s="260">
        <f>'AMZN Auto Part MASTER'!$FO$34</f>
        <v>0</v>
      </c>
      <c r="Q212" s="260">
        <f>'AMZN Auto Part MASTER'!$FO$35</f>
        <v>0</v>
      </c>
      <c r="R212" s="231"/>
      <c r="S212" s="231"/>
      <c r="T212" s="231"/>
      <c r="U212" s="231"/>
      <c r="V212" s="231"/>
      <c r="W212" s="231"/>
      <c r="X212" s="231"/>
      <c r="Y212" s="231"/>
      <c r="Z212" s="231"/>
    </row>
    <row r="213" spans="2:26" s="47" customFormat="1">
      <c r="B213" s="260">
        <f>'AMZN Auto Part MASTER'!$FP$4</f>
        <v>0</v>
      </c>
      <c r="C213" s="17" t="s">
        <v>462</v>
      </c>
      <c r="D213" s="260">
        <f>'AMZN Auto Part MASTER'!$FP$29</f>
        <v>0</v>
      </c>
      <c r="E213" s="230">
        <v>0</v>
      </c>
      <c r="F213" s="260">
        <f>'AMZN Auto Part MASTER'!$FP$30</f>
        <v>0</v>
      </c>
      <c r="G213" s="230">
        <v>0</v>
      </c>
      <c r="H213" s="231"/>
      <c r="I213" s="231"/>
      <c r="J213" s="371">
        <f>'AMZN Auto Part MASTER'!$FP$31</f>
        <v>0</v>
      </c>
      <c r="K213" s="230">
        <v>0</v>
      </c>
      <c r="L213" s="231"/>
      <c r="M213" s="231"/>
      <c r="N213" s="231"/>
      <c r="O213" s="260">
        <f>'AMZN Auto Part MASTER'!$FP$33</f>
        <v>0</v>
      </c>
      <c r="P213" s="260">
        <f>'AMZN Auto Part MASTER'!$FP$34</f>
        <v>0</v>
      </c>
      <c r="Q213" s="260">
        <f>'AMZN Auto Part MASTER'!$FP$35</f>
        <v>0</v>
      </c>
      <c r="R213" s="231"/>
      <c r="S213" s="231"/>
      <c r="T213" s="231"/>
      <c r="U213" s="231"/>
      <c r="V213" s="231"/>
      <c r="W213" s="231"/>
      <c r="X213" s="231"/>
      <c r="Y213" s="231"/>
      <c r="Z213" s="231"/>
    </row>
    <row r="214" spans="2:26" s="47" customFormat="1">
      <c r="B214" s="260">
        <f>'AMZN Auto Part MASTER'!$FQ$4</f>
        <v>0</v>
      </c>
      <c r="C214" s="17" t="s">
        <v>463</v>
      </c>
      <c r="D214" s="260">
        <f>'AMZN Auto Part MASTER'!$FQ$29</f>
        <v>0</v>
      </c>
      <c r="E214" s="230">
        <v>0</v>
      </c>
      <c r="F214" s="260">
        <f>'AMZN Auto Part MASTER'!$FQ$30</f>
        <v>0</v>
      </c>
      <c r="G214" s="230">
        <v>0</v>
      </c>
      <c r="H214" s="231"/>
      <c r="I214" s="231"/>
      <c r="J214" s="371">
        <f>'AMZN Auto Part MASTER'!$FQ$31</f>
        <v>0</v>
      </c>
      <c r="K214" s="230">
        <v>0</v>
      </c>
      <c r="L214" s="231"/>
      <c r="M214" s="231"/>
      <c r="N214" s="231"/>
      <c r="O214" s="260">
        <f>'AMZN Auto Part MASTER'!$FQ$33</f>
        <v>0</v>
      </c>
      <c r="P214" s="260">
        <f>'AMZN Auto Part MASTER'!$FQ$34</f>
        <v>0</v>
      </c>
      <c r="Q214" s="260">
        <f>'AMZN Auto Part MASTER'!$FQ$35</f>
        <v>0</v>
      </c>
      <c r="R214" s="231"/>
      <c r="S214" s="231"/>
      <c r="T214" s="231"/>
      <c r="U214" s="231"/>
      <c r="V214" s="231"/>
      <c r="W214" s="231"/>
      <c r="X214" s="231"/>
      <c r="Y214" s="231"/>
      <c r="Z214" s="231"/>
    </row>
    <row r="215" spans="2:26" s="47" customFormat="1">
      <c r="B215" s="260">
        <f>'AMZN Auto Part MASTER'!$FR$4</f>
        <v>0</v>
      </c>
      <c r="C215" s="17" t="s">
        <v>464</v>
      </c>
      <c r="D215" s="260">
        <f>'AMZN Auto Part MASTER'!$FR$29</f>
        <v>0</v>
      </c>
      <c r="E215" s="230">
        <v>0</v>
      </c>
      <c r="F215" s="260">
        <f>'AMZN Auto Part MASTER'!$FR$30</f>
        <v>0</v>
      </c>
      <c r="G215" s="230">
        <v>0</v>
      </c>
      <c r="H215" s="231"/>
      <c r="I215" s="231"/>
      <c r="J215" s="371">
        <f>'AMZN Auto Part MASTER'!$FR$31</f>
        <v>0</v>
      </c>
      <c r="K215" s="230">
        <v>0</v>
      </c>
      <c r="L215" s="231"/>
      <c r="M215" s="231"/>
      <c r="N215" s="231"/>
      <c r="O215" s="260">
        <f>'AMZN Auto Part MASTER'!$FR$33</f>
        <v>0</v>
      </c>
      <c r="P215" s="260">
        <f>'AMZN Auto Part MASTER'!$FR$34</f>
        <v>0</v>
      </c>
      <c r="Q215" s="260">
        <f>'AMZN Auto Part MASTER'!$FR$35</f>
        <v>0</v>
      </c>
      <c r="R215" s="231"/>
      <c r="S215" s="231"/>
      <c r="T215" s="231"/>
      <c r="U215" s="231"/>
      <c r="V215" s="231"/>
      <c r="W215" s="231"/>
      <c r="X215" s="231"/>
      <c r="Y215" s="231"/>
      <c r="Z215" s="231"/>
    </row>
    <row r="216" spans="2:26" s="47" customFormat="1">
      <c r="B216" s="260">
        <f>'AMZN Auto Part MASTER'!$FS$4</f>
        <v>0</v>
      </c>
      <c r="C216" s="17" t="s">
        <v>465</v>
      </c>
      <c r="D216" s="260">
        <f>'AMZN Auto Part MASTER'!$FS$29</f>
        <v>0</v>
      </c>
      <c r="E216" s="230">
        <v>0</v>
      </c>
      <c r="F216" s="260">
        <f>'AMZN Auto Part MASTER'!$FS$30</f>
        <v>0</v>
      </c>
      <c r="G216" s="230">
        <v>0</v>
      </c>
      <c r="H216" s="231"/>
      <c r="I216" s="231"/>
      <c r="J216" s="371">
        <f>'AMZN Auto Part MASTER'!$FS$31</f>
        <v>0</v>
      </c>
      <c r="K216" s="230">
        <v>0</v>
      </c>
      <c r="L216" s="231"/>
      <c r="M216" s="231"/>
      <c r="N216" s="231"/>
      <c r="O216" s="260">
        <f>'AMZN Auto Part MASTER'!$FS$33</f>
        <v>0</v>
      </c>
      <c r="P216" s="260">
        <f>'AMZN Auto Part MASTER'!$FS$34</f>
        <v>0</v>
      </c>
      <c r="Q216" s="260">
        <f>'AMZN Auto Part MASTER'!$FS$35</f>
        <v>0</v>
      </c>
      <c r="R216" s="231"/>
      <c r="S216" s="231"/>
      <c r="T216" s="231"/>
      <c r="U216" s="231"/>
      <c r="V216" s="231"/>
      <c r="W216" s="231"/>
      <c r="X216" s="231"/>
      <c r="Y216" s="231"/>
      <c r="Z216" s="231"/>
    </row>
    <row r="217" spans="2:26" s="47" customFormat="1">
      <c r="B217" s="260">
        <f>'AMZN Auto Part MASTER'!$FT$4</f>
        <v>0</v>
      </c>
      <c r="C217" s="17" t="s">
        <v>466</v>
      </c>
      <c r="D217" s="260">
        <f>'AMZN Auto Part MASTER'!$FT$29</f>
        <v>0</v>
      </c>
      <c r="E217" s="230">
        <v>0</v>
      </c>
      <c r="F217" s="260">
        <f>'AMZN Auto Part MASTER'!$FT$30</f>
        <v>0</v>
      </c>
      <c r="G217" s="230">
        <v>0</v>
      </c>
      <c r="H217" s="231"/>
      <c r="I217" s="231"/>
      <c r="J217" s="371">
        <f>'AMZN Auto Part MASTER'!$FT$31</f>
        <v>0</v>
      </c>
      <c r="K217" s="230">
        <v>0</v>
      </c>
      <c r="L217" s="231"/>
      <c r="M217" s="231"/>
      <c r="N217" s="231"/>
      <c r="O217" s="260">
        <f>'AMZN Auto Part MASTER'!$FT$33</f>
        <v>0</v>
      </c>
      <c r="P217" s="260">
        <f>'AMZN Auto Part MASTER'!$FT$34</f>
        <v>0</v>
      </c>
      <c r="Q217" s="260">
        <f>'AMZN Auto Part MASTER'!$FT$35</f>
        <v>0</v>
      </c>
      <c r="R217" s="231"/>
      <c r="S217" s="231"/>
      <c r="T217" s="231"/>
      <c r="U217" s="231"/>
      <c r="V217" s="231"/>
      <c r="W217" s="231"/>
      <c r="X217" s="231"/>
      <c r="Y217" s="231"/>
      <c r="Z217" s="231"/>
    </row>
    <row r="218" spans="2:26" s="47" customFormat="1">
      <c r="B218" s="260">
        <f>'AMZN Auto Part MASTER'!$FU$4</f>
        <v>0</v>
      </c>
      <c r="C218" s="17" t="s">
        <v>467</v>
      </c>
      <c r="D218" s="260">
        <f>'AMZN Auto Part MASTER'!$FU$29</f>
        <v>0</v>
      </c>
      <c r="E218" s="230">
        <v>0</v>
      </c>
      <c r="F218" s="260">
        <f>'AMZN Auto Part MASTER'!$FU$30</f>
        <v>0</v>
      </c>
      <c r="G218" s="230">
        <v>0</v>
      </c>
      <c r="H218" s="231"/>
      <c r="I218" s="231"/>
      <c r="J218" s="371">
        <f>'AMZN Auto Part MASTER'!$FU$31</f>
        <v>0</v>
      </c>
      <c r="K218" s="230">
        <v>0</v>
      </c>
      <c r="L218" s="231"/>
      <c r="M218" s="231"/>
      <c r="N218" s="231"/>
      <c r="O218" s="260">
        <f>'AMZN Auto Part MASTER'!$FU$33</f>
        <v>0</v>
      </c>
      <c r="P218" s="260">
        <f>'AMZN Auto Part MASTER'!$FU$34</f>
        <v>0</v>
      </c>
      <c r="Q218" s="260">
        <f>'AMZN Auto Part MASTER'!$FU$35</f>
        <v>0</v>
      </c>
      <c r="R218" s="231"/>
      <c r="S218" s="231"/>
      <c r="T218" s="231"/>
      <c r="U218" s="231"/>
      <c r="V218" s="231"/>
      <c r="W218" s="231"/>
      <c r="X218" s="231"/>
      <c r="Y218" s="231"/>
      <c r="Z218" s="231"/>
    </row>
    <row r="219" spans="2:26" s="47" customFormat="1">
      <c r="B219" s="260">
        <f>'AMZN Auto Part MASTER'!$FV$4</f>
        <v>0</v>
      </c>
      <c r="C219" s="17" t="s">
        <v>468</v>
      </c>
      <c r="D219" s="260">
        <f>'AMZN Auto Part MASTER'!$FV$29</f>
        <v>0</v>
      </c>
      <c r="E219" s="230">
        <v>0</v>
      </c>
      <c r="F219" s="260">
        <f>'AMZN Auto Part MASTER'!$FV$30</f>
        <v>0</v>
      </c>
      <c r="G219" s="230">
        <v>0</v>
      </c>
      <c r="H219" s="231"/>
      <c r="I219" s="231"/>
      <c r="J219" s="371">
        <f>'AMZN Auto Part MASTER'!$FV$31</f>
        <v>0</v>
      </c>
      <c r="K219" s="230">
        <v>0</v>
      </c>
      <c r="L219" s="231"/>
      <c r="M219" s="231"/>
      <c r="N219" s="231"/>
      <c r="O219" s="260">
        <f>'AMZN Auto Part MASTER'!$FV$33</f>
        <v>0</v>
      </c>
      <c r="P219" s="260">
        <f>'AMZN Auto Part MASTER'!$FV$34</f>
        <v>0</v>
      </c>
      <c r="Q219" s="260">
        <f>'AMZN Auto Part MASTER'!$FV$35</f>
        <v>0</v>
      </c>
      <c r="R219" s="231"/>
      <c r="S219" s="231"/>
      <c r="T219" s="231"/>
      <c r="U219" s="231"/>
      <c r="V219" s="231"/>
      <c r="W219" s="231"/>
      <c r="X219" s="231"/>
      <c r="Y219" s="231"/>
      <c r="Z219" s="231"/>
    </row>
    <row r="220" spans="2:26" s="47" customFormat="1">
      <c r="B220" s="260">
        <f>'AMZN Auto Part MASTER'!$FW$4</f>
        <v>0</v>
      </c>
      <c r="C220" s="17" t="s">
        <v>469</v>
      </c>
      <c r="D220" s="260">
        <f>'AMZN Auto Part MASTER'!$FW$29</f>
        <v>0</v>
      </c>
      <c r="E220" s="230">
        <v>0</v>
      </c>
      <c r="F220" s="260">
        <f>'AMZN Auto Part MASTER'!$FW$30</f>
        <v>0</v>
      </c>
      <c r="G220" s="230">
        <v>0</v>
      </c>
      <c r="H220" s="231"/>
      <c r="I220" s="231"/>
      <c r="J220" s="371">
        <f>'AMZN Auto Part MASTER'!$FW$31</f>
        <v>0</v>
      </c>
      <c r="K220" s="230">
        <v>0</v>
      </c>
      <c r="L220" s="231"/>
      <c r="M220" s="231"/>
      <c r="N220" s="231"/>
      <c r="O220" s="260">
        <f>'AMZN Auto Part MASTER'!$FW$33</f>
        <v>0</v>
      </c>
      <c r="P220" s="260">
        <f>'AMZN Auto Part MASTER'!$FW$34</f>
        <v>0</v>
      </c>
      <c r="Q220" s="260">
        <f>'AMZN Auto Part MASTER'!$FW$35</f>
        <v>0</v>
      </c>
      <c r="R220" s="231"/>
      <c r="S220" s="231"/>
      <c r="T220" s="231"/>
      <c r="U220" s="231"/>
      <c r="V220" s="231"/>
      <c r="W220" s="231"/>
      <c r="X220" s="231"/>
      <c r="Y220" s="231"/>
      <c r="Z220" s="231"/>
    </row>
    <row r="221" spans="2:26" s="47" customFormat="1">
      <c r="B221" s="260">
        <f>'AMZN Auto Part MASTER'!$FX$4</f>
        <v>0</v>
      </c>
      <c r="C221" s="17" t="s">
        <v>470</v>
      </c>
      <c r="D221" s="260">
        <f>'AMZN Auto Part MASTER'!$FX$29</f>
        <v>0</v>
      </c>
      <c r="E221" s="230">
        <v>0</v>
      </c>
      <c r="F221" s="260">
        <f>'AMZN Auto Part MASTER'!$FX$30</f>
        <v>0</v>
      </c>
      <c r="G221" s="230">
        <v>0</v>
      </c>
      <c r="H221" s="231"/>
      <c r="I221" s="231"/>
      <c r="J221" s="371">
        <f>'AMZN Auto Part MASTER'!$FX$31</f>
        <v>0</v>
      </c>
      <c r="K221" s="230">
        <v>0</v>
      </c>
      <c r="L221" s="231"/>
      <c r="M221" s="231"/>
      <c r="N221" s="231"/>
      <c r="O221" s="260">
        <f>'AMZN Auto Part MASTER'!$FX$33</f>
        <v>0</v>
      </c>
      <c r="P221" s="260">
        <f>'AMZN Auto Part MASTER'!$FX$34</f>
        <v>0</v>
      </c>
      <c r="Q221" s="260">
        <f>'AMZN Auto Part MASTER'!$FX$35</f>
        <v>0</v>
      </c>
      <c r="R221" s="231"/>
      <c r="S221" s="231"/>
      <c r="T221" s="231"/>
      <c r="U221" s="231"/>
      <c r="V221" s="231"/>
      <c r="W221" s="231"/>
      <c r="X221" s="231"/>
      <c r="Y221" s="231"/>
      <c r="Z221" s="231"/>
    </row>
    <row r="222" spans="2:26" s="47" customFormat="1">
      <c r="B222" s="260">
        <f>'AMZN Auto Part MASTER'!$FY$4</f>
        <v>0</v>
      </c>
      <c r="C222" s="17" t="s">
        <v>471</v>
      </c>
      <c r="D222" s="260">
        <f>'AMZN Auto Part MASTER'!$FY$29</f>
        <v>0</v>
      </c>
      <c r="E222" s="230">
        <v>0</v>
      </c>
      <c r="F222" s="260">
        <f>'AMZN Auto Part MASTER'!$FY$30</f>
        <v>0</v>
      </c>
      <c r="G222" s="230">
        <v>0</v>
      </c>
      <c r="H222" s="231"/>
      <c r="I222" s="231"/>
      <c r="J222" s="371">
        <f>'AMZN Auto Part MASTER'!$FY$31</f>
        <v>0</v>
      </c>
      <c r="K222" s="230">
        <v>0</v>
      </c>
      <c r="L222" s="231"/>
      <c r="M222" s="231"/>
      <c r="N222" s="231"/>
      <c r="O222" s="260">
        <f>'AMZN Auto Part MASTER'!$FY$33</f>
        <v>0</v>
      </c>
      <c r="P222" s="260">
        <f>'AMZN Auto Part MASTER'!$FY$34</f>
        <v>0</v>
      </c>
      <c r="Q222" s="260">
        <f>'AMZN Auto Part MASTER'!$FY$35</f>
        <v>0</v>
      </c>
      <c r="R222" s="231"/>
      <c r="S222" s="231"/>
      <c r="T222" s="231"/>
      <c r="U222" s="231"/>
      <c r="V222" s="231"/>
      <c r="W222" s="231"/>
      <c r="X222" s="231"/>
      <c r="Y222" s="231"/>
      <c r="Z222" s="231"/>
    </row>
    <row r="223" spans="2:26" s="47" customFormat="1">
      <c r="B223" s="260">
        <f>'AMZN Auto Part MASTER'!$FZ$4</f>
        <v>0</v>
      </c>
      <c r="C223" s="17" t="s">
        <v>472</v>
      </c>
      <c r="D223" s="260">
        <f>'AMZN Auto Part MASTER'!$FZ$29</f>
        <v>0</v>
      </c>
      <c r="E223" s="230">
        <v>0</v>
      </c>
      <c r="F223" s="260">
        <f>'AMZN Auto Part MASTER'!$FZ$30</f>
        <v>0</v>
      </c>
      <c r="G223" s="230">
        <v>0</v>
      </c>
      <c r="H223" s="231"/>
      <c r="I223" s="231"/>
      <c r="J223" s="371">
        <f>'AMZN Auto Part MASTER'!$FZ$31</f>
        <v>0</v>
      </c>
      <c r="K223" s="230">
        <v>0</v>
      </c>
      <c r="L223" s="231"/>
      <c r="M223" s="231"/>
      <c r="N223" s="231"/>
      <c r="O223" s="260">
        <f>'AMZN Auto Part MASTER'!$FZ$33</f>
        <v>0</v>
      </c>
      <c r="P223" s="260">
        <f>'AMZN Auto Part MASTER'!$FZ$34</f>
        <v>0</v>
      </c>
      <c r="Q223" s="260">
        <f>'AMZN Auto Part MASTER'!$FZ$35</f>
        <v>0</v>
      </c>
      <c r="R223" s="231"/>
      <c r="S223" s="231"/>
      <c r="T223" s="231"/>
      <c r="U223" s="231"/>
      <c r="V223" s="231"/>
      <c r="W223" s="231"/>
      <c r="X223" s="231"/>
      <c r="Y223" s="231"/>
      <c r="Z223" s="231"/>
    </row>
    <row r="224" spans="2:26" s="47" customFormat="1">
      <c r="B224" s="260">
        <f>'AMZN Auto Part MASTER'!$GA$4</f>
        <v>0</v>
      </c>
      <c r="C224" s="17" t="s">
        <v>473</v>
      </c>
      <c r="D224" s="260">
        <f>'AMZN Auto Part MASTER'!$GA$29</f>
        <v>0</v>
      </c>
      <c r="E224" s="230">
        <v>0</v>
      </c>
      <c r="F224" s="260">
        <f>'AMZN Auto Part MASTER'!$GA$30</f>
        <v>0</v>
      </c>
      <c r="G224" s="230">
        <v>0</v>
      </c>
      <c r="H224" s="231"/>
      <c r="I224" s="231"/>
      <c r="J224" s="371">
        <f>'AMZN Auto Part MASTER'!$GA$31</f>
        <v>0</v>
      </c>
      <c r="K224" s="230">
        <v>0</v>
      </c>
      <c r="L224" s="231"/>
      <c r="M224" s="231"/>
      <c r="N224" s="231"/>
      <c r="O224" s="260">
        <f>'AMZN Auto Part MASTER'!$GA$33</f>
        <v>0</v>
      </c>
      <c r="P224" s="260">
        <f>'AMZN Auto Part MASTER'!$GA$34</f>
        <v>0</v>
      </c>
      <c r="Q224" s="260">
        <f>'AMZN Auto Part MASTER'!$GA$35</f>
        <v>0</v>
      </c>
      <c r="R224" s="231"/>
      <c r="S224" s="231"/>
      <c r="T224" s="231"/>
      <c r="U224" s="231"/>
      <c r="V224" s="231"/>
      <c r="W224" s="231"/>
      <c r="X224" s="231"/>
      <c r="Y224" s="231"/>
      <c r="Z224" s="231"/>
    </row>
    <row r="225" spans="2:26" s="47" customFormat="1">
      <c r="B225" s="260">
        <f>'AMZN Auto Part MASTER'!$GB$4</f>
        <v>0</v>
      </c>
      <c r="C225" s="17" t="s">
        <v>474</v>
      </c>
      <c r="D225" s="260">
        <f>'AMZN Auto Part MASTER'!$GB$29</f>
        <v>0</v>
      </c>
      <c r="E225" s="230">
        <v>0</v>
      </c>
      <c r="F225" s="260">
        <f>'AMZN Auto Part MASTER'!$GB$30</f>
        <v>0</v>
      </c>
      <c r="G225" s="230">
        <v>0</v>
      </c>
      <c r="H225" s="231"/>
      <c r="I225" s="231"/>
      <c r="J225" s="371">
        <f>'AMZN Auto Part MASTER'!$GB$31</f>
        <v>0</v>
      </c>
      <c r="K225" s="230">
        <v>0</v>
      </c>
      <c r="L225" s="231"/>
      <c r="M225" s="231"/>
      <c r="N225" s="231"/>
      <c r="O225" s="260">
        <f>'AMZN Auto Part MASTER'!$GB$33</f>
        <v>0</v>
      </c>
      <c r="P225" s="260">
        <f>'AMZN Auto Part MASTER'!$GB$34</f>
        <v>0</v>
      </c>
      <c r="Q225" s="260">
        <f>'AMZN Auto Part MASTER'!$GB$35</f>
        <v>0</v>
      </c>
      <c r="R225" s="231"/>
      <c r="S225" s="231"/>
      <c r="T225" s="231"/>
      <c r="U225" s="231"/>
      <c r="V225" s="231"/>
      <c r="W225" s="231"/>
      <c r="X225" s="231"/>
      <c r="Y225" s="231"/>
      <c r="Z225" s="231"/>
    </row>
    <row r="226" spans="2:26" s="47" customFormat="1">
      <c r="B226" s="260">
        <f>'AMZN Auto Part MASTER'!$GC$4</f>
        <v>0</v>
      </c>
      <c r="C226" s="17" t="s">
        <v>475</v>
      </c>
      <c r="D226" s="260">
        <f>'AMZN Auto Part MASTER'!$GC$29</f>
        <v>0</v>
      </c>
      <c r="E226" s="230">
        <v>0</v>
      </c>
      <c r="F226" s="260">
        <f>'AMZN Auto Part MASTER'!$GC$30</f>
        <v>0</v>
      </c>
      <c r="G226" s="230">
        <v>0</v>
      </c>
      <c r="H226" s="231"/>
      <c r="I226" s="231"/>
      <c r="J226" s="371">
        <f>'AMZN Auto Part MASTER'!$GC$31</f>
        <v>0</v>
      </c>
      <c r="K226" s="230">
        <v>0</v>
      </c>
      <c r="L226" s="231"/>
      <c r="M226" s="231"/>
      <c r="N226" s="231"/>
      <c r="O226" s="260">
        <f>'AMZN Auto Part MASTER'!$GC$33</f>
        <v>0</v>
      </c>
      <c r="P226" s="260">
        <f>'AMZN Auto Part MASTER'!$GC$34</f>
        <v>0</v>
      </c>
      <c r="Q226" s="260">
        <f>'AMZN Auto Part MASTER'!$GC$35</f>
        <v>0</v>
      </c>
      <c r="R226" s="231"/>
      <c r="S226" s="231"/>
      <c r="T226" s="231"/>
      <c r="U226" s="231"/>
      <c r="V226" s="231"/>
      <c r="W226" s="231"/>
      <c r="X226" s="231"/>
      <c r="Y226" s="231"/>
      <c r="Z226" s="231"/>
    </row>
    <row r="227" spans="2:26" s="47" customFormat="1">
      <c r="B227" s="260">
        <f>'AMZN Auto Part MASTER'!$GD$4</f>
        <v>0</v>
      </c>
      <c r="C227" s="17" t="s">
        <v>476</v>
      </c>
      <c r="D227" s="260">
        <f>'AMZN Auto Part MASTER'!$GD$29</f>
        <v>0</v>
      </c>
      <c r="E227" s="230">
        <v>0</v>
      </c>
      <c r="F227" s="260">
        <f>'AMZN Auto Part MASTER'!$GD$30</f>
        <v>0</v>
      </c>
      <c r="G227" s="230">
        <v>0</v>
      </c>
      <c r="H227" s="231"/>
      <c r="I227" s="231"/>
      <c r="J227" s="371">
        <f>'AMZN Auto Part MASTER'!$GD$31</f>
        <v>0</v>
      </c>
      <c r="K227" s="230">
        <v>0</v>
      </c>
      <c r="L227" s="231"/>
      <c r="M227" s="231"/>
      <c r="N227" s="231"/>
      <c r="O227" s="260">
        <f>'AMZN Auto Part MASTER'!$GD$33</f>
        <v>0</v>
      </c>
      <c r="P227" s="260">
        <f>'AMZN Auto Part MASTER'!$GD$34</f>
        <v>0</v>
      </c>
      <c r="Q227" s="260">
        <f>'AMZN Auto Part MASTER'!$GD$35</f>
        <v>0</v>
      </c>
      <c r="R227" s="231"/>
      <c r="S227" s="231"/>
      <c r="T227" s="231"/>
      <c r="U227" s="231"/>
      <c r="V227" s="231"/>
      <c r="W227" s="231"/>
      <c r="X227" s="231"/>
      <c r="Y227" s="231"/>
      <c r="Z227" s="231"/>
    </row>
    <row r="228" spans="2:26" s="47" customFormat="1">
      <c r="B228" s="260">
        <f>'AMZN Auto Part MASTER'!$GE$4</f>
        <v>0</v>
      </c>
      <c r="C228" s="17" t="s">
        <v>477</v>
      </c>
      <c r="D228" s="260">
        <f>'AMZN Auto Part MASTER'!$GE$29</f>
        <v>0</v>
      </c>
      <c r="E228" s="230">
        <v>0</v>
      </c>
      <c r="F228" s="260">
        <f>'AMZN Auto Part MASTER'!$GE$30</f>
        <v>0</v>
      </c>
      <c r="G228" s="230">
        <v>0</v>
      </c>
      <c r="H228" s="231"/>
      <c r="I228" s="231"/>
      <c r="J228" s="371">
        <f>'AMZN Auto Part MASTER'!$GE$31</f>
        <v>0</v>
      </c>
      <c r="K228" s="230">
        <v>0</v>
      </c>
      <c r="L228" s="231"/>
      <c r="M228" s="231"/>
      <c r="N228" s="231"/>
      <c r="O228" s="260">
        <f>'AMZN Auto Part MASTER'!$GE$33</f>
        <v>0</v>
      </c>
      <c r="P228" s="260">
        <f>'AMZN Auto Part MASTER'!$GE$34</f>
        <v>0</v>
      </c>
      <c r="Q228" s="260">
        <f>'AMZN Auto Part MASTER'!$GE$35</f>
        <v>0</v>
      </c>
      <c r="R228" s="231"/>
      <c r="S228" s="231"/>
      <c r="T228" s="231"/>
      <c r="U228" s="231"/>
      <c r="V228" s="231"/>
      <c r="W228" s="231"/>
      <c r="X228" s="231"/>
      <c r="Y228" s="231"/>
      <c r="Z228" s="231"/>
    </row>
    <row r="229" spans="2:26" s="47" customFormat="1">
      <c r="B229" s="260">
        <f>'AMZN Auto Part MASTER'!$GF$4</f>
        <v>0</v>
      </c>
      <c r="C229" s="17" t="s">
        <v>478</v>
      </c>
      <c r="D229" s="260">
        <f>'AMZN Auto Part MASTER'!$GF$29</f>
        <v>0</v>
      </c>
      <c r="E229" s="230">
        <v>0</v>
      </c>
      <c r="F229" s="260">
        <f>'AMZN Auto Part MASTER'!$GF$30</f>
        <v>0</v>
      </c>
      <c r="G229" s="230">
        <v>0</v>
      </c>
      <c r="H229" s="231"/>
      <c r="I229" s="231"/>
      <c r="J229" s="371">
        <f>'AMZN Auto Part MASTER'!$GF$31</f>
        <v>0</v>
      </c>
      <c r="K229" s="230">
        <v>0</v>
      </c>
      <c r="L229" s="231"/>
      <c r="M229" s="231"/>
      <c r="N229" s="231"/>
      <c r="O229" s="260">
        <f>'AMZN Auto Part MASTER'!$GF$33</f>
        <v>0</v>
      </c>
      <c r="P229" s="260">
        <f>'AMZN Auto Part MASTER'!$GF$34</f>
        <v>0</v>
      </c>
      <c r="Q229" s="260">
        <f>'AMZN Auto Part MASTER'!$GF$35</f>
        <v>0</v>
      </c>
      <c r="R229" s="231"/>
      <c r="S229" s="231"/>
      <c r="T229" s="231"/>
      <c r="U229" s="231"/>
      <c r="V229" s="231"/>
      <c r="W229" s="231"/>
      <c r="X229" s="231"/>
      <c r="Y229" s="231"/>
      <c r="Z229" s="231"/>
    </row>
    <row r="230" spans="2:26" s="47" customFormat="1">
      <c r="B230" s="260">
        <f>'AMZN Auto Part MASTER'!$GG$4</f>
        <v>0</v>
      </c>
      <c r="C230" s="17" t="s">
        <v>479</v>
      </c>
      <c r="D230" s="260">
        <f>'AMZN Auto Part MASTER'!$GG$29</f>
        <v>0</v>
      </c>
      <c r="E230" s="230">
        <v>0</v>
      </c>
      <c r="F230" s="260">
        <f>'AMZN Auto Part MASTER'!$GG$30</f>
        <v>0</v>
      </c>
      <c r="G230" s="230">
        <v>0</v>
      </c>
      <c r="H230" s="231"/>
      <c r="I230" s="231"/>
      <c r="J230" s="371">
        <f>'AMZN Auto Part MASTER'!$GG$31</f>
        <v>0</v>
      </c>
      <c r="K230" s="230">
        <v>0</v>
      </c>
      <c r="L230" s="231"/>
      <c r="M230" s="231"/>
      <c r="N230" s="231"/>
      <c r="O230" s="260">
        <f>'AMZN Auto Part MASTER'!$GG$33</f>
        <v>0</v>
      </c>
      <c r="P230" s="260">
        <f>'AMZN Auto Part MASTER'!$GG$34</f>
        <v>0</v>
      </c>
      <c r="Q230" s="260">
        <f>'AMZN Auto Part MASTER'!$GG$35</f>
        <v>0</v>
      </c>
      <c r="R230" s="231"/>
      <c r="S230" s="231"/>
      <c r="T230" s="231"/>
      <c r="U230" s="231"/>
      <c r="V230" s="231"/>
      <c r="W230" s="231"/>
      <c r="X230" s="231"/>
      <c r="Y230" s="231"/>
      <c r="Z230" s="231"/>
    </row>
    <row r="231" spans="2:26" s="47" customFormat="1">
      <c r="B231" s="260">
        <f>'AMZN Auto Part MASTER'!$GH$4</f>
        <v>0</v>
      </c>
      <c r="C231" s="17" t="s">
        <v>480</v>
      </c>
      <c r="D231" s="260">
        <f>'AMZN Auto Part MASTER'!$GH$29</f>
        <v>0</v>
      </c>
      <c r="E231" s="230">
        <v>0</v>
      </c>
      <c r="F231" s="260">
        <f>'AMZN Auto Part MASTER'!$GH$30</f>
        <v>0</v>
      </c>
      <c r="G231" s="230">
        <v>0</v>
      </c>
      <c r="H231" s="231"/>
      <c r="I231" s="231"/>
      <c r="J231" s="371">
        <f>'AMZN Auto Part MASTER'!$GH$31</f>
        <v>0</v>
      </c>
      <c r="K231" s="230">
        <v>0</v>
      </c>
      <c r="L231" s="231"/>
      <c r="M231" s="231"/>
      <c r="N231" s="231"/>
      <c r="O231" s="260">
        <f>'AMZN Auto Part MASTER'!$GH$33</f>
        <v>0</v>
      </c>
      <c r="P231" s="260">
        <f>'AMZN Auto Part MASTER'!$GH$34</f>
        <v>0</v>
      </c>
      <c r="Q231" s="260">
        <f>'AMZN Auto Part MASTER'!$GH$35</f>
        <v>0</v>
      </c>
      <c r="R231" s="231"/>
      <c r="S231" s="231"/>
      <c r="T231" s="231"/>
      <c r="U231" s="231"/>
      <c r="V231" s="231"/>
      <c r="W231" s="231"/>
      <c r="X231" s="231"/>
      <c r="Y231" s="231"/>
      <c r="Z231" s="231"/>
    </row>
    <row r="232" spans="2:26" s="47" customFormat="1">
      <c r="B232" s="260">
        <f>'AMZN Auto Part MASTER'!$GI$4</f>
        <v>0</v>
      </c>
      <c r="C232" s="17" t="s">
        <v>481</v>
      </c>
      <c r="D232" s="260">
        <f>'AMZN Auto Part MASTER'!$GI$29</f>
        <v>0</v>
      </c>
      <c r="E232" s="230">
        <v>0</v>
      </c>
      <c r="F232" s="260">
        <f>'AMZN Auto Part MASTER'!$GI$30</f>
        <v>0</v>
      </c>
      <c r="G232" s="230">
        <v>0</v>
      </c>
      <c r="H232" s="231"/>
      <c r="I232" s="231"/>
      <c r="J232" s="371">
        <f>'AMZN Auto Part MASTER'!$GI$31</f>
        <v>0</v>
      </c>
      <c r="K232" s="230">
        <v>0</v>
      </c>
      <c r="L232" s="231"/>
      <c r="M232" s="231"/>
      <c r="N232" s="231"/>
      <c r="O232" s="260">
        <f>'AMZN Auto Part MASTER'!$GI$33</f>
        <v>0</v>
      </c>
      <c r="P232" s="260">
        <f>'AMZN Auto Part MASTER'!$GI$34</f>
        <v>0</v>
      </c>
      <c r="Q232" s="260">
        <f>'AMZN Auto Part MASTER'!$GI$35</f>
        <v>0</v>
      </c>
      <c r="R232" s="231"/>
      <c r="S232" s="231"/>
      <c r="T232" s="231"/>
      <c r="U232" s="231"/>
      <c r="V232" s="231"/>
      <c r="W232" s="231"/>
      <c r="X232" s="231"/>
      <c r="Y232" s="231"/>
      <c r="Z232" s="231"/>
    </row>
    <row r="233" spans="2:26" s="47" customFormat="1">
      <c r="B233" s="260">
        <f>'AMZN Auto Part MASTER'!$GJ$4</f>
        <v>0</v>
      </c>
      <c r="C233" s="17" t="s">
        <v>482</v>
      </c>
      <c r="D233" s="260">
        <f>'AMZN Auto Part MASTER'!$GJ$29</f>
        <v>0</v>
      </c>
      <c r="E233" s="230">
        <v>0</v>
      </c>
      <c r="F233" s="260">
        <f>'AMZN Auto Part MASTER'!$GJ$30</f>
        <v>0</v>
      </c>
      <c r="G233" s="230">
        <v>0</v>
      </c>
      <c r="H233" s="231"/>
      <c r="I233" s="231"/>
      <c r="J233" s="371">
        <f>'AMZN Auto Part MASTER'!$GJ$31</f>
        <v>0</v>
      </c>
      <c r="K233" s="230">
        <v>0</v>
      </c>
      <c r="L233" s="231"/>
      <c r="M233" s="231"/>
      <c r="N233" s="231"/>
      <c r="O233" s="260">
        <f>'AMZN Auto Part MASTER'!$GJ$33</f>
        <v>0</v>
      </c>
      <c r="P233" s="260">
        <f>'AMZN Auto Part MASTER'!$GJ$34</f>
        <v>0</v>
      </c>
      <c r="Q233" s="260">
        <f>'AMZN Auto Part MASTER'!$GJ$35</f>
        <v>0</v>
      </c>
      <c r="R233" s="231"/>
      <c r="S233" s="231"/>
      <c r="T233" s="231"/>
      <c r="U233" s="231"/>
      <c r="V233" s="231"/>
      <c r="W233" s="231"/>
      <c r="X233" s="231"/>
      <c r="Y233" s="231"/>
      <c r="Z233" s="231"/>
    </row>
    <row r="234" spans="2:26" s="47" customFormat="1">
      <c r="B234" s="260">
        <f>'AMZN Auto Part MASTER'!$GK$4</f>
        <v>0</v>
      </c>
      <c r="C234" s="17" t="s">
        <v>483</v>
      </c>
      <c r="D234" s="260">
        <f>'AMZN Auto Part MASTER'!$GK$29</f>
        <v>0</v>
      </c>
      <c r="E234" s="230">
        <v>0</v>
      </c>
      <c r="F234" s="260">
        <f>'AMZN Auto Part MASTER'!$GK$30</f>
        <v>0</v>
      </c>
      <c r="G234" s="230">
        <v>0</v>
      </c>
      <c r="H234" s="231"/>
      <c r="I234" s="231"/>
      <c r="J234" s="371">
        <f>'AMZN Auto Part MASTER'!$GK$31</f>
        <v>0</v>
      </c>
      <c r="K234" s="230">
        <v>0</v>
      </c>
      <c r="L234" s="231"/>
      <c r="M234" s="231"/>
      <c r="N234" s="231"/>
      <c r="O234" s="260">
        <f>'AMZN Auto Part MASTER'!$GK$33</f>
        <v>0</v>
      </c>
      <c r="P234" s="260">
        <f>'AMZN Auto Part MASTER'!$GK$34</f>
        <v>0</v>
      </c>
      <c r="Q234" s="260">
        <f>'AMZN Auto Part MASTER'!$GK$35</f>
        <v>0</v>
      </c>
      <c r="R234" s="231"/>
      <c r="S234" s="231"/>
      <c r="T234" s="231"/>
      <c r="U234" s="231"/>
      <c r="V234" s="231"/>
      <c r="W234" s="231"/>
      <c r="X234" s="231"/>
      <c r="Y234" s="231"/>
      <c r="Z234" s="231"/>
    </row>
    <row r="235" spans="2:26" s="47" customFormat="1">
      <c r="B235" s="260">
        <f>'AMZN Auto Part MASTER'!$GL$4</f>
        <v>0</v>
      </c>
      <c r="C235" s="17" t="s">
        <v>484</v>
      </c>
      <c r="D235" s="260">
        <f>'AMZN Auto Part MASTER'!$GL$29</f>
        <v>0</v>
      </c>
      <c r="E235" s="230">
        <v>0</v>
      </c>
      <c r="F235" s="260">
        <f>'AMZN Auto Part MASTER'!$GL$30</f>
        <v>0</v>
      </c>
      <c r="G235" s="230">
        <v>0</v>
      </c>
      <c r="H235" s="231"/>
      <c r="I235" s="231"/>
      <c r="J235" s="371">
        <f>'AMZN Auto Part MASTER'!$GL$31</f>
        <v>0</v>
      </c>
      <c r="K235" s="230">
        <v>0</v>
      </c>
      <c r="L235" s="231"/>
      <c r="M235" s="231"/>
      <c r="N235" s="231"/>
      <c r="O235" s="260">
        <f>'AMZN Auto Part MASTER'!$GL$33</f>
        <v>0</v>
      </c>
      <c r="P235" s="260">
        <f>'AMZN Auto Part MASTER'!$GL$34</f>
        <v>0</v>
      </c>
      <c r="Q235" s="260">
        <f>'AMZN Auto Part MASTER'!$GL$35</f>
        <v>0</v>
      </c>
      <c r="R235" s="231"/>
      <c r="S235" s="231"/>
      <c r="T235" s="231"/>
      <c r="U235" s="231"/>
      <c r="V235" s="231"/>
      <c r="W235" s="231"/>
      <c r="X235" s="231"/>
      <c r="Y235" s="231"/>
      <c r="Z235" s="231"/>
    </row>
    <row r="236" spans="2:26" s="47" customFormat="1">
      <c r="B236" s="260">
        <f>'AMZN Auto Part MASTER'!$GM$4</f>
        <v>0</v>
      </c>
      <c r="C236" s="17" t="s">
        <v>485</v>
      </c>
      <c r="D236" s="260">
        <f>'AMZN Auto Part MASTER'!$GM$29</f>
        <v>0</v>
      </c>
      <c r="E236" s="230">
        <v>0</v>
      </c>
      <c r="F236" s="260">
        <f>'AMZN Auto Part MASTER'!$GM$30</f>
        <v>0</v>
      </c>
      <c r="G236" s="230">
        <v>0</v>
      </c>
      <c r="H236" s="231"/>
      <c r="I236" s="231"/>
      <c r="J236" s="371">
        <f>'AMZN Auto Part MASTER'!$GM$31</f>
        <v>0</v>
      </c>
      <c r="K236" s="230">
        <v>0</v>
      </c>
      <c r="L236" s="231"/>
      <c r="M236" s="231"/>
      <c r="N236" s="231"/>
      <c r="O236" s="260">
        <f>'AMZN Auto Part MASTER'!$GM$33</f>
        <v>0</v>
      </c>
      <c r="P236" s="260">
        <f>'AMZN Auto Part MASTER'!$GM$34</f>
        <v>0</v>
      </c>
      <c r="Q236" s="260">
        <f>'AMZN Auto Part MASTER'!$GM$35</f>
        <v>0</v>
      </c>
      <c r="R236" s="231"/>
      <c r="S236" s="231"/>
      <c r="T236" s="231"/>
      <c r="U236" s="231"/>
      <c r="V236" s="231"/>
      <c r="W236" s="231"/>
      <c r="X236" s="231"/>
      <c r="Y236" s="231"/>
      <c r="Z236" s="231"/>
    </row>
    <row r="237" spans="2:26" s="47" customFormat="1">
      <c r="B237" s="260">
        <f>'AMZN Auto Part MASTER'!$GN$4</f>
        <v>0</v>
      </c>
      <c r="C237" s="17" t="s">
        <v>486</v>
      </c>
      <c r="D237" s="260">
        <f>'AMZN Auto Part MASTER'!$GN$29</f>
        <v>0</v>
      </c>
      <c r="E237" s="230">
        <v>0</v>
      </c>
      <c r="F237" s="260">
        <f>'AMZN Auto Part MASTER'!$GN$30</f>
        <v>0</v>
      </c>
      <c r="G237" s="230">
        <v>0</v>
      </c>
      <c r="H237" s="231"/>
      <c r="I237" s="231"/>
      <c r="J237" s="371">
        <f>'AMZN Auto Part MASTER'!$GN$31</f>
        <v>0</v>
      </c>
      <c r="K237" s="230">
        <v>0</v>
      </c>
      <c r="L237" s="231"/>
      <c r="M237" s="231"/>
      <c r="N237" s="231"/>
      <c r="O237" s="260">
        <f>'AMZN Auto Part MASTER'!$GN$33</f>
        <v>0</v>
      </c>
      <c r="P237" s="260">
        <f>'AMZN Auto Part MASTER'!$GN$34</f>
        <v>0</v>
      </c>
      <c r="Q237" s="260">
        <f>'AMZN Auto Part MASTER'!$GN$35</f>
        <v>0</v>
      </c>
      <c r="R237" s="231"/>
      <c r="S237" s="231"/>
      <c r="T237" s="231"/>
      <c r="U237" s="231"/>
      <c r="V237" s="231"/>
      <c r="W237" s="231"/>
      <c r="X237" s="231"/>
      <c r="Y237" s="231"/>
      <c r="Z237" s="231"/>
    </row>
    <row r="238" spans="2:26" s="47" customFormat="1">
      <c r="B238" s="260">
        <f>'AMZN Auto Part MASTER'!$GO$4</f>
        <v>0</v>
      </c>
      <c r="C238" s="17" t="s">
        <v>487</v>
      </c>
      <c r="D238" s="260">
        <f>'AMZN Auto Part MASTER'!$GO$29</f>
        <v>0</v>
      </c>
      <c r="E238" s="230">
        <v>0</v>
      </c>
      <c r="F238" s="260">
        <f>'AMZN Auto Part MASTER'!$GO$30</f>
        <v>0</v>
      </c>
      <c r="G238" s="230">
        <v>0</v>
      </c>
      <c r="H238" s="231"/>
      <c r="I238" s="231"/>
      <c r="J238" s="371">
        <f>'AMZN Auto Part MASTER'!$GO$31</f>
        <v>0</v>
      </c>
      <c r="K238" s="230">
        <v>0</v>
      </c>
      <c r="L238" s="231"/>
      <c r="M238" s="231"/>
      <c r="N238" s="231"/>
      <c r="O238" s="260">
        <f>'AMZN Auto Part MASTER'!$GO$33</f>
        <v>0</v>
      </c>
      <c r="P238" s="260">
        <f>'AMZN Auto Part MASTER'!$GO$34</f>
        <v>0</v>
      </c>
      <c r="Q238" s="260">
        <f>'AMZN Auto Part MASTER'!$GO$35</f>
        <v>0</v>
      </c>
      <c r="R238" s="231"/>
      <c r="S238" s="231"/>
      <c r="T238" s="231"/>
      <c r="U238" s="231"/>
      <c r="V238" s="231"/>
      <c r="W238" s="231"/>
      <c r="X238" s="231"/>
      <c r="Y238" s="231"/>
      <c r="Z238" s="231"/>
    </row>
    <row r="239" spans="2:26" s="47" customFormat="1">
      <c r="B239" s="260">
        <f>'AMZN Auto Part MASTER'!$GP$4</f>
        <v>0</v>
      </c>
      <c r="C239" s="17" t="s">
        <v>488</v>
      </c>
      <c r="D239" s="260">
        <f>'AMZN Auto Part MASTER'!$GP$29</f>
        <v>0</v>
      </c>
      <c r="E239" s="230">
        <v>0</v>
      </c>
      <c r="F239" s="260">
        <f>'AMZN Auto Part MASTER'!$GP$30</f>
        <v>0</v>
      </c>
      <c r="G239" s="230">
        <v>0</v>
      </c>
      <c r="H239" s="231"/>
      <c r="I239" s="231"/>
      <c r="J239" s="371">
        <f>'AMZN Auto Part MASTER'!$GP$31</f>
        <v>0</v>
      </c>
      <c r="K239" s="230">
        <v>0</v>
      </c>
      <c r="L239" s="231"/>
      <c r="M239" s="231"/>
      <c r="N239" s="231"/>
      <c r="O239" s="260">
        <f>'AMZN Auto Part MASTER'!$GP$33</f>
        <v>0</v>
      </c>
      <c r="P239" s="260">
        <f>'AMZN Auto Part MASTER'!$GP$34</f>
        <v>0</v>
      </c>
      <c r="Q239" s="260">
        <f>'AMZN Auto Part MASTER'!$GP$35</f>
        <v>0</v>
      </c>
      <c r="R239" s="231"/>
      <c r="S239" s="231"/>
      <c r="T239" s="231"/>
      <c r="U239" s="231"/>
      <c r="V239" s="231"/>
      <c r="W239" s="231"/>
      <c r="X239" s="231"/>
      <c r="Y239" s="231"/>
      <c r="Z239" s="231"/>
    </row>
    <row r="240" spans="2:26" s="47" customFormat="1">
      <c r="B240" s="260">
        <f>'AMZN Auto Part MASTER'!$GQ$4</f>
        <v>0</v>
      </c>
      <c r="C240" s="17" t="s">
        <v>489</v>
      </c>
      <c r="D240" s="260">
        <f>'AMZN Auto Part MASTER'!$GQ$29</f>
        <v>0</v>
      </c>
      <c r="E240" s="230">
        <v>0</v>
      </c>
      <c r="F240" s="260">
        <f>'AMZN Auto Part MASTER'!$GQ$30</f>
        <v>0</v>
      </c>
      <c r="G240" s="230">
        <v>0</v>
      </c>
      <c r="H240" s="231"/>
      <c r="I240" s="231"/>
      <c r="J240" s="371">
        <f>'AMZN Auto Part MASTER'!$GQ$31</f>
        <v>0</v>
      </c>
      <c r="K240" s="230">
        <v>0</v>
      </c>
      <c r="L240" s="231"/>
      <c r="M240" s="231"/>
      <c r="N240" s="231"/>
      <c r="O240" s="260">
        <f>'AMZN Auto Part MASTER'!$GQ$33</f>
        <v>0</v>
      </c>
      <c r="P240" s="260">
        <f>'AMZN Auto Part MASTER'!$GQ$34</f>
        <v>0</v>
      </c>
      <c r="Q240" s="260">
        <f>'AMZN Auto Part MASTER'!$GQ$35</f>
        <v>0</v>
      </c>
      <c r="R240" s="231"/>
      <c r="S240" s="231"/>
      <c r="T240" s="231"/>
      <c r="U240" s="231"/>
      <c r="V240" s="231"/>
      <c r="W240" s="231"/>
      <c r="X240" s="231"/>
      <c r="Y240" s="231"/>
      <c r="Z240" s="231"/>
    </row>
    <row r="241" spans="2:26" s="47" customFormat="1">
      <c r="B241" s="260">
        <f>'AMZN Auto Part MASTER'!$GR$4</f>
        <v>0</v>
      </c>
      <c r="C241" s="17" t="s">
        <v>490</v>
      </c>
      <c r="D241" s="260">
        <f>'AMZN Auto Part MASTER'!$GR$29</f>
        <v>0</v>
      </c>
      <c r="E241" s="230">
        <v>0</v>
      </c>
      <c r="F241" s="260">
        <f>'AMZN Auto Part MASTER'!$GR$30</f>
        <v>0</v>
      </c>
      <c r="G241" s="230">
        <v>0</v>
      </c>
      <c r="H241" s="231"/>
      <c r="I241" s="231"/>
      <c r="J241" s="260">
        <f>'AMZN Auto Part MASTER'!$GR$31</f>
        <v>0</v>
      </c>
      <c r="K241" s="230">
        <v>0</v>
      </c>
      <c r="L241" s="231"/>
      <c r="M241" s="231"/>
      <c r="N241" s="231"/>
      <c r="O241" s="260">
        <f>'AMZN Auto Part MASTER'!$GR$33</f>
        <v>0</v>
      </c>
      <c r="P241" s="260">
        <f>'AMZN Auto Part MASTER'!$GR$34</f>
        <v>0</v>
      </c>
      <c r="Q241" s="260">
        <f>'AMZN Auto Part MASTER'!$GR$35</f>
        <v>0</v>
      </c>
      <c r="R241" s="231" t="s">
        <v>199</v>
      </c>
      <c r="S241" s="231" t="s">
        <v>199</v>
      </c>
      <c r="T241" s="231" t="s">
        <v>199</v>
      </c>
      <c r="U241" s="231"/>
      <c r="V241" s="231"/>
      <c r="W241" s="231"/>
      <c r="X241" s="231"/>
      <c r="Y241" s="231"/>
      <c r="Z241" s="231"/>
    </row>
    <row r="242" spans="2:26" s="47" customFormat="1">
      <c r="B242" s="260">
        <f>'AMZN Auto Part MASTER'!$GS$4</f>
        <v>0</v>
      </c>
      <c r="C242" s="17" t="s">
        <v>491</v>
      </c>
      <c r="D242" s="260">
        <f>'AMZN Auto Part MASTER'!$GS$29</f>
        <v>0</v>
      </c>
      <c r="E242" s="230">
        <v>0</v>
      </c>
      <c r="F242" s="260">
        <f>'AMZN Auto Part MASTER'!$GS$30</f>
        <v>0</v>
      </c>
      <c r="G242" s="230">
        <v>0</v>
      </c>
      <c r="H242" s="231"/>
      <c r="I242" s="231"/>
      <c r="J242" s="260">
        <f>'AMZN Auto Part MASTER'!$GS$31</f>
        <v>0</v>
      </c>
      <c r="K242" s="230">
        <v>0</v>
      </c>
      <c r="L242" s="231"/>
      <c r="M242" s="231"/>
      <c r="N242" s="231"/>
      <c r="O242" s="260">
        <f>'AMZN Auto Part MASTER'!$GS$33</f>
        <v>0</v>
      </c>
      <c r="P242" s="260">
        <f>'AMZN Auto Part MASTER'!$GS$34</f>
        <v>0</v>
      </c>
      <c r="Q242" s="260">
        <f>'AMZN Auto Part MASTER'!$GS$35</f>
        <v>0</v>
      </c>
      <c r="R242" s="231" t="s">
        <v>199</v>
      </c>
      <c r="S242" s="231" t="s">
        <v>199</v>
      </c>
      <c r="T242" s="231" t="s">
        <v>199</v>
      </c>
      <c r="U242" s="231"/>
      <c r="V242" s="231"/>
      <c r="W242" s="231"/>
      <c r="X242" s="231"/>
      <c r="Y242" s="231"/>
      <c r="Z242" s="231"/>
    </row>
    <row r="243" spans="2:26" s="47" customFormat="1">
      <c r="B243" s="260">
        <f>'AMZN Auto Part MASTER'!$GT$4</f>
        <v>0</v>
      </c>
      <c r="C243" s="17" t="s">
        <v>492</v>
      </c>
      <c r="D243" s="260">
        <f>'AMZN Auto Part MASTER'!$GT$29</f>
        <v>0</v>
      </c>
      <c r="E243" s="230">
        <v>0</v>
      </c>
      <c r="F243" s="260">
        <f>'AMZN Auto Part MASTER'!$GT$30</f>
        <v>0</v>
      </c>
      <c r="G243" s="230">
        <v>0</v>
      </c>
      <c r="H243" s="231"/>
      <c r="I243" s="231"/>
      <c r="J243" s="260">
        <f>'AMZN Auto Part MASTER'!$GT$31</f>
        <v>0</v>
      </c>
      <c r="K243" s="230">
        <v>0</v>
      </c>
      <c r="L243" s="231"/>
      <c r="M243" s="231"/>
      <c r="N243" s="231"/>
      <c r="O243" s="260">
        <f>'AMZN Auto Part MASTER'!$GT$33</f>
        <v>0</v>
      </c>
      <c r="P243" s="260">
        <f>'AMZN Auto Part MASTER'!$GT$34</f>
        <v>0</v>
      </c>
      <c r="Q243" s="260">
        <f>'AMZN Auto Part MASTER'!$GT$35</f>
        <v>0</v>
      </c>
      <c r="R243" s="231" t="s">
        <v>199</v>
      </c>
      <c r="S243" s="231" t="s">
        <v>199</v>
      </c>
      <c r="T243" s="231" t="s">
        <v>199</v>
      </c>
      <c r="U243" s="231"/>
      <c r="V243" s="231"/>
      <c r="W243" s="231"/>
      <c r="X243" s="231"/>
      <c r="Y243" s="231"/>
      <c r="Z243" s="231"/>
    </row>
    <row r="244" spans="2:26" s="47" customFormat="1">
      <c r="B244" s="260">
        <f>'AMZN Auto Part MASTER'!$GU$4</f>
        <v>0</v>
      </c>
      <c r="C244" s="17" t="s">
        <v>493</v>
      </c>
      <c r="D244" s="260">
        <f>'AMZN Auto Part MASTER'!$GU$29</f>
        <v>0</v>
      </c>
      <c r="E244" s="230">
        <v>0</v>
      </c>
      <c r="F244" s="260">
        <f>'AMZN Auto Part MASTER'!$GU$30</f>
        <v>0</v>
      </c>
      <c r="G244" s="230">
        <v>0</v>
      </c>
      <c r="H244" s="231"/>
      <c r="I244" s="231"/>
      <c r="J244" s="260">
        <f>'AMZN Auto Part MASTER'!$GU$31</f>
        <v>0</v>
      </c>
      <c r="K244" s="230">
        <v>0</v>
      </c>
      <c r="L244" s="231"/>
      <c r="M244" s="231"/>
      <c r="N244" s="231"/>
      <c r="O244" s="260">
        <f>'AMZN Auto Part MASTER'!$GU$33</f>
        <v>0</v>
      </c>
      <c r="P244" s="260">
        <f>'AMZN Auto Part MASTER'!$GU$34</f>
        <v>0</v>
      </c>
      <c r="Q244" s="260">
        <f>'AMZN Auto Part MASTER'!$GU$35</f>
        <v>0</v>
      </c>
      <c r="R244" s="231" t="s">
        <v>199</v>
      </c>
      <c r="S244" s="231" t="s">
        <v>199</v>
      </c>
      <c r="T244" s="231" t="s">
        <v>199</v>
      </c>
      <c r="U244" s="231"/>
      <c r="V244" s="231"/>
      <c r="W244" s="231"/>
      <c r="X244" s="231"/>
      <c r="Y244" s="231"/>
      <c r="Z244" s="231"/>
    </row>
    <row r="245" spans="2:26" s="47" customFormat="1">
      <c r="E245" s="13"/>
    </row>
    <row r="246" spans="2:26" s="47" customFormat="1">
      <c r="E246" s="13"/>
    </row>
    <row r="247" spans="2:26" s="47" customFormat="1">
      <c r="E247" s="13"/>
    </row>
    <row r="248" spans="2:26" s="47" customFormat="1">
      <c r="E248" s="13"/>
    </row>
    <row r="249" spans="2:26" s="47" customFormat="1">
      <c r="E249" s="13"/>
    </row>
    <row r="250" spans="2:26" s="47" customFormat="1">
      <c r="E250" s="13"/>
    </row>
    <row r="251" spans="2:26" s="47" customFormat="1">
      <c r="E251" s="13"/>
    </row>
    <row r="252" spans="2:26" s="47" customFormat="1">
      <c r="E252" s="13"/>
    </row>
    <row r="253" spans="2:26" s="47" customFormat="1">
      <c r="E253" s="13"/>
    </row>
    <row r="254" spans="2:26" s="47" customFormat="1">
      <c r="E254" s="13"/>
    </row>
    <row r="255" spans="2:26" s="47" customFormat="1">
      <c r="E255" s="13"/>
    </row>
    <row r="256" spans="2:26" s="47" customFormat="1">
      <c r="E256" s="13"/>
    </row>
    <row r="257" spans="5:5" s="47" customFormat="1">
      <c r="E257" s="13"/>
    </row>
    <row r="258" spans="5:5" s="47" customFormat="1">
      <c r="E258" s="13"/>
    </row>
    <row r="259" spans="5:5" s="47" customFormat="1">
      <c r="E259" s="13"/>
    </row>
    <row r="260" spans="5:5" s="47" customFormat="1">
      <c r="E260" s="13"/>
    </row>
    <row r="261" spans="5:5" s="47" customFormat="1">
      <c r="E261" s="13"/>
    </row>
    <row r="262" spans="5:5" s="47" customFormat="1">
      <c r="E262" s="13"/>
    </row>
    <row r="263" spans="5:5" s="47" customFormat="1">
      <c r="E263" s="13"/>
    </row>
    <row r="264" spans="5:5" s="47" customFormat="1">
      <c r="E264" s="13"/>
    </row>
    <row r="265" spans="5:5" s="47" customFormat="1">
      <c r="E265" s="13"/>
    </row>
    <row r="266" spans="5:5" s="47" customFormat="1">
      <c r="E266" s="13"/>
    </row>
    <row r="267" spans="5:5" s="47" customFormat="1">
      <c r="E267" s="13"/>
    </row>
    <row r="268" spans="5:5" s="47" customFormat="1">
      <c r="E268" s="13"/>
    </row>
    <row r="269" spans="5:5" s="47" customFormat="1">
      <c r="E269" s="13"/>
    </row>
    <row r="270" spans="5:5" s="47" customFormat="1">
      <c r="E270" s="13"/>
    </row>
    <row r="271" spans="5:5" s="47" customFormat="1">
      <c r="E271" s="13"/>
    </row>
    <row r="272" spans="5:5" s="47" customFormat="1">
      <c r="E272" s="13"/>
    </row>
    <row r="273" spans="5:5" s="47" customFormat="1">
      <c r="E273" s="13"/>
    </row>
    <row r="274" spans="5:5" s="47" customFormat="1">
      <c r="E274" s="13"/>
    </row>
    <row r="275" spans="5:5" s="47" customFormat="1">
      <c r="E275" s="13"/>
    </row>
    <row r="276" spans="5:5" s="47" customFormat="1">
      <c r="E276" s="13"/>
    </row>
    <row r="277" spans="5:5" s="47" customFormat="1">
      <c r="E277" s="13"/>
    </row>
    <row r="278" spans="5:5" s="47" customFormat="1">
      <c r="E278" s="13"/>
    </row>
    <row r="279" spans="5:5" s="47" customFormat="1">
      <c r="E279" s="13"/>
    </row>
    <row r="280" spans="5:5" s="47" customFormat="1">
      <c r="E280" s="13"/>
    </row>
    <row r="281" spans="5:5" s="47" customFormat="1">
      <c r="E281" s="13"/>
    </row>
    <row r="282" spans="5:5" s="47" customFormat="1">
      <c r="E282" s="13"/>
    </row>
    <row r="283" spans="5:5" s="47" customFormat="1">
      <c r="E283" s="13"/>
    </row>
    <row r="284" spans="5:5" s="47" customFormat="1">
      <c r="E284" s="13"/>
    </row>
    <row r="285" spans="5:5" s="47" customFormat="1">
      <c r="E285" s="13"/>
    </row>
    <row r="286" spans="5:5" s="47" customFormat="1">
      <c r="E286" s="13"/>
    </row>
    <row r="287" spans="5:5" s="47" customFormat="1">
      <c r="E287" s="13"/>
    </row>
    <row r="288" spans="5:5" s="47" customFormat="1">
      <c r="E288" s="13"/>
    </row>
    <row r="289" spans="5:5" s="47" customFormat="1">
      <c r="E289" s="13"/>
    </row>
    <row r="290" spans="5:5" s="47" customFormat="1">
      <c r="E290" s="13"/>
    </row>
    <row r="291" spans="5:5" s="47" customFormat="1">
      <c r="E291" s="13"/>
    </row>
    <row r="292" spans="5:5" s="47" customFormat="1">
      <c r="E292" s="13"/>
    </row>
    <row r="293" spans="5:5" s="47" customFormat="1">
      <c r="E293" s="13"/>
    </row>
    <row r="294" spans="5:5" s="47" customFormat="1">
      <c r="E294" s="13"/>
    </row>
    <row r="295" spans="5:5" s="47" customFormat="1">
      <c r="E295" s="13"/>
    </row>
    <row r="296" spans="5:5" s="47" customFormat="1">
      <c r="E296" s="13"/>
    </row>
    <row r="297" spans="5:5" s="47" customFormat="1">
      <c r="E297" s="13"/>
    </row>
    <row r="298" spans="5:5" s="47" customFormat="1">
      <c r="E298" s="13"/>
    </row>
    <row r="299" spans="5:5" s="47" customFormat="1">
      <c r="E299" s="13"/>
    </row>
    <row r="300" spans="5:5" s="47" customFormat="1">
      <c r="E300" s="13"/>
    </row>
    <row r="301" spans="5:5" s="47" customFormat="1">
      <c r="E301" s="13"/>
    </row>
    <row r="302" spans="5:5" s="47" customFormat="1">
      <c r="E302" s="13"/>
    </row>
    <row r="303" spans="5:5" s="47" customFormat="1">
      <c r="E303" s="13"/>
    </row>
    <row r="304" spans="5:5" s="47" customFormat="1">
      <c r="E304" s="13"/>
    </row>
    <row r="305" spans="5:5" s="47" customFormat="1">
      <c r="E305" s="13"/>
    </row>
    <row r="306" spans="5:5" s="47" customFormat="1">
      <c r="E306" s="13"/>
    </row>
    <row r="307" spans="5:5" s="47" customFormat="1">
      <c r="E307" s="13"/>
    </row>
    <row r="308" spans="5:5" s="47" customFormat="1">
      <c r="E308" s="13"/>
    </row>
    <row r="309" spans="5:5" s="47" customFormat="1">
      <c r="E309" s="13"/>
    </row>
    <row r="310" spans="5:5" s="47" customFormat="1">
      <c r="E310" s="13"/>
    </row>
    <row r="311" spans="5:5" s="47" customFormat="1">
      <c r="E311" s="13"/>
    </row>
    <row r="312" spans="5:5" s="47" customFormat="1">
      <c r="E312" s="13"/>
    </row>
    <row r="313" spans="5:5" s="47" customFormat="1">
      <c r="E313" s="13"/>
    </row>
    <row r="314" spans="5:5" s="47" customFormat="1">
      <c r="E314" s="13"/>
    </row>
    <row r="315" spans="5:5" s="47" customFormat="1">
      <c r="E315" s="13"/>
    </row>
    <row r="316" spans="5:5" s="47" customFormat="1">
      <c r="E316" s="13"/>
    </row>
    <row r="317" spans="5:5" s="47" customFormat="1">
      <c r="E317" s="13"/>
    </row>
    <row r="318" spans="5:5" s="47" customFormat="1">
      <c r="E318" s="13"/>
    </row>
    <row r="319" spans="5:5" s="47" customFormat="1">
      <c r="E319" s="13"/>
    </row>
    <row r="320" spans="5:5" s="47" customFormat="1">
      <c r="E320" s="13"/>
    </row>
    <row r="321" spans="5:5" s="47" customFormat="1">
      <c r="E321" s="13"/>
    </row>
    <row r="322" spans="5:5" s="47" customFormat="1">
      <c r="E322" s="13"/>
    </row>
    <row r="323" spans="5:5" s="47" customFormat="1">
      <c r="E323" s="13"/>
    </row>
    <row r="324" spans="5:5" s="47" customFormat="1">
      <c r="E324" s="13"/>
    </row>
    <row r="325" spans="5:5" s="47" customFormat="1">
      <c r="E325" s="13"/>
    </row>
    <row r="326" spans="5:5" s="47" customFormat="1">
      <c r="E326" s="13"/>
    </row>
    <row r="327" spans="5:5" s="47" customFormat="1">
      <c r="E327" s="13"/>
    </row>
    <row r="328" spans="5:5" s="47" customFormat="1">
      <c r="E328" s="13"/>
    </row>
    <row r="329" spans="5:5" s="47" customFormat="1">
      <c r="E329" s="13"/>
    </row>
    <row r="330" spans="5:5" s="47" customFormat="1">
      <c r="E330" s="13"/>
    </row>
    <row r="331" spans="5:5" s="47" customFormat="1">
      <c r="E331" s="13"/>
    </row>
    <row r="332" spans="5:5" s="47" customFormat="1">
      <c r="E332" s="13"/>
    </row>
    <row r="333" spans="5:5" s="47" customFormat="1">
      <c r="E333" s="13"/>
    </row>
    <row r="334" spans="5:5" s="47" customFormat="1">
      <c r="E334" s="13"/>
    </row>
    <row r="335" spans="5:5" s="47" customFormat="1">
      <c r="E335" s="13"/>
    </row>
    <row r="336" spans="5:5" s="47" customFormat="1">
      <c r="E336" s="13"/>
    </row>
    <row r="337" spans="5:5" s="47" customFormat="1">
      <c r="E337" s="13"/>
    </row>
    <row r="338" spans="5:5" s="47" customFormat="1">
      <c r="E338" s="13"/>
    </row>
    <row r="339" spans="5:5" s="47" customFormat="1">
      <c r="E339" s="13"/>
    </row>
    <row r="340" spans="5:5" s="47" customFormat="1">
      <c r="E340" s="13"/>
    </row>
    <row r="341" spans="5:5" s="47" customFormat="1">
      <c r="E341" s="13"/>
    </row>
    <row r="342" spans="5:5" s="47" customFormat="1">
      <c r="E342" s="13"/>
    </row>
    <row r="343" spans="5:5" s="47" customFormat="1">
      <c r="E343" s="13"/>
    </row>
    <row r="344" spans="5:5" s="47" customFormat="1">
      <c r="E344" s="13"/>
    </row>
    <row r="345" spans="5:5" s="47" customFormat="1">
      <c r="E345" s="13"/>
    </row>
    <row r="346" spans="5:5" s="47" customFormat="1">
      <c r="E346" s="13"/>
    </row>
    <row r="347" spans="5:5" s="47" customFormat="1">
      <c r="E347" s="13"/>
    </row>
    <row r="348" spans="5:5" s="47" customFormat="1">
      <c r="E348" s="13"/>
    </row>
    <row r="349" spans="5:5" s="47" customFormat="1">
      <c r="E349" s="13"/>
    </row>
    <row r="350" spans="5:5" s="47" customFormat="1">
      <c r="E350" s="13"/>
    </row>
    <row r="351" spans="5:5" s="47" customFormat="1">
      <c r="E351" s="13"/>
    </row>
    <row r="352" spans="5:5" s="47" customFormat="1">
      <c r="E352" s="13"/>
    </row>
    <row r="353" spans="5:5" s="47" customFormat="1">
      <c r="E353" s="13"/>
    </row>
    <row r="354" spans="5:5" s="47" customFormat="1">
      <c r="E354" s="13"/>
    </row>
    <row r="355" spans="5:5" s="47" customFormat="1">
      <c r="E355" s="13"/>
    </row>
    <row r="356" spans="5:5" s="47" customFormat="1">
      <c r="E356" s="13"/>
    </row>
    <row r="357" spans="5:5" s="47" customFormat="1">
      <c r="E357" s="13"/>
    </row>
    <row r="358" spans="5:5" s="47" customFormat="1">
      <c r="E358" s="13"/>
    </row>
    <row r="359" spans="5:5" s="47" customFormat="1">
      <c r="E359" s="13"/>
    </row>
    <row r="360" spans="5:5" s="47" customFormat="1">
      <c r="E360" s="13"/>
    </row>
    <row r="361" spans="5:5" s="47" customFormat="1">
      <c r="E361" s="13"/>
    </row>
    <row r="362" spans="5:5" s="47" customFormat="1">
      <c r="E362" s="13"/>
    </row>
    <row r="363" spans="5:5" s="47" customFormat="1">
      <c r="E363" s="13"/>
    </row>
    <row r="364" spans="5:5" s="47" customFormat="1">
      <c r="E364" s="13"/>
    </row>
    <row r="365" spans="5:5" s="47" customFormat="1">
      <c r="E365" s="13"/>
    </row>
    <row r="366" spans="5:5" s="47" customFormat="1">
      <c r="E366" s="13"/>
    </row>
    <row r="367" spans="5:5" s="47" customFormat="1">
      <c r="E367" s="13"/>
    </row>
    <row r="368" spans="5:5" s="47" customFormat="1">
      <c r="E368" s="13"/>
    </row>
    <row r="369" spans="5:5" s="47" customFormat="1">
      <c r="E369" s="13"/>
    </row>
    <row r="370" spans="5:5" s="47" customFormat="1">
      <c r="E370" s="13"/>
    </row>
    <row r="371" spans="5:5" s="47" customFormat="1">
      <c r="E371" s="13"/>
    </row>
    <row r="372" spans="5:5" s="47" customFormat="1">
      <c r="E372" s="13"/>
    </row>
    <row r="373" spans="5:5" s="47" customFormat="1">
      <c r="E373" s="13"/>
    </row>
    <row r="374" spans="5:5" s="47" customFormat="1">
      <c r="E374" s="13"/>
    </row>
    <row r="375" spans="5:5" s="47" customFormat="1">
      <c r="E375" s="13"/>
    </row>
    <row r="376" spans="5:5" s="47" customFormat="1">
      <c r="E376" s="13"/>
    </row>
    <row r="377" spans="5:5" s="47" customFormat="1">
      <c r="E377" s="13"/>
    </row>
    <row r="378" spans="5:5" s="47" customFormat="1">
      <c r="E378" s="13"/>
    </row>
    <row r="379" spans="5:5" s="47" customFormat="1">
      <c r="E379" s="13"/>
    </row>
    <row r="380" spans="5:5" s="47" customFormat="1">
      <c r="E380" s="13"/>
    </row>
    <row r="381" spans="5:5" s="47" customFormat="1">
      <c r="E381" s="13"/>
    </row>
    <row r="382" spans="5:5" s="47" customFormat="1">
      <c r="E382" s="13"/>
    </row>
    <row r="383" spans="5:5" s="47" customFormat="1">
      <c r="E383" s="13"/>
    </row>
    <row r="384" spans="5:5" s="47" customFormat="1">
      <c r="E384" s="13"/>
    </row>
    <row r="385" spans="5:5" s="47" customFormat="1">
      <c r="E385" s="13"/>
    </row>
    <row r="386" spans="5:5" s="47" customFormat="1">
      <c r="E386" s="13"/>
    </row>
    <row r="387" spans="5:5" s="47" customFormat="1">
      <c r="E387" s="13"/>
    </row>
    <row r="388" spans="5:5" s="47" customFormat="1">
      <c r="E388" s="13"/>
    </row>
    <row r="389" spans="5:5" s="47" customFormat="1">
      <c r="E389" s="13"/>
    </row>
    <row r="390" spans="5:5" s="47" customFormat="1">
      <c r="E390" s="13"/>
    </row>
    <row r="391" spans="5:5" s="47" customFormat="1">
      <c r="E391" s="13"/>
    </row>
    <row r="392" spans="5:5" s="47" customFormat="1">
      <c r="E392" s="13"/>
    </row>
    <row r="393" spans="5:5" s="47" customFormat="1">
      <c r="E393" s="13"/>
    </row>
    <row r="394" spans="5:5" s="47" customFormat="1">
      <c r="E394" s="13"/>
    </row>
    <row r="395" spans="5:5" s="47" customFormat="1">
      <c r="E395" s="13"/>
    </row>
    <row r="396" spans="5:5" s="47" customFormat="1">
      <c r="E396" s="13"/>
    </row>
    <row r="397" spans="5:5" s="47" customFormat="1">
      <c r="E397" s="13"/>
    </row>
    <row r="398" spans="5:5" s="47" customFormat="1">
      <c r="E398" s="13"/>
    </row>
    <row r="399" spans="5:5" s="47" customFormat="1">
      <c r="E399" s="13"/>
    </row>
    <row r="400" spans="5:5" s="47" customFormat="1">
      <c r="E400" s="13"/>
    </row>
    <row r="401" spans="5:5" s="47" customFormat="1">
      <c r="E401" s="13"/>
    </row>
    <row r="402" spans="5:5" s="47" customFormat="1">
      <c r="E402" s="13"/>
    </row>
    <row r="403" spans="5:5" s="47" customFormat="1">
      <c r="E403" s="13"/>
    </row>
    <row r="404" spans="5:5" s="47" customFormat="1">
      <c r="E404" s="13"/>
    </row>
    <row r="405" spans="5:5" s="47" customFormat="1">
      <c r="E405" s="13"/>
    </row>
    <row r="406" spans="5:5" s="47" customFormat="1">
      <c r="E406" s="13"/>
    </row>
    <row r="407" spans="5:5" s="47" customFormat="1">
      <c r="E407" s="13"/>
    </row>
    <row r="408" spans="5:5" s="47" customFormat="1">
      <c r="E408" s="13"/>
    </row>
    <row r="409" spans="5:5" s="47" customFormat="1">
      <c r="E409" s="13"/>
    </row>
    <row r="410" spans="5:5" s="47" customFormat="1">
      <c r="E410" s="13"/>
    </row>
    <row r="411" spans="5:5" s="47" customFormat="1">
      <c r="E411" s="13"/>
    </row>
    <row r="412" spans="5:5" s="47" customFormat="1">
      <c r="E412" s="13"/>
    </row>
    <row r="413" spans="5:5" s="47" customFormat="1">
      <c r="E413" s="13"/>
    </row>
    <row r="414" spans="5:5" s="47" customFormat="1">
      <c r="E414" s="13"/>
    </row>
    <row r="415" spans="5:5" s="47" customFormat="1">
      <c r="E415" s="13"/>
    </row>
    <row r="416" spans="5:5" s="47" customFormat="1">
      <c r="E416" s="13"/>
    </row>
    <row r="417" spans="5:5" s="47" customFormat="1">
      <c r="E417" s="13"/>
    </row>
    <row r="418" spans="5:5" s="47" customFormat="1">
      <c r="E418" s="13"/>
    </row>
    <row r="419" spans="5:5" s="47" customFormat="1">
      <c r="E419" s="13"/>
    </row>
    <row r="420" spans="5:5" s="47" customFormat="1">
      <c r="E420" s="13"/>
    </row>
    <row r="421" spans="5:5" s="47" customFormat="1">
      <c r="E421" s="13"/>
    </row>
    <row r="422" spans="5:5" s="47" customFormat="1">
      <c r="E422" s="13"/>
    </row>
    <row r="423" spans="5:5" s="47" customFormat="1">
      <c r="E423" s="13"/>
    </row>
    <row r="424" spans="5:5" s="47" customFormat="1">
      <c r="E424" s="13"/>
    </row>
    <row r="425" spans="5:5" s="47" customFormat="1">
      <c r="E425" s="13"/>
    </row>
    <row r="426" spans="5:5" s="47" customFormat="1">
      <c r="E426" s="13"/>
    </row>
    <row r="427" spans="5:5" s="47" customFormat="1">
      <c r="E427" s="13"/>
    </row>
    <row r="428" spans="5:5" s="47" customFormat="1">
      <c r="E428" s="13"/>
    </row>
    <row r="429" spans="5:5" s="47" customFormat="1">
      <c r="E429" s="13"/>
    </row>
    <row r="430" spans="5:5" s="47" customFormat="1">
      <c r="E430" s="13"/>
    </row>
    <row r="431" spans="5:5" s="47" customFormat="1">
      <c r="E431" s="13"/>
    </row>
    <row r="432" spans="5:5" s="47" customFormat="1">
      <c r="E432" s="13"/>
    </row>
    <row r="433" spans="5:5" s="47" customFormat="1">
      <c r="E433" s="13"/>
    </row>
    <row r="434" spans="5:5" s="47" customFormat="1">
      <c r="E434" s="13"/>
    </row>
    <row r="435" spans="5:5" s="47" customFormat="1">
      <c r="E435" s="13"/>
    </row>
    <row r="436" spans="5:5" s="47" customFormat="1">
      <c r="E436" s="13"/>
    </row>
    <row r="437" spans="5:5" s="47" customFormat="1">
      <c r="E437" s="13"/>
    </row>
    <row r="438" spans="5:5" s="47" customFormat="1">
      <c r="E438" s="13"/>
    </row>
    <row r="439" spans="5:5" s="47" customFormat="1">
      <c r="E439" s="13"/>
    </row>
    <row r="440" spans="5:5" s="47" customFormat="1">
      <c r="E440" s="13"/>
    </row>
    <row r="441" spans="5:5" s="47" customFormat="1">
      <c r="E441" s="13"/>
    </row>
    <row r="442" spans="5:5" s="47" customFormat="1">
      <c r="E442" s="13"/>
    </row>
    <row r="443" spans="5:5" s="47" customFormat="1">
      <c r="E443" s="13"/>
    </row>
    <row r="444" spans="5:5" s="47" customFormat="1">
      <c r="E444" s="13"/>
    </row>
    <row r="445" spans="5:5" s="47" customFormat="1">
      <c r="E445" s="13"/>
    </row>
    <row r="446" spans="5:5" s="47" customFormat="1">
      <c r="E446" s="13"/>
    </row>
    <row r="447" spans="5:5" s="47" customFormat="1">
      <c r="E447" s="13"/>
    </row>
    <row r="448" spans="5:5" s="47" customFormat="1">
      <c r="E448" s="13"/>
    </row>
    <row r="449" spans="5:5" s="47" customFormat="1">
      <c r="E449" s="13"/>
    </row>
    <row r="450" spans="5:5" s="47" customFormat="1">
      <c r="E450" s="13"/>
    </row>
    <row r="451" spans="5:5" s="47" customFormat="1">
      <c r="E451" s="13"/>
    </row>
    <row r="452" spans="5:5" s="47" customFormat="1">
      <c r="E452" s="13"/>
    </row>
    <row r="453" spans="5:5" s="47" customFormat="1">
      <c r="E453" s="13"/>
    </row>
    <row r="454" spans="5:5" s="47" customFormat="1">
      <c r="E454" s="13"/>
    </row>
    <row r="455" spans="5:5" s="47" customFormat="1">
      <c r="E455" s="13"/>
    </row>
    <row r="456" spans="5:5" s="47" customFormat="1">
      <c r="E456" s="13"/>
    </row>
    <row r="457" spans="5:5" s="47" customFormat="1">
      <c r="E457" s="13"/>
    </row>
    <row r="458" spans="5:5" s="47" customFormat="1">
      <c r="E458" s="13"/>
    </row>
    <row r="459" spans="5:5" s="47" customFormat="1">
      <c r="E459" s="13"/>
    </row>
    <row r="460" spans="5:5" s="47" customFormat="1">
      <c r="E460" s="13"/>
    </row>
    <row r="461" spans="5:5" s="47" customFormat="1">
      <c r="E461" s="13"/>
    </row>
    <row r="462" spans="5:5" s="47" customFormat="1">
      <c r="E462" s="13"/>
    </row>
    <row r="463" spans="5:5" s="47" customFormat="1">
      <c r="E463" s="13"/>
    </row>
    <row r="464" spans="5:5" s="47" customFormat="1">
      <c r="E464" s="13"/>
    </row>
    <row r="465" spans="5:5" s="47" customFormat="1">
      <c r="E465" s="13"/>
    </row>
    <row r="466" spans="5:5" s="47" customFormat="1">
      <c r="E466" s="13"/>
    </row>
    <row r="467" spans="5:5" s="47" customFormat="1">
      <c r="E467" s="13"/>
    </row>
    <row r="468" spans="5:5" s="47" customFormat="1">
      <c r="E468" s="13"/>
    </row>
    <row r="469" spans="5:5" s="47" customFormat="1">
      <c r="E469" s="13"/>
    </row>
    <row r="470" spans="5:5" s="47" customFormat="1">
      <c r="E470" s="13"/>
    </row>
    <row r="471" spans="5:5" s="47" customFormat="1">
      <c r="E471" s="13"/>
    </row>
    <row r="472" spans="5:5" s="47" customFormat="1">
      <c r="E472" s="13"/>
    </row>
    <row r="473" spans="5:5" s="47" customFormat="1">
      <c r="E473" s="13"/>
    </row>
    <row r="474" spans="5:5" s="47" customFormat="1">
      <c r="E474" s="13"/>
    </row>
    <row r="475" spans="5:5" s="47" customFormat="1">
      <c r="E475" s="13"/>
    </row>
    <row r="476" spans="5:5" s="47" customFormat="1">
      <c r="E476" s="13"/>
    </row>
    <row r="477" spans="5:5" s="47" customFormat="1">
      <c r="E477" s="13"/>
    </row>
    <row r="478" spans="5:5" s="47" customFormat="1">
      <c r="E478" s="13"/>
    </row>
    <row r="479" spans="5:5" s="47" customFormat="1">
      <c r="E479" s="13"/>
    </row>
    <row r="480" spans="5:5" s="47" customFormat="1">
      <c r="E480" s="13"/>
    </row>
    <row r="481" spans="5:5" s="47" customFormat="1">
      <c r="E481" s="13"/>
    </row>
    <row r="482" spans="5:5" s="47" customFormat="1">
      <c r="E482" s="13"/>
    </row>
    <row r="483" spans="5:5" s="47" customFormat="1">
      <c r="E483" s="13"/>
    </row>
    <row r="484" spans="5:5" s="47" customFormat="1">
      <c r="E484" s="13"/>
    </row>
    <row r="485" spans="5:5" s="47" customFormat="1">
      <c r="E485" s="13"/>
    </row>
    <row r="486" spans="5:5" s="47" customFormat="1">
      <c r="E486" s="13"/>
    </row>
    <row r="487" spans="5:5" s="47" customFormat="1">
      <c r="E487" s="13"/>
    </row>
    <row r="488" spans="5:5" s="47" customFormat="1">
      <c r="E488" s="13"/>
    </row>
    <row r="489" spans="5:5" s="47" customFormat="1">
      <c r="E489" s="13"/>
    </row>
    <row r="490" spans="5:5" s="47" customFormat="1">
      <c r="E490" s="13"/>
    </row>
    <row r="491" spans="5:5" s="47" customFormat="1">
      <c r="E491" s="13"/>
    </row>
    <row r="492" spans="5:5" s="47" customFormat="1">
      <c r="E492" s="13"/>
    </row>
    <row r="493" spans="5:5" s="47" customFormat="1">
      <c r="E493" s="13"/>
    </row>
    <row r="494" spans="5:5" s="47" customFormat="1">
      <c r="E494" s="13"/>
    </row>
    <row r="495" spans="5:5" s="47" customFormat="1">
      <c r="E495" s="13"/>
    </row>
    <row r="496" spans="5:5" s="47" customFormat="1">
      <c r="E496" s="13"/>
    </row>
    <row r="497" spans="5:5" s="47" customFormat="1">
      <c r="E497" s="13"/>
    </row>
    <row r="498" spans="5:5" s="47" customFormat="1">
      <c r="E498" s="13"/>
    </row>
    <row r="499" spans="5:5" s="47" customFormat="1">
      <c r="E499" s="13"/>
    </row>
    <row r="500" spans="5:5" s="47" customFormat="1">
      <c r="E500" s="13"/>
    </row>
    <row r="501" spans="5:5" s="47" customFormat="1">
      <c r="E501" s="13"/>
    </row>
    <row r="502" spans="5:5" s="47" customFormat="1">
      <c r="E502" s="13"/>
    </row>
    <row r="503" spans="5:5" s="47" customFormat="1">
      <c r="E503" s="13"/>
    </row>
    <row r="504" spans="5:5" s="47" customFormat="1">
      <c r="E504" s="13"/>
    </row>
    <row r="505" spans="5:5" s="47" customFormat="1">
      <c r="E505" s="13"/>
    </row>
    <row r="506" spans="5:5" s="47" customFormat="1">
      <c r="E506" s="13"/>
    </row>
    <row r="507" spans="5:5" s="47" customFormat="1">
      <c r="E507" s="13"/>
    </row>
    <row r="508" spans="5:5" s="47" customFormat="1">
      <c r="E508" s="13"/>
    </row>
    <row r="509" spans="5:5" s="47" customFormat="1">
      <c r="E509" s="13"/>
    </row>
    <row r="510" spans="5:5" s="47" customFormat="1">
      <c r="E510" s="13"/>
    </row>
    <row r="511" spans="5:5" s="47" customFormat="1">
      <c r="E511" s="13"/>
    </row>
    <row r="512" spans="5:5" s="47" customFormat="1">
      <c r="E512" s="13"/>
    </row>
    <row r="513" spans="5:5" s="47" customFormat="1">
      <c r="E513" s="13"/>
    </row>
    <row r="514" spans="5:5" s="47" customFormat="1">
      <c r="E514" s="13"/>
    </row>
    <row r="515" spans="5:5" s="47" customFormat="1">
      <c r="E515" s="13"/>
    </row>
    <row r="516" spans="5:5" s="47" customFormat="1">
      <c r="E516" s="13"/>
    </row>
    <row r="517" spans="5:5" s="47" customFormat="1">
      <c r="E517" s="13"/>
    </row>
    <row r="518" spans="5:5" s="47" customFormat="1">
      <c r="E518" s="13"/>
    </row>
    <row r="519" spans="5:5" s="47" customFormat="1">
      <c r="E519" s="13"/>
    </row>
    <row r="520" spans="5:5" s="47" customFormat="1">
      <c r="E520" s="13"/>
    </row>
    <row r="521" spans="5:5" s="47" customFormat="1">
      <c r="E521" s="13"/>
    </row>
    <row r="522" spans="5:5" s="47" customFormat="1">
      <c r="E522" s="13"/>
    </row>
    <row r="523" spans="5:5" s="47" customFormat="1">
      <c r="E523" s="13"/>
    </row>
    <row r="524" spans="5:5" s="47" customFormat="1">
      <c r="E524" s="13"/>
    </row>
    <row r="525" spans="5:5" s="47" customFormat="1">
      <c r="E525" s="13"/>
    </row>
    <row r="526" spans="5:5" s="47" customFormat="1">
      <c r="E526" s="13"/>
    </row>
    <row r="527" spans="5:5" s="47" customFormat="1">
      <c r="E527" s="13"/>
    </row>
    <row r="528" spans="5:5" s="47" customFormat="1">
      <c r="E528" s="13"/>
    </row>
    <row r="529" spans="5:5" s="47" customFormat="1">
      <c r="E529" s="13"/>
    </row>
    <row r="530" spans="5:5" s="47" customFormat="1">
      <c r="E530" s="13"/>
    </row>
    <row r="531" spans="5:5" s="47" customFormat="1">
      <c r="E531" s="13"/>
    </row>
    <row r="532" spans="5:5" s="47" customFormat="1">
      <c r="E532" s="13"/>
    </row>
    <row r="533" spans="5:5" s="47" customFormat="1">
      <c r="E533" s="13"/>
    </row>
    <row r="534" spans="5:5" s="47" customFormat="1">
      <c r="E534" s="13"/>
    </row>
    <row r="535" spans="5:5" s="47" customFormat="1">
      <c r="E535" s="13"/>
    </row>
    <row r="536" spans="5:5" s="47" customFormat="1">
      <c r="E536" s="13"/>
    </row>
    <row r="537" spans="5:5" s="47" customFormat="1">
      <c r="E537" s="13"/>
    </row>
    <row r="538" spans="5:5" s="47" customFormat="1">
      <c r="E538" s="13"/>
    </row>
    <row r="539" spans="5:5" s="47" customFormat="1">
      <c r="E539" s="13"/>
    </row>
    <row r="540" spans="5:5" s="47" customFormat="1">
      <c r="E540" s="13"/>
    </row>
    <row r="541" spans="5:5" s="47" customFormat="1">
      <c r="E541" s="13"/>
    </row>
    <row r="542" spans="5:5" s="47" customFormat="1">
      <c r="E542" s="13"/>
    </row>
    <row r="543" spans="5:5" s="47" customFormat="1">
      <c r="E543" s="13"/>
    </row>
    <row r="544" spans="5:5" s="47" customFormat="1">
      <c r="E544" s="13"/>
    </row>
    <row r="545" spans="5:5" s="47" customFormat="1">
      <c r="E545" s="13"/>
    </row>
    <row r="546" spans="5:5" s="47" customFormat="1">
      <c r="E546" s="13"/>
    </row>
    <row r="547" spans="5:5" s="47" customFormat="1">
      <c r="E547" s="13"/>
    </row>
    <row r="548" spans="5:5" s="47" customFormat="1">
      <c r="E548" s="13"/>
    </row>
    <row r="549" spans="5:5" s="47" customFormat="1">
      <c r="E549" s="13"/>
    </row>
    <row r="550" spans="5:5" s="47" customFormat="1">
      <c r="E550" s="13"/>
    </row>
    <row r="551" spans="5:5" s="47" customFormat="1">
      <c r="E551" s="13"/>
    </row>
    <row r="552" spans="5:5" s="47" customFormat="1">
      <c r="E552" s="13"/>
    </row>
    <row r="553" spans="5:5" s="47" customFormat="1">
      <c r="E553" s="13"/>
    </row>
    <row r="554" spans="5:5" s="47" customFormat="1">
      <c r="E554" s="13"/>
    </row>
    <row r="555" spans="5:5" s="47" customFormat="1">
      <c r="E555" s="13"/>
    </row>
    <row r="556" spans="5:5" s="47" customFormat="1">
      <c r="E556" s="13"/>
    </row>
    <row r="557" spans="5:5">
      <c r="E557" s="232"/>
    </row>
    <row r="558" spans="5:5">
      <c r="E558" s="232"/>
    </row>
    <row r="559" spans="5:5">
      <c r="E559" s="232"/>
    </row>
    <row r="560" spans="5:5">
      <c r="E560" s="232"/>
    </row>
    <row r="561" spans="5:5">
      <c r="E561" s="232"/>
    </row>
    <row r="562" spans="5:5">
      <c r="E562" s="232"/>
    </row>
    <row r="563" spans="5:5">
      <c r="E563" s="232"/>
    </row>
    <row r="564" spans="5:5">
      <c r="E564" s="232"/>
    </row>
    <row r="565" spans="5:5">
      <c r="E565" s="232"/>
    </row>
    <row r="566" spans="5:5">
      <c r="E566" s="232"/>
    </row>
    <row r="567" spans="5:5">
      <c r="E567" s="232"/>
    </row>
    <row r="568" spans="5:5">
      <c r="E568" s="232"/>
    </row>
    <row r="569" spans="5:5">
      <c r="E569" s="232"/>
    </row>
    <row r="570" spans="5:5">
      <c r="E570" s="232"/>
    </row>
    <row r="571" spans="5:5">
      <c r="E571" s="232"/>
    </row>
    <row r="572" spans="5:5">
      <c r="E572" s="232"/>
    </row>
    <row r="573" spans="5:5">
      <c r="E573" s="232"/>
    </row>
    <row r="574" spans="5:5">
      <c r="E574" s="232"/>
    </row>
    <row r="575" spans="5:5">
      <c r="E575" s="232"/>
    </row>
    <row r="576" spans="5:5">
      <c r="E576" s="232"/>
    </row>
    <row r="577" spans="5:5">
      <c r="E577" s="232"/>
    </row>
    <row r="578" spans="5:5">
      <c r="E578" s="232"/>
    </row>
    <row r="579" spans="5:5">
      <c r="E579" s="232"/>
    </row>
    <row r="580" spans="5:5">
      <c r="E580" s="232"/>
    </row>
    <row r="581" spans="5:5">
      <c r="E581" s="232"/>
    </row>
    <row r="582" spans="5:5">
      <c r="E582" s="232"/>
    </row>
    <row r="583" spans="5:5">
      <c r="E583" s="232"/>
    </row>
    <row r="584" spans="5:5">
      <c r="E584" s="232"/>
    </row>
    <row r="585" spans="5:5">
      <c r="E585" s="232"/>
    </row>
    <row r="586" spans="5:5">
      <c r="E586" s="232"/>
    </row>
    <row r="587" spans="5:5">
      <c r="E587" s="232"/>
    </row>
    <row r="588" spans="5:5">
      <c r="E588" s="232"/>
    </row>
    <row r="589" spans="5:5">
      <c r="E589" s="232"/>
    </row>
    <row r="590" spans="5:5">
      <c r="E590" s="232"/>
    </row>
    <row r="591" spans="5:5">
      <c r="E591" s="232"/>
    </row>
    <row r="592" spans="5:5">
      <c r="E592" s="232"/>
    </row>
    <row r="593" spans="5:5">
      <c r="E593" s="232"/>
    </row>
    <row r="594" spans="5:5">
      <c r="E594" s="232"/>
    </row>
    <row r="595" spans="5:5">
      <c r="E595" s="232"/>
    </row>
    <row r="596" spans="5:5">
      <c r="E596" s="232"/>
    </row>
    <row r="597" spans="5:5">
      <c r="E597" s="232"/>
    </row>
    <row r="598" spans="5:5">
      <c r="E598" s="232"/>
    </row>
    <row r="599" spans="5:5">
      <c r="E599" s="232"/>
    </row>
    <row r="600" spans="5:5">
      <c r="E600" s="232"/>
    </row>
    <row r="601" spans="5:5">
      <c r="E601" s="232"/>
    </row>
    <row r="602" spans="5:5">
      <c r="E602" s="232"/>
    </row>
    <row r="603" spans="5:5">
      <c r="E603" s="232"/>
    </row>
  </sheetData>
  <sortState ref="K5:M11">
    <sortCondition descending="1" ref="L5:L11"/>
  </sortState>
  <conditionalFormatting sqref="D45">
    <cfRule type="cellIs" dxfId="13" priority="11" operator="equal">
      <formula>"Other"</formula>
    </cfRule>
  </conditionalFormatting>
  <conditionalFormatting sqref="D46:D187">
    <cfRule type="cellIs" dxfId="12" priority="10" operator="equal">
      <formula>"Other"</formula>
    </cfRule>
  </conditionalFormatting>
  <conditionalFormatting sqref="F45">
    <cfRule type="cellIs" dxfId="11" priority="9" operator="equal">
      <formula>"Other"</formula>
    </cfRule>
  </conditionalFormatting>
  <conditionalFormatting sqref="F46:F187">
    <cfRule type="cellIs" dxfId="10" priority="8" operator="equal">
      <formula>"Other"</formula>
    </cfRule>
  </conditionalFormatting>
  <conditionalFormatting sqref="J45">
    <cfRule type="cellIs" dxfId="9" priority="7" operator="equal">
      <formula>"Other"</formula>
    </cfRule>
  </conditionalFormatting>
  <conditionalFormatting sqref="J46:J187">
    <cfRule type="cellIs" dxfId="8" priority="6" operator="equal">
      <formula>"Other"</formula>
    </cfRule>
  </conditionalFormatting>
  <conditionalFormatting sqref="O45:Q45">
    <cfRule type="cellIs" dxfId="7" priority="5" operator="equal">
      <formula>"Other"</formula>
    </cfRule>
  </conditionalFormatting>
  <conditionalFormatting sqref="O46:Q187">
    <cfRule type="cellIs" dxfId="6" priority="4" operator="equal">
      <formula>"Other"</formula>
    </cfRule>
  </conditionalFormatting>
  <conditionalFormatting sqref="B5">
    <cfRule type="cellIs" dxfId="5" priority="3" operator="equal">
      <formula>"Other"</formula>
    </cfRule>
  </conditionalFormatting>
  <conditionalFormatting sqref="B6:B14">
    <cfRule type="cellIs" dxfId="4" priority="2" operator="equal">
      <formula>"Other"</formula>
    </cfRule>
  </conditionalFormatting>
  <pageMargins left="0.7" right="0.7" top="0.75" bottom="0.75" header="0.3" footer="0.3"/>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AMZN Auto Part MASTER</vt:lpstr>
      <vt:lpstr>Geo Breakdown</vt:lpstr>
      <vt:lpstr>Independent vs Chain</vt:lpstr>
      <vt:lpstr>Independent</vt:lpstr>
      <vt:lpstr>Chain</vt:lpstr>
      <vt:lpstr>1. Discounting</vt:lpstr>
      <vt:lpstr>2. Sales Trends</vt:lpstr>
      <vt:lpstr>3. Suppliers</vt:lpstr>
      <vt:lpstr>4. Suppliers Using More</vt:lpstr>
      <vt:lpstr>5. Suppliers Using Less</vt:lpstr>
      <vt:lpstr>Suppliers More v Less</vt:lpstr>
      <vt:lpstr>6. Parts &lt;2 hours</vt:lpstr>
      <vt:lpstr>7. Online Ordering</vt:lpstr>
      <vt:lpstr>8. Percentage Online</vt:lpstr>
      <vt:lpstr>9. Who order from online</vt:lpstr>
      <vt:lpstr>10. Ordering More YY</vt:lpstr>
      <vt:lpstr>11. Shifting Business Away From</vt:lpstr>
      <vt:lpstr>12. Platforms Providing</vt:lpstr>
      <vt:lpstr>13. Ordering next 12 months</vt:lpstr>
      <vt:lpstr>14. Online Pricing</vt:lpstr>
      <vt:lpstr>15. Repair Revenues</vt:lpstr>
      <vt:lpstr>Additional Comments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dc:creator>
  <cp:lastModifiedBy>George Schmilinsky</cp:lastModifiedBy>
  <cp:lastPrinted>2018-10-20T19:13:20Z</cp:lastPrinted>
  <dcterms:created xsi:type="dcterms:W3CDTF">2017-05-17T14:59:41Z</dcterms:created>
  <dcterms:modified xsi:type="dcterms:W3CDTF">2018-10-22T18:02:40Z</dcterms:modified>
</cp:coreProperties>
</file>